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esti 08-25" sheetId="1" r:id="rId5"/>
    <sheet state="hidden" name="Vesti 09-25" sheetId="2" r:id="rId6"/>
    <sheet state="hidden" name="Vesti 10-25" sheetId="3" r:id="rId7"/>
    <sheet state="hidden" name="Vesti 1225" sheetId="4" r:id="rId8"/>
    <sheet state="hidden" name="Starter 0126" sheetId="5" r:id="rId9"/>
    <sheet state="hidden" name="Vesti 012026" sheetId="6" r:id="rId10"/>
    <sheet state="hidden" name="Starter 032026" sheetId="7" r:id="rId11"/>
    <sheet state="hidden" name="Vesti 032026" sheetId="8" r:id="rId12"/>
    <sheet state="hidden" name="01-02-0325" sheetId="9" r:id="rId13"/>
    <sheet state="visible" name="Vesti 04-2026" sheetId="10" r:id="rId14"/>
    <sheet state="visible" name="Starter 04-2026" sheetId="11" r:id="rId15"/>
    <sheet state="hidden" name="entradas 01-02-0325" sheetId="12" r:id="rId16"/>
    <sheet state="hidden" name="Starter 09-25" sheetId="13" r:id="rId17"/>
    <sheet state="hidden" name="Starter 10-25" sheetId="14" r:id="rId18"/>
    <sheet state="hidden" name="Starter 12-25" sheetId="15" r:id="rId19"/>
    <sheet state="hidden" name="Starter 08-25" sheetId="16" r:id="rId20"/>
  </sheets>
  <definedNames>
    <definedName hidden="1" localSheetId="6" name="_xlnm._FilterDatabase">'Starter 032026'!$A$1:$R$309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6">
      <text>
        <t xml:space="preserve">marca pagou para a Atta por 9 meses que estavam usando sem serem cobrados.</t>
      </text>
    </comment>
    <comment authorId="0" ref="G433">
      <text>
        <t xml:space="preserve">ref. mÊs 07</t>
      </text>
    </comment>
    <comment authorId="0" ref="G436">
      <text>
        <t xml:space="preserve">Parcela do mês 08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1">
      <text>
        <t xml:space="preserve">marca pagou para a Atta por 9 meses que estavam usando sem serem cobrados.</t>
      </text>
    </comment>
    <comment authorId="0" ref="C112">
      <text>
        <t xml:space="preserve">marca pagou para a Atta por 9 meses que estavam usando sem serem cobrados.</t>
      </text>
    </comment>
    <comment authorId="0" ref="G423">
      <text>
        <t xml:space="preserve">Parcela do mês 08</t>
      </text>
    </comment>
    <comment authorId="0" ref="C427">
      <text>
        <t xml:space="preserve">Parcela do mês 08</t>
      </text>
    </comment>
    <comment authorId="0" ref="E567">
      <text>
        <t xml:space="preserve">2 parcela do setup vai pagar na entrega da integração prevista 23-09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80">
      <text>
        <t xml:space="preserve">Alterar o cadastro na Iugu </t>
      </text>
    </comment>
    <comment authorId="0" ref="G415">
      <text>
        <t xml:space="preserve">Parcela do mês 08</t>
      </text>
    </comment>
    <comment authorId="0" ref="E469">
      <text>
        <t xml:space="preserve">Alterar e diminuir a assinatura depois do dia 28-09 </t>
      </text>
    </comment>
    <comment authorId="0" ref="F541">
      <text>
        <t xml:space="preserve">suspensa</t>
      </text>
    </comment>
    <comment authorId="0" ref="E550">
      <text>
        <t xml:space="preserve">cobrança apos a implantação CS responsavel por avisar</t>
      </text>
    </comment>
    <comment authorId="0" ref="E551">
      <text>
        <t xml:space="preserve">cobrança apos a implantação CS responsavel por avisar</t>
      </text>
    </comment>
    <comment authorId="0" ref="E553">
      <text>
        <t xml:space="preserve">cobrança somente apos a implantação responsaveis por avisar CS</t>
      </text>
    </comment>
    <comment authorId="0" ref="E556">
      <text>
        <t xml:space="preserve">cobrança apos a implantação CS responsavel por avisar</t>
      </text>
    </comment>
    <comment authorId="0" ref="E570">
      <text>
        <t xml:space="preserve">cobrança somente apos a implantação responsaveis por avisar CS</t>
      </text>
    </comment>
    <comment authorId="0" ref="E582">
      <text>
        <t xml:space="preserve">cobrança somente apos a implantação responsaveis por avisar CS</t>
      </text>
    </comment>
    <comment authorId="0" ref="E583">
      <text>
        <t xml:space="preserve">cobrança somente apos a implantação responsaveis por avisar CS</t>
      </text>
    </comment>
    <comment authorId="0" ref="E584">
      <text>
        <t xml:space="preserve">cobrança somente apos a implantação responsaveis por avisar CS</t>
      </text>
    </comment>
    <comment authorId="0" ref="E585">
      <text>
        <t xml:space="preserve">cobrança somente apos a implantação responsaveis por avisar CS</t>
      </text>
    </comment>
    <comment authorId="0" ref="E586">
      <text>
        <t xml:space="preserve">cobrança somente apos a implantação responsaveis por avisar CS</t>
      </text>
    </comment>
    <comment authorId="0" ref="E587">
      <text>
        <t xml:space="preserve">cobrança somente apos a implantação responsaveis por avisar CS</t>
      </text>
    </comment>
    <comment authorId="0" ref="E588">
      <text>
        <t xml:space="preserve">cobrança somente apos a implantação responsaveis por avisar CS</t>
      </text>
    </comment>
    <comment authorId="0" ref="E589">
      <text>
        <t xml:space="preserve">cobrança somente apos a implantação responsaveis por avisar CS</t>
      </text>
    </comment>
    <comment authorId="0" ref="E590">
      <text>
        <t xml:space="preserve">cobrança somente apos a implantação responsaveis por avisar CS</t>
      </text>
    </comment>
    <comment authorId="0" ref="E591">
      <text>
        <t xml:space="preserve">cobrança somente apos a implantação responsaveis por avisar CS</t>
      </text>
    </comment>
    <comment authorId="0" ref="E592">
      <text>
        <t xml:space="preserve">cobrança somente apos a implantação responsaveis por avisar CS</t>
      </text>
    </comment>
    <comment authorId="0" ref="E593">
      <text>
        <t xml:space="preserve">cobrança somente apos a implantação responsaveis por avisar CS</t>
      </text>
    </comment>
    <comment authorId="0" ref="E594">
      <text>
        <t xml:space="preserve">cobrança somente apos a implantação responsaveis por avisar CS</t>
      </text>
    </comment>
    <comment authorId="0" ref="E595">
      <text>
        <t xml:space="preserve">cobrança somente apos a implantação responsaveis por avisar CS</t>
      </text>
    </comment>
    <comment authorId="0" ref="E596">
      <text>
        <t xml:space="preserve">cobrança somente apos a implantação responsaveis por avisar CS</t>
      </text>
    </comment>
    <comment authorId="0" ref="E597">
      <text>
        <t xml:space="preserve">cobrança somente apos a implantação responsaveis por avisar CS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00">
      <text>
        <t xml:space="preserve">Parcela do mês 08</t>
      </text>
    </comment>
    <comment authorId="0" ref="F514">
      <text>
        <t xml:space="preserve">suspensa</t>
      </text>
    </comment>
    <comment authorId="0" ref="E518">
      <text>
        <t xml:space="preserve">atualizar a assinatura exclui 5 filiais</t>
      </text>
    </comment>
    <comment authorId="0" ref="E523">
      <text>
        <t xml:space="preserve">cobrança apos a implantação CS responsavel por avisar</t>
      </text>
    </comment>
    <comment authorId="0" ref="E542">
      <text>
        <t xml:space="preserve">cobrança somente apos a implantação responsaveis por avisar CS</t>
      </text>
    </comment>
    <comment authorId="0" ref="E554">
      <text>
        <t xml:space="preserve">cobrança somente apos a implantação responsaveis por avisar CS</t>
      </text>
    </comment>
    <comment authorId="0" ref="E555">
      <text>
        <t xml:space="preserve">cobrança somente apos a implantação responsaveis por avisar CS</t>
      </text>
    </comment>
    <comment authorId="0" ref="E556">
      <text>
        <t xml:space="preserve">cobrança somente apos a implantação responsaveis por avisar CS</t>
      </text>
    </comment>
    <comment authorId="0" ref="E557">
      <text>
        <t xml:space="preserve">cobrança somente apos a implantação responsaveis por avisar CS</t>
      </text>
    </comment>
    <comment authorId="0" ref="E558">
      <text>
        <t xml:space="preserve">cobrança somente apos a implantação responsaveis por avisar CS</t>
      </text>
    </comment>
    <comment authorId="0" ref="E559">
      <text>
        <t xml:space="preserve">cobrança somente apos a implantação responsaveis por avisar CS</t>
      </text>
    </comment>
    <comment authorId="0" ref="E562">
      <text>
        <t xml:space="preserve">cobrança somente apos a implantação responsaveis por avisar CS</t>
      </text>
    </comment>
    <comment authorId="0" ref="E563">
      <text>
        <t xml:space="preserve">cobrança somente apos a implantação responsaveis por avisar CS</t>
      </text>
    </comment>
    <comment authorId="0" ref="E564">
      <text>
        <t xml:space="preserve">cobrança somente apos a implantação responsaveis por avisar CS</t>
      </text>
    </comment>
    <comment authorId="0" ref="E573">
      <text>
        <t xml:space="preserve">cobrança somente apos a implantação responsaveis por avisar CS</t>
      </text>
    </comment>
    <comment authorId="0" ref="E575">
      <text>
        <t xml:space="preserve">cobrança somente apos a implantação responsaveis por avisar CS </t>
      </text>
    </comment>
    <comment authorId="0" ref="E576">
      <text>
        <t xml:space="preserve">cobrança somente apos a implantação responsaveis por avisar CS</t>
      </text>
    </comment>
    <comment authorId="0" ref="E577">
      <text>
        <t xml:space="preserve">cobrança somente apos a implantação responsaveis por avisar CS</t>
      </text>
    </comment>
    <comment authorId="0" ref="E579">
      <text>
        <t xml:space="preserve">cobrança somente apos a implantação responsaveis por avisar CS</t>
      </text>
    </comment>
    <comment authorId="0" ref="E580">
      <text>
        <t xml:space="preserve">cobrança somente apos a implantação responsaveis por avisar CS</t>
      </text>
    </comment>
    <comment authorId="0" ref="E581">
      <text>
        <t xml:space="preserve">cobrança somente apos a implantação responsaveis por avisar CS</t>
      </text>
    </comment>
    <comment authorId="0" ref="E582">
      <text>
        <t xml:space="preserve">cobrança somente apos a implantação responsaveis por avisar CS</t>
      </text>
    </comment>
    <comment authorId="0" ref="E583">
      <text>
        <t xml:space="preserve">cobrança somente apos a implantação responsaveis por avisar CS</t>
      </text>
    </comment>
    <comment authorId="0" ref="E584">
      <text>
        <t xml:space="preserve">cobrança somente apos a implantação responsaveis por avisar CS</t>
      </text>
    </comment>
    <comment authorId="0" ref="E585">
      <text>
        <t xml:space="preserve">cobrança somente apos a implantação responsaveis por avisar CS</t>
      </text>
    </comment>
    <comment authorId="0" ref="E586">
      <text>
        <t xml:space="preserve">cobrança somente apos a implantação responsaveis por avisar CS</t>
      </text>
    </comment>
    <comment authorId="0" ref="E587">
      <text>
        <t xml:space="preserve">cobrança somente apos a implantação responsaveis por avisar CS</t>
      </text>
    </comment>
    <comment authorId="0" ref="E588">
      <text>
        <t xml:space="preserve">cobrança somente apos a implantação responsaveis por avisar CS</t>
      </text>
    </comment>
    <comment authorId="0" ref="E589">
      <text>
        <t xml:space="preserve">cobrança somente apos a implantação responsaveis por avisar CS</t>
      </text>
    </comment>
    <comment authorId="0" ref="E590">
      <text>
        <t xml:space="preserve">cobrança somente apos a implantação responsaveis por avisar CS</t>
      </text>
    </comment>
    <comment authorId="0" ref="E591">
      <text>
        <t xml:space="preserve">cobrança somente apos a implantação responsaveis por avisar CS</t>
      </text>
    </comment>
    <comment authorId="0" ref="E592">
      <text>
        <t xml:space="preserve">cobrança somente apos a implantação responsaveis por avisar CS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2">
      <text>
        <t xml:space="preserve">alterar valor depois que pagar atrasada</t>
      </text>
    </comment>
    <comment authorId="0" ref="E65">
      <text>
        <t xml:space="preserve">Cobrança de Setup foi feita na subconta da Vestilight
</t>
      </text>
    </comment>
    <comment authorId="0" ref="F66">
      <text>
        <t xml:space="preserve">alterar valor depois que pagar atrasada</t>
      </text>
    </comment>
    <comment authorId="0" ref="M192">
      <text>
        <t xml:space="preserve">Usuario adicional</t>
      </text>
    </comment>
    <comment authorId="0" ref="G194">
      <text>
        <t xml:space="preserve">assinatura criada para 22-08 </t>
      </text>
    </comment>
    <comment authorId="0" ref="F309">
      <text>
        <t xml:space="preserve">cobrança somente apos a implantação responsaveis por avisar CS</t>
      </text>
    </comment>
    <comment authorId="0" ref="F325">
      <text>
        <t xml:space="preserve">cobrança somente apos a implantação responsaveis por avisar CS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9">
      <text>
        <t xml:space="preserve">alterar assinatura depois do dia 30</t>
      </text>
    </comment>
    <comment authorId="0" ref="F280">
      <text>
        <t xml:space="preserve">alterar assinatura depois do dia 30</t>
      </text>
    </comment>
    <comment authorId="0" ref="F349">
      <text>
        <t xml:space="preserve">alterar assinatura depois do dia 30</t>
      </text>
    </comment>
    <comment authorId="0" ref="F352">
      <text>
        <t xml:space="preserve">alterar assinatura depois do dia 30</t>
      </text>
    </comment>
    <comment authorId="0" ref="F353">
      <text>
        <t xml:space="preserve">alterar assinatura depois do dia 30</t>
      </text>
    </comment>
    <comment authorId="0" ref="F354">
      <text>
        <t xml:space="preserve">alterar assinatura depois do dia 30</t>
      </text>
    </comment>
    <comment authorId="0" ref="H396">
      <text>
        <t xml:space="preserve">Parcela do mês 08</t>
      </text>
    </comment>
    <comment authorId="0" ref="F432">
      <text>
        <t xml:space="preserve">alterar assinatura depois do dia 30</t>
      </text>
    </comment>
    <comment authorId="0" ref="F437">
      <text>
        <t xml:space="preserve">alterar assinatura depois do dia 30</t>
      </text>
    </comment>
    <comment authorId="0" ref="F438">
      <text>
        <t xml:space="preserve">alterar assinatura depois do dia 30</t>
      </text>
    </comment>
    <comment authorId="0" ref="F491">
      <text>
        <t xml:space="preserve">alterar a assinatura depois doa 28/12</t>
      </text>
    </comment>
    <comment authorId="0" ref="F513">
      <text>
        <t xml:space="preserve">atualizar a assinatura exclui 5 filiais</t>
      </text>
    </comment>
    <comment authorId="0" ref="F518">
      <text>
        <t xml:space="preserve">cobrança apos a implantação CS responsavel por avisar</t>
      </text>
    </comment>
    <comment authorId="0" ref="F536">
      <text>
        <t xml:space="preserve">cobrança somente apos a implantação responsaveis por avisar CS</t>
      </text>
    </comment>
    <comment authorId="0" ref="F548">
      <text>
        <t xml:space="preserve">cobrança somente apos a implantação responsaveis por avisar CS</t>
      </text>
    </comment>
    <comment authorId="0" ref="F549">
      <text>
        <t xml:space="preserve">cobrança somente apos a implantação responsaveis por avisar CS</t>
      </text>
    </comment>
    <comment authorId="0" ref="F550">
      <text>
        <t xml:space="preserve">cobrança somente apos a implantação responsaveis por avisar CS</t>
      </text>
    </comment>
    <comment authorId="0" ref="F551">
      <text>
        <t xml:space="preserve">cobrança somente apos a implantação responsaveis por avisar CS</t>
      </text>
    </comment>
    <comment authorId="0" ref="F552">
      <text>
        <t xml:space="preserve">cobrança somente apos a implantação responsaveis por avisar CS</t>
      </text>
    </comment>
    <comment authorId="0" ref="F553">
      <text>
        <t xml:space="preserve">cobrança somente apos a implantação responsaveis por avisar CS</t>
      </text>
    </comment>
    <comment authorId="0" ref="F556">
      <text>
        <t xml:space="preserve">cobrança somente apos a implantação responsaveis por avisar CS</t>
      </text>
    </comment>
    <comment authorId="0" ref="F557">
      <text>
        <t xml:space="preserve">cobrança somente apos a implantação responsaveis por avisar CS</t>
      </text>
    </comment>
    <comment authorId="0" ref="F558">
      <text>
        <t xml:space="preserve">cobrança somente apos a implantação responsaveis por avisar CS</t>
      </text>
    </comment>
    <comment authorId="0" ref="F566">
      <text>
        <t xml:space="preserve">cobrança somente apos a implantação responsaveis por avisar CS</t>
      </text>
    </comment>
    <comment authorId="0" ref="F568">
      <text>
        <t xml:space="preserve">cobrança somente apos a implantação responsaveis por avisar CS </t>
      </text>
    </comment>
    <comment authorId="0" ref="F569">
      <text>
        <t xml:space="preserve">cobrança somente apos a implantação responsaveis por avisar CS</t>
      </text>
    </comment>
    <comment authorId="0" ref="F570">
      <text>
        <t xml:space="preserve">cobrança somente apos a implantação responsaveis por avisar CS</t>
      </text>
    </comment>
    <comment authorId="0" ref="F571">
      <text>
        <t xml:space="preserve">cobrança somente apos a implantação responsaveis por avisar CS</t>
      </text>
    </comment>
    <comment authorId="0" ref="F573">
      <text>
        <t xml:space="preserve">cobrança somente apos a implantação responsaveis por avisar CS</t>
      </text>
    </comment>
    <comment authorId="0" ref="F575">
      <text>
        <t xml:space="preserve">cobrança somente apos a implantação responsaveis por avisar CS</t>
      </text>
    </comment>
    <comment authorId="0" ref="F576">
      <text>
        <t xml:space="preserve">cobrança somente apos a implantação responsaveis por avisar CS</t>
      </text>
    </comment>
    <comment authorId="0" ref="F577">
      <text>
        <t xml:space="preserve">cobrança somente apos a implantação responsaveis por avisar CS</t>
      </text>
    </comment>
    <comment authorId="0" ref="F578">
      <text>
        <t xml:space="preserve">cobrança somente apos a implantação responsaveis por avisar CS</t>
      </text>
    </comment>
    <comment authorId="0" ref="F579">
      <text>
        <t xml:space="preserve">cobrança somente apos a implantação responsaveis por avisar CS</t>
      </text>
    </comment>
    <comment authorId="0" ref="F602">
      <text>
        <t xml:space="preserve">cobrança somente apos a implantação responsaveis por avisar CS</t>
      </text>
    </comment>
    <comment authorId="0" ref="F603">
      <text>
        <t xml:space="preserve">cobrança somente apos a implantação responsaveis por avisar CS</t>
      </text>
    </comment>
    <comment authorId="0" ref="F604">
      <text>
        <t xml:space="preserve">cobrança somente apos a implantação responsaveis por avisar CS</t>
      </text>
    </comment>
    <comment authorId="0" ref="F605">
      <text>
        <t xml:space="preserve">cobrança somente apos a implantação responsaveis por avisar CS</t>
      </text>
    </comment>
    <comment authorId="0" ref="F606">
      <text>
        <t xml:space="preserve">cobrança somente apos a implantação responsaveis por avisar CS</t>
      </text>
    </comment>
    <comment authorId="0" ref="F608">
      <text>
        <t xml:space="preserve">cobrança somente apos a implantação responsaveis por avisar CS</t>
      </text>
    </comment>
    <comment authorId="0" ref="F611">
      <text>
        <t xml:space="preserve">cobrança somente apos a implantação responsaveis por avisar CS</t>
      </text>
    </comment>
    <comment authorId="0" ref="F612">
      <text>
        <t xml:space="preserve">cobrança somente apos a implantação responsaveis por avisar CS</t>
      </text>
    </comment>
    <comment authorId="0" ref="F615">
      <text>
        <t xml:space="preserve">cobrança somente apos a implantação responsaveis por avisar CS</t>
      </text>
    </comment>
    <comment authorId="0" ref="F619">
      <text>
        <t xml:space="preserve">cobrança somente apos a implantação responsaveis por avisar CS</t>
      </text>
    </comment>
    <comment authorId="0" ref="F620">
      <text>
        <t xml:space="preserve">cobrança somente apos a implantação responsaveis por avisar CS</t>
      </text>
    </comment>
    <comment authorId="0" ref="F621">
      <text>
        <t xml:space="preserve">cobrança somente apos a implantação responsaveis por avisar CS</t>
      </text>
    </comment>
    <comment authorId="0" ref="F622">
      <text>
        <t xml:space="preserve">cobrança somente apos a implantação responsaveis por avisar CS</t>
      </text>
    </comment>
    <comment authorId="0" ref="F623">
      <text>
        <t xml:space="preserve">cobrança somente apos a implantação responsaveis por avisar CS</t>
      </text>
    </comment>
    <comment authorId="0" ref="F625">
      <text>
        <t xml:space="preserve">cobrança somente apos a implantação responsaveis por avisar CS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7">
      <text>
        <t xml:space="preserve">alterar valor depois que pagar atrasada</t>
      </text>
    </comment>
    <comment authorId="0" ref="D60">
      <text>
        <t xml:space="preserve">Cobrança de Setup foi feita na subconta da Vestilight
</t>
      </text>
    </comment>
    <comment authorId="0" ref="E61">
      <text>
        <t xml:space="preserve">alterar valor depois que pagar atrasada</t>
      </text>
    </comment>
    <comment authorId="0" ref="L176">
      <text>
        <t xml:space="preserve">Usuario adicional</t>
      </text>
    </comment>
    <comment authorId="0" ref="F178">
      <text>
        <t xml:space="preserve">assinatura criada para 22-08 </t>
      </text>
    </comment>
    <comment authorId="0" ref="E271">
      <text>
        <t xml:space="preserve">cobrança somente apos a implantação responsaveis por avisar CS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8">
      <text>
        <t xml:space="preserve">alterar depois do dia 15-02</t>
      </text>
    </comment>
    <comment authorId="0" ref="E219">
      <text>
        <t xml:space="preserve">alterar depois do dia 15-02</t>
      </text>
    </comment>
    <comment authorId="0" ref="E275">
      <text>
        <t xml:space="preserve">alterar assinatura depois do dia 30</t>
      </text>
    </comment>
    <comment authorId="0" ref="E276">
      <text>
        <t xml:space="preserve">alterar assinatura depois do dia 30</t>
      </text>
    </comment>
    <comment authorId="0" ref="E278">
      <text>
        <t xml:space="preserve">alterar depois do dia 12-02</t>
      </text>
    </comment>
    <comment authorId="0" ref="E279">
      <text>
        <t xml:space="preserve">alterar depois do dia 10-02</t>
      </text>
    </comment>
    <comment authorId="0" ref="E349">
      <text>
        <t xml:space="preserve">alterar depois do dia 10-02</t>
      </text>
    </comment>
    <comment authorId="0" ref="E350">
      <text>
        <t xml:space="preserve">alterar depois do dia 10-02</t>
      </text>
    </comment>
    <comment authorId="0" ref="E353">
      <text>
        <t xml:space="preserve">alterar depois do dia 15-02</t>
      </text>
    </comment>
    <comment authorId="0" ref="E374">
      <text>
        <t xml:space="preserve">alterar depois do dia 15-02</t>
      </text>
    </comment>
    <comment authorId="0" ref="G388">
      <text>
        <t xml:space="preserve">Parcela do mês 08</t>
      </text>
    </comment>
    <comment authorId="0" ref="E430">
      <text>
        <t xml:space="preserve">alterar depois do dia 07-02</t>
      </text>
    </comment>
    <comment authorId="0" ref="E431">
      <text>
        <t xml:space="preserve">alterar depois do dia 07-02</t>
      </text>
    </comment>
    <comment authorId="0" ref="E432">
      <text>
        <t xml:space="preserve">alterar depois do dia 07-02</t>
      </text>
    </comment>
    <comment authorId="0" ref="E433">
      <text>
        <t xml:space="preserve">alterar depois do dia 12-02</t>
      </text>
    </comment>
    <comment authorId="0" ref="E477">
      <text>
        <t xml:space="preserve">alterar a assinatura depois doa 28/12</t>
      </text>
    </comment>
    <comment authorId="0" ref="E504">
      <text>
        <t xml:space="preserve">cobrança apos a implantação CS responsavel por avisar</t>
      </text>
    </comment>
    <comment authorId="0" ref="E533">
      <text>
        <t xml:space="preserve">cobrança somente apos a implantação responsaveis por avisar CS</t>
      </text>
    </comment>
    <comment authorId="0" ref="E535">
      <text>
        <t xml:space="preserve">cobrança somente apos a implantação responsaveis por avisar CS</t>
      </text>
    </comment>
    <comment authorId="0" ref="E536">
      <text>
        <t xml:space="preserve">cobrança somente apos a implantação responsaveis por avisar CS</t>
      </text>
    </comment>
    <comment authorId="0" ref="E537">
      <text>
        <t xml:space="preserve">cobrança somente apos a implantação responsaveis por avisar CS</t>
      </text>
    </comment>
    <comment authorId="0" ref="E538">
      <text>
        <t xml:space="preserve">cobrança somente apos a implantação responsaveis por avisar CS</t>
      </text>
    </comment>
    <comment authorId="0" ref="E541">
      <text>
        <t xml:space="preserve">cobrança somente apos a implantação responsaveis por avisar CS</t>
      </text>
    </comment>
    <comment authorId="0" ref="E542">
      <text>
        <t xml:space="preserve">cobrança somente apos a implantação responsaveis por avisar CS</t>
      </text>
    </comment>
    <comment authorId="0" ref="E543">
      <text>
        <t xml:space="preserve">cobrança somente apos a implantação responsaveis por avisar CS</t>
      </text>
    </comment>
    <comment authorId="0" ref="E544">
      <text>
        <t xml:space="preserve">alterar a assinatura depois do dia 28-01</t>
      </text>
    </comment>
    <comment authorId="0" ref="E550">
      <text>
        <t xml:space="preserve">cobrança somente apos a implantação responsaveis por avisar CS</t>
      </text>
    </comment>
    <comment authorId="0" ref="E552">
      <text>
        <t xml:space="preserve">cobrança somente apos a implantação responsaveis por avisar CS </t>
      </text>
    </comment>
    <comment authorId="0" ref="E553">
      <text>
        <t xml:space="preserve">cobrança somente apos a implantação responsaveis por avisar CS</t>
      </text>
    </comment>
    <comment authorId="0" ref="E555">
      <text>
        <t xml:space="preserve">cobrança somente apos a implantação responsaveis por avisar CS</t>
      </text>
    </comment>
    <comment authorId="0" ref="E557">
      <text>
        <t xml:space="preserve">cobrança somente apos a implantação responsaveis por avisar CS</t>
      </text>
    </comment>
    <comment authorId="0" ref="E560">
      <text>
        <t xml:space="preserve">cobrança somente apos a implantação responsaveis por avisar CS</t>
      </text>
    </comment>
    <comment authorId="0" ref="E561">
      <text>
        <t xml:space="preserve">cobrança somente apos a implantação responsaveis por avisar CS</t>
      </text>
    </comment>
    <comment authorId="0" ref="E581">
      <text>
        <t xml:space="preserve">cobrança somente apos a implantação responsaveis por avisar CS</t>
      </text>
    </comment>
    <comment authorId="0" ref="E584">
      <text>
        <t xml:space="preserve">cobrança somente apos a implantação responsaveis por avisar CS</t>
      </text>
    </comment>
    <comment authorId="0" ref="E585">
      <text>
        <t xml:space="preserve">cobrança somente apos a implantação responsaveis por avisar CS</t>
      </text>
    </comment>
    <comment authorId="0" ref="E589">
      <text>
        <t xml:space="preserve">cobrança somente apos a implantação responsaveis por avisar CS</t>
      </text>
    </comment>
    <comment authorId="0" ref="E590">
      <text>
        <t xml:space="preserve">cobrança somente apos a implantação responsaveis por avisar CS</t>
      </text>
    </comment>
    <comment authorId="0" ref="E592">
      <text>
        <t xml:space="preserve">cobrança somente apos a implantação responsaveis por avisar CS</t>
      </text>
    </comment>
    <comment authorId="0" ref="E593">
      <text>
        <t xml:space="preserve">cobrança somente apos a implantação responsaveis por avisar CS</t>
      </text>
    </comment>
    <comment authorId="0" ref="E597">
      <text>
        <t xml:space="preserve">cobrança somente apos a implantação responsaveis por avisar CS</t>
      </text>
    </comment>
    <comment authorId="0" ref="E599">
      <text>
        <t xml:space="preserve">cobrança somente apos a implantação responsaveis por avisar CS</t>
      </text>
    </comment>
    <comment authorId="0" ref="E600">
      <text>
        <t xml:space="preserve">cobrança somente apos a implantação responsaveis por avisar CS</t>
      </text>
    </comment>
    <comment authorId="0" ref="E601">
      <text>
        <t xml:space="preserve">cobrança somente apos a implantação responsaveis por avisar CS</t>
      </text>
    </comment>
    <comment authorId="0" ref="E603">
      <text>
        <t xml:space="preserve">cobrança somente apos a implantação responsaveis por avisar CS</t>
      </text>
    </comment>
    <comment authorId="0" ref="E614">
      <text>
        <t xml:space="preserve">cobrança somente apos a implantação responsaveis por avisar CS</t>
      </text>
    </comment>
    <comment authorId="0" ref="E615">
      <text>
        <t xml:space="preserve">cobrança somente apos a implantação responsaveis por avisar CS</t>
      </text>
    </comment>
    <comment authorId="0" ref="E619">
      <text>
        <t xml:space="preserve">cobrança somente apos a implantação responsaveis por avisar CS</t>
      </text>
    </comment>
    <comment authorId="0" ref="E621">
      <text>
        <t xml:space="preserve">cobrança somente apos a implantação responsaveis por avisar CS</t>
      </text>
    </comment>
    <comment authorId="0" ref="E622">
      <text>
        <t xml:space="preserve">cobrança somente apos a implantação responsaveis por avisar CS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4">
      <text>
        <t xml:space="preserve">Setup pago por pix</t>
      </text>
    </comment>
    <comment authorId="0" ref="E143">
      <text>
        <t xml:space="preserve">Cobrança de Setup foi feita na subconta da Vestilight
</t>
      </text>
    </comment>
    <comment authorId="0" ref="E150">
      <text>
        <t xml:space="preserve">Cobrança de Setup foi feita na subconta da Vestilight
</t>
      </text>
    </comment>
    <comment authorId="0" ref="E268">
      <text>
        <t xml:space="preserve">Cobrança de Setup foi feita na subconta da Vestilight
</t>
      </text>
    </comment>
    <comment authorId="0" ref="H271">
      <text>
        <t xml:space="preserve">Setup pago por pix</t>
      </text>
    </comment>
    <comment authorId="0" ref="H536">
      <text>
        <t xml:space="preserve">Setup pago por pix</t>
      </text>
    </comment>
    <comment authorId="0" ref="E630">
      <text>
        <t xml:space="preserve">Cobrança de Setup foi feita na subconta da Vestilight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16">
      <text>
        <t xml:space="preserve">alterar depois do dia 15-02</t>
      </text>
    </comment>
    <comment authorId="0" ref="I217">
      <text>
        <t xml:space="preserve">alterar depois do dia 15-02</t>
      </text>
    </comment>
    <comment authorId="0" ref="I271">
      <text>
        <t xml:space="preserve">alterar assinatura depois do dia 30</t>
      </text>
    </comment>
    <comment authorId="0" ref="I272">
      <text>
        <t xml:space="preserve">alterar assinatura depois do dia 30</t>
      </text>
    </comment>
    <comment authorId="0" ref="I274">
      <text>
        <t xml:space="preserve">alterar depois do dia 12-02</t>
      </text>
    </comment>
    <comment authorId="0" ref="I275">
      <text>
        <t xml:space="preserve">alterar depois do dia 10-02</t>
      </text>
    </comment>
    <comment authorId="0" ref="I342">
      <text>
        <t xml:space="preserve">alterar depois do dia 10-02</t>
      </text>
    </comment>
    <comment authorId="0" ref="I343">
      <text>
        <t xml:space="preserve">alterar depois do dia 10-02</t>
      </text>
    </comment>
    <comment authorId="0" ref="I346">
      <text>
        <t xml:space="preserve">alterar depois do dia 15-02</t>
      </text>
    </comment>
    <comment authorId="0" ref="I366">
      <text>
        <t xml:space="preserve">alterar depois do dia 15-02</t>
      </text>
    </comment>
    <comment authorId="0" ref="K380">
      <text>
        <t xml:space="preserve">Parcela do mês 08</t>
      </text>
    </comment>
    <comment authorId="0" ref="I420">
      <text>
        <t xml:space="preserve">alterar depois do dia 07-02</t>
      </text>
    </comment>
    <comment authorId="0" ref="I421">
      <text>
        <t xml:space="preserve">alterar depois do dia 07-02</t>
      </text>
    </comment>
    <comment authorId="0" ref="I422">
      <text>
        <t xml:space="preserve">alterar depois do dia 07-02</t>
      </text>
    </comment>
    <comment authorId="0" ref="I423">
      <text>
        <t xml:space="preserve">alterar depois do dia 12-02</t>
      </text>
    </comment>
    <comment authorId="0" ref="I465">
      <text>
        <t xml:space="preserve">alterar a assinatura depois doa 28/12</t>
      </text>
    </comment>
    <comment authorId="0" ref="I491">
      <text>
        <t xml:space="preserve">cobrança apos a implantação CS responsavel por avisar</t>
      </text>
    </comment>
    <comment authorId="0" ref="I522">
      <text>
        <t xml:space="preserve">cobrança somente apos a implantação responsaveis por avisar CS</t>
      </text>
    </comment>
    <comment authorId="0" ref="I523">
      <text>
        <t xml:space="preserve">cobrança somente apos a implantação responsaveis por avisar CS</t>
      </text>
    </comment>
    <comment authorId="0" ref="I524">
      <text>
        <t xml:space="preserve">alterar a assinatura depois do dia 28-02</t>
      </text>
    </comment>
    <comment authorId="0" ref="I525">
      <text>
        <t xml:space="preserve">cobrança somente apos a implantação responsaveis por avisar CS</t>
      </text>
    </comment>
    <comment authorId="0" ref="I528">
      <text>
        <t xml:space="preserve">cobrança somente apos a implantação responsaveis por avisar CS</t>
      </text>
    </comment>
    <comment authorId="0" ref="I529">
      <text>
        <t xml:space="preserve">cobrança somente apos a implantação responsaveis por avisar CS</t>
      </text>
    </comment>
    <comment authorId="0" ref="I530">
      <text>
        <t xml:space="preserve">cobrança somente apos a implantação responsaveis por avisar CS</t>
      </text>
    </comment>
    <comment authorId="0" ref="I531">
      <text>
        <t xml:space="preserve">alterar a assinatura depois do dia 28-01</t>
      </text>
    </comment>
    <comment authorId="0" ref="I539">
      <text>
        <t xml:space="preserve">cobrança somente apos a implantação responsaveis por avisar CS </t>
      </text>
    </comment>
    <comment authorId="0" ref="I540">
      <text>
        <t xml:space="preserve">cobrança somente apos a implantação responsaveis por avisar CS</t>
      </text>
    </comment>
    <comment authorId="0" ref="I542">
      <text>
        <t xml:space="preserve">cobrança somente apos a implantação responsaveis por avisar CS</t>
      </text>
    </comment>
    <comment authorId="0" ref="I544">
      <text>
        <t xml:space="preserve">cobrança somente apos a implantação responsaveis por avisar CS</t>
      </text>
    </comment>
    <comment authorId="0" ref="I547">
      <text>
        <t xml:space="preserve">alterar a assinatura depois do dia 20/02</t>
      </text>
    </comment>
    <comment authorId="0" ref="I548">
      <text>
        <t xml:space="preserve">cobrança somente apos a implantação responsaveis por avisar CS</t>
      </text>
    </comment>
    <comment authorId="0" ref="I567">
      <text>
        <t xml:space="preserve">cobrança somente apos a implantação responsaveis por avisar CS</t>
      </text>
    </comment>
    <comment authorId="0" ref="I570">
      <text>
        <t xml:space="preserve">Alterar a assinatura depois do dia 28-02</t>
      </text>
    </comment>
    <comment authorId="0" ref="I574">
      <text>
        <t xml:space="preserve">cobrança somente apos a implantação responsaveis por avisar CS</t>
      </text>
    </comment>
    <comment authorId="0" ref="I577">
      <text>
        <t xml:space="preserve">cobrança somente apos a implantação responsaveis por avisar CS</t>
      </text>
    </comment>
    <comment authorId="0" ref="I578">
      <text>
        <t xml:space="preserve">cobrança somente apos a implantação responsaveis por avisar CS</t>
      </text>
    </comment>
    <comment authorId="0" ref="I582">
      <text>
        <t xml:space="preserve">cobrança somente apos a implantação responsaveis por avisar CS</t>
      </text>
    </comment>
    <comment authorId="0" ref="I584">
      <text>
        <t xml:space="preserve">cobrança somente apos a implantação responsaveis por avisar CS</t>
      </text>
    </comment>
    <comment authorId="0" ref="I585">
      <text>
        <t xml:space="preserve">cobrança somente apos a implantação responsaveis por avisar CS</t>
      </text>
    </comment>
    <comment authorId="0" ref="I598">
      <text>
        <t xml:space="preserve">cobrança somente apos a implantação responsaveis por avisar CS</t>
      </text>
    </comment>
    <comment authorId="0" ref="I599">
      <text>
        <t xml:space="preserve">cobrança somente apos a implantação responsaveis por avisar CS</t>
      </text>
    </comment>
    <comment authorId="0" ref="I603">
      <text>
        <t xml:space="preserve">cobrança somente apos a implantação responsaveis por avisar CS</t>
      </text>
    </comment>
    <comment authorId="0" ref="I605">
      <text>
        <t xml:space="preserve">cobrança somente apos a implantação responsaveis por avisar CS</t>
      </text>
    </comment>
    <comment authorId="0" ref="I606">
      <text>
        <t xml:space="preserve">cobrança somente apos a implantação responsaveis por avisar CS</t>
      </text>
    </comment>
    <comment authorId="0" ref="I609">
      <text>
        <t xml:space="preserve">cobrança somente apos a implantação responsaveis por avisar CS</t>
      </text>
    </comment>
    <comment authorId="0" ref="I610">
      <text>
        <t xml:space="preserve">cobrança somente apos a implantação responsaveis por avisar CS</t>
      </text>
    </comment>
    <comment authorId="0" ref="I612">
      <text>
        <t xml:space="preserve">alterar a assinatura depois de pagar a vencida</t>
      </text>
    </comment>
    <comment authorId="0" ref="I613">
      <text>
        <t xml:space="preserve">cobrança somente apos a implantação responsaveis por avisar CS</t>
      </text>
    </comment>
    <comment authorId="0" ref="I616">
      <text>
        <t xml:space="preserve">cobrança somente apos a implantação responsaveis por avisar CS</t>
      </text>
    </comment>
    <comment authorId="0" ref="I617">
      <text>
        <t xml:space="preserve">cobrança somente apos a implantação responsaveis por avisar CS</t>
      </text>
    </comment>
    <comment authorId="0" ref="I619">
      <text>
        <t xml:space="preserve">cobrança somente apos a implantação responsaveis por avisar CS</t>
      </text>
    </comment>
    <comment authorId="0" ref="I620">
      <text>
        <t xml:space="preserve">cobrança somente apos a implantação responsaveis por avisar CS</t>
      </text>
    </comment>
    <comment authorId="0" ref="I621">
      <text>
        <t xml:space="preserve">cobrança somente apos a implantação responsaveis por avisar CS</t>
      </text>
    </comment>
    <comment authorId="0" ref="I622">
      <text>
        <t xml:space="preserve">cobrança somente apos a implantação responsaveis por avisar CS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5">
      <text>
        <t xml:space="preserve">Cobrança de Setup foi feita na subconta da Vestilight
</t>
      </text>
    </comment>
    <comment authorId="0" ref="P166">
      <text>
        <t xml:space="preserve">Usuario adicional</t>
      </text>
    </comment>
    <comment authorId="0" ref="I253">
      <text>
        <t xml:space="preserve">cobrança somente apos a implantação responsaveis por avisar CS</t>
      </text>
    </comment>
    <comment authorId="0" ref="I295">
      <text>
        <t xml:space="preserve">passar para subconta da Uemtel 11-03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5">
      <text>
        <t xml:space="preserve">Cobrança de Setup foi feita na subconta da Vestilight
</t>
      </text>
    </comment>
    <comment authorId="0" ref="L258">
      <text>
        <t xml:space="preserve">Usuario adicional</t>
      </text>
    </comment>
    <comment authorId="0" ref="F260">
      <text>
        <t xml:space="preserve">pagou junho e será isento em julho campanha</t>
      </text>
    </comment>
    <comment authorId="0" ref="F264">
      <text>
        <t xml:space="preserve">assinatura criada para 22-08 </t>
      </text>
    </comment>
    <comment authorId="0" ref="F268">
      <text>
        <t xml:space="preserve">assinatura criada para 27-08 </t>
      </text>
    </comment>
    <comment authorId="0" ref="H271">
      <text>
        <t xml:space="preserve">Usuario adicional</t>
      </text>
    </comment>
    <comment authorId="0" ref="E341">
      <text>
        <t xml:space="preserve">criar a assinatura em 28-09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2">
      <text>
        <t xml:space="preserve">alterar valor depois que pagar a atrasada</t>
      </text>
    </comment>
    <comment authorId="0" ref="E68">
      <text>
        <t xml:space="preserve">alterar valor depois que pagar atrasada</t>
      </text>
    </comment>
    <comment authorId="0" ref="D71">
      <text>
        <t xml:space="preserve">Cobrança de Setup foi feita na subconta da Vestilight
</t>
      </text>
    </comment>
    <comment authorId="0" ref="E72">
      <text>
        <t xml:space="preserve">alterar valor depois que pagar atrasada</t>
      </text>
    </comment>
    <comment authorId="0" ref="L215">
      <text>
        <t xml:space="preserve">Usuario adicional</t>
      </text>
    </comment>
    <comment authorId="0" ref="F218">
      <text>
        <t xml:space="preserve">assinatura criada para 22-08 </t>
      </text>
    </comment>
    <comment authorId="0" ref="F221">
      <text>
        <t xml:space="preserve">assinatura criada para 27-08 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3">
      <text>
        <t xml:space="preserve">alterar valor depois que pagar atrasada</t>
      </text>
    </comment>
    <comment authorId="0" ref="D66">
      <text>
        <t xml:space="preserve">Cobrança de Setup foi feita na subconta da Vestilight
</t>
      </text>
    </comment>
    <comment authorId="0" ref="E67">
      <text>
        <t xml:space="preserve">alterar valor depois que pagar atrasada</t>
      </text>
    </comment>
    <comment authorId="0" ref="L198">
      <text>
        <t xml:space="preserve">Usuario adicional</t>
      </text>
    </comment>
    <comment authorId="0" ref="F200">
      <text>
        <t xml:space="preserve">assinatura criada para 22-08 </t>
      </text>
    </comment>
    <comment authorId="0" ref="E329">
      <text>
        <t xml:space="preserve">cobrança somente apos a implantação responsaveis por avisar CS</t>
      </text>
    </comment>
    <comment authorId="0" ref="E345">
      <text>
        <t xml:space="preserve">cobrança somente apos a implantação responsaveis por avisar CS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6">
      <text>
        <t xml:space="preserve">Cobrança de Setup foi feita na subconta da Vestilight
</t>
      </text>
    </comment>
    <comment authorId="0" ref="E310">
      <text>
        <t xml:space="preserve">mensalidade para 60 dias, assinatura criada para 20/07</t>
      </text>
    </comment>
    <comment authorId="0" ref="E318">
      <text>
        <t xml:space="preserve">mensalidade para 60 dias, assinatura criada para 22/07</t>
      </text>
    </comment>
    <comment authorId="0" ref="E328">
      <text>
        <t xml:space="preserve">mensalidade para 60 dias, assinatura criada para 28/07</t>
      </text>
    </comment>
    <comment authorId="0" ref="E329">
      <text>
        <t xml:space="preserve">mensalidade para 60 dias, assinatura criada para 28/07</t>
      </text>
    </comment>
  </commentList>
</comments>
</file>

<file path=xl/sharedStrings.xml><?xml version="1.0" encoding="utf-8"?>
<sst xmlns="http://schemas.openxmlformats.org/spreadsheetml/2006/main" count="58853" uniqueCount="3496">
  <si>
    <t>Fat.2025</t>
  </si>
  <si>
    <t>ANIVERSÁRIO</t>
  </si>
  <si>
    <t>CANAL</t>
  </si>
  <si>
    <t>MARCA</t>
  </si>
  <si>
    <t>Subconta</t>
  </si>
  <si>
    <t>PLANO</t>
  </si>
  <si>
    <t>SETUP</t>
  </si>
  <si>
    <t>MENSALIDADE INICIAL</t>
  </si>
  <si>
    <t>VALOR REAJUSTE</t>
  </si>
  <si>
    <t>MENSALIDADE</t>
  </si>
  <si>
    <t>INTEGRAÇÃO</t>
  </si>
  <si>
    <t>ASSISTENTE</t>
  </si>
  <si>
    <t>FILIAL</t>
  </si>
  <si>
    <t>DESCONTOS</t>
  </si>
  <si>
    <t>TOTAL COBRADO</t>
  </si>
  <si>
    <t>OBSERVAÇÕES</t>
  </si>
  <si>
    <t>Dia Vencimento</t>
  </si>
  <si>
    <t>Mês de Reajuste</t>
  </si>
  <si>
    <t>CPFCNPJ</t>
  </si>
  <si>
    <t>08/2025</t>
  </si>
  <si>
    <t>VESTI</t>
  </si>
  <si>
    <t>TNW Jeans</t>
  </si>
  <si>
    <t>Vesti (Fatura)</t>
  </si>
  <si>
    <t>Profissional</t>
  </si>
  <si>
    <t>17</t>
  </si>
  <si>
    <t>04</t>
  </si>
  <si>
    <t>4937453000108</t>
  </si>
  <si>
    <t>Atta</t>
  </si>
  <si>
    <t>Peonia</t>
  </si>
  <si>
    <t>Essencial</t>
  </si>
  <si>
    <t>20</t>
  </si>
  <si>
    <t>4</t>
  </si>
  <si>
    <t>07993188000165</t>
  </si>
  <si>
    <t>Maria De Chita</t>
  </si>
  <si>
    <t>15</t>
  </si>
  <si>
    <t>07402979000173</t>
  </si>
  <si>
    <t>Shanes</t>
  </si>
  <si>
    <t>46446130000153</t>
  </si>
  <si>
    <t>Talgui</t>
  </si>
  <si>
    <t>Avançado</t>
  </si>
  <si>
    <t>05876663000198</t>
  </si>
  <si>
    <t>Codi Codi</t>
  </si>
  <si>
    <t>18555123000154</t>
  </si>
  <si>
    <t>Coinage</t>
  </si>
  <si>
    <t>33724927000123</t>
  </si>
  <si>
    <t>Moda Inn</t>
  </si>
  <si>
    <t>49921554000110</t>
  </si>
  <si>
    <t>Licommo</t>
  </si>
  <si>
    <t>08325746000187</t>
  </si>
  <si>
    <t>Betsey</t>
  </si>
  <si>
    <t>06161024000109</t>
  </si>
  <si>
    <t>Cashier</t>
  </si>
  <si>
    <t>30</t>
  </si>
  <si>
    <t>60368669000162</t>
  </si>
  <si>
    <t>Cony Green</t>
  </si>
  <si>
    <t>44511277000154</t>
  </si>
  <si>
    <t>Pury</t>
  </si>
  <si>
    <t>12576594000162</t>
  </si>
  <si>
    <t>Nanaminze</t>
  </si>
  <si>
    <t>12656331000163</t>
  </si>
  <si>
    <t>Tricomix</t>
  </si>
  <si>
    <t>11</t>
  </si>
  <si>
    <t>04665515000161</t>
  </si>
  <si>
    <t>Lov It</t>
  </si>
  <si>
    <t>21749422000215</t>
  </si>
  <si>
    <t>Hemix</t>
  </si>
  <si>
    <t>07389520000187</t>
  </si>
  <si>
    <t>Miredata</t>
  </si>
  <si>
    <t>Mottive</t>
  </si>
  <si>
    <t>24330475000104</t>
  </si>
  <si>
    <t>Miss Alfa</t>
  </si>
  <si>
    <t>28497561000167</t>
  </si>
  <si>
    <t>Anemone</t>
  </si>
  <si>
    <t>30962814000178</t>
  </si>
  <si>
    <t>Pianeta</t>
  </si>
  <si>
    <t>31583000000195</t>
  </si>
  <si>
    <t>Morina</t>
  </si>
  <si>
    <t>44029041000186</t>
  </si>
  <si>
    <t>Artemiss</t>
  </si>
  <si>
    <t>05320347000135</t>
  </si>
  <si>
    <t>IT LOOK</t>
  </si>
  <si>
    <t>21659326000103</t>
  </si>
  <si>
    <t>E YUNIRE</t>
  </si>
  <si>
    <t>45375658000116</t>
  </si>
  <si>
    <t>Incentive</t>
  </si>
  <si>
    <t>29780242000127</t>
  </si>
  <si>
    <t>Mariá/Aurora</t>
  </si>
  <si>
    <t>33076814000169</t>
  </si>
  <si>
    <t>Mazarin</t>
  </si>
  <si>
    <t>03598605000203</t>
  </si>
  <si>
    <t>Blue Blossom</t>
  </si>
  <si>
    <t>30828978000107</t>
  </si>
  <si>
    <t>Dolps</t>
  </si>
  <si>
    <t>05</t>
  </si>
  <si>
    <t>01802508000176</t>
  </si>
  <si>
    <t>Crocker</t>
  </si>
  <si>
    <t>60652948000153</t>
  </si>
  <si>
    <t>Lesto</t>
  </si>
  <si>
    <t>58418377000145</t>
  </si>
  <si>
    <t>Ellen One</t>
  </si>
  <si>
    <t>Vesti (Cartão)</t>
  </si>
  <si>
    <t>06</t>
  </si>
  <si>
    <t>07554437000116</t>
  </si>
  <si>
    <t>Instar</t>
  </si>
  <si>
    <t>32649954000116</t>
  </si>
  <si>
    <t>Aramodu</t>
  </si>
  <si>
    <t>97541061000106</t>
  </si>
  <si>
    <t>Scera</t>
  </si>
  <si>
    <t>23333642000108</t>
  </si>
  <si>
    <t>Fama Fashion</t>
  </si>
  <si>
    <t>54451398000101</t>
  </si>
  <si>
    <t>Paloma Concept</t>
  </si>
  <si>
    <t>16579598000155</t>
  </si>
  <si>
    <t>Cheers</t>
  </si>
  <si>
    <t>53659785000175</t>
  </si>
  <si>
    <t>Fesperamor</t>
  </si>
  <si>
    <t>22015485000120</t>
  </si>
  <si>
    <t>Quebela</t>
  </si>
  <si>
    <t>58525007000107</t>
  </si>
  <si>
    <t>Genesis Jeans</t>
  </si>
  <si>
    <t>21352130000163</t>
  </si>
  <si>
    <t>Vesti</t>
  </si>
  <si>
    <t>AMISKA - MISS MILLIE</t>
  </si>
  <si>
    <t>24721940000138</t>
  </si>
  <si>
    <t>Join Curves</t>
  </si>
  <si>
    <t>28</t>
  </si>
  <si>
    <t>07867580000168</t>
  </si>
  <si>
    <t>Namine</t>
  </si>
  <si>
    <t>17820490000256</t>
  </si>
  <si>
    <t>Diamantes</t>
  </si>
  <si>
    <t>13649755000163</t>
  </si>
  <si>
    <t>Lily Daisy</t>
  </si>
  <si>
    <t>34500000000172</t>
  </si>
  <si>
    <t>Ana Gonçalves Tricot =  Luis Guilherme</t>
  </si>
  <si>
    <t>11582787000163</t>
  </si>
  <si>
    <t>Delight</t>
  </si>
  <si>
    <t>21520947000101</t>
  </si>
  <si>
    <t>Sori</t>
  </si>
  <si>
    <t>06987979000110</t>
  </si>
  <si>
    <t>Mx</t>
  </si>
  <si>
    <t>05888414000112</t>
  </si>
  <si>
    <t>Donna Ritz</t>
  </si>
  <si>
    <t>19521267000152</t>
  </si>
  <si>
    <t>Vida Bela</t>
  </si>
  <si>
    <t>45668696000167</t>
  </si>
  <si>
    <t>Sedanbi</t>
  </si>
  <si>
    <t>00238342000306</t>
  </si>
  <si>
    <t>Rafa Brasil</t>
  </si>
  <si>
    <t>30827010000166</t>
  </si>
  <si>
    <t>Elae</t>
  </si>
  <si>
    <t>46924221000157</t>
  </si>
  <si>
    <t>As Marias</t>
  </si>
  <si>
    <t>24487541000154</t>
  </si>
  <si>
    <t>Suzan Zheng</t>
  </si>
  <si>
    <t>26551251000158</t>
  </si>
  <si>
    <t>Gliss Jeans</t>
  </si>
  <si>
    <t>55251292001107</t>
  </si>
  <si>
    <t>Idrissi</t>
  </si>
  <si>
    <t>Desconto concedido pelo Mourad permanente</t>
  </si>
  <si>
    <t>08914436000106</t>
  </si>
  <si>
    <t>Bauarte</t>
  </si>
  <si>
    <t>08754784000155</t>
  </si>
  <si>
    <t>Alcance Jeans</t>
  </si>
  <si>
    <t>27760882000140</t>
  </si>
  <si>
    <t>Jezzian</t>
  </si>
  <si>
    <t>08062888000107</t>
  </si>
  <si>
    <t>Sanreed</t>
  </si>
  <si>
    <t>23735214000292</t>
  </si>
  <si>
    <t>Vigor Basic</t>
  </si>
  <si>
    <t>07085032000186</t>
  </si>
  <si>
    <t>Manaca= Visuh</t>
  </si>
  <si>
    <t>22221114000102</t>
  </si>
  <si>
    <t>Bokeh</t>
  </si>
  <si>
    <t>28489878000232</t>
  </si>
  <si>
    <t>Cratus</t>
  </si>
  <si>
    <t>63917942000159</t>
  </si>
  <si>
    <t>Ezutus</t>
  </si>
  <si>
    <t>Hanabee</t>
  </si>
  <si>
    <t>12395643000160</t>
  </si>
  <si>
    <t>Innocence</t>
  </si>
  <si>
    <t>17258262000153</t>
  </si>
  <si>
    <t>Cris Fael</t>
  </si>
  <si>
    <t>52341858000113</t>
  </si>
  <si>
    <t>Caroll</t>
  </si>
  <si>
    <t>02683338000110</t>
  </si>
  <si>
    <t>Kalli</t>
  </si>
  <si>
    <t>17685726000108</t>
  </si>
  <si>
    <t>Sexy Cookie</t>
  </si>
  <si>
    <t>08151457000109</t>
  </si>
  <si>
    <t>Adizza</t>
  </si>
  <si>
    <t>24881140000184</t>
  </si>
  <si>
    <t>Anahi</t>
  </si>
  <si>
    <t>04049767000166</t>
  </si>
  <si>
    <t>Ezee</t>
  </si>
  <si>
    <t>28314192000120</t>
  </si>
  <si>
    <t>Nakepe</t>
  </si>
  <si>
    <t>22</t>
  </si>
  <si>
    <t>00764187000108</t>
  </si>
  <si>
    <t>Ste Fashion</t>
  </si>
  <si>
    <t>12648298000120</t>
  </si>
  <si>
    <t>Lilian Plus</t>
  </si>
  <si>
    <t>51200947000187</t>
  </si>
  <si>
    <t>Blubetty</t>
  </si>
  <si>
    <t>01102343000120</t>
  </si>
  <si>
    <t>Di Collani</t>
  </si>
  <si>
    <t>Jeanseria</t>
  </si>
  <si>
    <t>Coqueta</t>
  </si>
  <si>
    <t>58687526000171</t>
  </si>
  <si>
    <t>Clio</t>
  </si>
  <si>
    <t>05550677000117</t>
  </si>
  <si>
    <t>Planchet</t>
  </si>
  <si>
    <t>03243396000196</t>
  </si>
  <si>
    <t>Bestié</t>
  </si>
  <si>
    <t>12</t>
  </si>
  <si>
    <t>50751845000197</t>
  </si>
  <si>
    <t>Monclos</t>
  </si>
  <si>
    <t>59812453000246</t>
  </si>
  <si>
    <t>Moirai</t>
  </si>
  <si>
    <t>29380107000194</t>
  </si>
  <si>
    <t>Noir</t>
  </si>
  <si>
    <t>02415964000126</t>
  </si>
  <si>
    <t>French Kiss</t>
  </si>
  <si>
    <t>65977878000127</t>
  </si>
  <si>
    <t>Wool Line</t>
  </si>
  <si>
    <t>23398902000123</t>
  </si>
  <si>
    <t>Amofany</t>
  </si>
  <si>
    <t>09657596000171</t>
  </si>
  <si>
    <t>Four One</t>
  </si>
  <si>
    <t>55646228000145</t>
  </si>
  <si>
    <t>Peri Plus Size</t>
  </si>
  <si>
    <t>41090419000169</t>
  </si>
  <si>
    <t>Vitral</t>
  </si>
  <si>
    <t>13578271000170</t>
  </si>
  <si>
    <t>Seiss &amp; Deiss</t>
  </si>
  <si>
    <t>17685722000120</t>
  </si>
  <si>
    <t>Buccanes</t>
  </si>
  <si>
    <t>55251292000127</t>
  </si>
  <si>
    <t>Hirus</t>
  </si>
  <si>
    <t>07752324000206</t>
  </si>
  <si>
    <t>Rubicon</t>
  </si>
  <si>
    <t>24002700000183</t>
  </si>
  <si>
    <t>Lorsa</t>
  </si>
  <si>
    <t>46046876000170</t>
  </si>
  <si>
    <t>Equivoco</t>
  </si>
  <si>
    <t>46046876000927</t>
  </si>
  <si>
    <t>Acqua Marine</t>
  </si>
  <si>
    <t>56353866000130</t>
  </si>
  <si>
    <t>Lupim Camisaria</t>
  </si>
  <si>
    <t>92302520000177</t>
  </si>
  <si>
    <t>Bem me quer</t>
  </si>
  <si>
    <t>22905439000287</t>
  </si>
  <si>
    <t>Ina Modas</t>
  </si>
  <si>
    <t>55832331000180</t>
  </si>
  <si>
    <t>Sheslaine Brand</t>
  </si>
  <si>
    <t>03586007000125</t>
  </si>
  <si>
    <t>Carpiem</t>
  </si>
  <si>
    <t>30837002000109</t>
  </si>
  <si>
    <t>Doce Dança</t>
  </si>
  <si>
    <t>15393274000165</t>
  </si>
  <si>
    <t>Hellen Carolina</t>
  </si>
  <si>
    <t>16553325000131</t>
  </si>
  <si>
    <t>Ju Modas</t>
  </si>
  <si>
    <t>21180514000146</t>
  </si>
  <si>
    <t>Lemise</t>
  </si>
  <si>
    <t>27515609000150</t>
  </si>
  <si>
    <t>Yegrin</t>
  </si>
  <si>
    <t>57839870000176</t>
  </si>
  <si>
    <t>Chaville</t>
  </si>
  <si>
    <t>60193547000182</t>
  </si>
  <si>
    <t>Passione</t>
  </si>
  <si>
    <t>24578961000146</t>
  </si>
  <si>
    <t>Gule Gule= Erreerre</t>
  </si>
  <si>
    <t>54904388000184</t>
  </si>
  <si>
    <t>Plump</t>
  </si>
  <si>
    <t>24376655000127</t>
  </si>
  <si>
    <t xml:space="preserve">Anamiss/Namu </t>
  </si>
  <si>
    <t>51190479000107</t>
  </si>
  <si>
    <t>Fiest Jeans</t>
  </si>
  <si>
    <t>23735214000101</t>
  </si>
  <si>
    <t>Loja Emili</t>
  </si>
  <si>
    <t>10426904000137</t>
  </si>
  <si>
    <t>Villa Forte</t>
  </si>
  <si>
    <t>02875480000160</t>
  </si>
  <si>
    <t>Acqua</t>
  </si>
  <si>
    <t>24404124000362</t>
  </si>
  <si>
    <t>Denovo</t>
  </si>
  <si>
    <t>07671579000163</t>
  </si>
  <si>
    <t>Pistachio</t>
  </si>
  <si>
    <t>Desconto de 15% fixo na mensalidade da filial concedido por Hyun</t>
  </si>
  <si>
    <t>13073916000113</t>
  </si>
  <si>
    <t>Trindade</t>
  </si>
  <si>
    <t>32073684000148</t>
  </si>
  <si>
    <t>Milvest</t>
  </si>
  <si>
    <t>03897792000137</t>
  </si>
  <si>
    <t>Egoiste</t>
  </si>
  <si>
    <t>37656000000154</t>
  </si>
  <si>
    <t>Anderson Atacado</t>
  </si>
  <si>
    <t>22939611000132</t>
  </si>
  <si>
    <t>Sago Pargo</t>
  </si>
  <si>
    <t>14744975000139</t>
  </si>
  <si>
    <t>Tomany</t>
  </si>
  <si>
    <t>56930183000107</t>
  </si>
  <si>
    <t>Elika</t>
  </si>
  <si>
    <t>45338742000160</t>
  </si>
  <si>
    <t>Jj Fashion</t>
  </si>
  <si>
    <t>44511277000235</t>
  </si>
  <si>
    <t>Melis</t>
  </si>
  <si>
    <t>18111083000151</t>
  </si>
  <si>
    <t>Malagueta</t>
  </si>
  <si>
    <t>54587191000169</t>
  </si>
  <si>
    <t>Gab</t>
  </si>
  <si>
    <t>10987671000141</t>
  </si>
  <si>
    <t>Jackie-O</t>
  </si>
  <si>
    <t>08482962000136</t>
  </si>
  <si>
    <t>Alpelo</t>
  </si>
  <si>
    <t>52911906000161</t>
  </si>
  <si>
    <t>Fesperamor (FPM BLUE)</t>
  </si>
  <si>
    <t>12377764000180</t>
  </si>
  <si>
    <t>Vn11</t>
  </si>
  <si>
    <t>33882279000133</t>
  </si>
  <si>
    <t>Vida Vici</t>
  </si>
  <si>
    <t>52727468000186</t>
  </si>
  <si>
    <t>Vov</t>
  </si>
  <si>
    <t>05215137000187</t>
  </si>
  <si>
    <t>Modas Gio</t>
  </si>
  <si>
    <t>05011351000111</t>
  </si>
  <si>
    <t>Donna Da Lua</t>
  </si>
  <si>
    <t>27680486000102</t>
  </si>
  <si>
    <t>Agarreuse</t>
  </si>
  <si>
    <t>15658877000141</t>
  </si>
  <si>
    <t>Shell Pink</t>
  </si>
  <si>
    <t>26418060000112</t>
  </si>
  <si>
    <t>Distinto</t>
  </si>
  <si>
    <t>31749578000179</t>
  </si>
  <si>
    <t>Lavida</t>
  </si>
  <si>
    <t>21971786000164</t>
  </si>
  <si>
    <t>Beula</t>
  </si>
  <si>
    <t>62517982000140</t>
  </si>
  <si>
    <t>Gutiban</t>
  </si>
  <si>
    <t>35880881000167</t>
  </si>
  <si>
    <t>Munnah</t>
  </si>
  <si>
    <t>81405896000190</t>
  </si>
  <si>
    <t>Eunice</t>
  </si>
  <si>
    <t>47630843000135</t>
  </si>
  <si>
    <t>Melove</t>
  </si>
  <si>
    <t>basico</t>
  </si>
  <si>
    <t>Desconto concedido pelo Hyun permanente</t>
  </si>
  <si>
    <t>10290499000334</t>
  </si>
  <si>
    <t>Blossom</t>
  </si>
  <si>
    <t>67318790000129</t>
  </si>
  <si>
    <t>Ssang Bang</t>
  </si>
  <si>
    <t>67801746000175</t>
  </si>
  <si>
    <t xml:space="preserve">Garage </t>
  </si>
  <si>
    <t>03802637000432</t>
  </si>
  <si>
    <t>Hinolouv</t>
  </si>
  <si>
    <t>05951296000140</t>
  </si>
  <si>
    <t>Lipcem</t>
  </si>
  <si>
    <t>00582019000193</t>
  </si>
  <si>
    <t>Polatof</t>
  </si>
  <si>
    <t>58747395000170</t>
  </si>
  <si>
    <t>Brytch Jeans</t>
  </si>
  <si>
    <t>11594485000105</t>
  </si>
  <si>
    <t>Globe</t>
  </si>
  <si>
    <t>43447911000174</t>
  </si>
  <si>
    <t>Issexy</t>
  </si>
  <si>
    <t>58777715000135</t>
  </si>
  <si>
    <t>Quisty</t>
  </si>
  <si>
    <t>Vesti (Assinatura)</t>
  </si>
  <si>
    <t>40</t>
  </si>
  <si>
    <t>03453698000199</t>
  </si>
  <si>
    <t>Alory</t>
  </si>
  <si>
    <t>29767237000184</t>
  </si>
  <si>
    <t>Cittã</t>
  </si>
  <si>
    <t>72928765000288</t>
  </si>
  <si>
    <t>Esperança Modas</t>
  </si>
  <si>
    <t>07589701000157</t>
  </si>
  <si>
    <t>Inquieta</t>
  </si>
  <si>
    <t>15342463000109</t>
  </si>
  <si>
    <t>Lenner Plus Size</t>
  </si>
  <si>
    <t>09</t>
  </si>
  <si>
    <t>30795673000146</t>
  </si>
  <si>
    <t>Vip Fashion</t>
  </si>
  <si>
    <t>01196026000110</t>
  </si>
  <si>
    <t>Flô Maria</t>
  </si>
  <si>
    <t>27</t>
  </si>
  <si>
    <t>21925701000101</t>
  </si>
  <si>
    <t>Paran</t>
  </si>
  <si>
    <t>66761719000153</t>
  </si>
  <si>
    <t>Trimix</t>
  </si>
  <si>
    <t>74485798000226</t>
  </si>
  <si>
    <t>Miss E Misses</t>
  </si>
  <si>
    <t>22759307000103</t>
  </si>
  <si>
    <t>Assistente do Vendedor</t>
  </si>
  <si>
    <t>Fashionista</t>
  </si>
  <si>
    <t>05831750000129</t>
  </si>
  <si>
    <t>Emoda</t>
  </si>
  <si>
    <t>16679267000197</t>
  </si>
  <si>
    <t>Harmonia Fashion</t>
  </si>
  <si>
    <t>33511710000135</t>
  </si>
  <si>
    <t>Yoyo</t>
  </si>
  <si>
    <t>03626375000150</t>
  </si>
  <si>
    <t>Nari Fashion</t>
  </si>
  <si>
    <t>64148422000191</t>
  </si>
  <si>
    <t>Ohvely</t>
  </si>
  <si>
    <t>23103066000102</t>
  </si>
  <si>
    <t>Chance Jeans</t>
  </si>
  <si>
    <t>21</t>
  </si>
  <si>
    <t>35301422000181</t>
  </si>
  <si>
    <t>Amore</t>
  </si>
  <si>
    <t>50</t>
  </si>
  <si>
    <t>51719961000191</t>
  </si>
  <si>
    <t>Amicia</t>
  </si>
  <si>
    <t>30281427000176</t>
  </si>
  <si>
    <t>Pietà</t>
  </si>
  <si>
    <t>22122426000150</t>
  </si>
  <si>
    <t>Maclagen</t>
  </si>
  <si>
    <t>10204124000142</t>
  </si>
  <si>
    <t>Black Jeans</t>
  </si>
  <si>
    <t>03674700000150</t>
  </si>
  <si>
    <t>Edi Saraiva</t>
  </si>
  <si>
    <t>Vesti (cartão)</t>
  </si>
  <si>
    <t>09080258000110</t>
  </si>
  <si>
    <t>Gabifit</t>
  </si>
  <si>
    <t>07707354000110</t>
  </si>
  <si>
    <t>Infini</t>
  </si>
  <si>
    <t>17031391000104</t>
  </si>
  <si>
    <t>Cocci</t>
  </si>
  <si>
    <t>67472282000109</t>
  </si>
  <si>
    <t>Hanna</t>
  </si>
  <si>
    <t>10607428000150</t>
  </si>
  <si>
    <t>Glam</t>
  </si>
  <si>
    <t>14198454000123</t>
  </si>
  <si>
    <t>Benesh</t>
  </si>
  <si>
    <t>profissional</t>
  </si>
  <si>
    <t>Conferir se a Bizpik faturou em junho para dar o desconto</t>
  </si>
  <si>
    <t>23112462000104</t>
  </si>
  <si>
    <t>Shiros</t>
  </si>
  <si>
    <t>31</t>
  </si>
  <si>
    <t>6</t>
  </si>
  <si>
    <t>44752053000134</t>
  </si>
  <si>
    <t>Vionix</t>
  </si>
  <si>
    <t>58910621000192</t>
  </si>
  <si>
    <t>SOROR CLOTHING FASHION</t>
  </si>
  <si>
    <t>55</t>
  </si>
  <si>
    <t>50559261000114</t>
  </si>
  <si>
    <t>Grupo Eixo</t>
  </si>
  <si>
    <t>10</t>
  </si>
  <si>
    <t>18130395000102</t>
  </si>
  <si>
    <t>Danque</t>
  </si>
  <si>
    <t>31334491000130</t>
  </si>
  <si>
    <t>Cubo Cubo</t>
  </si>
  <si>
    <t>04583140000190</t>
  </si>
  <si>
    <t>Opera Kids</t>
  </si>
  <si>
    <t>avançado</t>
  </si>
  <si>
    <t>07</t>
  </si>
  <si>
    <t>15808095000141</t>
  </si>
  <si>
    <t>D`Lions</t>
  </si>
  <si>
    <t>essencial</t>
  </si>
  <si>
    <t>18</t>
  </si>
  <si>
    <t>37469817000113</t>
  </si>
  <si>
    <t>Karmani</t>
  </si>
  <si>
    <t>8</t>
  </si>
  <si>
    <t>03415725000139</t>
  </si>
  <si>
    <t>Kesses</t>
  </si>
  <si>
    <t>07266437000110</t>
  </si>
  <si>
    <t>Predilect’s</t>
  </si>
  <si>
    <t>03286403000137</t>
  </si>
  <si>
    <t>Labell Semi joias</t>
  </si>
  <si>
    <t>40075291000100</t>
  </si>
  <si>
    <t>Daline</t>
  </si>
  <si>
    <t>35480659000177</t>
  </si>
  <si>
    <t>Phama Jeans</t>
  </si>
  <si>
    <t>59</t>
  </si>
  <si>
    <t>28483816000132</t>
  </si>
  <si>
    <t>Loja Mauricio</t>
  </si>
  <si>
    <t>08766892000148</t>
  </si>
  <si>
    <t>08</t>
  </si>
  <si>
    <t>60785672000181</t>
  </si>
  <si>
    <t>Santtha Lu</t>
  </si>
  <si>
    <t>62</t>
  </si>
  <si>
    <t>33318287000151</t>
  </si>
  <si>
    <t>Gliss filial Paraná</t>
  </si>
  <si>
    <t>25</t>
  </si>
  <si>
    <t>02366240000130</t>
  </si>
  <si>
    <t>Elice Fitness</t>
  </si>
  <si>
    <t>95303546000128</t>
  </si>
  <si>
    <t>B.First</t>
  </si>
  <si>
    <t>11878594000154</t>
  </si>
  <si>
    <t>Estação Fit Atacado</t>
  </si>
  <si>
    <t>17498813000156</t>
  </si>
  <si>
    <t>Barraca do Willinha</t>
  </si>
  <si>
    <t>35322340000113</t>
  </si>
  <si>
    <t>Manga Rosa Pink</t>
  </si>
  <si>
    <t>06219961000178</t>
  </si>
  <si>
    <t>Upper Concept</t>
  </si>
  <si>
    <t>38374670000140</t>
  </si>
  <si>
    <t>Rosa Chick</t>
  </si>
  <si>
    <t>11830618000103</t>
  </si>
  <si>
    <t>Mosaique</t>
  </si>
  <si>
    <t>59519397000175</t>
  </si>
  <si>
    <t>LAROSY</t>
  </si>
  <si>
    <t>08621784000268</t>
  </si>
  <si>
    <t>Casualli</t>
  </si>
  <si>
    <t>24</t>
  </si>
  <si>
    <t>17697957000484</t>
  </si>
  <si>
    <t>Maria Lima</t>
  </si>
  <si>
    <t>21721042000434</t>
  </si>
  <si>
    <t>John Cunningham</t>
  </si>
  <si>
    <t>22924637000298</t>
  </si>
  <si>
    <t>Riviera</t>
  </si>
  <si>
    <t>19</t>
  </si>
  <si>
    <t>76875485000129</t>
  </si>
  <si>
    <t>Saue</t>
  </si>
  <si>
    <t>12842840000180</t>
  </si>
  <si>
    <t>La Tay</t>
  </si>
  <si>
    <t>15346235000107</t>
  </si>
  <si>
    <t>Kokada</t>
  </si>
  <si>
    <t>33444232000198</t>
  </si>
  <si>
    <t>Esstica e Puxa</t>
  </si>
  <si>
    <t>01</t>
  </si>
  <si>
    <t>03593048000149</t>
  </si>
  <si>
    <t>Valentin's Fashion</t>
  </si>
  <si>
    <t>18484004000158</t>
  </si>
  <si>
    <t>Vestidoteca</t>
  </si>
  <si>
    <t>Ana Gonçalves Tricot = Claudia Matos</t>
  </si>
  <si>
    <t>14459646000650</t>
  </si>
  <si>
    <t>Nuxx</t>
  </si>
  <si>
    <t>12628499000165</t>
  </si>
  <si>
    <t>Cauipe</t>
  </si>
  <si>
    <t>01946719000182</t>
  </si>
  <si>
    <t>Doce Flor</t>
  </si>
  <si>
    <t>07002438000158</t>
  </si>
  <si>
    <t>Shante</t>
  </si>
  <si>
    <t>00820604000184</t>
  </si>
  <si>
    <t>Patmos</t>
  </si>
  <si>
    <t>41284295000152</t>
  </si>
  <si>
    <t>Dadrishop</t>
  </si>
  <si>
    <t>30181776000116</t>
  </si>
  <si>
    <t>Tee Fashion</t>
  </si>
  <si>
    <t>24459412000152</t>
  </si>
  <si>
    <t>Kopen Denim</t>
  </si>
  <si>
    <t>16688474000108</t>
  </si>
  <si>
    <t>ARUSHA</t>
  </si>
  <si>
    <t>11181580000187</t>
  </si>
  <si>
    <t>Yoo Moda Grande</t>
  </si>
  <si>
    <t>43484195000103</t>
  </si>
  <si>
    <t>Trama Jeans</t>
  </si>
  <si>
    <t>1</t>
  </si>
  <si>
    <t>02759170000260</t>
  </si>
  <si>
    <t>Vila Sol</t>
  </si>
  <si>
    <t>02</t>
  </si>
  <si>
    <t>09033138000161</t>
  </si>
  <si>
    <t>Linha Cruzada Jeans</t>
  </si>
  <si>
    <t>17652160000118</t>
  </si>
  <si>
    <t>Júlia Plus</t>
  </si>
  <si>
    <t>09688958000191</t>
  </si>
  <si>
    <t>Hidrogênio</t>
  </si>
  <si>
    <t>2</t>
  </si>
  <si>
    <t>65550949000100</t>
  </si>
  <si>
    <t>BM Bolsas</t>
  </si>
  <si>
    <t>10458322000132</t>
  </si>
  <si>
    <t>Winnie (Reativação)</t>
  </si>
  <si>
    <t>09592852000190</t>
  </si>
  <si>
    <t>Koum (reativação)</t>
  </si>
  <si>
    <t>33191821000101</t>
  </si>
  <si>
    <t>The Lion Confecções</t>
  </si>
  <si>
    <t>41426603000137</t>
  </si>
  <si>
    <t>Gabyanna</t>
  </si>
  <si>
    <t>08872924000190</t>
  </si>
  <si>
    <t>Braga Camisaria</t>
  </si>
  <si>
    <t>03</t>
  </si>
  <si>
    <t>10869936000107</t>
  </si>
  <si>
    <t>Be Case</t>
  </si>
  <si>
    <t>15168184000170</t>
  </si>
  <si>
    <t>Anick</t>
  </si>
  <si>
    <t>05129447000189</t>
  </si>
  <si>
    <t>Cof Cof</t>
  </si>
  <si>
    <t>3</t>
  </si>
  <si>
    <t>01285847000122</t>
  </si>
  <si>
    <t>Ridana</t>
  </si>
  <si>
    <t>37318338000104</t>
  </si>
  <si>
    <t>Divina Mulher</t>
  </si>
  <si>
    <t>12427263000160</t>
  </si>
  <si>
    <t>Exinia</t>
  </si>
  <si>
    <t>10246748000122</t>
  </si>
  <si>
    <t>Mar em Festa</t>
  </si>
  <si>
    <t>26447617000143</t>
  </si>
  <si>
    <t>Mavolle</t>
  </si>
  <si>
    <t>25084371000120</t>
  </si>
  <si>
    <t>MSK MODAS</t>
  </si>
  <si>
    <t>57971008000112</t>
  </si>
  <si>
    <t>Vida Marinha</t>
  </si>
  <si>
    <t>05360791000184</t>
  </si>
  <si>
    <t>Conkist T-Shirt</t>
  </si>
  <si>
    <t>22714744000100</t>
  </si>
  <si>
    <t>FB Exclusive Co</t>
  </si>
  <si>
    <t>29</t>
  </si>
  <si>
    <t>24570078000100</t>
  </si>
  <si>
    <t>Yzzy Store</t>
  </si>
  <si>
    <t>46109308000170</t>
  </si>
  <si>
    <t>Taju Atacado</t>
  </si>
  <si>
    <t>38471333000171</t>
  </si>
  <si>
    <t>Magnólia Lingerie</t>
  </si>
  <si>
    <t>61209185000133</t>
  </si>
  <si>
    <t>V10 jeans &amp; Peptuchy</t>
  </si>
  <si>
    <t>09005928000133</t>
  </si>
  <si>
    <t>Mais Moda Atacado</t>
  </si>
  <si>
    <t>avançado II</t>
  </si>
  <si>
    <t>31718995000154</t>
  </si>
  <si>
    <t>Via Sol</t>
  </si>
  <si>
    <t>Filial Atacado</t>
  </si>
  <si>
    <t>09033138000323</t>
  </si>
  <si>
    <t>Mixxon</t>
  </si>
  <si>
    <t>60632015000102</t>
  </si>
  <si>
    <t>Codigo Zero​</t>
  </si>
  <si>
    <t>07814168000180</t>
  </si>
  <si>
    <t>Villon Jeans</t>
  </si>
  <si>
    <t>avançado I</t>
  </si>
  <si>
    <t>62879739000415</t>
  </si>
  <si>
    <t>Base Café Moda</t>
  </si>
  <si>
    <t>05505175000174</t>
  </si>
  <si>
    <t>Estratosfera</t>
  </si>
  <si>
    <t>7</t>
  </si>
  <si>
    <t>13781892000157</t>
  </si>
  <si>
    <t>PRS Jeans</t>
  </si>
  <si>
    <t>08040276000709</t>
  </si>
  <si>
    <t>AF Man &amp; Woman</t>
  </si>
  <si>
    <t>04273195000102</t>
  </si>
  <si>
    <t>SESSÍ</t>
  </si>
  <si>
    <t>35810586000134</t>
  </si>
  <si>
    <t>Luluzinha</t>
  </si>
  <si>
    <t>02428406000103</t>
  </si>
  <si>
    <t>Duas Brand</t>
  </si>
  <si>
    <t>44393834000180</t>
  </si>
  <si>
    <t>Fit Clothing Line</t>
  </si>
  <si>
    <t>16526638000109</t>
  </si>
  <si>
    <t>Cattleya Moda Shop</t>
  </si>
  <si>
    <t>41044128000134</t>
  </si>
  <si>
    <t>Be Free/Byz</t>
  </si>
  <si>
    <t>30479137000131</t>
  </si>
  <si>
    <t>Doce Deleite</t>
  </si>
  <si>
    <t>44051247000102</t>
  </si>
  <si>
    <t>Oka</t>
  </si>
  <si>
    <t>15844156000126</t>
  </si>
  <si>
    <t>Yunico Modas</t>
  </si>
  <si>
    <t>04623075000180</t>
  </si>
  <si>
    <t>Alella</t>
  </si>
  <si>
    <t>23</t>
  </si>
  <si>
    <t>29882523000190</t>
  </si>
  <si>
    <t>Menina Gata / KR1 Jeans</t>
  </si>
  <si>
    <t>AvançadoII</t>
  </si>
  <si>
    <t>14924281000183</t>
  </si>
  <si>
    <t>Jubora</t>
  </si>
  <si>
    <t>05161584000109</t>
  </si>
  <si>
    <t>Símbolo Fashion</t>
  </si>
  <si>
    <t>18919935000131</t>
  </si>
  <si>
    <t>Lethicia Fashion</t>
  </si>
  <si>
    <t>Filial Lethicia Fashion</t>
  </si>
  <si>
    <t>19964009000140</t>
  </si>
  <si>
    <t>Chocolate Doce</t>
  </si>
  <si>
    <t>9</t>
  </si>
  <si>
    <t>15675699000167</t>
  </si>
  <si>
    <t>Fammix</t>
  </si>
  <si>
    <t>20939748000161</t>
  </si>
  <si>
    <t>Dolce Vita</t>
  </si>
  <si>
    <t>06081765000180</t>
  </si>
  <si>
    <t>L2M</t>
  </si>
  <si>
    <t>14</t>
  </si>
  <si>
    <t>35169811000103</t>
  </si>
  <si>
    <t>K-Official Jeans</t>
  </si>
  <si>
    <t>26</t>
  </si>
  <si>
    <t>05617262000113</t>
  </si>
  <si>
    <t>Alanis</t>
  </si>
  <si>
    <t>38001737000100</t>
  </si>
  <si>
    <t>Guilhermina de Paula</t>
  </si>
  <si>
    <t>11576994000105</t>
  </si>
  <si>
    <t>Filial varejo</t>
  </si>
  <si>
    <t>Copine</t>
  </si>
  <si>
    <t>67863159000100</t>
  </si>
  <si>
    <t>Lucibella Modas</t>
  </si>
  <si>
    <t>Básico</t>
  </si>
  <si>
    <t>18100112000260​</t>
  </si>
  <si>
    <t>Top Orange</t>
  </si>
  <si>
    <t>17168737000110</t>
  </si>
  <si>
    <t>Stefani</t>
  </si>
  <si>
    <t>09500916000185</t>
  </si>
  <si>
    <t>Dreams Atacado</t>
  </si>
  <si>
    <t>37946408000160</t>
  </si>
  <si>
    <t>Bella Íntima</t>
  </si>
  <si>
    <t>14868890000243</t>
  </si>
  <si>
    <t>Miliore</t>
  </si>
  <si>
    <t>03234302000112</t>
  </si>
  <si>
    <t>Actually Jeans</t>
  </si>
  <si>
    <t>17143281000134</t>
  </si>
  <si>
    <t>AG Moda Íntima​</t>
  </si>
  <si>
    <t>28316523000160</t>
  </si>
  <si>
    <t>Mireya</t>
  </si>
  <si>
    <t>13160705000118</t>
  </si>
  <si>
    <t>Bella Donna​</t>
  </si>
  <si>
    <t>32805399000174</t>
  </si>
  <si>
    <t>IOLZEE</t>
  </si>
  <si>
    <t>45055375000197</t>
  </si>
  <si>
    <t>SunWeek</t>
  </si>
  <si>
    <t>13956943000134</t>
  </si>
  <si>
    <t>Brascol</t>
  </si>
  <si>
    <t>18483322000102</t>
  </si>
  <si>
    <t>SAWARY</t>
  </si>
  <si>
    <t>00422351000190</t>
  </si>
  <si>
    <t>Clomee</t>
  </si>
  <si>
    <t>48466168000113</t>
  </si>
  <si>
    <t>Maria Chica</t>
  </si>
  <si>
    <t>54211529000183</t>
  </si>
  <si>
    <t>Jay Jones</t>
  </si>
  <si>
    <t>38278507000184</t>
  </si>
  <si>
    <t>Burg Company</t>
  </si>
  <si>
    <t>11635363000110</t>
  </si>
  <si>
    <t>Belle Epoque</t>
  </si>
  <si>
    <t>05980585000177</t>
  </si>
  <si>
    <t>M.artt</t>
  </si>
  <si>
    <t>06216836000104</t>
  </si>
  <si>
    <t>Ankor</t>
  </si>
  <si>
    <t>47923960000197</t>
  </si>
  <si>
    <t>Etonnante</t>
  </si>
  <si>
    <t>12747413000113</t>
  </si>
  <si>
    <t>Boise</t>
  </si>
  <si>
    <t>18498412000169</t>
  </si>
  <si>
    <t>Magda Moda Íntima</t>
  </si>
  <si>
    <t>06788006000151</t>
  </si>
  <si>
    <t>Rosie Lingerie</t>
  </si>
  <si>
    <t>02989638000122</t>
  </si>
  <si>
    <t>Vintage Style</t>
  </si>
  <si>
    <t>51486393000126</t>
  </si>
  <si>
    <t>Fashion Girl Atacado</t>
  </si>
  <si>
    <t>16</t>
  </si>
  <si>
    <t>06994037000169</t>
  </si>
  <si>
    <t>Maitê Miyao</t>
  </si>
  <si>
    <t>28865645000106</t>
  </si>
  <si>
    <t>IMAGIVAN</t>
  </si>
  <si>
    <t>08756497000184</t>
  </si>
  <si>
    <t>Elaveste</t>
  </si>
  <si>
    <t>15385068000103</t>
  </si>
  <si>
    <t>Kauly</t>
  </si>
  <si>
    <t>05078173000146</t>
  </si>
  <si>
    <t>Luciana Paz</t>
  </si>
  <si>
    <t>46732535000158</t>
  </si>
  <si>
    <t>Mendry</t>
  </si>
  <si>
    <t>45318997000160</t>
  </si>
  <si>
    <t>Praela</t>
  </si>
  <si>
    <t>71926869000100</t>
  </si>
  <si>
    <t>Klic Kids</t>
  </si>
  <si>
    <t>20138351000170</t>
  </si>
  <si>
    <t>Miit</t>
  </si>
  <si>
    <t>03380571000197</t>
  </si>
  <si>
    <t>Aela</t>
  </si>
  <si>
    <t>marca tem 6 usuarios sem custo cancelou o 7º</t>
  </si>
  <si>
    <t>51047499000123</t>
  </si>
  <si>
    <t>J&amp;R Moda Feminina</t>
  </si>
  <si>
    <t>43876102000188</t>
  </si>
  <si>
    <t>Balum Baby (R)</t>
  </si>
  <si>
    <t>26277309000117</t>
  </si>
  <si>
    <t>In Love</t>
  </si>
  <si>
    <t>20025728000185</t>
  </si>
  <si>
    <t>Mary Acessórios</t>
  </si>
  <si>
    <t>46929596000100</t>
  </si>
  <si>
    <t>Spot Shoes Loja 01</t>
  </si>
  <si>
    <t>15563677000377</t>
  </si>
  <si>
    <t>Spot Shoes Loja 02</t>
  </si>
  <si>
    <t>04325969000193</t>
  </si>
  <si>
    <t>Nono Modas</t>
  </si>
  <si>
    <t>34329403000109</t>
  </si>
  <si>
    <t>Evian</t>
  </si>
  <si>
    <t>17378395000163</t>
  </si>
  <si>
    <t>Katharina Brasil</t>
  </si>
  <si>
    <t>09040083000117</t>
  </si>
  <si>
    <t>Modas Condor</t>
  </si>
  <si>
    <t>30691241000195</t>
  </si>
  <si>
    <t>Malue</t>
  </si>
  <si>
    <t>33130894000193</t>
  </si>
  <si>
    <t>Lasala</t>
  </si>
  <si>
    <t>04397359000103</t>
  </si>
  <si>
    <t>Ocasion/Grapete</t>
  </si>
  <si>
    <t>54385059000174</t>
  </si>
  <si>
    <t>Santo Vício</t>
  </si>
  <si>
    <t>33159386000138</t>
  </si>
  <si>
    <t>Bolovo</t>
  </si>
  <si>
    <t>11625557000134</t>
  </si>
  <si>
    <t>Venoro</t>
  </si>
  <si>
    <t>06310070000122</t>
  </si>
  <si>
    <t>Carmila Moda</t>
  </si>
  <si>
    <t>08482963000180</t>
  </si>
  <si>
    <t>Jazz Plus</t>
  </si>
  <si>
    <t>30462575000197</t>
  </si>
  <si>
    <t>Moda Pink Atacado</t>
  </si>
  <si>
    <t>43548258000130</t>
  </si>
  <si>
    <t>Bela Gaia</t>
  </si>
  <si>
    <t>15483318000148</t>
  </si>
  <si>
    <t>My Life Brand</t>
  </si>
  <si>
    <t>38829973000100</t>
  </si>
  <si>
    <t>Imagine Jeans</t>
  </si>
  <si>
    <t>30573517000130</t>
  </si>
  <si>
    <t>Marca Giah</t>
  </si>
  <si>
    <t>50754785000166</t>
  </si>
  <si>
    <t>JDL Modas</t>
  </si>
  <si>
    <t>18001989000113</t>
  </si>
  <si>
    <t xml:space="preserve">Chocris </t>
  </si>
  <si>
    <t>Desconto concedido até setembro de 2025</t>
  </si>
  <si>
    <t>05619560000142</t>
  </si>
  <si>
    <t>Renesse Confecção</t>
  </si>
  <si>
    <t>20393903000278</t>
  </si>
  <si>
    <t>Andrietta</t>
  </si>
  <si>
    <t>50537689000166</t>
  </si>
  <si>
    <t>Pit Bull Jeans | GO</t>
  </si>
  <si>
    <t>06960968000146</t>
  </si>
  <si>
    <t>Lolly Polly</t>
  </si>
  <si>
    <t>08723920000140</t>
  </si>
  <si>
    <t>Ricca Jeans</t>
  </si>
  <si>
    <t>11784101000117</t>
  </si>
  <si>
    <t>Gringa</t>
  </si>
  <si>
    <t>40011990000340</t>
  </si>
  <si>
    <t>40011990000692</t>
  </si>
  <si>
    <t>40011990000854</t>
  </si>
  <si>
    <t>40011990000935</t>
  </si>
  <si>
    <t>H skin</t>
  </si>
  <si>
    <t>13181203000173</t>
  </si>
  <si>
    <t>Troya &amp; Aero</t>
  </si>
  <si>
    <t>A marca Troya irá congelar o Vesti por 4 meses, As cobranças devem ser enviadas normalmente a partir da competência de novembro.</t>
  </si>
  <si>
    <t>06105747000190</t>
  </si>
  <si>
    <t>Camerata</t>
  </si>
  <si>
    <t>54196258000134</t>
  </si>
  <si>
    <t>Vistamy Jeans</t>
  </si>
  <si>
    <t>24680354000192</t>
  </si>
  <si>
    <t>Mafia Fitness</t>
  </si>
  <si>
    <t>41549988000120</t>
  </si>
  <si>
    <t>Tutto Store</t>
  </si>
  <si>
    <t>53519203000155</t>
  </si>
  <si>
    <t>Lesly Modas</t>
  </si>
  <si>
    <t>46089481000154</t>
  </si>
  <si>
    <t>Florita</t>
  </si>
  <si>
    <t>22191785000321</t>
  </si>
  <si>
    <t>Uezz</t>
  </si>
  <si>
    <t>48759584000100</t>
  </si>
  <si>
    <t>SML Modas</t>
  </si>
  <si>
    <t>14756657000198</t>
  </si>
  <si>
    <t>Daiany Confecções</t>
  </si>
  <si>
    <t>10273009000120</t>
  </si>
  <si>
    <t>Delavê Jeans</t>
  </si>
  <si>
    <t>48628196000190</t>
  </si>
  <si>
    <t>Skenn</t>
  </si>
  <si>
    <t>45352275000122</t>
  </si>
  <si>
    <t>​Sensual Fetiche</t>
  </si>
  <si>
    <t>42864349000111</t>
  </si>
  <si>
    <t>Estilo Coy</t>
  </si>
  <si>
    <t>26703238000177</t>
  </si>
  <si>
    <t xml:space="preserve">Teaser All Style </t>
  </si>
  <si>
    <t>upgrade profissional</t>
  </si>
  <si>
    <t>35045540000176</t>
  </si>
  <si>
    <t>Drama</t>
  </si>
  <si>
    <t>05215150000136</t>
  </si>
  <si>
    <t xml:space="preserve">Auston </t>
  </si>
  <si>
    <t>00769757000144</t>
  </si>
  <si>
    <t>Ana Gonçalves Tricot = Rafaela Lemara</t>
  </si>
  <si>
    <t>47995794000215</t>
  </si>
  <si>
    <t>Ana Gonçalves Tricot = Fast Glam</t>
  </si>
  <si>
    <t>Desconto permanente, dowgrade de assistente em12-12</t>
  </si>
  <si>
    <t>11582787000406</t>
  </si>
  <si>
    <t>True Jeans</t>
  </si>
  <si>
    <t>Esse valor do reajuste é durante 14 meses, pois é referente acordo de parcelas não pagas. Volta a 680,00 em 12/2025</t>
  </si>
  <si>
    <t>05536876000170</t>
  </si>
  <si>
    <t xml:space="preserve">CALIFOR </t>
  </si>
  <si>
    <t>49345931000110</t>
  </si>
  <si>
    <t>CALIFOR  Filial</t>
  </si>
  <si>
    <t>52154774000170</t>
  </si>
  <si>
    <t>Tango Fantasias</t>
  </si>
  <si>
    <t>44356735000128</t>
  </si>
  <si>
    <t xml:space="preserve">Amore </t>
  </si>
  <si>
    <t>Diva Donna</t>
  </si>
  <si>
    <t>04626291000189</t>
  </si>
  <si>
    <t>​Marcelo Medeiros</t>
  </si>
  <si>
    <t>48065930000150</t>
  </si>
  <si>
    <t>Toda Chic Plus</t>
  </si>
  <si>
    <t>09356282000139</t>
  </si>
  <si>
    <t>Paraiso</t>
  </si>
  <si>
    <t>03819979000112</t>
  </si>
  <si>
    <t xml:space="preserve">PIKUXA </t>
  </si>
  <si>
    <t>82185604000114​</t>
  </si>
  <si>
    <t>Peran Jeans</t>
  </si>
  <si>
    <t>34599998000104</t>
  </si>
  <si>
    <t>​Laras Moda Fitness</t>
  </si>
  <si>
    <t>15348917000159</t>
  </si>
  <si>
    <t xml:space="preserve">JOSH MENSWEAR
</t>
  </si>
  <si>
    <t>18087509000189</t>
  </si>
  <si>
    <t>Simple Life</t>
  </si>
  <si>
    <t>60515319000181</t>
  </si>
  <si>
    <t>Okey Store​ e Lov Club</t>
  </si>
  <si>
    <t>43549499000101</t>
  </si>
  <si>
    <t>GoldBelle</t>
  </si>
  <si>
    <t>33656689000166</t>
  </si>
  <si>
    <t xml:space="preserve">Tuba </t>
  </si>
  <si>
    <t>66905225000286</t>
  </si>
  <si>
    <t>​Colly Atacado</t>
  </si>
  <si>
    <t>27251601000123​</t>
  </si>
  <si>
    <t>Kelly Rodrigues Store</t>
  </si>
  <si>
    <t>50545774000176​</t>
  </si>
  <si>
    <t>Happy Cat</t>
  </si>
  <si>
    <t>43180382000195​</t>
  </si>
  <si>
    <t>Badocky</t>
  </si>
  <si>
    <t>14109688000157​</t>
  </si>
  <si>
    <t xml:space="preserve">MAMANI </t>
  </si>
  <si>
    <t>14710114000130​</t>
  </si>
  <si>
    <t>Sigui</t>
  </si>
  <si>
    <t>93469161000100</t>
  </si>
  <si>
    <t>Bárbara Porto Acessórios</t>
  </si>
  <si>
    <t>19027017000160</t>
  </si>
  <si>
    <t>Lico &amp; Teca Denim</t>
  </si>
  <si>
    <t>36647819000354​</t>
  </si>
  <si>
    <t>Missmel</t>
  </si>
  <si>
    <t>17974887000111</t>
  </si>
  <si>
    <t>Dream Shop</t>
  </si>
  <si>
    <t>5</t>
  </si>
  <si>
    <t>51729055000178</t>
  </si>
  <si>
    <t>Sammy T-shirts</t>
  </si>
  <si>
    <t>41295274000132​</t>
  </si>
  <si>
    <t>100% Morena</t>
  </si>
  <si>
    <t>09340831000187</t>
  </si>
  <si>
    <t>P.A CONCEPT</t>
  </si>
  <si>
    <t>03437716000149</t>
  </si>
  <si>
    <t>Lumini Jeans</t>
  </si>
  <si>
    <t>46448928000134</t>
  </si>
  <si>
    <t>Apoá</t>
  </si>
  <si>
    <t>14816173000197​</t>
  </si>
  <si>
    <t xml:space="preserve">MBRITZ </t>
  </si>
  <si>
    <t>20167140000166​</t>
  </si>
  <si>
    <t xml:space="preserve">Sisal </t>
  </si>
  <si>
    <t>72868441000110​</t>
  </si>
  <si>
    <t>Wi-Fi</t>
  </si>
  <si>
    <t>36164831000146</t>
  </si>
  <si>
    <t xml:space="preserve">Cahelon </t>
  </si>
  <si>
    <t>10% de desconto na mensalidade - R$711,00 por 1 ano (liberado pelo Hyun) 07/2025</t>
  </si>
  <si>
    <t>28735732000149</t>
  </si>
  <si>
    <t>​Encantoo Estilo</t>
  </si>
  <si>
    <t>Desconto permanente</t>
  </si>
  <si>
    <t>13300432000160</t>
  </si>
  <si>
    <t>Nega Jeans</t>
  </si>
  <si>
    <t>15652690000130</t>
  </si>
  <si>
    <t>Wish Brand</t>
  </si>
  <si>
    <t>33127355000103​</t>
  </si>
  <si>
    <t>Laleskaa</t>
  </si>
  <si>
    <t>51799219000133</t>
  </si>
  <si>
    <t>Handara Jeans</t>
  </si>
  <si>
    <t>08039023000111</t>
  </si>
  <si>
    <t>Patacho</t>
  </si>
  <si>
    <t>38544161000119​</t>
  </si>
  <si>
    <t>Toque Secreto</t>
  </si>
  <si>
    <t>27070927000154​</t>
  </si>
  <si>
    <t>assistente</t>
  </si>
  <si>
    <t>​Izuz Jeans</t>
  </si>
  <si>
    <t>02737217000457</t>
  </si>
  <si>
    <t>Boladinhos Kids</t>
  </si>
  <si>
    <t>23109043000105</t>
  </si>
  <si>
    <t xml:space="preserve">CHESS </t>
  </si>
  <si>
    <t>01592159000105</t>
  </si>
  <si>
    <t>Charisma</t>
  </si>
  <si>
    <t>04959696000139</t>
  </si>
  <si>
    <t>Show Me</t>
  </si>
  <si>
    <t>580,00 por 1 ano, acaba em 08/2025</t>
  </si>
  <si>
    <t>00941341000161</t>
  </si>
  <si>
    <t>Délia Modas</t>
  </si>
  <si>
    <t>34647856000175</t>
  </si>
  <si>
    <t>02/09/2024</t>
  </si>
  <si>
    <t>Betelgeuse</t>
  </si>
  <si>
    <t>15% de desconto por 1 ano = R$1.002,00. 09/2025</t>
  </si>
  <si>
    <t>43711498000103</t>
  </si>
  <si>
    <t>04/09/2024</t>
  </si>
  <si>
    <t>Recruta Jeans</t>
  </si>
  <si>
    <t>19795498000154</t>
  </si>
  <si>
    <t>Miss Cigarrete</t>
  </si>
  <si>
    <t>28358130000110</t>
  </si>
  <si>
    <t>25/09/2024</t>
  </si>
  <si>
    <t>Canoni</t>
  </si>
  <si>
    <t>Desconto de 156,00 até setembro/2025</t>
  </si>
  <si>
    <t>07346288000108</t>
  </si>
  <si>
    <t>30/09/2024</t>
  </si>
  <si>
    <t>​RCR Original Clothing</t>
  </si>
  <si>
    <t>22924965000103​​</t>
  </si>
  <si>
    <t>Malvada Favorita Plus</t>
  </si>
  <si>
    <t>52487936000192​</t>
  </si>
  <si>
    <t>Obzee</t>
  </si>
  <si>
    <t>04944275000134</t>
  </si>
  <si>
    <t>Charity</t>
  </si>
  <si>
    <t>09493265000143</t>
  </si>
  <si>
    <t xml:space="preserve"> Egoiste Plus</t>
  </si>
  <si>
    <t>46979269000162</t>
  </si>
  <si>
    <t>11/10/2024</t>
  </si>
  <si>
    <t>Aurore Clothing</t>
  </si>
  <si>
    <t>34214315000153</t>
  </si>
  <si>
    <t>21/10/2024</t>
  </si>
  <si>
    <t>Cambos Jeans</t>
  </si>
  <si>
    <t>67331991000166</t>
  </si>
  <si>
    <t>Volpy Girls</t>
  </si>
  <si>
    <t xml:space="preserve"> </t>
  </si>
  <si>
    <t>27351174000155</t>
  </si>
  <si>
    <t>VOUT​</t>
  </si>
  <si>
    <t>45334214000132</t>
  </si>
  <si>
    <t>Djiele Moda Bebe</t>
  </si>
  <si>
    <t>10262638000154</t>
  </si>
  <si>
    <t>Myllena Modas</t>
  </si>
  <si>
    <t>42158482000152</t>
  </si>
  <si>
    <t>Spaço MF Jeans</t>
  </si>
  <si>
    <t>42167850000129</t>
  </si>
  <si>
    <t>Arte D Vestir​</t>
  </si>
  <si>
    <t>Enterprise</t>
  </si>
  <si>
    <t>09420135000180​</t>
  </si>
  <si>
    <t>Amor Perfeito</t>
  </si>
  <si>
    <t>13</t>
  </si>
  <si>
    <t>52495813000101</t>
  </si>
  <si>
    <t xml:space="preserve"> Azpex</t>
  </si>
  <si>
    <t>69086395000193</t>
  </si>
  <si>
    <t>Santa Prata</t>
  </si>
  <si>
    <t>Isento: não haverá cobrança mensal de R$400,00/mês para a utilização do Assistente do Vendedor.</t>
  </si>
  <si>
    <t>35828208000188</t>
  </si>
  <si>
    <t>Seja Kayla</t>
  </si>
  <si>
    <t>Mensalidade: R$ 600,00 por 12 meses (desconto concedido pelo Wagner). Valido até 11/2025</t>
  </si>
  <si>
    <t>33064037000132</t>
  </si>
  <si>
    <t xml:space="preserve"> ​Energia Natural​</t>
  </si>
  <si>
    <t>13343250000176</t>
  </si>
  <si>
    <t>​Kativeiro Jeans</t>
  </si>
  <si>
    <t>15261479000197</t>
  </si>
  <si>
    <t>S.E Moda Plus Size</t>
  </si>
  <si>
    <t>10904178000110</t>
  </si>
  <si>
    <t>​Layza Aguiar</t>
  </si>
  <si>
    <t>50064565000100</t>
  </si>
  <si>
    <t>Kayla Plus Size</t>
  </si>
  <si>
    <t>21851195000234</t>
  </si>
  <si>
    <t>ZUA Apucarana</t>
  </si>
  <si>
    <t>51033465000180</t>
  </si>
  <si>
    <t>Niran Jeans</t>
  </si>
  <si>
    <t>05737161000771</t>
  </si>
  <si>
    <t>The Plus</t>
  </si>
  <si>
    <t>Desconto vitalício de de 20%, concedido por Hyun.</t>
  </si>
  <si>
    <t>03802637000513</t>
  </si>
  <si>
    <t>Tanker Jeans= Leandro</t>
  </si>
  <si>
    <t>34716370000141</t>
  </si>
  <si>
    <t>Look Hill</t>
  </si>
  <si>
    <t>03801103000149</t>
  </si>
  <si>
    <t>Esnouba</t>
  </si>
  <si>
    <t>21042821000160</t>
  </si>
  <si>
    <t>Andira Jeans</t>
  </si>
  <si>
    <t>03101255000139</t>
  </si>
  <si>
    <t>Ousadia Feminina</t>
  </si>
  <si>
    <t>39556069000131</t>
  </si>
  <si>
    <t>PCA Moda Masculina</t>
  </si>
  <si>
    <t>17670983000176</t>
  </si>
  <si>
    <t>​Zafira Atacado</t>
  </si>
  <si>
    <t>32791655000111</t>
  </si>
  <si>
    <t>Eagle Rock</t>
  </si>
  <si>
    <t>29645438000109</t>
  </si>
  <si>
    <t>Kylie= Kyco</t>
  </si>
  <si>
    <t xml:space="preserve">desconto fixo das filiais </t>
  </si>
  <si>
    <t>26852971000153</t>
  </si>
  <si>
    <t>Modas GMF</t>
  </si>
  <si>
    <t>44613696000105</t>
  </si>
  <si>
    <t>MK</t>
  </si>
  <si>
    <t>Optimist Jeans</t>
  </si>
  <si>
    <t>01940601000147</t>
  </si>
  <si>
    <t>Vitoriana= Beladue</t>
  </si>
  <si>
    <t>24839628000143</t>
  </si>
  <si>
    <t>Petit Enfant</t>
  </si>
  <si>
    <t>35501904000185</t>
  </si>
  <si>
    <t>Fascínius</t>
  </si>
  <si>
    <t>42654658000167</t>
  </si>
  <si>
    <t>​Heloh</t>
  </si>
  <si>
    <t>02371782000109</t>
  </si>
  <si>
    <t>​MFITGYN</t>
  </si>
  <si>
    <t>39305372000161</t>
  </si>
  <si>
    <t>VR MODA PLUS SIZE</t>
  </si>
  <si>
    <t>PRO</t>
  </si>
  <si>
    <t>53875044000121</t>
  </si>
  <si>
    <t>Max Maby's</t>
  </si>
  <si>
    <t>71975635000152</t>
  </si>
  <si>
    <t>Vê Vantagens</t>
  </si>
  <si>
    <t>Qbonita</t>
  </si>
  <si>
    <t>33077610000142</t>
  </si>
  <si>
    <t>Flor Azul</t>
  </si>
  <si>
    <t>A mensalidade será,com 10% de desconto garantido por um ano (liberação feita pelo Hyun).ate 20/02/2026</t>
  </si>
  <si>
    <t>24291592000106</t>
  </si>
  <si>
    <t>Detox Denim e Livin Jeans</t>
  </si>
  <si>
    <t>00563028000137</t>
  </si>
  <si>
    <t>Biotipo Jeans</t>
  </si>
  <si>
    <t>04273385000464</t>
  </si>
  <si>
    <t>BIZPIK</t>
  </si>
  <si>
    <t>Assistente</t>
  </si>
  <si>
    <t>Groovy</t>
  </si>
  <si>
    <t>16873897000106</t>
  </si>
  <si>
    <t>Anne Blanc</t>
  </si>
  <si>
    <t>Vê Vantagens-Assinatura</t>
  </si>
  <si>
    <t>Basico</t>
  </si>
  <si>
    <t>24095056000135</t>
  </si>
  <si>
    <t>Deslumbrada</t>
  </si>
  <si>
    <t>38098914000100</t>
  </si>
  <si>
    <t>Sanny Lingerie</t>
  </si>
  <si>
    <t>07291784000101</t>
  </si>
  <si>
    <t>Aero Summer</t>
  </si>
  <si>
    <t>31144403000138</t>
  </si>
  <si>
    <t>Morena Charme</t>
  </si>
  <si>
    <t>22481273000138</t>
  </si>
  <si>
    <t>JILEM MODAS</t>
  </si>
  <si>
    <t>45860676000193</t>
  </si>
  <si>
    <t>Oxigenio Modas</t>
  </si>
  <si>
    <t>54911296000121</t>
  </si>
  <si>
    <t>Gilkai Modas</t>
  </si>
  <si>
    <t>12469372000140</t>
  </si>
  <si>
    <t>Per Pochi</t>
  </si>
  <si>
    <t>73185472000130</t>
  </si>
  <si>
    <t>Confecção Bibian</t>
  </si>
  <si>
    <t>03666303000136</t>
  </si>
  <si>
    <t>Lemier Jeans Collection</t>
  </si>
  <si>
    <t>37296629000130</t>
  </si>
  <si>
    <t xml:space="preserve"> Gitaa</t>
  </si>
  <si>
    <t>38304765000198</t>
  </si>
  <si>
    <t>API DO BOT</t>
  </si>
  <si>
    <t>Niran Jeans- NN Atacado</t>
  </si>
  <si>
    <t>desconto de 10% permanente</t>
  </si>
  <si>
    <t>59756341000134</t>
  </si>
  <si>
    <t>TRICOTEZ</t>
  </si>
  <si>
    <t>52721812000120</t>
  </si>
  <si>
    <t>Mini Lady Oficial</t>
  </si>
  <si>
    <t>15511214000108</t>
  </si>
  <si>
    <t>Nova Versão Roupas</t>
  </si>
  <si>
    <t>10808886000158</t>
  </si>
  <si>
    <t>Refúgio Modas</t>
  </si>
  <si>
    <t>13624458000163</t>
  </si>
  <si>
    <t>QUE COISA LINDA</t>
  </si>
  <si>
    <t>18976550000106</t>
  </si>
  <si>
    <t>Dunamis</t>
  </si>
  <si>
    <t>Criar assinatura e enviar link de pagamento</t>
  </si>
  <si>
    <t>01267960000185</t>
  </si>
  <si>
    <t>Ajo Brand</t>
  </si>
  <si>
    <t>Antigo cadastro Jo Concept</t>
  </si>
  <si>
    <t>47440708000127</t>
  </si>
  <si>
    <t>Consciencia Jeans</t>
  </si>
  <si>
    <t>09518799000187</t>
  </si>
  <si>
    <t>STATI UNITI</t>
  </si>
  <si>
    <t>10665718000150</t>
  </si>
  <si>
    <t>Tee Fashion Filial</t>
  </si>
  <si>
    <t>24459412000233</t>
  </si>
  <si>
    <t>Excelsior</t>
  </si>
  <si>
    <t>48098075000183</t>
  </si>
  <si>
    <t>Penssy Rodeo</t>
  </si>
  <si>
    <t>47641451000171</t>
  </si>
  <si>
    <t>Raquel Salles Brand</t>
  </si>
  <si>
    <t>37671145000124</t>
  </si>
  <si>
    <t>Roma Joias</t>
  </si>
  <si>
    <t>41666087000118</t>
  </si>
  <si>
    <t>Maria Dutra Jeans</t>
  </si>
  <si>
    <t>Vesti (assinatura)</t>
  </si>
  <si>
    <t>15255530000158</t>
  </si>
  <si>
    <t>Desconto concedido pelo Walid para o mes de maio</t>
  </si>
  <si>
    <t>Beigë Store (Base Cool)</t>
  </si>
  <si>
    <t>52496111000134</t>
  </si>
  <si>
    <t>NASMAH</t>
  </si>
  <si>
    <t>42339602000118</t>
  </si>
  <si>
    <t>Zoom- Cardume</t>
  </si>
  <si>
    <t>República Caipira</t>
  </si>
  <si>
    <t>Mensalidade Vesti</t>
  </si>
  <si>
    <t>22873900000186</t>
  </si>
  <si>
    <t>Mensalidade isenta pela Gabriella em 02-07</t>
  </si>
  <si>
    <t>MOKKAI JEANS</t>
  </si>
  <si>
    <t>Setup de 500,00 + 3 mensalidades de 500,00 a partir da quarta 780,00 volta em agosto-25</t>
  </si>
  <si>
    <t>21902464000163</t>
  </si>
  <si>
    <t>Malvada Favorita Night</t>
  </si>
  <si>
    <t>Martina Franca</t>
  </si>
  <si>
    <t>43804522000159</t>
  </si>
  <si>
    <t>Vesti - Uemtel</t>
  </si>
  <si>
    <t>Gissary Confeccoes</t>
  </si>
  <si>
    <t>Uemtel-(assinatura)</t>
  </si>
  <si>
    <t>52337840000148</t>
  </si>
  <si>
    <t xml:space="preserve"> Carla Plus Size</t>
  </si>
  <si>
    <t>49222592000185</t>
  </si>
  <si>
    <t>ALICE MULBORA</t>
  </si>
  <si>
    <t>03101361000112</t>
  </si>
  <si>
    <t>SN Acessorios</t>
  </si>
  <si>
    <t>60801292000193</t>
  </si>
  <si>
    <t>Rubinella</t>
  </si>
  <si>
    <t>61703500000184</t>
  </si>
  <si>
    <t>Ave Rara Aimorés</t>
  </si>
  <si>
    <t>09295405000179</t>
  </si>
  <si>
    <t>Pietra Confecções</t>
  </si>
  <si>
    <t>55533244000121</t>
  </si>
  <si>
    <t>Rekim</t>
  </si>
  <si>
    <t>27060434000133</t>
  </si>
  <si>
    <t>conceder um desconto proporcional dos 16 dias sem uso tentando recuperar o número banido.</t>
  </si>
  <si>
    <t>Caju Brasil</t>
  </si>
  <si>
    <t>07458302000157</t>
  </si>
  <si>
    <t>Cori</t>
  </si>
  <si>
    <t>Setup isento, já possuíam um contrato ativo para a loja Belart (13.978.690/0001-08), esse ambiente
será encerrado. O ambiente da loja Cori será feito do zero, com as mesmas condições de
pagamento da loja Belart.</t>
  </si>
  <si>
    <t>17613828000118</t>
  </si>
  <si>
    <t>KIN WAY MODA PRAIA</t>
  </si>
  <si>
    <t>26833351000177</t>
  </si>
  <si>
    <t>Borisu</t>
  </si>
  <si>
    <t>32392553000123</t>
  </si>
  <si>
    <t>Le Ricard</t>
  </si>
  <si>
    <t>37516336000111</t>
  </si>
  <si>
    <t>N Bloom</t>
  </si>
  <si>
    <t>Nicky Modas</t>
  </si>
  <si>
    <t>"6. Forma de pagamento do setup
1701 VIA PIX no ato"</t>
  </si>
  <si>
    <t>44839916000105</t>
  </si>
  <si>
    <t>BUH</t>
  </si>
  <si>
    <t>47663169000195</t>
  </si>
  <si>
    <t xml:space="preserve">SUB WAY </t>
  </si>
  <si>
    <t>6. Forma de pagamento do setup
R$2.000,00 - A vista 7. Forma de pagamento da mensalidade
Carência: a primeira mensalidade ocorrerá 60 dias à partir da contratação (via boleto
bancário). retorna em 12/09/25</t>
  </si>
  <si>
    <t>03789430000122</t>
  </si>
  <si>
    <t>Stranger Company</t>
  </si>
  <si>
    <t>6. Forma de pagamento do setup
R$2.000,00 - Entrada de R$1.000,00 pix + R$1.000,00 via boleto ja gerado.7. Forma de pagamento da mensalidade
Carência: a primeira mensalidade ocorrerá 60 dias à partir da contratação (via boleto bancário).retorna em 13/09/25</t>
  </si>
  <si>
    <t>40020491000157</t>
  </si>
  <si>
    <t>09/2025</t>
  </si>
  <si>
    <t>Magnolia Lingerie</t>
  </si>
  <si>
    <t>Maite Miyao</t>
  </si>
  <si>
    <t>Esse valor do reajuste é durante 14 meses, pois é referente acordo de parcelas não pagas. Volta a 680,00 em 12/2025. Desconto de 50% na filial nos três primeiros meses,concedido pelo Hyun. volta em 25/11</t>
  </si>
  <si>
    <t xml:space="preserve"> foi concedido pelo Wagner um desconto de 35% na mensalidade  válido por até 6 meses. volta em 12/2025</t>
  </si>
  <si>
    <t>Barbara Porto Acessórios</t>
  </si>
  <si>
    <t>10% de desconto na mensalidade - R$711,00 por 1 ano (liberado pelo Hyun) 08/2026</t>
  </si>
  <si>
    <t xml:space="preserve"> não enviar os boletos ainda do assistente e aguardar o meu ok, pois ainda não foram implantadas. Assim que começarem a utilizar formalizo por e-mail. Gabriella Busto
</t>
  </si>
  <si>
    <t>Pausa concedida a partir de 01-08-2025, até 01-10-2025</t>
  </si>
  <si>
    <t>Casf</t>
  </si>
  <si>
    <t>28207673000136</t>
  </si>
  <si>
    <t xml:space="preserve">desconto concedido do setup pago das filiais que desistiram </t>
  </si>
  <si>
    <t>Maria Fuxico</t>
  </si>
  <si>
    <t>60534565000180</t>
  </si>
  <si>
    <t>Por favor isentar a marca Caju Brasil por 2 meses retorna em 29-11</t>
  </si>
  <si>
    <t>Be Eight</t>
  </si>
  <si>
    <t>Mensalidade será cobrada durante os 3 Primeiros meses 50% do valor. retorna normal em 10/11</t>
  </si>
  <si>
    <t>02790680000110</t>
  </si>
  <si>
    <t>Planety Cat Jeans</t>
  </si>
  <si>
    <t>49442408000102</t>
  </si>
  <si>
    <t>Fire</t>
  </si>
  <si>
    <r>
      <rPr>
        <rFont val="Calibri"/>
        <color theme="1"/>
      </rPr>
      <t xml:space="preserve">6. Forma de pagamento do setup
R$2.000,00 em 2x de R$1.000,00, sendo em 1 entrada (via Pix) no aceite da proposta +
30 dias, após a contratação (via Boleto Bancário) </t>
    </r>
    <r>
      <rPr>
        <rFont val="Calibri"/>
        <b/>
        <color theme="1"/>
      </rPr>
      <t>ja gerado</t>
    </r>
    <r>
      <rPr>
        <rFont val="Calibri"/>
        <color theme="1"/>
      </rPr>
      <t>.7. Forma de pagamento da mensalidade
Carência: a primeira mensalidade ocorrerá 60 dias à partir da contratação (via boleto
bancário).07-10</t>
    </r>
  </si>
  <si>
    <t>14183612000171</t>
  </si>
  <si>
    <t>Pusco</t>
  </si>
  <si>
    <t>Tendo em vista que ainda estamos desenvolvendo a integração da marca Pusco com o ERP Presence, a mensalidade até a entrega do projeto fica isenta. Thamiris responsavel por avisar</t>
  </si>
  <si>
    <t>04785589000131</t>
  </si>
  <si>
    <t>MARBELLA</t>
  </si>
  <si>
    <t xml:space="preserve"> 7. Forma de pagamento da mensalidade
Carência: a primeira mensalidade ocorrerá 60 dias à partir da contratação (via boleto
bancário). retorna 10-10</t>
  </si>
  <si>
    <t>52998138000125</t>
  </si>
  <si>
    <t>Aceleração</t>
  </si>
  <si>
    <t xml:space="preserve">Boramemoda </t>
  </si>
  <si>
    <t>51006161000123</t>
  </si>
  <si>
    <t>Queens</t>
  </si>
  <si>
    <t>15358300000114</t>
  </si>
  <si>
    <t>Valentina Sirrah</t>
  </si>
  <si>
    <t>08844470000143</t>
  </si>
  <si>
    <t>Sard</t>
  </si>
  <si>
    <t>7. Forma de pagamento da mensalidade
Carência: a primeira mensalidade ocorrerá 60 dias à partir da contratação volta 29/10</t>
  </si>
  <si>
    <t>37552612000105</t>
  </si>
  <si>
    <t>S I E G</t>
  </si>
  <si>
    <t xml:space="preserve">Carência: a primeira mensalidade ocorrerá 60 dias à partir da contratação volta 29/10
</t>
  </si>
  <si>
    <t>22877478000137</t>
  </si>
  <si>
    <t xml:space="preserve"> LILALIZ</t>
  </si>
  <si>
    <t>7. Forma de pagamento da mensalidade
Carência: a primeira mensalidade ocorrerá 60 dias à partir da contratação (via boleto
bancário). Retorna 30-10</t>
  </si>
  <si>
    <t>33658241000181</t>
  </si>
  <si>
    <t>Kaessi</t>
  </si>
  <si>
    <t>24091573000136</t>
  </si>
  <si>
    <t>Vê Vantagem</t>
  </si>
  <si>
    <t>Nino Danielle</t>
  </si>
  <si>
    <t>33463101000158</t>
  </si>
  <si>
    <t>Cintia.Ca Modas</t>
  </si>
  <si>
    <t>32067065000140</t>
  </si>
  <si>
    <t>Oraculo</t>
  </si>
  <si>
    <t xml:space="preserve">Primeiro ano de mensalidade aplicar um desconto de 200,00. Isentos ate a implantação </t>
  </si>
  <si>
    <t xml:space="preserve">Oraculo </t>
  </si>
  <si>
    <t>Oraculo isento ate implantação, cobrança apenas do Bot</t>
  </si>
  <si>
    <t>Camisaria Real. Com</t>
  </si>
  <si>
    <t>52948327000193</t>
  </si>
  <si>
    <t>Integração</t>
  </si>
  <si>
    <t>Forma de pagamento: 50% na aprovação do projeto via pix  e 50% na entrega via PIX ou boleto
a vista previsto 23/09/2024. mensalidade sera cobrada apos a integração pronta</t>
  </si>
  <si>
    <t>Pacote Pix</t>
  </si>
  <si>
    <t>Pacote mínimo de transações: 2.000 transações mês
Valor unitário por transação: R$ 0,38
Custo total do pacote mínimo mês: R$ 760,00 acompanhar por mes</t>
  </si>
  <si>
    <t xml:space="preserve"> BZ Concept</t>
  </si>
  <si>
    <t>53769194000150</t>
  </si>
  <si>
    <t>NOME/RAZÃO SOCIAL</t>
  </si>
  <si>
    <t>10/2025</t>
  </si>
  <si>
    <t>TNW JEANS = TNW CONFECCOES LTDA</t>
  </si>
  <si>
    <t>MARIA DE CHITA = MARIA DE CHITA CONFECCOES LTDA</t>
  </si>
  <si>
    <t>SHANES = CONFECCOES SHANES LTDA</t>
  </si>
  <si>
    <t>TALGUI = TALGUI CONFECCOES DE ROUPAS LTDA</t>
  </si>
  <si>
    <t>CODI CODI = MOONKA CONFECCOES LTDA EPP</t>
  </si>
  <si>
    <t>Coinage = DON IN CONFECCOES LTDA</t>
  </si>
  <si>
    <t>MODA INN = CONFECCOES SIMON LTDA</t>
  </si>
  <si>
    <t>LICOMMO = CONFECCOES LICOMMO LTDA</t>
  </si>
  <si>
    <t>BETSEY = BETSEY CONFECCOES LTDA</t>
  </si>
  <si>
    <t>CASHIER = CASHIER CONFECCOES LTDA</t>
  </si>
  <si>
    <t>CONY GREEN = CONFECCOES E MODAS CONY GREEN LTDA</t>
  </si>
  <si>
    <t>PURY = CONFECCOES PURY LTDA</t>
  </si>
  <si>
    <t>NANAMINZE = HELIAS DAI KIM</t>
  </si>
  <si>
    <t>TRICOMIX = TRICOMIX INDUSTRIA E COMERCIO DE CONFECCOES EIRELI</t>
  </si>
  <si>
    <t>LOV IT = WELOVIT CONFECCOES LTDA</t>
  </si>
  <si>
    <t>HEMIX = HEMIX CONFECCOES LTDA</t>
  </si>
  <si>
    <t>MOTTIVE = PROBELLAS CONFECCOES LTDA EPP</t>
  </si>
  <si>
    <t>MISS ALFA = MISS ALFA COMERCIO DE ROUPAS LTDA</t>
  </si>
  <si>
    <t>ANEMONE = MM21 INDUSTRIA E COMERCIO DE ROUPAS LTDA</t>
  </si>
  <si>
    <t>PIANETA = INTERMIX CONFECCOES DE ROUPAS LTDA</t>
  </si>
  <si>
    <t>Morina = FYK CONFECCOES LTDA</t>
  </si>
  <si>
    <t>ARTEMISS = CONFECCOES ARTE E MISS LTDA</t>
  </si>
  <si>
    <t>IT LOOK = IT LOOK CONFECCAO E COMERCIO DE ROUPAS LTDA</t>
  </si>
  <si>
    <t>E YUNIRE = YUNIVEST CONFECCOES LTDA</t>
  </si>
  <si>
    <t>INCENTIVE = CONFECCOES INCENTIVE LTDA</t>
  </si>
  <si>
    <t>Maria/Aurora = OK MI DO</t>
  </si>
  <si>
    <t>MAZARIN = CONFECCOES MAZARIN LTDA</t>
  </si>
  <si>
    <t>BLUE BLOSSOM = BLUE BLOSSOM CONFECCOES EIRELI</t>
  </si>
  <si>
    <t>CROCKER = US BRASIL INDUSTRIA E COMERCIO DE ROUPAS LTDA</t>
  </si>
  <si>
    <t>LESTO = LESTO CONFECCOES LTDA</t>
  </si>
  <si>
    <t>Ellen One = CONFECCOES ELLEN ONE EIRELI</t>
  </si>
  <si>
    <t>INSTAR = CLASSY MISSY CONFECCAO DE ROUPAS LTDA</t>
  </si>
  <si>
    <t>ARAMODU = CONFECCOES ARAMODU EIRELI</t>
  </si>
  <si>
    <t>SCERA = SCERA MODA FEMININA LTDA</t>
  </si>
  <si>
    <t>FAMA FASHION = FAMA FASHION CREACOES LTDA</t>
  </si>
  <si>
    <t>PALOMA CONCEPT = FABIO DE ARAUJO LIMA FERREIRA EIRELI</t>
  </si>
  <si>
    <t>CHEERS = MODAS VISION LTDA</t>
  </si>
  <si>
    <t>FESPERAMOR = JEH CONFECCOES LTDA</t>
  </si>
  <si>
    <t>QUEBELA = CONFECCOES QUEBELA LTDA</t>
  </si>
  <si>
    <t>GENESIS JEANS = GENESIS JEANS LTDA</t>
  </si>
  <si>
    <t>AMISKA MISS MILLIE = CONFECCOES MISS MILLIE INDUSTRIA E COMERCIO DE ROUPAS LTDA EPP</t>
  </si>
  <si>
    <t>Join Curves = JULIA A H INDUSTRIA E COMERCIO DE ROUPAS LTDA</t>
  </si>
  <si>
    <t>NAMINE = NAMINE CONFECCOES LTDA</t>
  </si>
  <si>
    <t>DIAMANTES = DIAMANTES LINGERIE LTDA</t>
  </si>
  <si>
    <t>LILY DAISY = ATELIER LILY DAISY CONFECCOES LTDA</t>
  </si>
  <si>
    <t>Ana Goncalves Tricot = LUIS GUILHERME GONCALVES LEMES EIRELI</t>
  </si>
  <si>
    <t>DELIGHT = DELIGHT MODA FEMININA LTDA</t>
  </si>
  <si>
    <t>SORI = C. S. CHOI MODAS</t>
  </si>
  <si>
    <t>MX = CREACOES MX FASHION LTDA</t>
  </si>
  <si>
    <t>DONNA RITZ = RITZ FASHION CONFECCOES EIRELI EPP</t>
  </si>
  <si>
    <t>VIDA BELA = SAMIR ABRAO BASSITT E CIA LTDA</t>
  </si>
  <si>
    <t>SEDANBI = COMERCIO E CONFECCOES DE ROUPAS S H EIRELI</t>
  </si>
  <si>
    <t>RAFA BRASIL = EDUARDO FERREIRA MARQUES 06879922651</t>
  </si>
  <si>
    <t>ELAE = CONFECCOES GERACAO ELAE LTDA</t>
  </si>
  <si>
    <t>As Marias = ELSA MARIA DA SILVA SOUZA</t>
  </si>
  <si>
    <t>SUZAN ZHENG = Z COMERCIO DE ROUPAS EIRELI</t>
  </si>
  <si>
    <t>GLISS JEANS = JURRO INDUSTRIA E COMERCIO DE CONFECCOES LTDA</t>
  </si>
  <si>
    <t>BAUARTE = JP MONTEIRO ACESSORIOS DA MODA LTDA</t>
  </si>
  <si>
    <t>ALCANCE JEANS = MANUELA COSTA FILGUEIRAS</t>
  </si>
  <si>
    <t>Sanreed = WIBE CONFECCOES EIRELI</t>
  </si>
  <si>
    <t>Vigor Basic = VIGOR TOTAL INDUSTRIA E COMERCIO DO VESTUARIO LTDA</t>
  </si>
  <si>
    <t>MANACA = VISUH CONFECCOES LTDA EPP</t>
  </si>
  <si>
    <t>BOKEH = CONFECCOES CHESED LTDA EPP</t>
  </si>
  <si>
    <t>HANABEE = ESLEE CONFECCOES LTDA EPP</t>
  </si>
  <si>
    <t>INNOCENCE = SUN JOO KIM CONFECCOES</t>
  </si>
  <si>
    <t>CRIS FAEL = CRISFAEL COMERCIO DE ACESSORIOS DA MODA LTDA</t>
  </si>
  <si>
    <t>CAROLL COLLECTION = CAROLL CONFECCOES IMPORTACAO E EXPORTACAO LTDA</t>
  </si>
  <si>
    <t>Kalli = CONFECCOES KALLI LTDA</t>
  </si>
  <si>
    <t>Sexy Cookie = SEXY COOKIE CONFECCOES LTDA</t>
  </si>
  <si>
    <t>ADIZZA = PAULO CESAR VALERIANO SILVA</t>
  </si>
  <si>
    <t>Anahi = ALTA MUN BIANCA CONFECCOES LTDA EPP</t>
  </si>
  <si>
    <t>EZEE = EZEE CONFECCOES DE ROUPAS EIRELI</t>
  </si>
  <si>
    <t>NAKEPE = NAKEPE CREACOES LTDA</t>
  </si>
  <si>
    <t>STE FASHION = CHOCO'S ARTIGOS DO VESTUARIO EIRELI</t>
  </si>
  <si>
    <t>Lilian Plus = CONFECCOES LILIAN LTDA</t>
  </si>
  <si>
    <t>Blubetty = KAPITON CONFECCOES LTDA</t>
  </si>
  <si>
    <t>Di Collani = KAPITON CONFECCOES LTDA</t>
  </si>
  <si>
    <t>Jeanseria = KAPITON CONFECCOES LTDA</t>
  </si>
  <si>
    <t>Coqueta = CONFECCOES COQUETA LTDA</t>
  </si>
  <si>
    <t>Clio = CLIO CONFECCOES IMPORTACAO E EXPORTACAO LTDA</t>
  </si>
  <si>
    <t>Planchet = CONFECCOES PLANCHET EIRELI</t>
  </si>
  <si>
    <t>Bestie = CONFECCOES BESTIE LTDA</t>
  </si>
  <si>
    <t>Monclos = CAN FLOW CONFECCOES LTDA</t>
  </si>
  <si>
    <t>MOIRAI = MOIRAI CONFECCAO DE ROUPAS EIRELI</t>
  </si>
  <si>
    <t>Noir = CONFECCOES NOIR LTDA</t>
  </si>
  <si>
    <t>French Kiss = GUARNIERIUS MODAS LTDA</t>
  </si>
  <si>
    <t>Wool Line = WOOL LINE CONFECCOES EIRELI</t>
  </si>
  <si>
    <t>AMOFANY = Mabli confeccoes de roupas LTDA EPP</t>
  </si>
  <si>
    <t>Four One Jeans = FOUR ONE INDUSTRIA E COMERCIO EIRELI</t>
  </si>
  <si>
    <t>Peri Plus Size = MODAS PERI LTDA</t>
  </si>
  <si>
    <t>VITRAL = J Y KIM CONFECCOES LTDA</t>
  </si>
  <si>
    <t>SEISS &amp; DEISS = DEISS CONFECCOES EIRELI</t>
  </si>
  <si>
    <t>BUCCANES = JURRO INDUSTRIA E COMERCIO DE CONFECCOES LTDA</t>
  </si>
  <si>
    <t>HIRUS = CONFECCOES BONDADE LTDA</t>
  </si>
  <si>
    <t>RUBICON = RUBICON MODAS LTDA</t>
  </si>
  <si>
    <t>LORSA = L ORSA MODAS E CONFECCOES LTDA</t>
  </si>
  <si>
    <t>Equivoco Jeans = L ORSA MODAS E CONFECCOES LTDA</t>
  </si>
  <si>
    <t>ACQUA MARINE = SJLEE CONFECCOES ME</t>
  </si>
  <si>
    <t>Lupim Camisaria = LUPIM INDUSTRIA E COMERCIO DO VESTUARIO LTDA</t>
  </si>
  <si>
    <t>BEM ME QUER = E T LEE CONFECOES EPP</t>
  </si>
  <si>
    <t>Ina Modas = CONFECCOES S TELLES LTDA</t>
  </si>
  <si>
    <t>Sheslaine Brand = SG DE ANDRADE CONFECCOES</t>
  </si>
  <si>
    <t>Carpiem = DC COMERCIO DE SEMIJOIAS EIRELI</t>
  </si>
  <si>
    <t>Doce Danca = C C CHASSOT</t>
  </si>
  <si>
    <t>Hellen Carolina = HELLEN CAROLINA MASSUDA CASTRO</t>
  </si>
  <si>
    <t>Ju Modas = A J H HWANG MODAS</t>
  </si>
  <si>
    <t>LEMISE = LM ROUPAS E ACCESSORIOS EIRELI</t>
  </si>
  <si>
    <t>YEGRIN = CONFECCOES E COMERCIO YEGRIN LTDA</t>
  </si>
  <si>
    <t>CHAVILLE = CHAVILLE FASHION LTDA</t>
  </si>
  <si>
    <t>Passione = LEE COMERCIO E CONFECAOES DE ROUPAS LTDA</t>
  </si>
  <si>
    <t>GULE GULE = ERREERRE CONFECCOES LTDA</t>
  </si>
  <si>
    <t>PLUMP = JR DA SILVA CONFECAOES EIRELIME</t>
  </si>
  <si>
    <t>Namu = NAMU CONFECCOES LTDA</t>
  </si>
  <si>
    <t>Fiest Jeans = WIBE CONFECCOES EIRELI</t>
  </si>
  <si>
    <t>Loja Emili = JO YOUN CONFECAOES LTDA</t>
  </si>
  <si>
    <t>Villa Forte = VILLA FORTE CONFECCOES LTDA.</t>
  </si>
  <si>
    <t>Acqua = JUST ME INDUSTRIA E COMERCIO DE CONFECCOES LTDA</t>
  </si>
  <si>
    <t>Denovo = DE NOVO CONFECCOES LTDA</t>
  </si>
  <si>
    <t>Pistachio = PISTACHIO CONFECCOES LTDA</t>
  </si>
  <si>
    <t>Trindade = TRINDADE FASHION EIRELI</t>
  </si>
  <si>
    <t>Milvest = CREACOES MILVEST EIRELI</t>
  </si>
  <si>
    <t>Egoiste = RLS ARTIGOS DE VARIEDADES EIRELI</t>
  </si>
  <si>
    <t>Anderson Atacado = FERNANDO FERNANDES INDUSTRIA E COMERCIO DE ROUPAS EIRELI</t>
  </si>
  <si>
    <t>Sago Pargo = JOSE IVALDO DOS SANTOS CARDOSO CONFECCOES</t>
  </si>
  <si>
    <t>Tomany = CONFECCOES DE ROUPAS NOVA TOMANY LTDA</t>
  </si>
  <si>
    <t>JJ Fashion = CONFECCOES E MODAS CONY GREEN LTDA</t>
  </si>
  <si>
    <t>Melis = CONFECCOES MELIS LTDA</t>
  </si>
  <si>
    <t>Alpelo = ALPELO CONFECCOES E COMERCIO DE ROUPAS LTDA</t>
  </si>
  <si>
    <t>FPM BLUE = DASTUM COMERCIO DE ROUPAS LTDA</t>
  </si>
  <si>
    <t>VN 11 = VINTE E NOVE ONZE CONFECCOES EIRELI</t>
  </si>
  <si>
    <t>Donna da Lua = DONNA DA LUA INDUSTRIA E COMERCIO LTDA</t>
  </si>
  <si>
    <t>Agarreuse = AGARRE E USE LTDA</t>
  </si>
  <si>
    <t>Distinto = DISTINTO COMERCIO DE ARTIGOS PARA VESTUARIO LTDA</t>
  </si>
  <si>
    <t>Munnah = INDUSTRIA DE CONFECCOES MUNNAH LTDA</t>
  </si>
  <si>
    <t>Melove = ANDRE YOONHO KO LTDA</t>
  </si>
  <si>
    <t>Garage Filial= MILKY WAY CONFECCOES LTDA</t>
  </si>
  <si>
    <t>Polatof = CONFECCOES POLATOF EIRELI</t>
  </si>
  <si>
    <t>Brytch Jeans = INDUSTRIA DE CONFECCAO KDM LTDA</t>
  </si>
  <si>
    <t>ISSEXY - koo min chung</t>
  </si>
  <si>
    <t>Quisty - Leonardo Astrini</t>
  </si>
  <si>
    <t>Alory - Ricardo Wonseuk Kim</t>
  </si>
  <si>
    <t>CITTA - Claudia M H Cha</t>
  </si>
  <si>
    <t>Lenner Plus Size - Veridiana Regina Niza Melo Castanho</t>
  </si>
  <si>
    <t>Vip Fashion = VIP FASHION INDUSTRIA DE CONFECCOES LTDA</t>
  </si>
  <si>
    <t>Flô Maria - G.O Pereira Ind e Com de Roupas Ltda</t>
  </si>
  <si>
    <t>TRIMIX = CONFECCOES TRIMIX LTDA</t>
  </si>
  <si>
    <t>Miss E Misses = DACK COMERCIO LTDA</t>
  </si>
  <si>
    <t>Chance Jeans - Verônica Higa</t>
  </si>
  <si>
    <t>Amicia - Ailson Moreira Bueno</t>
  </si>
  <si>
    <t>Pietá - Juciara Mirele Pereira de lima</t>
  </si>
  <si>
    <t>Maclagen - Marcio Jose Ferreira de Jesus</t>
  </si>
  <si>
    <t>Black Jeans - Arjes Confeccoes Ltda</t>
  </si>
  <si>
    <t>Edi Saraiva - NOVA GERACAO SARAIVA COMERCIO, IMPORTACAO E EXPORTACAO LTDA.</t>
  </si>
  <si>
    <t>GABIFIT - GABIFIT CONFECCOES - EIRELI</t>
  </si>
  <si>
    <t>Infini - Ind. e Com. de Roupas Infini Eireli</t>
  </si>
  <si>
    <t>Benesh = TRI FASHION EIRELI</t>
  </si>
  <si>
    <t>Shiro's - CONFECÇÕES SHIROMA LTDA</t>
  </si>
  <si>
    <t>Vionix - YOUNG SONG KONG</t>
  </si>
  <si>
    <t>SOROR CLOTHING FASHION = SOROR CLOTHING CONFECCAO E COMERCIO DE VESTUARIO LTDA</t>
  </si>
  <si>
    <t>Grupo Eixo = NTK CONFECCOES EIRELI</t>
  </si>
  <si>
    <t>DANQUE = NEWCREATE CONFECOES EIRELI</t>
  </si>
  <si>
    <t>Danque Filial Demissy</t>
  </si>
  <si>
    <t>Filial</t>
  </si>
  <si>
    <t>Demissy = TREND COLLECTION CONFECCOES LTDA</t>
  </si>
  <si>
    <t>Cubo Cubo - Confecções Cubo Cubo LTDA</t>
  </si>
  <si>
    <t>D'Lions</t>
  </si>
  <si>
    <t>D'lions = DLIONS INDUSTRIA LTDA</t>
  </si>
  <si>
    <t>Daline - Aline Rodrigues Rolim Ferreira</t>
  </si>
  <si>
    <t>PHAMA JEANS - Ubaldo Nunes Vieira Filho</t>
  </si>
  <si>
    <t>Loja Mauricio = AGNALDO JOSE CHIQUETI</t>
  </si>
  <si>
    <t>Loja Mauricio = CONFECCOES MAURICIO LTDA</t>
  </si>
  <si>
    <t>Santtha Lu - Luciana Silva</t>
  </si>
  <si>
    <t>GLISS JEANS - JONIDES PARO COMERCIO DE CONFECCOES</t>
  </si>
  <si>
    <t>Elice Fitness - CESAR AUGUSTO DE OLIVEIRA TORRES</t>
  </si>
  <si>
    <t>Estacao Fit Atacado -Estacao Fit Confeccao de Moda Feminina Ltda Me</t>
  </si>
  <si>
    <t>Barraca do Willinha - THAMIRIS ALTEA VIEIRA</t>
  </si>
  <si>
    <t>Manga Rosa Pink - CONFECCOES MANGA ROSA LTDA</t>
  </si>
  <si>
    <t>Upper Concept - UPPER CONCEPT CONFECÇÕES LTDA</t>
  </si>
  <si>
    <t>Mosaique - Sang chul lee</t>
  </si>
  <si>
    <t>LAROSY = Luis Gonzaga Jr</t>
  </si>
  <si>
    <t>Casualli - ALAN RUIZ LABEGALINI</t>
  </si>
  <si>
    <t>Maria Lima = RD CONFECCOES DE ROUPAS LTDA</t>
  </si>
  <si>
    <t>John Cunningham = MORAES &amp; FEITOSA LTDA</t>
  </si>
  <si>
    <t>RIVIERA CLOTHING = CUSTOMIZE INDUSTRIA DO VESTUARIO LTDA</t>
  </si>
  <si>
    <t>SAUE = SAUE BEACH WEAR</t>
  </si>
  <si>
    <t>LA TAY DENIM = LATAY COMERCIO DE ARTIGO DO VESTUARIO E SERVICOS</t>
  </si>
  <si>
    <t>Kokada = MK MODAS LTDA</t>
  </si>
  <si>
    <t>Esstica e Puxa = D'CRISS CONFECCOES EIRELI</t>
  </si>
  <si>
    <t>Valentin's Fashion = Janaina de Medeiros Valentim Me</t>
  </si>
  <si>
    <t>Ana Goncalves Tricot =CLAUDIA MATOS DA FONSECA LTDA</t>
  </si>
  <si>
    <t>Cauípe = ANDREA ALMEIDA INDUSTRIA E COMERCIO DE CONFECCOES LTDA</t>
  </si>
  <si>
    <t>PATMOS = PATMOS MODA EVANGELICA E EXECUTIVA LTDA.</t>
  </si>
  <si>
    <t>Dadri = DADRIC JEANS BUTIQUE LTDA</t>
  </si>
  <si>
    <t>KOPEN DENIM LTDA</t>
  </si>
  <si>
    <t>Yoo Moda Grande = Hyeon Kyeong Lee (Michele)</t>
  </si>
  <si>
    <t>VILA SOL = Via Sol Moda Praia industria de confeccoes LTDA</t>
  </si>
  <si>
    <t>Linha Cruzada Jeans = Linha cruzada Confeccoes ltda</t>
  </si>
  <si>
    <t>Julia Plus = JULIA 618 INDUSTRIA E COMERCIO DE ROUPAS LTDA</t>
  </si>
  <si>
    <t>BM Bolsas = GFP Acessorios da Moda Ltda</t>
  </si>
  <si>
    <t>Koum = KOUM INDUSTRIA E COMERCIO DE ROUPAS LTDA.</t>
  </si>
  <si>
    <t>The Lion Confeccoes = CHRISTIAM RAISSA DOS SANTOS</t>
  </si>
  <si>
    <t>Gabyanna = Gabyanna Confeccoes Ltda ME</t>
  </si>
  <si>
    <t>Braga Camisaria = CAMISARIA BRAGA LTDA</t>
  </si>
  <si>
    <t>Anick = WKS COMERCIO E CONFECCOES LTDA</t>
  </si>
  <si>
    <t>Ridana = GABRIEL LORENCINI NUNES</t>
  </si>
  <si>
    <t>Divina Mulher = DIVINA MULHER COMERCIO DE ROUPAS LTDA</t>
  </si>
  <si>
    <t>Exinia = Exinia Conf e Comércio Ltda</t>
  </si>
  <si>
    <t>Mar em Festa = M C de Mesquita Confeccao</t>
  </si>
  <si>
    <t>Mavolle = FERNANDO MACEDO SANTOS</t>
  </si>
  <si>
    <t>Loja Tuart= MSK MODAS LTDA</t>
  </si>
  <si>
    <t>Vida Marinha = VIDA MARINHA IND E COM DE CONFECCOES LTDA</t>
  </si>
  <si>
    <t>Conkist T-Shirt = CONKIST.COM CONFECCOES LTDA</t>
  </si>
  <si>
    <t>FB Exclusive Co = FB EXCLUSIVE CO. LTDA</t>
  </si>
  <si>
    <t>Yzzy Store = Julieta Pinto Paulino de Medeiros</t>
  </si>
  <si>
    <t>Taju Atacado = Tavares Comercio de Confeccoes e Servicos Ltda</t>
  </si>
  <si>
    <t>Magnolia Lingerie = Comercio e Industria de Roupas Brancas Magnolia Ltda</t>
  </si>
  <si>
    <t>V10 jeans &amp; Peptuchy = PEPTUCHY &amp; V10 CONFECCOES LTDA</t>
  </si>
  <si>
    <t>Mais Moda Atacado = LUCAS LAUTERT</t>
  </si>
  <si>
    <t>Via Sol - Filial = VIA SOL MODA PRAIA - INDUSTRIA DE CONFECCOES LTDA</t>
  </si>
  <si>
    <t>Mixxon = MIXXON MODAS EIRELI</t>
  </si>
  <si>
    <t>Codigo Zero = MALHARIA CATARINENSE INDUSTRIA E COMERCIO DE ARTIGOS DO VESTUARIO LTDA.</t>
  </si>
  <si>
    <t>Villon Jeans = VILLON JEANS CONFECCOES E ACESSORIOS LTDA</t>
  </si>
  <si>
    <t>PRS Jeans = INDIGO RED INDUSTRIA E COMERCIO DE CONFECCOES LTDA</t>
  </si>
  <si>
    <t>AF Man &amp; Woman = AF MAN &amp; WOMAN CONFECCOES LTDA</t>
  </si>
  <si>
    <t>Luluzinha Kids = TEMPO DE CRIANCA MODA INFANTIL LTDA</t>
  </si>
  <si>
    <t>Duas Brand = R. E. INDUSTRIA E COMERCIO LTDA</t>
  </si>
  <si>
    <t>Fit Clothing Line = INK &amp; ART COMERCIO DO VESTUARIO LTDA</t>
  </si>
  <si>
    <t>Cattleya Moda Shop = ELIANA DA SILVA PAXI 33961600880</t>
  </si>
  <si>
    <t>BYZ PREMIUM = FORUS INDUSTRIA E COMERCIO DE ROUPAS EIRELI</t>
  </si>
  <si>
    <t>Doce Deleite = CONFECCOES DE ROUPAS THEJU LTDA</t>
  </si>
  <si>
    <t>Oka = OKA INDUSTRIA DO VESTUARIO EIRELI</t>
  </si>
  <si>
    <t>Yunico Modas = CONFECCOES YUNICO LTDA</t>
  </si>
  <si>
    <t>Alella = ALELLA CONFECCOES EIRELI</t>
  </si>
  <si>
    <t>Menina Gata / KR1 Jeans = Menina Gata e KR1 Jeans Industria e Comercio de Confeccao Ltda</t>
  </si>
  <si>
    <t>Jubora = CONFECCOES JUBORA EIRELI</t>
  </si>
  <si>
    <t>Simbolo Fashion = J C C RAMOS</t>
  </si>
  <si>
    <t xml:space="preserve">Alterar o cadastro na Iugu </t>
  </si>
  <si>
    <t>Lethicia Fashion = ELEGANCE MODA FEMININA LTDA</t>
  </si>
  <si>
    <t>L2M = MCG COMERCIO E ARTIGOS DO VESTUARIO</t>
  </si>
  <si>
    <t>K-Official Jeans = AFFINICAO INDUSTRIA E COMERCIO DE CONFECCOES LTDA</t>
  </si>
  <si>
    <t>Guilhermina de Paula = INDUSTRIA E COMERCIO GUILHERMINA DE PAULA LTDA</t>
  </si>
  <si>
    <t>Copine = CONFECCOES COPINE LTDA</t>
  </si>
  <si>
    <t>Lucibella= LUCIVANIA L DA SILVA LTDA</t>
  </si>
  <si>
    <t>Stefani = ADELA OLGA PRADO CASTRO COSTURAS</t>
  </si>
  <si>
    <t>Dreams Atacado = PAULO ROBERTO FONTE DA SILVA 36813457837</t>
  </si>
  <si>
    <t>Bella Intima = BELLA MODA INTIMA LTDA</t>
  </si>
  <si>
    <t>Miliore = CONFECCOES MILIORE LTDA</t>
  </si>
  <si>
    <t>Actually Jeans = PATRICIA K M LEAL</t>
  </si>
  <si>
    <t>AG Moda Íntima = A.G.S MEIAS LTDA</t>
  </si>
  <si>
    <t>Mireya = SATT MATER COMERCIO DE ROUPAS LTDA</t>
  </si>
  <si>
    <t>Bella Donna = BELLA DONNA MODA BRAS ARTIGOS DO VESTUARIO LTDA</t>
  </si>
  <si>
    <t>SunWeek = Sunweek Beach Wear Ltda</t>
  </si>
  <si>
    <t>Brascol = ONESHOP DISTRIBUIDORA LTDA</t>
  </si>
  <si>
    <t>SAWARY = SAWARY CONFECCOES LTDA</t>
  </si>
  <si>
    <t>Clomee = CLOMEE CONFECCOES LTDA</t>
  </si>
  <si>
    <t>Maria Chica = JPL Roma Modas e Acessorios</t>
  </si>
  <si>
    <t>Jay Jones = John Jones Jeans Confecções Eirelli</t>
  </si>
  <si>
    <t>Burg Company = MODENA MALHARIA E CONFECCOES LTDA</t>
  </si>
  <si>
    <t>Belle Epoque = BELLE EPOQUE MODAS LTDA</t>
  </si>
  <si>
    <t>M.artt = LELIS FASHION CONFECCOES E COMERCIO LTDA</t>
  </si>
  <si>
    <t>Ankor = ANKOR INDUSTRIA DE VESTUARIO LTDA</t>
  </si>
  <si>
    <t>Boise = Andreza e Wagner comercio de confeccao LTDA</t>
  </si>
  <si>
    <t>Magda Moda Intima = Sivoneide A da silva Confeccoes</t>
  </si>
  <si>
    <t>Rosie Lingerie = KAIO MENDES INDUSTRIA LTDA</t>
  </si>
  <si>
    <t>Vintage Style = VINTAGE ATACADISTA LTDA</t>
  </si>
  <si>
    <t>Fashion Girl Atacado = OLIVER GONCALVES CONFECCOES LTDA</t>
  </si>
  <si>
    <t>Maite Miyao = MAITE MIYAO ARTIGOS DO VESTUARIO LTDA</t>
  </si>
  <si>
    <t>IMAGIVAN = IMAGIVAN INDUSTRIA E COMERCIO DE MALHAS LTDA</t>
  </si>
  <si>
    <t>Kauly = KAULY COM ROUPAS LTDA</t>
  </si>
  <si>
    <t>Luciana Paz = SANCHES &amp; PAIS COM ROUPAS II LTDA</t>
  </si>
  <si>
    <t>Mendry = CONFECCAO DOUBLE K P RICK IMP E EXP LTDA</t>
  </si>
  <si>
    <t>Praela = PRAELA CONFECCOES LTDA.</t>
  </si>
  <si>
    <t>Klic Kids = KLIC KIDS CONFECCOES LTDA</t>
  </si>
  <si>
    <t>Aela = AELA CONFECCOES LTDA</t>
  </si>
  <si>
    <t>J&amp;R Moda Feminina = J&amp;R MODAS FEMININA LTDA</t>
  </si>
  <si>
    <t>Balum Baby (R) = BRUNA STRAMOSK 08821273903</t>
  </si>
  <si>
    <t>IN LOVE = AMW CONFECCOES LTDA</t>
  </si>
  <si>
    <t>Mary Acessórios = MARY ACESSORIOS LTDA</t>
  </si>
  <si>
    <t>Spot Shoes Loja 01 = S.S. CALCADOS E ACESSORIOS EIRELI</t>
  </si>
  <si>
    <t>Spot Shoes Loja 02 = DENNIS DANIELIAN</t>
  </si>
  <si>
    <t>Nono Modas = 34.329.403 NOELMA CUNHA MENEZES</t>
  </si>
  <si>
    <t>EVIAN = MGA MODAS LTDA</t>
  </si>
  <si>
    <t>Katharina Brasil = QUATRO LETRAS CONFECCOES DE ROUPAS EIRELI</t>
  </si>
  <si>
    <t>MODAS CONDOR = DENILSON CONDORI MOLLO CONFECCOES</t>
  </si>
  <si>
    <t>Malue = MARIA SIMONE DO NASCIMENTO SOARES</t>
  </si>
  <si>
    <t>Lasala = CONFECCOES LASALA LTDA</t>
  </si>
  <si>
    <t>Santo Vicio = EVELIN COSTA SILVA</t>
  </si>
  <si>
    <t>Bolovo = BOLOVO PRODUCTIONS LTDA</t>
  </si>
  <si>
    <t>VENORO = VENORO COMERCIO, IMPORTACAO E INDUSTRIA DE ARTIGOS DE BIJUTERIAS E VESTUARIO LTDA</t>
  </si>
  <si>
    <t>Jazz Plus = JAZZ PLUS CONFECCOES EIRELI</t>
  </si>
  <si>
    <t>Moda Pink Atacado = Moda Pink Vestuario LTDA</t>
  </si>
  <si>
    <t>Bela Gaia = BELA GAIA COMERCIO DE BOLSAS E ACESSORIOS LTDA</t>
  </si>
  <si>
    <t>My Life Brand = CONFECCOES MY LIFE BRAND LTDA</t>
  </si>
  <si>
    <t>Imagine Jeans = COMERCIAL TEXTIL DENIM 1 LTDA</t>
  </si>
  <si>
    <t>JDL Modas = JOHNNY TOLA MAMANI</t>
  </si>
  <si>
    <t>Andrietta = ANDRIETTA MODAS E VESTUARIOS LTDA</t>
  </si>
  <si>
    <t>Pit Bull Jeans | GO = PIT BULL JEANS INDUSTRIA E COMERCIO DE CONFECCOES LTDA</t>
  </si>
  <si>
    <t>Lolly Polly = LOLLY POLLY CONFECCOES LTDA</t>
  </si>
  <si>
    <t>Ricca Jeans = RICCA JEANS CONFECCOES EIRELI</t>
  </si>
  <si>
    <t>SHOPPING MEGA POLO = GRINGA INTERNACIONAL LTDA</t>
  </si>
  <si>
    <t>SHOPPING VAUTIER = GRINGA INTERNACIONAL LTDA</t>
  </si>
  <si>
    <t>SHOPPING TOTAL BRAS (GRINGA POP) = GRINGA INTERNACIONAL LTDA</t>
  </si>
  <si>
    <t>H SKIN = H SKIN CONFECCOES</t>
  </si>
  <si>
    <t>Troya &amp; Aero = OFFICE BRASIL INDUSTRIA DA MODA LTDA</t>
  </si>
  <si>
    <t>Camerata = CONFECCOES CAMERATA LTDA</t>
  </si>
  <si>
    <t>Vistamy Jeans = VINICIUS DA S BEZERRA LTDA</t>
  </si>
  <si>
    <t>Mafia Fitness = ALANNY CHIRLLEY DE OLIVEIRA LIMA 12480585425</t>
  </si>
  <si>
    <t>Lesly Modas = L S F CALLE</t>
  </si>
  <si>
    <t>Florita = Florita Atacado de Confeccoes Ltda</t>
  </si>
  <si>
    <t>Uezz = SML CONFECCOES ATACADISTA LTDA</t>
  </si>
  <si>
    <t>SML Modas = SMEL COMERCIO E ACESSORIOS DE VESTUARIOS LTDA</t>
  </si>
  <si>
    <t>Daiany Confecções=TITO WILY QUISPE COLQUE - COMERCIO E CONFECCAO</t>
  </si>
  <si>
    <t>Skenn = COMERCIO DE ROUPAS MARANY LTDA</t>
  </si>
  <si>
    <t>Sensual Fetiche = VALERIO AVELINO CARVALHO 04824430496</t>
  </si>
  <si>
    <t>Estilo Coy = COY COMERCIO DE CONFECCAO LTDA</t>
  </si>
  <si>
    <t>TEASER = TEASER ALL STYLE COMERCIO DE ROUPAS E ACESSORIOS LTDA</t>
  </si>
  <si>
    <t>Auston = CONFECCOES J COSI LTDA</t>
  </si>
  <si>
    <t>Ana Goncalves Tricot = RAFAELA LEMARA LTDA</t>
  </si>
  <si>
    <t>Fast Glam = LUIS GUILHERME GONCALVES LEMES LTDA</t>
  </si>
  <si>
    <t>CALIFOR = CALIFOR CONFECCOES LTDA</t>
  </si>
  <si>
    <t>CALIFOR Filial = M J SOARES NETO CONFECCOES LTDA</t>
  </si>
  <si>
    <t>Tango Fantasias = INDUSTRIA E COMERCIO TANGO FANTASIAS LTDA.</t>
  </si>
  <si>
    <t>AMORE = AMORE INDUSTRIA E COMERCIO DE ROUPAS LTDA</t>
  </si>
  <si>
    <t>Diva Donna = UNDERFASHION MODA INTIMA LTDA</t>
  </si>
  <si>
    <t>Marcelo Medeiros = MARCELO PINTO P DE MEDEIROS</t>
  </si>
  <si>
    <t>Paraiso = CELMA DE ASSIS ROSSATO &amp; CIA LTDA</t>
  </si>
  <si>
    <t>PIKUXA = PIKUXA INDUSTRIA E COMERCIO DE CONFECCOES LTDA</t>
  </si>
  <si>
    <t>Peran Jeans = MANOEL DE JESUS BEZERRA</t>
  </si>
  <si>
    <t>Laras Moda Fitness = LARAS MODA LTDA</t>
  </si>
  <si>
    <t>JOSH MENSWEAR = JORGE GOMES RIBEIRO CONFECCOES</t>
  </si>
  <si>
    <t>Simple Life = SIMPLE LIFE CONFECCOES LTDA</t>
  </si>
  <si>
    <t>Okey Store​ e Lov Club = OKEY TECH CONFECCOES LTDA</t>
  </si>
  <si>
    <t>Tuba = CONFECCOES TUBA LTDA</t>
  </si>
  <si>
    <t>​Colly Atacado = CAMILA PEREIRA DA SILVA ROUPAS</t>
  </si>
  <si>
    <t>Kelly Rodrigues Store = KELLY RODRIGUES STORE LTDA</t>
  </si>
  <si>
    <t>Happy Cat = BARBARA PEREIRA GONCALVES 49458856809</t>
  </si>
  <si>
    <t>Badocky = MANTIS TEXTIL IMPORTACAO E COMERCIO DE ARTIGOS DE VESTUARIO LTDA​</t>
  </si>
  <si>
    <t>MAMANI = CONFECCOES MAMANI &amp; MAMANI LTDA​</t>
  </si>
  <si>
    <t>Sigui = Confeccoes Josigmoni LTDA</t>
  </si>
  <si>
    <t>Bárbara Porto Acessórios(R)️ = BARBARA JAQUELINE FREIRE PORTO LTDA</t>
  </si>
  <si>
    <t>Lico &amp; Teca Denim = LICO&amp;TECA DENIM LTDA​</t>
  </si>
  <si>
    <t>Dream Shop = LM DREAM SHOP LTDA</t>
  </si>
  <si>
    <t>Sammy T-shirts = SAMARA BARROS DOS SANTOS CONFECCOES​</t>
  </si>
  <si>
    <t>100% Morena = ACACIA BRANCA CONFECCOES LTDA</t>
  </si>
  <si>
    <t>P.A CONCEPT = CONFECCOES P. A. CONCEPT LTDA</t>
  </si>
  <si>
    <t>Lumini Jeans = LUMINI JEANS INDUSTRIA E COMERCIO DE ARTIGOS DO VESTUARIO LTDA</t>
  </si>
  <si>
    <t>Apoá = APOA COMERCIO DE ROUPA FEMININA LTDA​</t>
  </si>
  <si>
    <t>MBRITZ = MBRITZ CONFECCOES E COMERCIO LTDA​</t>
  </si>
  <si>
    <t>Sisal = NA ALMENDRA GOFFERT CONFECÇOES LTDA​</t>
  </si>
  <si>
    <t>Wi-Fi = NEW WI-FI CONFECCOES LTDA</t>
  </si>
  <si>
    <t>Cahelon  = Confecções H E C Ltda.</t>
  </si>
  <si>
    <t>​Encantoo Estilo = ENCANTTO ESTILO LTDA</t>
  </si>
  <si>
    <t>Wish Brand = Wish Brand Industria e Comercio LTDA​</t>
  </si>
  <si>
    <t>Laleskaa = LALESKAA CARVALHO CONFECÇÕES LTDA​</t>
  </si>
  <si>
    <t>Handara Jeans = MAVERICK COMERCIO E INDUSTRIA DE CONFECCOES LTDA</t>
  </si>
  <si>
    <t>Patacho = A F DE LIMA LTDA</t>
  </si>
  <si>
    <t>Toque Secreto Lingerie = TOQUE SECRETO ROUPAS INTIMAS LTDA</t>
  </si>
  <si>
    <t>Trama Jeans = EWR TRAMA COMERCIO DE CONFECCOES LTDA</t>
  </si>
  <si>
    <t xml:space="preserve">​Izuz Jeans = RAVERGE INDUSTRIA E COMERCIO DE CONFECCOES LTDA
</t>
  </si>
  <si>
    <t xml:space="preserve">Boladinhos Kids = FERNANDA C RODRIGUES
</t>
  </si>
  <si>
    <t>Charisma = Confeccoes Charisma Ltda​</t>
  </si>
  <si>
    <t>Show Me = KOKOLA CONFECCOES E COMERCIO DE ROUPAS LTDA</t>
  </si>
  <si>
    <t>Délia Modas = DELIA MODAS BRAS CONFECCOES LTDA​</t>
  </si>
  <si>
    <t>Betelgeuse = CONFECCOES BETELGEUSE LTDA</t>
  </si>
  <si>
    <t>Recruta Jeans = E.V. DE ALMEIDA &amp; CIA LTDA</t>
  </si>
  <si>
    <t>MISS CIGARRETE = MISS CIGARRETE LTDA</t>
  </si>
  <si>
    <t>Canoni = CANONI CONFECCOES LTDA</t>
  </si>
  <si>
    <t>​RCR Original Clothing = RAFAEL CARDOSO RODRIGUES​</t>
  </si>
  <si>
    <t>​Malvada Favorita Plus = MALVADA FAVORITA PLUS LTDA​</t>
  </si>
  <si>
    <t>Egoiste Plus = LCR COMERCIO DE CONFECCOES LTDA</t>
  </si>
  <si>
    <t>Aurore Clothing = DAL PAI E PACHENKI COMERCIO DE ROUPAS LTDA]</t>
  </si>
  <si>
    <t>Cambos Jeans = SOUZA &amp; CAMBOS CONFECCOES LTDA</t>
  </si>
  <si>
    <t>Volpy Girls = VOLPY CONFECCOES LTDA</t>
  </si>
  <si>
    <t>VOUT INDUSTRIA E COMERCIO DE ROUPAS E ACESSORIOS LTDA</t>
  </si>
  <si>
    <t>Djiele Moda Bebe = DJIELE CONFECCOES LTDA</t>
  </si>
  <si>
    <t>Myllena Modas = D B L CONFECCOES LTDA</t>
  </si>
  <si>
    <t>Art D Vestir = ATACADAO DA MODA CATARINENSE</t>
  </si>
  <si>
    <t>AMOR PERFEITO VESTUARIO LTDA</t>
  </si>
  <si>
    <t>Bonequim = CONFECCOES AZPEX LTDA</t>
  </si>
  <si>
    <t>​Santa Prata​ = SANTTAH COMERCIO E IMPORTACAO LTDA</t>
  </si>
  <si>
    <t>Seja Kayla = BH YOO CONFECCOES LTDA</t>
  </si>
  <si>
    <t>Energia Natural Confeccoes e Distribuicao LTDA</t>
  </si>
  <si>
    <t>KATIVEIRO JEANS WEAR LTDA</t>
  </si>
  <si>
    <t>INDUSTRIA DE CONFECCOES S.E MODA PLUS SIZE LTDA</t>
  </si>
  <si>
    <t>​Layza Aguiar= JEFERSON NUNES GONCALVES RAMOS LTDA</t>
  </si>
  <si>
    <t>ZUA Apucarana = ZUA STYLE CONFECCAO DO VESTUARIO APUCARANA LTDA.</t>
  </si>
  <si>
    <t>NIRAN CONFECCOES LTDA= NITHAEL ROCHA SILVA</t>
  </si>
  <si>
    <t>The Plus= MILKY WAY CONFECCOES LTDA</t>
  </si>
  <si>
    <t>TANKER JEANS=LEANDRO RICARDO G SOARES E SILVA</t>
  </si>
  <si>
    <t>LOOK HILL CONFECCOES LTDA</t>
  </si>
  <si>
    <t>ANDIRA IND E COM DE CONFECCOES LTDA</t>
  </si>
  <si>
    <t>OUSADIA FEMININA MODA LTDA</t>
  </si>
  <si>
    <t>PCA CONFECCOES LTDA</t>
  </si>
  <si>
    <t>ZAFIRA ATACADO LTDA</t>
  </si>
  <si>
    <t>MOONBRIDGE COMERCIAL LTDA</t>
  </si>
  <si>
    <t>MODAS G.M.F COMERCIO DE VESTUARIO LTDA</t>
  </si>
  <si>
    <t>OPTIMIST JEANS = OPTIMIST INDUSTRIA COMERCIO IMPORTACAO E EXPORTACAO LTDA</t>
  </si>
  <si>
    <t>BELADUE CONFECCOES LTDA</t>
  </si>
  <si>
    <t>PETIT ENFANT CONFECCAO DE PECAS DO VESTUARIO LTDA</t>
  </si>
  <si>
    <t>Fascínius= NEILA ALVES DE MAGALHAES LTDA</t>
  </si>
  <si>
    <t>​Helôh= INDUSTRIA DE VESTUARIO JOAQUIM OLIVEIRA E FILHO LTDA</t>
  </si>
  <si>
    <t>MFITGYN LTDA</t>
  </si>
  <si>
    <t>VR MODA PLUS SIZE LTDA</t>
  </si>
  <si>
    <t>QBONITA VESTIDOS DE FESTA LTDA</t>
  </si>
  <si>
    <t>BIOTIPO= CONFECCOES ALTA MODA LTDA</t>
  </si>
  <si>
    <t xml:space="preserve">Alterar e diminuir a assinatura depois do dia 28-09 </t>
  </si>
  <si>
    <t>11 linhas</t>
  </si>
  <si>
    <t>GROOVY = GROOVY FOREVER CONFECCOES LTDA - EPP</t>
  </si>
  <si>
    <t>Anne Blanc= XY - CONFECCOES LTDA</t>
  </si>
  <si>
    <t>DESLUMBRADA CONFECCOES LTDA</t>
  </si>
  <si>
    <t>SANNY CONFECCOES FEMININAS S/A</t>
  </si>
  <si>
    <t>AERO SUMMER BRASIL LTDA</t>
  </si>
  <si>
    <t>MORENA CHARME INDUSTRIA E COMERCIO LTDA</t>
  </si>
  <si>
    <t>JILEM MODAS ARTIGOS DO VESTUARIO EIRELI</t>
  </si>
  <si>
    <t>Oxigenio Modas= GAIDO CONFECCOES LTDA</t>
  </si>
  <si>
    <t>Gilkai Modas= G J DE SOUZA ARTIGOS DE VESTUARIO</t>
  </si>
  <si>
    <t>Per Pochi= CONFECCOES PETHIGA LTDA</t>
  </si>
  <si>
    <t>Lemier Jeans= KAZ INDUSTRIA E COMERCIO DE ROUPAS LTDA</t>
  </si>
  <si>
    <t>GITAA - Lais Cardoso Raucci</t>
  </si>
  <si>
    <t>Casf= JOSE JANDIR DE OLIVEIRA LTDA</t>
  </si>
  <si>
    <t>NIRAN= NN ATACADOS LTDA</t>
  </si>
  <si>
    <t>TRICOTEZ LTDA</t>
  </si>
  <si>
    <t>MINI LADY INDUSTRIA &amp; COMERCIO LTDA</t>
  </si>
  <si>
    <t>Nova Versão Roupas = Nova Versão Confecções LTDA</t>
  </si>
  <si>
    <t>Refúgio - Jeanne Fernandes Ribeiro</t>
  </si>
  <si>
    <t>QUE COISA LINDA= QCL COMERCIO DE VESTUARIO EM GERAL LTDA</t>
  </si>
  <si>
    <t>DUNAMIS = CONFECCOES DUNAMIS LTDA</t>
  </si>
  <si>
    <t>Ajo Brand= DWKIM MODAS LTDA</t>
  </si>
  <si>
    <t>Consciencia Jeans= NOVA SANTA FE CONFECCOES DE ROUPAS LTDA</t>
  </si>
  <si>
    <t>STATI UNITI = ISLA INDUSTRIA E COMERCIO, IMPORTACAO E EXPORTACAO LTDA</t>
  </si>
  <si>
    <t xml:space="preserve">Excelsior = TX EMPREENDIMENTOS LTDA	</t>
  </si>
  <si>
    <t>Penssy Rodeo = FRAMA CONFECCOES LTDA</t>
  </si>
  <si>
    <t>Raquel Salles Brand= THIAGO FERREIRA GOMES</t>
  </si>
  <si>
    <t>ROMA BRAZIL COMERCIO DE SEMIJOIAS LTDA</t>
  </si>
  <si>
    <t>Maria Dutra Jeans = GIRLAINNE DUTRA CONFECCOES E CALCADOS EIRELI</t>
  </si>
  <si>
    <t>Beige Store = L S X COMERCIO DE CONFECCOES LTDA</t>
  </si>
  <si>
    <t>NASMAH= GOLDEN STYLE VESTUARIO LTDA</t>
  </si>
  <si>
    <t>República Caipira= C. ANDREIA DAMAZIO - CONFECCOES</t>
  </si>
  <si>
    <t>MOKKAI JEANS LTDA</t>
  </si>
  <si>
    <t>​Malvada Favorita Night = PALLET - COMERCIAL DE PRODUTOS E ESPACO PARA EVENTOS LTDA</t>
  </si>
  <si>
    <t>GROOVY FOREVER CONFECCOES LDTA -EPP</t>
  </si>
  <si>
    <t xml:space="preserve">Martina Franca = MARTINA FRANCA LTDA
</t>
  </si>
  <si>
    <t>Gissary Confeccoes= DAVID MAXIMO ARCANI LOPEZ CONFECCOES</t>
  </si>
  <si>
    <t>MODAS CARLA PLUS SIZE LTDA</t>
  </si>
  <si>
    <t>Alice= MULBORA CONFECCOES LTDA</t>
  </si>
  <si>
    <t>Maria Fuxico= M F COMERCIO DE ROUPAS E ACESSORIOS EM GERAL LTDA</t>
  </si>
  <si>
    <t>SN Acessórios= 60.801.292 YISELA CRUZ YUCRA</t>
  </si>
  <si>
    <t>AVERARA = AVERARA CONFECCOES EIRELI</t>
  </si>
  <si>
    <t xml:space="preserve">PIETRATEX CONFECCOES INDUSTRIA E COMERCIO LTDA
 </t>
  </si>
  <si>
    <t>Rekim= KMC MODAS LTDA</t>
  </si>
  <si>
    <t>Caju Brasil= TOP CONFECCOES DE VOTUPORANGA LTDA</t>
  </si>
  <si>
    <t>Cori= WRP MODAS LTDA</t>
  </si>
  <si>
    <t>KIN WAY CONFECCOES MODA PRAIA LTDA</t>
  </si>
  <si>
    <t>BORISU = MODAS BORISU LTDA</t>
  </si>
  <si>
    <t>Le Ricard = NATANAEL AHN CONFECCOES LTDA</t>
  </si>
  <si>
    <t>17820490000841</t>
  </si>
  <si>
    <t>N Bloom = NAMINE CONFECCOES LTDA</t>
  </si>
  <si>
    <t>Nicky Modas=Daniel Tola Mamani</t>
  </si>
  <si>
    <t>SUB WAY COMERCIO E CONFECCOES LTDA</t>
  </si>
  <si>
    <t>Surfavel= STRANGER COMPANY CONFECCOES LTDA</t>
  </si>
  <si>
    <t>Esnouba = MAVIAEL MIZAEL CHAGAS JR</t>
  </si>
  <si>
    <t>BE EIGHT INDUSTRIA E COMERCIO DE ROUPAS LTDA</t>
  </si>
  <si>
    <t>PLANETY CAT JEANS LTDA</t>
  </si>
  <si>
    <t>Fire= VICTOR LAGE LEITE FREIRE LTDA</t>
  </si>
  <si>
    <t>Pusco= PERSIO ALEXANDR</t>
  </si>
  <si>
    <t>MARBELLA COMERCIO ATACADISTA DE CONFECCOES LTDA</t>
  </si>
  <si>
    <t>Boramemoda = MODAS BORAME LTDA</t>
  </si>
  <si>
    <t>Queens = EXCELLENCE INTERNATIONAL IMPORTACAO E EXPORTACAO LTDA</t>
  </si>
  <si>
    <t>Valentina Sirrah = VALENTINA SIRRAH CONFECCOES LTDA</t>
  </si>
  <si>
    <t xml:space="preserve">não enviar os boletos ainda do assistente e aguardar o meu ok, pois ainda não foram implantadas. Assim que começarem a utilizar formalizo por e-mail. Gabriella Busto
</t>
  </si>
  <si>
    <t>Nega Jeans = NEGA COMERCIO VAREJISTA DE CONFECCOES LTDA</t>
  </si>
  <si>
    <t>SARD INDUSTRIA E COMERCIO DE ROUPAS LTDA</t>
  </si>
  <si>
    <t>SIEG SPORTS LTDA</t>
  </si>
  <si>
    <t>LILALIZ= P C DE ARAUJO INDUSTRIA E COMERCIO LTDA</t>
  </si>
  <si>
    <t>IDRISSI DRESS = IDRISSI CONFECCOES EIRELI</t>
  </si>
  <si>
    <t>Kaessi = K. S. LEE CRIACOES LTDA.</t>
  </si>
  <si>
    <t>CINTIA.CA MODAS LTDA</t>
  </si>
  <si>
    <t>DOLPS = LUW CONFECCOES LTDA</t>
  </si>
  <si>
    <t>Camisaria Real= JR DANTAS ESTILO DETERMINADO LTDA</t>
  </si>
  <si>
    <t>Vestidoteca= LUW CONFECCOES LTDA</t>
  </si>
  <si>
    <t>Pacote mínimo de transações: 2.000 transações mês
Valor unitário por transação: R$ 0,38
Custo total do pacote mínimo mês: R$ 760,00 acompanhar por mes cobrança somente depois da implantação</t>
  </si>
  <si>
    <t xml:space="preserve"> BZ Concept= BZ BY CAMILA CAVALCANTI BOUTIQUE LTDA</t>
  </si>
  <si>
    <t>Carmila Moda = Confecções Irmas Brisolla LTDA</t>
  </si>
  <si>
    <t>CHESS  = CHESS IND E COM LT</t>
  </si>
  <si>
    <t>Vi Lingerie</t>
  </si>
  <si>
    <r>
      <rPr>
        <rFont val="Arial"/>
        <color theme="1"/>
      </rPr>
      <t xml:space="preserve">6. Forma de pagamento do setup
R$3.200,00 - Entrada de R$1.000,00 no pix + 5x R$440,00 via boleto bancário. </t>
    </r>
    <r>
      <rPr>
        <rFont val="Arial"/>
        <b/>
        <color theme="1"/>
      </rPr>
      <t>GERADAS</t>
    </r>
    <r>
      <rPr>
        <rFont val="Arial"/>
        <color theme="1"/>
      </rPr>
      <t xml:space="preserve">7. Forma de pagamento da mensalidade
</t>
    </r>
    <r>
      <rPr>
        <rFont val="Arial"/>
        <b/>
        <color theme="1"/>
      </rPr>
      <t>Carência</t>
    </r>
    <r>
      <rPr>
        <rFont val="Arial"/>
        <color theme="1"/>
      </rPr>
      <t>: a primeira mensalidade ocorrerá</t>
    </r>
    <r>
      <rPr>
        <rFont val="Arial"/>
        <b/>
        <color theme="1"/>
      </rPr>
      <t xml:space="preserve"> 60 dias</t>
    </r>
    <r>
      <rPr>
        <rFont val="Arial"/>
        <color theme="1"/>
      </rPr>
      <t xml:space="preserve"> à partir da contratação (via boleto
bancário). COBRAR em 03-12</t>
    </r>
  </si>
  <si>
    <t>48685900000146</t>
  </si>
  <si>
    <t>Vi Lingerie= BINO'S INDUSTRIA E COMERCIO DE VESTUARIO LTDA</t>
  </si>
  <si>
    <t>Artecor</t>
  </si>
  <si>
    <r>
      <rPr>
        <rFont val="Arial"/>
        <color theme="1"/>
      </rPr>
      <t xml:space="preserve">6. Forma de pagamento do setup
R$4.000,00 - Entrada de R$1.000,00 no pix + 3x de R$ 1.000,00 via boleto bancário. </t>
    </r>
    <r>
      <rPr>
        <rFont val="Arial"/>
        <b/>
        <color theme="1"/>
      </rPr>
      <t>Geradas</t>
    </r>
    <r>
      <rPr>
        <rFont val="Arial"/>
        <color theme="1"/>
      </rPr>
      <t xml:space="preserve">
7. Forma de pagamento da mensalidade
Carência: a primeira mensalidade ocorrerá 60 dias à partir da contratação (via boleto
bancário).04-12</t>
    </r>
  </si>
  <si>
    <t>13495879000131</t>
  </si>
  <si>
    <t>Artecor= ART E COR ROUPAS LTDA</t>
  </si>
  <si>
    <t>G&amp;B BROS</t>
  </si>
  <si>
    <t>38260802000103</t>
  </si>
  <si>
    <t>G&amp;B BROS= BRUNO NUNES DA SILVA - VESTUARIOS</t>
  </si>
  <si>
    <t xml:space="preserve"> Loderro</t>
  </si>
  <si>
    <t>00647109000115</t>
  </si>
  <si>
    <t>CONFECCOES LODERRO LTDA</t>
  </si>
  <si>
    <t>Camboriu</t>
  </si>
  <si>
    <t>00693182000123</t>
  </si>
  <si>
    <t>CAMBORIU LTDA</t>
  </si>
  <si>
    <t>Pijamas Lua Cheia</t>
  </si>
  <si>
    <t>31547543000157</t>
  </si>
  <si>
    <t>Pijamas Lua Cheia= ANAA LUA COMERCIO DE PIJAMAS LTDA</t>
  </si>
  <si>
    <t>Baubaki</t>
  </si>
  <si>
    <t>6. Forma de pagamento do setup
R$3.500,00 - À vista .7. Forma de pagamento da mensalidade
Carência: a primeira mensalidade ocorrerá 60 dias à partir da contratação (via boleto
bancário).cobrança para 25-12</t>
  </si>
  <si>
    <t>16943093000128</t>
  </si>
  <si>
    <t>Baubaki= RHER CONFECCOES E COMERCIO LTDA</t>
  </si>
  <si>
    <t>Menina Moleka</t>
  </si>
  <si>
    <t>12488401000111</t>
  </si>
  <si>
    <t>Menina Moleka= J J P INDUSTRIA E COMERCIO DE CONFECCOES LTDA</t>
  </si>
  <si>
    <t>CVL Moda</t>
  </si>
  <si>
    <t>6. Forma de pagamento do setup
R$5.850,00 - a Vista no cartão.7. Forma de pagamento da mensalidade
Carência: a primeira mensalidade ocorrerá 60 dias à partir da contratação (via boleto bancário).Filiais: 2 com desconto de 50% e a Filial de varejo , 50% apenas durante 4 meses. cobrança em 30-12</t>
  </si>
  <si>
    <t>29888894000341</t>
  </si>
  <si>
    <t>CVL Moda= SOULTEX TECIDOS LTDA</t>
  </si>
  <si>
    <t>● Setup: R$2.700,00 (20 horas implantação) - A vista .Cobrança apos a Implantação concluida</t>
  </si>
  <si>
    <t xml:space="preserve"> Mishamna Brasil </t>
  </si>
  <si>
    <t xml:space="preserve">Mishamna Brasil = MISHAMNA &amp; MISALTA COMERCIO E ASSESSORIOS DE ROUPAS LTDA
 </t>
  </si>
  <si>
    <t>Tee Fashion = TEE FASHION ARTIGOS DO VESTUARIO LTDA</t>
  </si>
  <si>
    <t>TEE FASHION ARTIGOS DO VESTUARIO LTDA</t>
  </si>
  <si>
    <t>Victoria Fashion é a filial</t>
  </si>
  <si>
    <t>Rosa Chick - Rivanda Alves Fontes</t>
  </si>
  <si>
    <t>Opera Kids - Sisnando Luiz de Luca Neto Me</t>
  </si>
  <si>
    <t>Missmel = GILMA MARIA SIMAO LTDA</t>
  </si>
  <si>
    <t>Maria Bella</t>
  </si>
  <si>
    <t>51200215000197</t>
  </si>
  <si>
    <t>Maria Bella= A. L. R. ARAGAO</t>
  </si>
  <si>
    <t>Nega Maluca</t>
  </si>
  <si>
    <t>11306296000270</t>
  </si>
  <si>
    <t>Nega Maluca= GEISA KELLY GOMES DE ARRUDA</t>
  </si>
  <si>
    <t>PREDILECT'S MODAS LTDA</t>
  </si>
  <si>
    <t>SETUP - ISENTO
Mensalidade - MANTER A MENSALIDADE DE R$: 959,00</t>
  </si>
  <si>
    <t>GLAM = GLAM FASHION CONFECCOES E COMERCIO LTDA EPP</t>
  </si>
  <si>
    <t>Alam Modas</t>
  </si>
  <si>
    <t>17911212000123</t>
  </si>
  <si>
    <t>ALAM MODAS= RODO GUALBERTO CUSI ANAMURO</t>
  </si>
  <si>
    <t>6. Forma de pagamento do Setup a vista.Cobrança apos a Implantação concluida</t>
  </si>
  <si>
    <r>
      <rPr>
        <rFont val="Arial"/>
        <color theme="1"/>
      </rPr>
      <t>Conforme negociado, o Setup será dividido em 2 vezes.
Ato (10/09) - R$1500,00 e 15 dias (25/09) - R$ 1500,00</t>
    </r>
    <r>
      <rPr>
        <rFont val="Arial"/>
        <b/>
        <color theme="1"/>
      </rPr>
      <t xml:space="preserve"> gerado. </t>
    </r>
    <r>
      <rPr>
        <rFont val="Arial"/>
        <color theme="1"/>
      </rPr>
      <t>Cobrança apos a Implantação concluida</t>
    </r>
  </si>
  <si>
    <t>Agente de atendimento</t>
  </si>
  <si>
    <t xml:space="preserve">Ainda sobre a reunião, ficou acordado que a marca Pury irá iniciar ambos sem nenhum custo inicial.
</t>
  </si>
  <si>
    <t>6. Forma de pagamento do Setup a vista com desconto 1100.Cobrança apos a Implantação concluida</t>
  </si>
  <si>
    <t>Setup, conforme negociado com a Nathaly, no valor de R$ 1.100,00.Cobrança apos a Implantação concluida</t>
  </si>
  <si>
    <r>
      <rPr>
        <rFont val="Arial"/>
        <color theme="1"/>
      </rPr>
      <t xml:space="preserve">6. Forma de pagamento do Setup 1000 a vista e 2ª - R$630,00 06/10
3ª -R$ 630,00 13/10. </t>
    </r>
    <r>
      <rPr>
        <rFont val="Arial"/>
        <b/>
        <color theme="1"/>
      </rPr>
      <t>Geradas</t>
    </r>
    <r>
      <rPr>
        <rFont val="Arial"/>
        <color theme="1"/>
      </rPr>
      <t xml:space="preserve"> Cobrança apos a Implantação concluida</t>
    </r>
  </si>
  <si>
    <t>OBS: De acordo com a negociação que fizemos, quando o Oráculo estiver integrado ao Miré, a marca realizará o upgrade pagando apenas a diferença no setup e terá 20% de desconto na mensalidade, conforme a proposta do Oráculo que está em anexo.Cobrança apos a Implantação concluida</t>
  </si>
  <si>
    <t>12/2025</t>
  </si>
  <si>
    <t>ALCANCE JEANS = ALC INDUSTRIA E COMERCIO DE ROUPAS LTDA</t>
  </si>
  <si>
    <t xml:space="preserve">Egoiste </t>
  </si>
  <si>
    <t xml:space="preserve">Esse valor de R$360 em cada filial será mantido para a permanência das mesma, caso haja o
cancelamento de uma delas voltará ao valor de tabela de R$410. </t>
  </si>
  <si>
    <t>SESSI</t>
  </si>
  <si>
    <t>SESSI= AIYU FASHION LTDA</t>
  </si>
  <si>
    <t>Esse valor do reajuste é durante 14 meses, pois é referente acordo de parcelas não pagas. Volta a 680,00 em 12/2025.</t>
  </si>
  <si>
    <t xml:space="preserve">6. atualizar a assinatura depois do dia 30 e remover as 5 filiais.Filial Riomar (4) - 410,00
Filial Centro Fashion (5) - 410,00
Filial OffStore (8) - 205,00 --- desconto por 3 meses. Depois volta ao preço de 410,00. </t>
  </si>
  <si>
    <t xml:space="preserve">Nino Danielle = MISHAMNA &amp; MISALTA COMERCIO E ASSESSORIOS DE ROUPAS LTDA
 </t>
  </si>
  <si>
    <t>Pacote mínimo de transações: 2.000 transações mês
Valor unitário por transação: R$ 0,38
Custo total do pacote mínimo mês: R$ 760,00 acompanhar por mes.</t>
  </si>
  <si>
    <r>
      <rPr>
        <rFont val="Arial"/>
        <color theme="1"/>
      </rPr>
      <t>Conforme negociado, o Setup será dividido em 2 vezes.
Ato (10/09) - R$1500,00 e 15 dias (25/09) - R$ 1500,00</t>
    </r>
    <r>
      <rPr>
        <rFont val="Arial"/>
        <b/>
        <color theme="1"/>
      </rPr>
      <t xml:space="preserve"> gerado. </t>
    </r>
    <r>
      <rPr>
        <rFont val="Arial"/>
        <color theme="1"/>
      </rPr>
      <t>Cobrança apos a Implantação concluida</t>
    </r>
  </si>
  <si>
    <r>
      <rPr>
        <rFont val="Arial"/>
        <color theme="1"/>
      </rPr>
      <t xml:space="preserve">6. Forma de pagamento do Setup 1000 a vista e 2ª - R$630,00 06/10
3ª -R$ 630,00 13/10. </t>
    </r>
    <r>
      <rPr>
        <rFont val="Arial"/>
        <b/>
        <color theme="1"/>
      </rPr>
      <t>Geradas</t>
    </r>
    <r>
      <rPr>
        <rFont val="Arial"/>
        <color theme="1"/>
      </rPr>
      <t xml:space="preserve"> Cobrança apos a Implantação concluida</t>
    </r>
  </si>
  <si>
    <t>Desconto de 50% provisorio ate a integração concluida</t>
  </si>
  <si>
    <t>Delia Modas</t>
  </si>
  <si>
    <t>Grupo Eixo NTK</t>
  </si>
  <si>
    <t>44673123000169</t>
  </si>
  <si>
    <t>Grupo Eixo NTK= TROPIMAX INDUSTRIA E COMERCIO DE CALCADOS LTDA</t>
  </si>
  <si>
    <t>Cobrança apos a Implantação concluida</t>
  </si>
  <si>
    <t>Egoiste Collection</t>
  </si>
  <si>
    <t>Desconto provisorio de 50% ate a implantação concuida</t>
  </si>
  <si>
    <t>Os 3 primeiros meses cobrar 1600.Cobrança apos a Implantação concluida</t>
  </si>
  <si>
    <t>D veras Moda</t>
  </si>
  <si>
    <t>73909764000178</t>
  </si>
  <si>
    <t>D veras = AGUIAR E SOUSA LTDA</t>
  </si>
  <si>
    <t>​Stick Lingerie</t>
  </si>
  <si>
    <t>07812051000167</t>
  </si>
  <si>
    <t>​Stick Lingerie= STRELISSE INDUSTRIA DE CONFECCAO DE MODA INTIMA LTDA</t>
  </si>
  <si>
    <t>Happy Boy</t>
  </si>
  <si>
    <t>34449651000185</t>
  </si>
  <si>
    <t>Happy Boy= D. A. DE SOUSA</t>
  </si>
  <si>
    <t>​Fashion Noire</t>
  </si>
  <si>
    <t>62655874000134</t>
  </si>
  <si>
    <t>​Fashion Noire= DV SHINE CONFECCAO E COMERCIO DE ROUPAS LTDA</t>
  </si>
  <si>
    <t xml:space="preserve">Elas Charmosa
</t>
  </si>
  <si>
    <t>36282467000119</t>
  </si>
  <si>
    <t>ELAS CHARMOSA PLUS SIZE COMERCIO DE VESTUARIO LTDA</t>
  </si>
  <si>
    <t>Dona Charme</t>
  </si>
  <si>
    <t>09065479000119</t>
  </si>
  <si>
    <t>DONA CHARME CONFECCOES LTDA</t>
  </si>
  <si>
    <t>Santho Pano</t>
  </si>
  <si>
    <t>51200382000219</t>
  </si>
  <si>
    <t>Santho Pano= DONNA SAMI CONFECCOES LTDA</t>
  </si>
  <si>
    <t xml:space="preserve"> Transbyshop</t>
  </si>
  <si>
    <t>05299785000169</t>
  </si>
  <si>
    <t xml:space="preserve"> Transbyshop = TRANSBY SHOP COMERCIO DE CONFECCOES LTDA</t>
  </si>
  <si>
    <t>Tutti Sposa</t>
  </si>
  <si>
    <t>00579095000140</t>
  </si>
  <si>
    <t>Tutti Sposa = MON CHERI BRASIL</t>
  </si>
  <si>
    <t>Terceira Via Jeans</t>
  </si>
  <si>
    <t>00092082000141</t>
  </si>
  <si>
    <t>Terceira Via Jeans= ARAUJO INDUSTRIAL DE CONFECCOES LTDA</t>
  </si>
  <si>
    <t xml:space="preserve">Exprim </t>
  </si>
  <si>
    <t>01907052000109</t>
  </si>
  <si>
    <t>Exprim = NAUDINHA PEREIRA DE SOUSA</t>
  </si>
  <si>
    <t>​Fagian</t>
  </si>
  <si>
    <t>05106589000120</t>
  </si>
  <si>
    <t>​Fagian= METHOD TRADE IMPORTACAO E EXPORTACAO LTDA</t>
  </si>
  <si>
    <t>Joelik</t>
  </si>
  <si>
    <t>11473118000315</t>
  </si>
  <si>
    <t>JOELIK INDUSTRIA E COMERCIO DE CONFECCOES LTDA</t>
  </si>
  <si>
    <t xml:space="preserve"> Florence </t>
  </si>
  <si>
    <t>16940453000138</t>
  </si>
  <si>
    <t>FLORENCE CONFECCOES LTDA</t>
  </si>
  <si>
    <t>Tendenza</t>
  </si>
  <si>
    <r>
      <rPr>
        <rFont val="Arial"/>
        <color theme="1"/>
      </rPr>
      <t xml:space="preserve">6. Forma de pagamento do setup
R$4.000,00 - Entrada de R$1.000,00 via pix + 3x de R$1.000,00 via boleto bancário. </t>
    </r>
    <r>
      <rPr>
        <rFont val="Arial"/>
        <b/>
        <color theme="1"/>
      </rPr>
      <t>Geradas</t>
    </r>
    <r>
      <rPr>
        <rFont val="Arial"/>
        <color theme="1"/>
      </rPr>
      <t xml:space="preserve">
7. Forma de pagamento da mensalidade
Carência: a primeira mensalidade ocorrerá 60 dias à partir da contratação (via boleto
bancário). cobrar em 28/01/26.</t>
    </r>
  </si>
  <si>
    <t>08953848000147</t>
  </si>
  <si>
    <t>CONFECCOES TENDENZA LTDA</t>
  </si>
  <si>
    <t xml:space="preserve"> ​Clovis Calçados</t>
  </si>
  <si>
    <t>07888632002398</t>
  </si>
  <si>
    <t xml:space="preserve"> Clovis Calçados= COMPRA CERTA COMERCIAL LTDA</t>
  </si>
  <si>
    <t>Koum</t>
  </si>
  <si>
    <t>Melanina = KOUM INDUSTRIA E COMERCIO DE ROUPAS LTDA.</t>
  </si>
  <si>
    <t>Ana Gonçalves Tricot = Luiz Carlos</t>
  </si>
  <si>
    <t xml:space="preserve"> Assistente do vendedor</t>
  </si>
  <si>
    <t>6. Forma de pagamento Setup 3600 a vista.● Mensalidade (6 linhas)
○ Primeiros 3 meses 2800 ate 30/03/26
○ Próximos 3 meses 3200 ate 30/06/26
○ Demais mensalidades 3600 Cobrança apos a Implantação concluida. a partir de 30/07/26</t>
  </si>
  <si>
    <t>25830514000103</t>
  </si>
  <si>
    <t>Ana Gonçalves Tricot = LUIZ CARLOS LEMES CPF 263.935.496-53</t>
  </si>
  <si>
    <t xml:space="preserve">6. Forma de Pagamento do Setup
R$ 4.000,00 - Desconto de 50% cobrado 2000 fizeram 100 reais a mais abater na mensalidade </t>
  </si>
  <si>
    <t>Rubinella - RUBINELLA INDUSTRIA DE MODAS LTDA</t>
  </si>
  <si>
    <t>REAJUSTE ANUAL</t>
  </si>
  <si>
    <t>CANAL/Agência</t>
  </si>
  <si>
    <t>CPF e CNPJ</t>
  </si>
  <si>
    <t>01/2026</t>
  </si>
  <si>
    <t>WA Baby</t>
  </si>
  <si>
    <t>Vesti Light</t>
  </si>
  <si>
    <t>OK</t>
  </si>
  <si>
    <t>Vesti - Glads</t>
  </si>
  <si>
    <t xml:space="preserve">Levitheo </t>
  </si>
  <si>
    <t xml:space="preserve">Sete </t>
  </si>
  <si>
    <t>Donna Stella</t>
  </si>
  <si>
    <t>Nadri</t>
  </si>
  <si>
    <t>GO Padel</t>
  </si>
  <si>
    <t>Kroft Oficial</t>
  </si>
  <si>
    <t>Divas Vero</t>
  </si>
  <si>
    <t>Vesti - ProRoi</t>
  </si>
  <si>
    <t>Repete Conf</t>
  </si>
  <si>
    <t>Monnika Marikinha Brand</t>
  </si>
  <si>
    <t>RED ROCK (R)</t>
  </si>
  <si>
    <t>ProRoi</t>
  </si>
  <si>
    <t>Fabio's Moda Intima</t>
  </si>
  <si>
    <t>RL Modas</t>
  </si>
  <si>
    <t xml:space="preserve">Vesti - Tizzefy </t>
  </si>
  <si>
    <t>Aline Confecções</t>
  </si>
  <si>
    <t>Igmar</t>
  </si>
  <si>
    <t>Worldstar Lingerie</t>
  </si>
  <si>
    <t>Bella Fe</t>
  </si>
  <si>
    <t>ok</t>
  </si>
  <si>
    <t>RIBELIM</t>
  </si>
  <si>
    <t>Lupus Wear</t>
  </si>
  <si>
    <t>Felps Confecções</t>
  </si>
  <si>
    <t>MINOLLI</t>
  </si>
  <si>
    <t>Urban Race</t>
  </si>
  <si>
    <t>Planet Charm</t>
  </si>
  <si>
    <t>PEROLA ORIENTAL  LK&amp;D</t>
  </si>
  <si>
    <t>IZZA PVH</t>
  </si>
  <si>
    <t>Vesti Multimarcas</t>
  </si>
  <si>
    <t>Vesti Multimarca</t>
  </si>
  <si>
    <t>31506519000170</t>
  </si>
  <si>
    <t>BegKids</t>
  </si>
  <si>
    <t>Agridoce</t>
  </si>
  <si>
    <t>Arary</t>
  </si>
  <si>
    <t>Aurami</t>
  </si>
  <si>
    <t>Valentina Fashion</t>
  </si>
  <si>
    <t>39554207000143</t>
  </si>
  <si>
    <t>TNT Moda Fitness</t>
  </si>
  <si>
    <t>PEROLA ORIENTAL = M&amp;K</t>
  </si>
  <si>
    <t>Lado Doce</t>
  </si>
  <si>
    <t>Espaço Berta</t>
  </si>
  <si>
    <t>25225294120</t>
  </si>
  <si>
    <t>A Rouparia</t>
  </si>
  <si>
    <t>32979501000158</t>
  </si>
  <si>
    <t>Drika Confeccoes</t>
  </si>
  <si>
    <t>VLY JEANS</t>
  </si>
  <si>
    <t>Veste Vegana</t>
  </si>
  <si>
    <t>Dominio​ Conceito</t>
  </si>
  <si>
    <t>Alice Amaral Brand Store</t>
  </si>
  <si>
    <t>30707302000165</t>
  </si>
  <si>
    <t>Julia Andrade Bijuterias​</t>
  </si>
  <si>
    <t>Little Star</t>
  </si>
  <si>
    <t>Chocoberry</t>
  </si>
  <si>
    <t>New Gomone</t>
  </si>
  <si>
    <t>New Mire Aviamentos</t>
  </si>
  <si>
    <t>Full Stop</t>
  </si>
  <si>
    <t>G2K JEANS</t>
  </si>
  <si>
    <t>Donna Veste Moda Feminina</t>
  </si>
  <si>
    <t xml:space="preserve">Catálogo </t>
  </si>
  <si>
    <t>38105487000140</t>
  </si>
  <si>
    <t>HARD ADVENTURE</t>
  </si>
  <si>
    <t>Caronly</t>
  </si>
  <si>
    <t>Brand Fitness</t>
  </si>
  <si>
    <t>TIAGO SILVA LULA</t>
  </si>
  <si>
    <t>Vesti Conecta</t>
  </si>
  <si>
    <t>42740652000102</t>
  </si>
  <si>
    <t>F C Mamani</t>
  </si>
  <si>
    <t>Ganso Outlet- TGR Denim</t>
  </si>
  <si>
    <t>Karal</t>
  </si>
  <si>
    <t>Espaço Hada</t>
  </si>
  <si>
    <t>Vesti Light- Filial</t>
  </si>
  <si>
    <t>Imporio Fitness</t>
  </si>
  <si>
    <t>Evelyn Fashion</t>
  </si>
  <si>
    <t>Ary Fashions Femininas</t>
  </si>
  <si>
    <t>Carmen Jeans</t>
  </si>
  <si>
    <t>Sued T-shirt</t>
  </si>
  <si>
    <t>Afri.co</t>
  </si>
  <si>
    <t>Ma Che Bella</t>
  </si>
  <si>
    <t>Armored Jeans</t>
  </si>
  <si>
    <t>Traffos Atacado</t>
  </si>
  <si>
    <t>Look Kids</t>
  </si>
  <si>
    <t>Dazz Modas</t>
  </si>
  <si>
    <t xml:space="preserve"> Wyllara</t>
  </si>
  <si>
    <t>19219215000126​</t>
  </si>
  <si>
    <t>ASDN</t>
  </si>
  <si>
    <t>47519875000168</t>
  </si>
  <si>
    <t>ThreeSix 3/6</t>
  </si>
  <si>
    <t>36443627000164</t>
  </si>
  <si>
    <t>​Erilluz Jeans</t>
  </si>
  <si>
    <t xml:space="preserve"> 32796225000192​</t>
  </si>
  <si>
    <t>Hellas Boutique</t>
  </si>
  <si>
    <t>07159050000165</t>
  </si>
  <si>
    <t>Lie</t>
  </si>
  <si>
    <t>12151080447</t>
  </si>
  <si>
    <t>​By Picle</t>
  </si>
  <si>
    <t>17267627000106</t>
  </si>
  <si>
    <t>Beach Cat Atacado</t>
  </si>
  <si>
    <t>07039154870</t>
  </si>
  <si>
    <t>MINI DIVA</t>
  </si>
  <si>
    <t>05189065405</t>
  </si>
  <si>
    <t>Bela Palu</t>
  </si>
  <si>
    <t>15865836000126</t>
  </si>
  <si>
    <t>BS Multimarcas</t>
  </si>
  <si>
    <t>49226900000140</t>
  </si>
  <si>
    <t>KVG Oficial</t>
  </si>
  <si>
    <t>10417765000185​</t>
  </si>
  <si>
    <t>MEIATRÊS</t>
  </si>
  <si>
    <t>Vesti(assinatura)</t>
  </si>
  <si>
    <t>CavWeillers- Moda Fitness</t>
  </si>
  <si>
    <t>36269709000134</t>
  </si>
  <si>
    <t>Viotto</t>
  </si>
  <si>
    <t>55170272000121</t>
  </si>
  <si>
    <t>Longhini Semijoias</t>
  </si>
  <si>
    <t xml:space="preserve">Vesti Loja </t>
  </si>
  <si>
    <t>48900768000148</t>
  </si>
  <si>
    <t>Adoratta Noivas &amp; Festas</t>
  </si>
  <si>
    <t>28089163000101</t>
  </si>
  <si>
    <t>Novo</t>
  </si>
  <si>
    <t>Doce Infancia kids Teen</t>
  </si>
  <si>
    <t>Vanessa Silva Alves Begnini</t>
  </si>
  <si>
    <t>02057238105</t>
  </si>
  <si>
    <t>Mavem</t>
  </si>
  <si>
    <t>15583317000175</t>
  </si>
  <si>
    <t>Moa Plus Size</t>
  </si>
  <si>
    <t>Celeb</t>
  </si>
  <si>
    <t>47661072000143</t>
  </si>
  <si>
    <t>Pedrita Baby</t>
  </si>
  <si>
    <t>31482182000108</t>
  </si>
  <si>
    <t>B.W multiservices</t>
  </si>
  <si>
    <t>50336661000160</t>
  </si>
  <si>
    <t>​Savannah</t>
  </si>
  <si>
    <t xml:space="preserve"> Esj Confeccoes</t>
  </si>
  <si>
    <t>35945794000140</t>
  </si>
  <si>
    <t>Gigantinho Kids</t>
  </si>
  <si>
    <t>11787907465</t>
  </si>
  <si>
    <t>Outlet JV</t>
  </si>
  <si>
    <t>31923070000145</t>
  </si>
  <si>
    <t>Brilho Trend</t>
  </si>
  <si>
    <t>Giovanna Carvalho</t>
  </si>
  <si>
    <t>44851232000129</t>
  </si>
  <si>
    <t>Vesti- Glads</t>
  </si>
  <si>
    <t>​Era Uma Vez​</t>
  </si>
  <si>
    <t>38479807000121</t>
  </si>
  <si>
    <t>Closet Moura</t>
  </si>
  <si>
    <t>58429877000182</t>
  </si>
  <si>
    <t>BellaGirassol</t>
  </si>
  <si>
    <t>46896753000128</t>
  </si>
  <si>
    <t>Vesti - UP</t>
  </si>
  <si>
    <t>Merci Modas</t>
  </si>
  <si>
    <t>10645642000363</t>
  </si>
  <si>
    <t>Lídia Fontgaland Store</t>
  </si>
  <si>
    <t>20601892000193</t>
  </si>
  <si>
    <t>Elegant Modas</t>
  </si>
  <si>
    <t>08933599000128</t>
  </si>
  <si>
    <t>Favorita Modas</t>
  </si>
  <si>
    <t>10707746000193</t>
  </si>
  <si>
    <t>CE Moda Feminina</t>
  </si>
  <si>
    <t>05243626708</t>
  </si>
  <si>
    <t>L.A Store</t>
  </si>
  <si>
    <t>59316106000141</t>
  </si>
  <si>
    <t>Negally Modas</t>
  </si>
  <si>
    <t>28563456000189</t>
  </si>
  <si>
    <t>Triunfo= A'VVA</t>
  </si>
  <si>
    <t>36234739000105</t>
  </si>
  <si>
    <t>Gio Feminine</t>
  </si>
  <si>
    <t>22856237000101</t>
  </si>
  <si>
    <t>Sline Spoorte</t>
  </si>
  <si>
    <t>50815944000195</t>
  </si>
  <si>
    <t xml:space="preserve"> BLUE BENI</t>
  </si>
  <si>
    <t>03325605000140</t>
  </si>
  <si>
    <t>Primicia</t>
  </si>
  <si>
    <t>21557928000141</t>
  </si>
  <si>
    <t>Dudants Modas</t>
  </si>
  <si>
    <t>39995019000150</t>
  </si>
  <si>
    <t>Kafka Baby</t>
  </si>
  <si>
    <t>Starter</t>
  </si>
  <si>
    <t>07239427000196</t>
  </si>
  <si>
    <t>Lubira Varejo</t>
  </si>
  <si>
    <t>Vesti - Atta</t>
  </si>
  <si>
    <t xml:space="preserve"> 04340559000111</t>
  </si>
  <si>
    <t>recuperação</t>
  </si>
  <si>
    <t>Isa &amp; Co</t>
  </si>
  <si>
    <t>45571010000115</t>
  </si>
  <si>
    <t>Ingrid Gricelly Moda plus</t>
  </si>
  <si>
    <t>31797554000195</t>
  </si>
  <si>
    <t>Romaleo Jeans</t>
  </si>
  <si>
    <t>11754325000186</t>
  </si>
  <si>
    <t xml:space="preserve">Rikka By Vanilla
</t>
  </si>
  <si>
    <t xml:space="preserve"> 46339949000111</t>
  </si>
  <si>
    <t>Benevenuto Modas</t>
  </si>
  <si>
    <t>27990537000100</t>
  </si>
  <si>
    <t>Florência</t>
  </si>
  <si>
    <t>Catálogo V2</t>
  </si>
  <si>
    <t>35534192000109</t>
  </si>
  <si>
    <t>Vesti - Igor</t>
  </si>
  <si>
    <t>MARBELLE LINGERIE</t>
  </si>
  <si>
    <t>40100568000107</t>
  </si>
  <si>
    <t>Bragas Imports</t>
  </si>
  <si>
    <t>50930556000155</t>
  </si>
  <si>
    <t>Vesti - Comfio</t>
  </si>
  <si>
    <t>Dallew Jeans</t>
  </si>
  <si>
    <t>Vesti- Starter</t>
  </si>
  <si>
    <t>43175095000197</t>
  </si>
  <si>
    <t>Vocco</t>
  </si>
  <si>
    <t>66914326000213</t>
  </si>
  <si>
    <t>Florença Distribuidora</t>
  </si>
  <si>
    <t>00359472000135</t>
  </si>
  <si>
    <t>Upsell</t>
  </si>
  <si>
    <t>Sangue de Peão</t>
  </si>
  <si>
    <t>54462400000148</t>
  </si>
  <si>
    <t>Liriumix</t>
  </si>
  <si>
    <t>73134603000150</t>
  </si>
  <si>
    <t>Agora Use</t>
  </si>
  <si>
    <t>46641144000128</t>
  </si>
  <si>
    <t>Tn Modas</t>
  </si>
  <si>
    <t>52698645000143</t>
  </si>
  <si>
    <t>Cuba Confecções</t>
  </si>
  <si>
    <t>13755936000174</t>
  </si>
  <si>
    <t>Modas Ana Azul</t>
  </si>
  <si>
    <t>13633570000160</t>
  </si>
  <si>
    <t>Rosa Fina</t>
  </si>
  <si>
    <t>27276279000197</t>
  </si>
  <si>
    <t>Cruz Modas</t>
  </si>
  <si>
    <t>28273287000142</t>
  </si>
  <si>
    <t xml:space="preserve"> Liz Bijux e Acessorios</t>
  </si>
  <si>
    <t>55323621000106</t>
  </si>
  <si>
    <t>Lojas Safira</t>
  </si>
  <si>
    <t>90436528000109</t>
  </si>
  <si>
    <t>RJ Moda Feminina</t>
  </si>
  <si>
    <t>57343877000100</t>
  </si>
  <si>
    <t>Vesti - Gustavo</t>
  </si>
  <si>
    <t>Chanari Confecções</t>
  </si>
  <si>
    <t>15370663000175</t>
  </si>
  <si>
    <t>Allexia Modas</t>
  </si>
  <si>
    <t>28492801000130</t>
  </si>
  <si>
    <t>Descubra Moda Masculina</t>
  </si>
  <si>
    <t>48064611000120</t>
  </si>
  <si>
    <t>Enfasy Jeans</t>
  </si>
  <si>
    <t>22534629000154</t>
  </si>
  <si>
    <t>Snapper</t>
  </si>
  <si>
    <t xml:space="preserve">22749850000120 </t>
  </si>
  <si>
    <t>Aqua Doce</t>
  </si>
  <si>
    <t>26960755000121</t>
  </si>
  <si>
    <t>Imperio Store Rio Preto</t>
  </si>
  <si>
    <t>55024405000151</t>
  </si>
  <si>
    <t>upsell</t>
  </si>
  <si>
    <t>Bina Midsize</t>
  </si>
  <si>
    <t>56310477000128</t>
  </si>
  <si>
    <t>Ladomi</t>
  </si>
  <si>
    <t>43709305000180</t>
  </si>
  <si>
    <t>Gaven Jeans</t>
  </si>
  <si>
    <t>46316670000112</t>
  </si>
  <si>
    <t>Iona</t>
  </si>
  <si>
    <t>59068822000157</t>
  </si>
  <si>
    <t>Carolline Modas</t>
  </si>
  <si>
    <t>05381055000293</t>
  </si>
  <si>
    <t>LV Moda Festa</t>
  </si>
  <si>
    <t>47981122830</t>
  </si>
  <si>
    <t>Becky Moda</t>
  </si>
  <si>
    <t>20079647000168</t>
  </si>
  <si>
    <t>GHEANA MODAS</t>
  </si>
  <si>
    <t>43398741000185</t>
  </si>
  <si>
    <t>3R Lopes</t>
  </si>
  <si>
    <t>12723257410</t>
  </si>
  <si>
    <t>ReStore Modas</t>
  </si>
  <si>
    <t>34981369000144</t>
  </si>
  <si>
    <t>J&amp;Ms Modas</t>
  </si>
  <si>
    <t>Sintia Choquemamani Anamuro</t>
  </si>
  <si>
    <t>55171509000199</t>
  </si>
  <si>
    <t>reativação</t>
  </si>
  <si>
    <t>Alarí Bolsas</t>
  </si>
  <si>
    <t>54278372000103</t>
  </si>
  <si>
    <t>MODAS FIORE</t>
  </si>
  <si>
    <t>53356374000100</t>
  </si>
  <si>
    <t>Meire Helen Closet</t>
  </si>
  <si>
    <t>17017685776</t>
  </si>
  <si>
    <t>Jeito Delas Jeans</t>
  </si>
  <si>
    <t>41157925000128</t>
  </si>
  <si>
    <t>Paloma Moda Modesta</t>
  </si>
  <si>
    <t>21404713000190</t>
  </si>
  <si>
    <t>Prana Store</t>
  </si>
  <si>
    <t>By Mi Tomazela</t>
  </si>
  <si>
    <t>37266456000108</t>
  </si>
  <si>
    <t>Ponto da Rousse</t>
  </si>
  <si>
    <t>51171622000113</t>
  </si>
  <si>
    <t>Noeli Modas</t>
  </si>
  <si>
    <t>35389250000140</t>
  </si>
  <si>
    <t>Attrevida Fashion</t>
  </si>
  <si>
    <t>03388326703</t>
  </si>
  <si>
    <t>Linda Costume</t>
  </si>
  <si>
    <t>50621930000130</t>
  </si>
  <si>
    <t>Modas Wasafdy</t>
  </si>
  <si>
    <t>12592784000173</t>
  </si>
  <si>
    <t>downsell</t>
  </si>
  <si>
    <t>Nany Borges</t>
  </si>
  <si>
    <t>18204090000106</t>
  </si>
  <si>
    <t>Vivielle</t>
  </si>
  <si>
    <t>12603587000102</t>
  </si>
  <si>
    <t>Leluz Shoes</t>
  </si>
  <si>
    <t>46191010000152</t>
  </si>
  <si>
    <t>Davi Cintos</t>
  </si>
  <si>
    <t>38054514000100</t>
  </si>
  <si>
    <t>Beija-Flor Roupas</t>
  </si>
  <si>
    <t>45472799000157</t>
  </si>
  <si>
    <t>Vesti- Steeda</t>
  </si>
  <si>
    <t xml:space="preserve">Celer Moda Fitness
</t>
  </si>
  <si>
    <t>22348641000174</t>
  </si>
  <si>
    <t>Modas Keyla</t>
  </si>
  <si>
    <t>30894907000102</t>
  </si>
  <si>
    <t>Delas plus size</t>
  </si>
  <si>
    <t>46148727000111</t>
  </si>
  <si>
    <t>Destake Moda &amp; Calçados</t>
  </si>
  <si>
    <t>45212773000170</t>
  </si>
  <si>
    <t>Viviane Conceito</t>
  </si>
  <si>
    <t>55551087000187</t>
  </si>
  <si>
    <t>Moda Galvez</t>
  </si>
  <si>
    <t>30998855000114</t>
  </si>
  <si>
    <t>JL Modas</t>
  </si>
  <si>
    <t>32209126000167</t>
  </si>
  <si>
    <t>T-Shirts Fashion</t>
  </si>
  <si>
    <t>Sandra Marisol</t>
  </si>
  <si>
    <t>13964737000176</t>
  </si>
  <si>
    <t>JC Elshaday</t>
  </si>
  <si>
    <t>32777977000106</t>
  </si>
  <si>
    <t>Lari Store</t>
  </si>
  <si>
    <t>05968175176</t>
  </si>
  <si>
    <t>Jule Semijoias</t>
  </si>
  <si>
    <t>57232059000122</t>
  </si>
  <si>
    <t>Vida Nua</t>
  </si>
  <si>
    <t>Impere Confecçoes</t>
  </si>
  <si>
    <t>32050651000182</t>
  </si>
  <si>
    <t>HB Fashion</t>
  </si>
  <si>
    <t>12466884682</t>
  </si>
  <si>
    <t>Annamana</t>
  </si>
  <si>
    <t>48147336000108</t>
  </si>
  <si>
    <t>H. Miro</t>
  </si>
  <si>
    <t>14666362000120</t>
  </si>
  <si>
    <t>Luz Dela Collection</t>
  </si>
  <si>
    <t>61118903000166</t>
  </si>
  <si>
    <t>Famel</t>
  </si>
  <si>
    <t>00729687000109</t>
  </si>
  <si>
    <t>Alianza Jeans</t>
  </si>
  <si>
    <t>43967560000122</t>
  </si>
  <si>
    <t>Sandra Variedades</t>
  </si>
  <si>
    <t>940.405.163-20</t>
  </si>
  <si>
    <t xml:space="preserve">Amik Modas </t>
  </si>
  <si>
    <t>47.841.043/0001-63</t>
  </si>
  <si>
    <t xml:space="preserve"> Pamela Modas</t>
  </si>
  <si>
    <t>48.320.356/0001-39</t>
  </si>
  <si>
    <t>Apressadinho</t>
  </si>
  <si>
    <t>30.556.997/0001-21</t>
  </si>
  <si>
    <t xml:space="preserve">Compton
</t>
  </si>
  <si>
    <t>52.080.956/0001-44</t>
  </si>
  <si>
    <t>Vesti - Up</t>
  </si>
  <si>
    <t>HAON MODAS</t>
  </si>
  <si>
    <t>12220626000354</t>
  </si>
  <si>
    <t>​Mafiusu</t>
  </si>
  <si>
    <t>24.346.123/0001-47</t>
  </si>
  <si>
    <t>Zoek Fashion</t>
  </si>
  <si>
    <t>39624453000124</t>
  </si>
  <si>
    <t xml:space="preserve">MISLUKE </t>
  </si>
  <si>
    <t>21590032000164</t>
  </si>
  <si>
    <t>Marias Moda Modesta</t>
  </si>
  <si>
    <t>53.323.967/0001-70</t>
  </si>
  <si>
    <t>Mis Pedrosa</t>
  </si>
  <si>
    <t>27765324000177</t>
  </si>
  <si>
    <t>Stonewall</t>
  </si>
  <si>
    <t>39.288.969/0001-45</t>
  </si>
  <si>
    <t>Alessandra Tonelli</t>
  </si>
  <si>
    <t>53.293.316/0001-85</t>
  </si>
  <si>
    <t>Milalai</t>
  </si>
  <si>
    <t>56.414.651/0001-82</t>
  </si>
  <si>
    <t>TTNG</t>
  </si>
  <si>
    <t>12.292.902/0001-28</t>
  </si>
  <si>
    <t>OUSA BRASIL</t>
  </si>
  <si>
    <t xml:space="preserve"> 33.650.111/0001-00</t>
  </si>
  <si>
    <t>T-Shirts Store</t>
  </si>
  <si>
    <t>27.222.572/0001-71</t>
  </si>
  <si>
    <t xml:space="preserve">Donna Carmo </t>
  </si>
  <si>
    <t>34130578/0001-29</t>
  </si>
  <si>
    <t>Mattos Wear</t>
  </si>
  <si>
    <t>45.204.996/0001-95</t>
  </si>
  <si>
    <t>cross/upsell</t>
  </si>
  <si>
    <t xml:space="preserve">Filial </t>
  </si>
  <si>
    <t>Alle_Moda</t>
  </si>
  <si>
    <t>22.243.306/0001-01</t>
  </si>
  <si>
    <t>Izzat</t>
  </si>
  <si>
    <t>02423718000116</t>
  </si>
  <si>
    <t>RUA JOAO BOEMER</t>
  </si>
  <si>
    <t>1088</t>
  </si>
  <si>
    <t>BRAS</t>
  </si>
  <si>
    <t>SAO PAULO</t>
  </si>
  <si>
    <t>SP</t>
  </si>
  <si>
    <t>03018000</t>
  </si>
  <si>
    <t>1;2</t>
  </si>
  <si>
    <t>Vestindo Girassol</t>
  </si>
  <si>
    <t>40.678.186/0001-57</t>
  </si>
  <si>
    <t>Rery</t>
  </si>
  <si>
    <t>21.967.614/0001-17</t>
  </si>
  <si>
    <t>Mey Modas</t>
  </si>
  <si>
    <t>39.435.444/0001-95</t>
  </si>
  <si>
    <t xml:space="preserve"> Life Activewear</t>
  </si>
  <si>
    <t>52.602.995/0001-64</t>
  </si>
  <si>
    <t>Brithamel Modas</t>
  </si>
  <si>
    <t>26.840.809/0001-15</t>
  </si>
  <si>
    <t xml:space="preserve"> Amolita Brand </t>
  </si>
  <si>
    <t>48.533.544/0001-45</t>
  </si>
  <si>
    <t>Banoffe Brand</t>
  </si>
  <si>
    <t>22.700.677/0001-75</t>
  </si>
  <si>
    <t>Boutique Denise Santos</t>
  </si>
  <si>
    <t>29128556000140</t>
  </si>
  <si>
    <t>Ian Fashion</t>
  </si>
  <si>
    <t>60952849000197</t>
  </si>
  <si>
    <t>troca de canal</t>
  </si>
  <si>
    <t xml:space="preserve">La Mora </t>
  </si>
  <si>
    <t>Vesti- Atta</t>
  </si>
  <si>
    <t>28594152000189</t>
  </si>
  <si>
    <t>Fiorelli Modas</t>
  </si>
  <si>
    <t>29.017.106/0001-80</t>
  </si>
  <si>
    <t>Cris Fashion</t>
  </si>
  <si>
    <t>26.186.267/0001-09</t>
  </si>
  <si>
    <t>LOJA ACCOUTRE</t>
  </si>
  <si>
    <t>55.998.054/0001-80</t>
  </si>
  <si>
    <t>Vystu</t>
  </si>
  <si>
    <t>01271114000139</t>
  </si>
  <si>
    <t>Menina bonita</t>
  </si>
  <si>
    <t>58.444.591/0001-76</t>
  </si>
  <si>
    <t>ROSA LUA</t>
  </si>
  <si>
    <t>39.313.866.0001-98</t>
  </si>
  <si>
    <t>GBI MODAS</t>
  </si>
  <si>
    <t>41.950.340/0001-60</t>
  </si>
  <si>
    <t xml:space="preserve"> La Lima</t>
  </si>
  <si>
    <t>25.116.768/0001-56</t>
  </si>
  <si>
    <t>Essence Fashion</t>
  </si>
  <si>
    <t>53.745.847/0001-61</t>
  </si>
  <si>
    <t>Trento</t>
  </si>
  <si>
    <t>31.556.556.0001/92</t>
  </si>
  <si>
    <t>Nino Danieli Modas</t>
  </si>
  <si>
    <t>se tornou uma filial da Mishamna</t>
  </si>
  <si>
    <t>06772279000108</t>
  </si>
  <si>
    <t>Malhas Di Bom Gosto</t>
  </si>
  <si>
    <t>21.662.010/0001-62</t>
  </si>
  <si>
    <t>First Jeans</t>
  </si>
  <si>
    <t>78959209104</t>
  </si>
  <si>
    <t>Ronega Jeans</t>
  </si>
  <si>
    <t xml:space="preserve"> 24.273.815/0001-02</t>
  </si>
  <si>
    <t>Clubinho da Magica</t>
  </si>
  <si>
    <t>30.235.248/0001-00</t>
  </si>
  <si>
    <t xml:space="preserve">Izzy </t>
  </si>
  <si>
    <t>Jl Confeccoes</t>
  </si>
  <si>
    <t>46928129000165</t>
  </si>
  <si>
    <t>GTS PLUS</t>
  </si>
  <si>
    <t>48.378.727/0001-33</t>
  </si>
  <si>
    <t>FEMINISCES</t>
  </si>
  <si>
    <t>21.032.633/0001-51</t>
  </si>
  <si>
    <t>Clajan</t>
  </si>
  <si>
    <t>22.635.338/0001-52</t>
  </si>
  <si>
    <t>Camila Style</t>
  </si>
  <si>
    <t>14.362.303/0001-69</t>
  </si>
  <si>
    <t>Milenka Modas</t>
  </si>
  <si>
    <t>43.315.509/0001-36</t>
  </si>
  <si>
    <t>Cintos Gonçalves</t>
  </si>
  <si>
    <t>571.620.178-43</t>
  </si>
  <si>
    <t>Gowara</t>
  </si>
  <si>
    <t>02.100.310/0001-03</t>
  </si>
  <si>
    <t>Mocinha Charmosa</t>
  </si>
  <si>
    <t>47.927.182/0001-04</t>
  </si>
  <si>
    <t>Val Azevedo</t>
  </si>
  <si>
    <t>19.851.706/0001-95</t>
  </si>
  <si>
    <t>Charmonte</t>
  </si>
  <si>
    <t>45.952.593/0001-24</t>
  </si>
  <si>
    <t>Alh Modas</t>
  </si>
  <si>
    <t>59.531.552/0001-79</t>
  </si>
  <si>
    <t>Edge Clothing</t>
  </si>
  <si>
    <t>61.981.399/0001-23</t>
  </si>
  <si>
    <t>Rosebella</t>
  </si>
  <si>
    <t>45.919.548/0001-78</t>
  </si>
  <si>
    <t>Lume Modas</t>
  </si>
  <si>
    <t>51.199.063/0001-50</t>
  </si>
  <si>
    <t>Qurbet Modas</t>
  </si>
  <si>
    <t>59205890000110</t>
  </si>
  <si>
    <t xml:space="preserve"> Paduska</t>
  </si>
  <si>
    <t>60146685/0001-00</t>
  </si>
  <si>
    <t>Balboa Modas</t>
  </si>
  <si>
    <t>33718170000165</t>
  </si>
  <si>
    <t>Arluh Modas</t>
  </si>
  <si>
    <t>43550928000152</t>
  </si>
  <si>
    <t>Ferlu Modas Feminina</t>
  </si>
  <si>
    <t>45562211000156</t>
  </si>
  <si>
    <t>TULIPEIRA</t>
  </si>
  <si>
    <t>32014174000108</t>
  </si>
  <si>
    <t>B-Roly Modas</t>
  </si>
  <si>
    <t xml:space="preserve">15132062000124 </t>
  </si>
  <si>
    <t>L&amp;L Confecções</t>
  </si>
  <si>
    <t>59.535.030/0001-45</t>
  </si>
  <si>
    <t>Tratto Jeans</t>
  </si>
  <si>
    <t xml:space="preserve"> 18.466.606.0001/82</t>
  </si>
  <si>
    <t>Tica Modas</t>
  </si>
  <si>
    <t>55463395000150</t>
  </si>
  <si>
    <t>Modas Dylan22</t>
  </si>
  <si>
    <t>62675763000190</t>
  </si>
  <si>
    <t>Joissi Moda Festa</t>
  </si>
  <si>
    <t>12.210.382/0001-67</t>
  </si>
  <si>
    <t>Apaza Modas</t>
  </si>
  <si>
    <t>08.311.939/0001-89</t>
  </si>
  <si>
    <t>Filial Palmas</t>
  </si>
  <si>
    <t>61.487.092/0001-70</t>
  </si>
  <si>
    <t>VIP CONFECCOES</t>
  </si>
  <si>
    <t>28.836.584/0001-59</t>
  </si>
  <si>
    <t>Invait</t>
  </si>
  <si>
    <t xml:space="preserve"> Dayas Modas</t>
  </si>
  <si>
    <t>14.790.106/0001-40</t>
  </si>
  <si>
    <t>VIA VILARINHO</t>
  </si>
  <si>
    <t>34.033.150/0001-13</t>
  </si>
  <si>
    <t>Mel Morena</t>
  </si>
  <si>
    <t>43.474.952/0001-50</t>
  </si>
  <si>
    <t>Select New Style</t>
  </si>
  <si>
    <t>53515933000188</t>
  </si>
  <si>
    <t>Michelis Modas</t>
  </si>
  <si>
    <t>BERTHA SAMO</t>
  </si>
  <si>
    <t>63.084.260/0001-02</t>
  </si>
  <si>
    <t>Naide Piriguet</t>
  </si>
  <si>
    <t>10.987.728/0001-02</t>
  </si>
  <si>
    <t>Ana Valentina Store</t>
  </si>
  <si>
    <t>46.717.459/0001-01</t>
  </si>
  <si>
    <t>Stela Knabben</t>
  </si>
  <si>
    <t>46.198.774/0001-70</t>
  </si>
  <si>
    <t>Metal Jeans</t>
  </si>
  <si>
    <t>48.673.249/0001-94</t>
  </si>
  <si>
    <t xml:space="preserve">Equilibree </t>
  </si>
  <si>
    <t>42.347.883/0001-50</t>
  </si>
  <si>
    <t xml:space="preserve">Modas Itsen </t>
  </si>
  <si>
    <t>32894408000140</t>
  </si>
  <si>
    <t>LimaRitz</t>
  </si>
  <si>
    <t>52833466000171</t>
  </si>
  <si>
    <t>Myya Fashion</t>
  </si>
  <si>
    <t>27.963.919/0001-37</t>
  </si>
  <si>
    <t>Adagio Store</t>
  </si>
  <si>
    <t>49.707.567/0001-91</t>
  </si>
  <si>
    <t xml:space="preserve"> Aloicia</t>
  </si>
  <si>
    <t>07.470.309/0001-94</t>
  </si>
  <si>
    <t>Mia Larissa Modas</t>
  </si>
  <si>
    <t>60.068.794/0001-57</t>
  </si>
  <si>
    <t>Mafe Modas</t>
  </si>
  <si>
    <t>41.717.889/0001-00</t>
  </si>
  <si>
    <t xml:space="preserve">Alx Modas </t>
  </si>
  <si>
    <t>59.903.263/0001-53</t>
  </si>
  <si>
    <t>Ninay Modas</t>
  </si>
  <si>
    <t>49.110.126/0001-08</t>
  </si>
  <si>
    <t>Shalen Modas</t>
  </si>
  <si>
    <t>28484930000187</t>
  </si>
  <si>
    <t xml:space="preserve"> BM Jeans</t>
  </si>
  <si>
    <t>10.706.275/0001-07</t>
  </si>
  <si>
    <t>Nikolly Modas</t>
  </si>
  <si>
    <t>57.577.547/0001-71</t>
  </si>
  <si>
    <t>Modinhas Reymar</t>
  </si>
  <si>
    <t>31842258000169</t>
  </si>
  <si>
    <t>July Plus Store</t>
  </si>
  <si>
    <t>39.513.745/0001-90</t>
  </si>
  <si>
    <t>Gracia Alonso Plus</t>
  </si>
  <si>
    <t>20.790.878/0001-85</t>
  </si>
  <si>
    <t>Luvesa Modas</t>
  </si>
  <si>
    <t>48.449.396/0001-85</t>
  </si>
  <si>
    <t>Maxima Modas</t>
  </si>
  <si>
    <t>20.321.184/0001-07</t>
  </si>
  <si>
    <t>Aderet Modas</t>
  </si>
  <si>
    <t>14.733.296/0001-64</t>
  </si>
  <si>
    <t>Veste Boy</t>
  </si>
  <si>
    <t>55.444.437/0001-06</t>
  </si>
  <si>
    <t xml:space="preserve">Clube Zaya
</t>
  </si>
  <si>
    <t>276.729.198-22</t>
  </si>
  <si>
    <t>Believe Jeans</t>
  </si>
  <si>
    <t>34.264.546/0001-71</t>
  </si>
  <si>
    <t>Vesti (Starter)</t>
  </si>
  <si>
    <t>6. Forma de pagamento do Setup a vista.Cobrança apos a Implantação concluida.</t>
  </si>
  <si>
    <t>V&amp;Y Jeans</t>
  </si>
  <si>
    <t>36.654.763/0001-01</t>
  </si>
  <si>
    <t>Vesti-Atta</t>
  </si>
  <si>
    <t>2 adicionais inclusos
1 usuario adicional R$150,00</t>
  </si>
  <si>
    <t>Efri Modas</t>
  </si>
  <si>
    <t>15.008.171/0001-34</t>
  </si>
  <si>
    <t>ZARAK</t>
  </si>
  <si>
    <t>32.871.814/0001-98</t>
  </si>
  <si>
    <t>Bangali</t>
  </si>
  <si>
    <t>55.195.306/0001-32</t>
  </si>
  <si>
    <t>Nina Ganem</t>
  </si>
  <si>
    <t>55.252.630/0001-45</t>
  </si>
  <si>
    <t>Rosalina</t>
  </si>
  <si>
    <t>49.849.529/0001-73</t>
  </si>
  <si>
    <t>Anna Jheidy</t>
  </si>
  <si>
    <t>28.355.833/0001-94</t>
  </si>
  <si>
    <t xml:space="preserve">Kalamarka Store </t>
  </si>
  <si>
    <t>42.724.472/0001-37</t>
  </si>
  <si>
    <t>38.130.948/0001-34</t>
  </si>
  <si>
    <t>Autenticada</t>
  </si>
  <si>
    <t>51.111.640/0001-00</t>
  </si>
  <si>
    <t>Bilcon Modas</t>
  </si>
  <si>
    <t>30.842.556/0001-96</t>
  </si>
  <si>
    <t xml:space="preserve"> Doll Store</t>
  </si>
  <si>
    <t>27.376.124/0001-22</t>
  </si>
  <si>
    <t>Amor Eterno</t>
  </si>
  <si>
    <t>33.650.586/0001-99</t>
  </si>
  <si>
    <t>Ripley Confecções</t>
  </si>
  <si>
    <t>26514330000199</t>
  </si>
  <si>
    <t>6. Forma de pagamento do Setup de R$1500 por R$1200 a vista. Mensalidade de R$980 por R$480 so cobrar a partir de fevereiro</t>
  </si>
  <si>
    <t>Fitae</t>
  </si>
  <si>
    <t>21.331.770/0001-97</t>
  </si>
  <si>
    <t>Gazie Modas</t>
  </si>
  <si>
    <t>25139525000133</t>
  </si>
  <si>
    <t>Diloto</t>
  </si>
  <si>
    <t>58.136.725/0001-91</t>
  </si>
  <si>
    <t>Chik Bijux</t>
  </si>
  <si>
    <t>37.431.974/0001-30</t>
  </si>
  <si>
    <t>Sara &amp; Mari</t>
  </si>
  <si>
    <t>01921515000197</t>
  </si>
  <si>
    <t>Sam Modas</t>
  </si>
  <si>
    <t>11475025000168</t>
  </si>
  <si>
    <t>ANISA</t>
  </si>
  <si>
    <t>11344966000162</t>
  </si>
  <si>
    <t xml:space="preserve"> AD Susan</t>
  </si>
  <si>
    <t>26.552.108/0001-80</t>
  </si>
  <si>
    <t>Pano Gringo</t>
  </si>
  <si>
    <t>36.911.621/0001-74</t>
  </si>
  <si>
    <t xml:space="preserve"> BC3 Modas</t>
  </si>
  <si>
    <t>51510135000138</t>
  </si>
  <si>
    <t>Ada Confecções</t>
  </si>
  <si>
    <t>14994435000103</t>
  </si>
  <si>
    <t>Desconto concedido devido a marca ter cancelado a filial em setembro e ter sido cobrado por dois meses. cobrar em 02/2025</t>
  </si>
  <si>
    <t>Top Orange= MYX COMERCIAL IMPORTACAO E EXPORTACAO LTDA</t>
  </si>
  <si>
    <t>Reativação</t>
  </si>
  <si>
    <t>Recuperação</t>
  </si>
  <si>
    <t>troca de Canal</t>
  </si>
  <si>
    <t>novo</t>
  </si>
  <si>
    <r>
      <rPr>
        <rFont val="Calibri"/>
        <color theme="1"/>
      </rPr>
      <t>Conforme negociado, o Setup será dividido em 2 vezes.
Ato (10/09) - R$1500,00 e 15 dias (25/09) - R$ 1500,00</t>
    </r>
    <r>
      <rPr>
        <rFont val="Calibri"/>
        <b/>
        <color theme="1"/>
      </rPr>
      <t xml:space="preserve"> gerado. </t>
    </r>
    <r>
      <rPr>
        <rFont val="Calibri"/>
        <color theme="1"/>
      </rPr>
      <t>Cobrança apos a Implantação concluida</t>
    </r>
  </si>
  <si>
    <t xml:space="preserve">Ainda sobre a reunião, ficou acordado que a marca Pury irá iniciar ambos sem nenhum custo inicial.
</t>
  </si>
  <si>
    <r>
      <rPr>
        <rFont val="Calibri"/>
        <color theme="1"/>
      </rPr>
      <t xml:space="preserve">6. Forma de pagamento do Setup 1000 a vista e 2ª - R$630,00 06/10
3ª -R$ 630,00 13/10. </t>
    </r>
    <r>
      <rPr>
        <rFont val="Calibri"/>
        <b/>
        <color theme="1"/>
      </rPr>
      <t>Geradas</t>
    </r>
    <r>
      <rPr>
        <rFont val="Calibri"/>
        <color theme="1"/>
      </rPr>
      <t xml:space="preserve"> Cobrança apos a Implantação concluida</t>
    </r>
  </si>
  <si>
    <t>Cobrar somente dia 14/02/26 Gabriella isentou a marca</t>
  </si>
  <si>
    <t>Os 3 primeiros meses cobrar 1600. volta 10/04</t>
  </si>
  <si>
    <t>o abatimento do valor de R$ 3.000 referente ao setup que será aplicado como desconto nas próximas mensalidades do Vesti. janeiro isenta total mes 02 e 03 desconto de 731</t>
  </si>
  <si>
    <t>Eventos e Campanha</t>
  </si>
  <si>
    <t xml:space="preserve">6. Forma de pagamento Setup 3600 a vista.● Mensalidade (6 linhas) começando a partir de 02/2025
○ Primeiros 3 meses 2800 ate 27/04/26
○ Próximos 3 meses 3200 ate 27/07/26
○ Demais mensalidades 3600 </t>
  </si>
  <si>
    <r>
      <rPr>
        <rFont val="Calibri"/>
        <color theme="1"/>
      </rPr>
      <t xml:space="preserve">6. Forma de pagamento do setup boleto para 10/30/60dd . </t>
    </r>
    <r>
      <rPr>
        <rFont val="Calibri"/>
        <b/>
        <color theme="1"/>
      </rPr>
      <t xml:space="preserve">Gerado. </t>
    </r>
    <r>
      <rPr>
        <rFont val="Calibri"/>
        <color theme="1"/>
      </rPr>
      <t>Após entrega, por 90 dias será cobrado o valor reduzido de R$3.000,00 por mês, válido a partir do início da cobrança do Oráculo  mensalidade depois dos 90 dias não será ajustada automaticamente, será mediante conversa entre os parceiros.Cobrança apos a Implantação concluida.</t>
    </r>
  </si>
  <si>
    <t>6. Forma de pagamento do setup
3000 a vista no pix após a aplicação do desconto de 1500 conforme alinhado entre Shirley e Mourad devido o setup pago do assistente de 960. A 1° mensalidade será cobrada em 01/2026(cobrança recorrente no cartão de crédito).
Após 90 dias (abril), a mensalidade passará a ser cobrada com o valor cheio de 1.600,00.Cobrança apos a Implantação concluida.</t>
  </si>
  <si>
    <r>
      <rPr>
        <rFont val="Calibri"/>
        <color theme="1"/>
      </rPr>
      <t>6. Forma de pagamento do setup
R$1500 no ato via PIX e boleto para 7e14 dd</t>
    </r>
    <r>
      <rPr>
        <rFont val="Calibri"/>
        <b/>
        <color theme="1"/>
      </rPr>
      <t>.Gerado</t>
    </r>
    <r>
      <rPr>
        <rFont val="Calibri"/>
        <color theme="1"/>
      </rPr>
      <t>. Cobrança apos a Implantação concluida.</t>
    </r>
  </si>
  <si>
    <r>
      <rPr>
        <rFont val="Calibri"/>
        <color theme="1"/>
      </rPr>
      <t>6. Forma de pagamento do setup Entrada de R$1.000 no pix + 2x De R$1.000,00 via boleto bancário.</t>
    </r>
    <r>
      <rPr>
        <rFont val="Calibri"/>
        <b/>
        <color theme="1"/>
      </rPr>
      <t xml:space="preserve">Geradas, </t>
    </r>
    <r>
      <rPr>
        <rFont val="Calibri"/>
        <color theme="1"/>
      </rPr>
      <t>o valor do setup ficou em R$3.000 conforme a negociação entre o cliente e o Mourad.Cobrança apos a Implantação concluida.</t>
    </r>
  </si>
  <si>
    <t xml:space="preserve"> setup teve um desconto de 20% devido a Black Friday por isso o valor de R$1.200. E a mensalidade por favor cobrar somente em fevereiro como negociado com o cliente
</t>
  </si>
  <si>
    <r>
      <rPr>
        <rFont val="Calibri"/>
        <color theme="1"/>
      </rPr>
      <t xml:space="preserve">6. Forma de pagamento do setup
R$4.000,00 - Entrada de R$1.000,00 via pix + 3x de R$1.000,00 via boleto bancário. </t>
    </r>
    <r>
      <rPr>
        <rFont val="Calibri"/>
        <b/>
        <color theme="1"/>
      </rPr>
      <t>Geradas</t>
    </r>
    <r>
      <rPr>
        <rFont val="Calibri"/>
        <color theme="1"/>
      </rPr>
      <t xml:space="preserve">
7. Forma de pagamento da mensalidade
Carência: a primeira mensalidade ocorrerá 60 dias à partir da contratação (via boleto
bancário). cobrar em 28/01/26.</t>
    </r>
  </si>
  <si>
    <t>6. Forma de pagamento Setup:o setup foi dividido em 3* e o cliente deseja a NF
30/11 R$1.200, 15/12 R$1.200, 15/01 R$1.200. Cobrança apos a Implantação concluida</t>
  </si>
  <si>
    <t>Ajuste</t>
  </si>
  <si>
    <t>Nicoboco</t>
  </si>
  <si>
    <t>Isento</t>
  </si>
  <si>
    <t>Totvs Moda</t>
  </si>
  <si>
    <t>Marca isenta de cobrança permanente</t>
  </si>
  <si>
    <t>07893032000293</t>
  </si>
  <si>
    <t>Nicoboco= CONFECCOES DE ROUPAS GLOBAL CO. LTDA</t>
  </si>
  <si>
    <t>Por favor isentar a mensalidade da filial com vencimento em Janeiro, devendo seguir normalmente a cobrança com vencimento em Fevereiro.</t>
  </si>
  <si>
    <t>6. Forma de pagamento do setup
R$3825 no ato via PIX.Cobrança apos a Implantação concluida." e somente em 02/2026</t>
  </si>
  <si>
    <r>
      <rPr>
        <rFont val="Calibri"/>
        <color theme="1"/>
      </rPr>
      <t xml:space="preserve">Condição especial de mensalidades:
03/26 R$ 1600,00 - 04/26 R$ 1600,00 - 05/26 R$ 1600,00
A partir de junho/26 entra na precificação de R$2600,00. Setup: R$4000,00 em 2x | 15/12 e 12/01 </t>
    </r>
    <r>
      <rPr>
        <rFont val="Calibri"/>
        <b/>
        <color theme="1"/>
      </rPr>
      <t>faturas geradas</t>
    </r>
    <r>
      <rPr>
        <rFont val="Calibri"/>
        <color theme="1"/>
      </rPr>
      <t>.Cobrança apos a Implantação concluida</t>
    </r>
  </si>
  <si>
    <t>Foi concedido um desconto no valor de R$80 permanente</t>
  </si>
  <si>
    <t>Dama Jeans</t>
  </si>
  <si>
    <r>
      <rPr>
        <rFont val="Calibri"/>
        <color theme="1"/>
      </rPr>
      <t xml:space="preserve">6. Forma de pagamento do setup
R$4.000,00 - Entrada de R$1.000,00 no pix + 3x de R$1.000,00 via boleto bancário. </t>
    </r>
    <r>
      <rPr>
        <rFont val="Calibri"/>
        <b/>
        <color theme="1"/>
      </rPr>
      <t>Geradas</t>
    </r>
    <r>
      <rPr>
        <rFont val="Calibri"/>
        <color theme="1"/>
      </rPr>
      <t xml:space="preserve">
7. Forma de pagamento da mensalidade
Carência: a primeira mensalidade ocorrerá dia 01 de março à partir da contratação
(via boleto bancário).</t>
    </r>
  </si>
  <si>
    <t>60759188000188</t>
  </si>
  <si>
    <t>DAMA JEANS COMERCIO DE ROUPAS LTDA</t>
  </si>
  <si>
    <t>6. Forma de pagamento Setup: o Setup da Mary ficou no valor de R$3650 total, porém descontamos os R$1650 pago recetentemente pela plataforma Ycloud. Cobrança apos a Implantação concluida e em 03/2025</t>
  </si>
  <si>
    <t>6. Forma de pagamento do setup
R$4500 no ato via PIX.Cobrança apos a Implantação concluida.</t>
  </si>
  <si>
    <r>
      <rPr>
        <rFont val="Calibri"/>
        <color theme="1"/>
      </rPr>
      <t xml:space="preserve">6. Forma de pagamento do setup
R$4.000,00 - Entrada de R$2500 no pix + 1x de R$1.500,00 via boleto bancário. </t>
    </r>
    <r>
      <rPr>
        <rFont val="Calibri"/>
        <b/>
        <color theme="1"/>
      </rPr>
      <t>Geradas.</t>
    </r>
    <r>
      <rPr>
        <rFont val="Calibri"/>
        <color theme="1"/>
      </rPr>
      <t>Cobrança apos a Implantação concluida</t>
    </r>
    <r>
      <rPr>
        <rFont val="Calibri"/>
        <b/>
        <color theme="1"/>
      </rPr>
      <t xml:space="preserve">. </t>
    </r>
    <r>
      <rPr>
        <rFont val="Calibri"/>
        <color theme="1"/>
      </rPr>
      <t xml:space="preserve">Mensalidade somente para 25/03/2026
</t>
    </r>
  </si>
  <si>
    <t xml:space="preserve">6. Forma de pagamento do setup
R$4500- Entrada de R$1.500,00 no pix + 2x de R$1.500,00 via boleto bancário. Geradas
7. Forma de pagamento da mensalidade Cobrança apos a Implantação concluida. Mensalidade somente para 03/2026
</t>
  </si>
  <si>
    <t xml:space="preserve">6. Forma de pagamento do setup
R$4500- Entrada de R$1.000,00 no pix + 2x de R$1.750,00 via boleto bancário. Geradas
7. Forma de pagamento da mensalidade Cobrança apos a Implantação concluida. Mensalidade somente para 25/03/2026.
</t>
  </si>
  <si>
    <t>Nicoboco Filial</t>
  </si>
  <si>
    <t>Totvs Moda Filial</t>
  </si>
  <si>
    <t>Seguir com Upgrade de Plano pra Pro.
Prox mensalidade 15/01 já virá com valor ajustado.</t>
  </si>
  <si>
    <t>Fat.2026</t>
  </si>
  <si>
    <t>03/2026</t>
  </si>
  <si>
    <t>Redline</t>
  </si>
  <si>
    <t xml:space="preserve"> 18.623.259.0001-54</t>
  </si>
  <si>
    <t>cocacy</t>
  </si>
  <si>
    <t>6. Forma de pagamento do Setup de R$1500 por R$1200 a vista. Mensalidade de R$980 por R$480 so cobrar a partir de fevereiro Apos implantação concluida</t>
  </si>
  <si>
    <t>Jhoana Modas</t>
  </si>
  <si>
    <t>42.162.940/0001-27</t>
  </si>
  <si>
    <t xml:space="preserve"> Douglas Harris</t>
  </si>
  <si>
    <t>35.814.429/0001-05</t>
  </si>
  <si>
    <t>Divina Modas</t>
  </si>
  <si>
    <t>63.860.319/0001-07</t>
  </si>
  <si>
    <t>LTZ Veronez</t>
  </si>
  <si>
    <t>48.232.911/0001-70</t>
  </si>
  <si>
    <t>Legacy</t>
  </si>
  <si>
    <t>43.379.554/0001-54</t>
  </si>
  <si>
    <t>Outlet Recanto</t>
  </si>
  <si>
    <t>52.673.819/0001-13</t>
  </si>
  <si>
    <t>Handle Jeans</t>
  </si>
  <si>
    <t>13.695.197/0003-34</t>
  </si>
  <si>
    <t>Hellen Moda Feminina</t>
  </si>
  <si>
    <t>30483566000182</t>
  </si>
  <si>
    <t xml:space="preserve"> Afetto</t>
  </si>
  <si>
    <t>21.984.502/0001-74</t>
  </si>
  <si>
    <t>Bestie</t>
  </si>
  <si>
    <t>50.751.845/0001-97</t>
  </si>
  <si>
    <t>Carol Costa</t>
  </si>
  <si>
    <t>36.106.918/0001-67</t>
  </si>
  <si>
    <t>Campos Pijamas</t>
  </si>
  <si>
    <t>034.562.641-94</t>
  </si>
  <si>
    <t>Miyu Modas</t>
  </si>
  <si>
    <t xml:space="preserve">63570208000166 </t>
  </si>
  <si>
    <t>Rosalinda Modas</t>
  </si>
  <si>
    <t>35654176000141</t>
  </si>
  <si>
    <t>Priscila Pires</t>
  </si>
  <si>
    <t>32.191.331/0001-42</t>
  </si>
  <si>
    <t xml:space="preserve"> Bela Z Plus</t>
  </si>
  <si>
    <t>21.104.406/0001-94</t>
  </si>
  <si>
    <t>Padrina</t>
  </si>
  <si>
    <t>Bloomin</t>
  </si>
  <si>
    <t>11.317.202/0001-88</t>
  </si>
  <si>
    <t>Zatt Padova</t>
  </si>
  <si>
    <t>Sandy Moda Plus</t>
  </si>
  <si>
    <t>22.110.474/0001-29</t>
  </si>
  <si>
    <t>Sedanbi Filial SDB</t>
  </si>
  <si>
    <t xml:space="preserve"> Dilomon</t>
  </si>
  <si>
    <t>05.669.129/0001-00</t>
  </si>
  <si>
    <t>Jullyta Sales</t>
  </si>
  <si>
    <t>S G COMMERCE</t>
  </si>
  <si>
    <t>41.861.526/0001-43</t>
  </si>
  <si>
    <t>Mi &amp;Co Modas</t>
  </si>
  <si>
    <t>42.179.714/0001-59</t>
  </si>
  <si>
    <t>Grit Move</t>
  </si>
  <si>
    <t xml:space="preserve">Agarre e Use </t>
  </si>
  <si>
    <t>59.253.894/0001-74</t>
  </si>
  <si>
    <t xml:space="preserve">Malvada Favorita </t>
  </si>
  <si>
    <t>Refugio Modas</t>
  </si>
  <si>
    <t>6. atualizar a assinatura depois do dia 30 e remover as 5 filiais.Filial Riomar (4) - 410,00
Filial Centro Fashion (5) - 410,00
Filial OffStore (8) - 205,00 --- desconto por 3 meses. Depois volta ao preço de 410,00. 05/2026</t>
  </si>
  <si>
    <t>cobrança de 50% iniciada em 30/01</t>
  </si>
  <si>
    <r>
      <rPr>
        <rFont val="Arial"/>
        <color theme="1"/>
      </rPr>
      <t>Conforme negociado, o Setup será dividido em 2 vezes.
Ato (10/09) - R$1500,00 e 15 dias (25/09) - R$ 1500,00</t>
    </r>
    <r>
      <rPr>
        <rFont val="Arial"/>
        <b/>
        <color theme="1"/>
      </rPr>
      <t xml:space="preserve"> gerado. </t>
    </r>
    <r>
      <rPr>
        <rFont val="Arial"/>
        <color theme="1"/>
      </rPr>
      <t>Cobrança apos a Implantação concluida</t>
    </r>
  </si>
  <si>
    <r>
      <rPr>
        <rFont val="Arial"/>
        <color theme="1"/>
      </rPr>
      <t xml:space="preserve">6. Forma de pagamento do Setup 1000 a vista e 2ª - R$630,00 06/10
3ª -R$ 630,00 13/10. </t>
    </r>
    <r>
      <rPr>
        <rFont val="Arial"/>
        <b/>
        <color theme="1"/>
      </rPr>
      <t>Geradas</t>
    </r>
    <r>
      <rPr>
        <rFont val="Arial"/>
        <color theme="1"/>
      </rPr>
      <t xml:space="preserve"> Cobrança apos a Implantação concluida</t>
    </r>
  </si>
  <si>
    <t>Cobrança apos a Implantação concluida. 50% foi entregue em 26-01</t>
  </si>
  <si>
    <t>Conforme conversamos, segue a formalização da pausa de 90 dias, com início em 21/01/2026 e término em 21/04/2026, para que vocês possam focar na implantação com a Sisplan.
Após 21/04/2026, as cobranças serão retomadas automaticamente. Elisa</t>
  </si>
  <si>
    <r>
      <rPr>
        <rFont val="Arial"/>
        <color theme="1"/>
      </rPr>
      <t xml:space="preserve">6. Forma de pagamento do setup boleto para 10/30/60dd . </t>
    </r>
    <r>
      <rPr>
        <rFont val="Arial"/>
        <b/>
        <color theme="1"/>
      </rPr>
      <t xml:space="preserve">Gerado. </t>
    </r>
    <r>
      <rPr>
        <rFont val="Arial"/>
        <color theme="1"/>
      </rPr>
      <t>Após entrega, por 90 dias será cobrado o valor reduzido de R$3.000,00 por mês, válido a partir do início da cobrança do Oráculo  mensalidade depois dos 90 dias não será ajustada automaticamente, será mediante conversa entre os parceiros.Cobrança apos a Implantação concluida.</t>
    </r>
  </si>
  <si>
    <t>6. Forma de pagamento do setup
3000 a vista no pix após a aplicação do desconto de 1500 conforme alinhado entre Shirley e Mourad devido o setup pago do assistente de 960. A 1° mensalidade será cobrada em 01/2026(cobrança recorrente no cartão de crédito). com desconto de 150,00.Após 90 dias (abril), a mensalidade passará a ser cobrada com o valor cheio de 1.600,00.Cobrança apos a Implantação concluida.</t>
  </si>
  <si>
    <t>produto entregue 100% atualizar assinatura</t>
  </si>
  <si>
    <r>
      <rPr>
        <rFont val="Arial"/>
        <color theme="1"/>
      </rPr>
      <t>6. Forma de pagamento do setup Entrada de R$1.000 no pix + 2x De R$1.000,00 via boleto bancário.</t>
    </r>
    <r>
      <rPr>
        <rFont val="Arial"/>
        <b/>
        <color theme="1"/>
      </rPr>
      <t xml:space="preserve">Geradas, </t>
    </r>
    <r>
      <rPr>
        <rFont val="Arial"/>
        <color theme="1"/>
      </rPr>
      <t>o valor do setup ficou em R$3.000 conforme a negociação entre o cliente e o Mourad.Cobrança apos a Implantação concluida.</t>
    </r>
  </si>
  <si>
    <r>
      <rPr>
        <rFont val="Arial"/>
        <color theme="1"/>
      </rPr>
      <t xml:space="preserve">6. Forma de pagamento do setup
R$4.000,00 - Entrada de R$1.000,00 via pix + 3x de R$1.000,00 via boleto bancário. </t>
    </r>
    <r>
      <rPr>
        <rFont val="Arial"/>
        <b/>
        <color theme="1"/>
      </rPr>
      <t>Geradas</t>
    </r>
    <r>
      <rPr>
        <rFont val="Arial"/>
        <color theme="1"/>
      </rPr>
      <t xml:space="preserve">
7. Forma de pagamento da mensalidade
Carência: a primeira mensalidade ocorrerá 60 dias à partir da contratação (via boleto
bancário). cobrar em 28/01/26.</t>
    </r>
  </si>
  <si>
    <r>
      <rPr>
        <rFont val="Arial"/>
        <color theme="1"/>
      </rPr>
      <t xml:space="preserve">Condição especial de mensalidades:
03/26 R$ 1600,00 - 04/26 R$ 1600,00 - 05/26 R$ 1600,00
A partir de junho/26 entra na precificação de R$2600,00. Setup: R$4000,00 em 2x | 15/12 e 12/01 </t>
    </r>
    <r>
      <rPr>
        <rFont val="Arial"/>
        <b/>
        <color theme="1"/>
      </rPr>
      <t>faturas geradas</t>
    </r>
    <r>
      <rPr>
        <rFont val="Arial"/>
        <color theme="1"/>
      </rPr>
      <t>.Cobrança apos a Implantação concluida liberado 50% de uso em 22/01</t>
    </r>
  </si>
  <si>
    <t>Cobrança apos a Implantação concluida Liberado 50% 04/02</t>
  </si>
  <si>
    <r>
      <rPr>
        <rFont val="Arial"/>
        <color theme="1"/>
      </rPr>
      <t xml:space="preserve">6. Forma de pagamento do setup
R$4.000,00 - Entrada de R$1.000,00 no pix + 3x de R$1.000,00 via boleto bancário. </t>
    </r>
    <r>
      <rPr>
        <rFont val="Arial"/>
        <b/>
        <color theme="1"/>
      </rPr>
      <t>Geradas</t>
    </r>
    <r>
      <rPr>
        <rFont val="Arial"/>
        <color theme="1"/>
      </rPr>
      <t xml:space="preserve">
7. Forma de pagamento da mensalidade
Carência: a primeira mensalidade ocorrerá dia 01 de março à partir da contratação
(via boleto bancário).</t>
    </r>
  </si>
  <si>
    <r>
      <rPr>
        <rFont val="Arial"/>
        <color theme="1"/>
      </rPr>
      <t xml:space="preserve">6. Forma de pagamento do setup
R$4.000,00 - Entrada de R$2500 no pix + 1x de R$1.500,00 via boleto bancário. </t>
    </r>
    <r>
      <rPr>
        <rFont val="Arial"/>
        <b/>
        <color theme="1"/>
      </rPr>
      <t>Geradas.</t>
    </r>
    <r>
      <rPr>
        <rFont val="Arial"/>
        <color theme="1"/>
      </rPr>
      <t>Cobrança apos a Implantação concluida</t>
    </r>
    <r>
      <rPr>
        <rFont val="Arial"/>
        <b/>
        <color theme="1"/>
      </rPr>
      <t xml:space="preserve">. </t>
    </r>
    <r>
      <rPr>
        <rFont val="Arial"/>
        <color theme="1"/>
      </rPr>
      <t xml:space="preserve">Mensalidade somente para 25/03/2026
</t>
    </r>
  </si>
  <si>
    <t>MIKA</t>
  </si>
  <si>
    <t>5. Forma de pagamento do setup da Integração
Cartão de crédito 2x no ato do aceite, mensalidade da integração isenta.Foi concedido desconto de 10% nas primeiras 6 mensalidade do plano Pro. As mensalidades serão via cartão de crédito, no prox vencimento mantido (15 de todo mês). ate 07/2026</t>
  </si>
  <si>
    <t>31020830000104</t>
  </si>
  <si>
    <t>40456687000199</t>
  </si>
  <si>
    <t>Desconto pela Gabi ate estar implantado</t>
  </si>
  <si>
    <r>
      <rPr>
        <rFont val="Arial"/>
        <color theme="1"/>
      </rPr>
      <t>6. Forma de pagamento do setup foi parcelado em 3x, sendo R$1.500 feito via pix e boleto para 30/60.</t>
    </r>
    <r>
      <rPr>
        <rFont val="Arial"/>
        <b/>
        <color theme="1"/>
      </rPr>
      <t>Gerados</t>
    </r>
    <r>
      <rPr>
        <rFont val="Arial"/>
        <color theme="1"/>
      </rPr>
      <t xml:space="preserve"> Os primeiros 2 meses cobrar 1600.Cobrança apos a Implantação concluida.</t>
    </r>
  </si>
  <si>
    <t>Setup a vista via pix.Cobrança apos a Implantação concluida.</t>
  </si>
  <si>
    <t>Surf Center Company</t>
  </si>
  <si>
    <t>59313056000149</t>
  </si>
  <si>
    <t>USE VEM</t>
  </si>
  <si>
    <t>61896061000173</t>
  </si>
  <si>
    <t>Pigmento Jeans</t>
  </si>
  <si>
    <t>10158307000330</t>
  </si>
  <si>
    <r>
      <rPr>
        <rFont val="Arial"/>
        <color theme="1"/>
      </rPr>
      <t xml:space="preserve">6. Forma de pagamento do setup
R$3.600 - Parcelado em 4x . </t>
    </r>
    <r>
      <rPr>
        <rFont val="Arial"/>
        <b/>
        <color theme="1"/>
      </rPr>
      <t xml:space="preserve">Geradas </t>
    </r>
    <r>
      <rPr>
        <rFont val="Arial"/>
        <color theme="1"/>
      </rPr>
      <t>Entrada de R$900,00 no pix.Cobrança apos a Implantação concluida.</t>
    </r>
  </si>
  <si>
    <t>ENTRETONS</t>
  </si>
  <si>
    <t>01585733000106</t>
  </si>
  <si>
    <r>
      <rPr>
        <rFont val="Arial"/>
        <color theme="1"/>
      </rPr>
      <t>Setup Total Oráculo =4320,  foi dado 20% Entrada de R$1.100,00 + 4x 625.</t>
    </r>
    <r>
      <rPr>
        <rFont val="Arial"/>
        <b/>
        <color theme="1"/>
      </rPr>
      <t xml:space="preserve">Geradas </t>
    </r>
    <r>
      <rPr>
        <rFont val="Arial"/>
        <color theme="1"/>
      </rPr>
      <t>Cobrança apos a Implantação concluida.</t>
    </r>
  </si>
  <si>
    <t>Murano Jeans</t>
  </si>
  <si>
    <t>Setup Oráculo dividido em 2x . Entrada de R$2.250,00 via pix . Outra Parcela para 02/03
Primeira mensalidade Oráculo para daqui 3 meses Data 01/05 Cobrança apos a Implantação concluida.</t>
  </si>
  <si>
    <t>09615928000155</t>
  </si>
  <si>
    <t>6. Forma de pagamento do setup
Isento de setup . São ex Clientes e já foi feito pagamento de setup anteriormente. 7. Forma de pagamento da mensalidade
Carência: a primeira mensalidade ocorrerá 60 dias à partir da contratação (via boleto
bancário). Mensalidade ficou para o dia 05/03..</t>
  </si>
  <si>
    <t>01/2025</t>
  </si>
  <si>
    <t xml:space="preserve">Zoom </t>
  </si>
  <si>
    <t>Wave Core</t>
  </si>
  <si>
    <t xml:space="preserve">V&amp;S ou S&amp;V </t>
  </si>
  <si>
    <t>Portullaca</t>
  </si>
  <si>
    <t>Blommer</t>
  </si>
  <si>
    <t xml:space="preserve">Tizzefy </t>
  </si>
  <si>
    <t>Loja Luu's</t>
  </si>
  <si>
    <t>Minha Nina</t>
  </si>
  <si>
    <t>ADRI GUERRERO</t>
  </si>
  <si>
    <t>05808690000123</t>
  </si>
  <si>
    <t>Tatyta Plus Size</t>
  </si>
  <si>
    <t>Amavela</t>
  </si>
  <si>
    <t>Ylle Lingerie</t>
  </si>
  <si>
    <t>Agua&amp;lua Moda Praia e Fitness</t>
  </si>
  <si>
    <t>21686782000134</t>
  </si>
  <si>
    <t>Amalliah Perfumaria</t>
  </si>
  <si>
    <t>58249280000156</t>
  </si>
  <si>
    <t>Amor &amp; Amor Teen Kids</t>
  </si>
  <si>
    <t>Bordô Store</t>
  </si>
  <si>
    <t>Amora Multimodas</t>
  </si>
  <si>
    <t>24898292000190</t>
  </si>
  <si>
    <t>Karmel</t>
  </si>
  <si>
    <t>La Folie</t>
  </si>
  <si>
    <t>HI LOOK</t>
  </si>
  <si>
    <t>Dádiva</t>
  </si>
  <si>
    <t>Anna Garcia Ateliê</t>
  </si>
  <si>
    <t>22439127000144</t>
  </si>
  <si>
    <t>Arco e Flecha</t>
  </si>
  <si>
    <t>03759999301</t>
  </si>
  <si>
    <t>Asimi</t>
  </si>
  <si>
    <t>50951099000185</t>
  </si>
  <si>
    <t>BASIC &amp; CHIC</t>
  </si>
  <si>
    <t>63363852568</t>
  </si>
  <si>
    <t>BETEL VARIEDADES</t>
  </si>
  <si>
    <t>Boutique Papoula</t>
  </si>
  <si>
    <t>50040039000100</t>
  </si>
  <si>
    <t>Gross Hunter</t>
  </si>
  <si>
    <t>Clacev</t>
  </si>
  <si>
    <t>BOUTIQUE ZOCA'S MAISON</t>
  </si>
  <si>
    <t>04886653000170</t>
  </si>
  <si>
    <t>By Kropp</t>
  </si>
  <si>
    <t>44333648000155</t>
  </si>
  <si>
    <t>CAMILA ROSA</t>
  </si>
  <si>
    <t>54122673000143</t>
  </si>
  <si>
    <t>Gran Feliccittà</t>
  </si>
  <si>
    <t>vesti light</t>
  </si>
  <si>
    <t>Caroline Bueno Closet</t>
  </si>
  <si>
    <t>41746583000181</t>
  </si>
  <si>
    <t>CASA IV</t>
  </si>
  <si>
    <t>Rita Colato</t>
  </si>
  <si>
    <t>Cecita Boutique</t>
  </si>
  <si>
    <t>51950341000169</t>
  </si>
  <si>
    <t>CHIC CURVES - MB Collection</t>
  </si>
  <si>
    <t>38004886000114</t>
  </si>
  <si>
    <t>Chicamaleta</t>
  </si>
  <si>
    <t>39527050000167</t>
  </si>
  <si>
    <t>Clair Trisch</t>
  </si>
  <si>
    <t>24921931000190</t>
  </si>
  <si>
    <t>Cloeh Beauty Boutique</t>
  </si>
  <si>
    <t>35708855000156</t>
  </si>
  <si>
    <t>Closet Donna Onca</t>
  </si>
  <si>
    <t>44748503000115</t>
  </si>
  <si>
    <t>Colorê Moda Infantil</t>
  </si>
  <si>
    <t>18801016000169</t>
  </si>
  <si>
    <t>Cravo e Canela</t>
  </si>
  <si>
    <t>47313088000165</t>
  </si>
  <si>
    <t>Lele Modas</t>
  </si>
  <si>
    <t xml:space="preserve">  RCA Flores</t>
  </si>
  <si>
    <t xml:space="preserve">  Kaylee Modas</t>
  </si>
  <si>
    <t>D FLOR BOUTIQUE</t>
  </si>
  <si>
    <t>36020989000142</t>
  </si>
  <si>
    <t>D Flor Woman</t>
  </si>
  <si>
    <t>58240725000137</t>
  </si>
  <si>
    <t>MERCY MODA FEMININA</t>
  </si>
  <si>
    <t>Deara Store</t>
  </si>
  <si>
    <t>54762134000179</t>
  </si>
  <si>
    <t>La Bella</t>
  </si>
  <si>
    <t>Vesti - Sete</t>
  </si>
  <si>
    <t>DESIREE</t>
  </si>
  <si>
    <t>16907556000104</t>
  </si>
  <si>
    <t>Dina Modas e acessórios</t>
  </si>
  <si>
    <t xml:space="preserve">Vesti Conecta </t>
  </si>
  <si>
    <t>51047070000136</t>
  </si>
  <si>
    <t>Malipa</t>
  </si>
  <si>
    <t>DoceCaja</t>
  </si>
  <si>
    <t>10181503409</t>
  </si>
  <si>
    <t xml:space="preserve"> Fashionluz21</t>
  </si>
  <si>
    <t>ELC Modas</t>
  </si>
  <si>
    <t>Dropshop</t>
  </si>
  <si>
    <t>55856606000115</t>
  </si>
  <si>
    <t>Eliza Closet</t>
  </si>
  <si>
    <t>DJK MODAS</t>
  </si>
  <si>
    <t>Enchantée Femme</t>
  </si>
  <si>
    <t>44660568000104</t>
  </si>
  <si>
    <t>Espora de Prata 3 Irmãs</t>
  </si>
  <si>
    <t>41136070000159</t>
  </si>
  <si>
    <t>Exuberante Modas</t>
  </si>
  <si>
    <t>16560398000150</t>
  </si>
  <si>
    <t>FOFURINHA MODA INFANTIL</t>
  </si>
  <si>
    <t>57857372000156</t>
  </si>
  <si>
    <t>GUADALUPE COMPANY</t>
  </si>
  <si>
    <t>48375326000120</t>
  </si>
  <si>
    <t>MODAS JM</t>
  </si>
  <si>
    <t>Iana</t>
  </si>
  <si>
    <t>48036659000124</t>
  </si>
  <si>
    <t>L&amp;L LOJAS LOOK</t>
  </si>
  <si>
    <t>Vesti Conecta V2</t>
  </si>
  <si>
    <t>52931794000100</t>
  </si>
  <si>
    <t>Laluna Store</t>
  </si>
  <si>
    <t>53872088000106</t>
  </si>
  <si>
    <t>LAURA STORE</t>
  </si>
  <si>
    <t>02708840258</t>
  </si>
  <si>
    <t>Ecza Sport</t>
  </si>
  <si>
    <t>LOJA ARCO IRIS</t>
  </si>
  <si>
    <t>56259208000184</t>
  </si>
  <si>
    <t>Vesti - Cajá</t>
  </si>
  <si>
    <t>Loja Guaraná Brasil Coleções</t>
  </si>
  <si>
    <t>13727246000101</t>
  </si>
  <si>
    <t>M1Mabis</t>
  </si>
  <si>
    <t>Donna Rizza</t>
  </si>
  <si>
    <t>Sarai Modas</t>
  </si>
  <si>
    <t>Loja Renata Almeida</t>
  </si>
  <si>
    <t>39806495000186</t>
  </si>
  <si>
    <t>Feminisces</t>
  </si>
  <si>
    <t>Carência de 3 meses = Começa a cobrar 02/2024</t>
  </si>
  <si>
    <t>Le Sac Parfait</t>
  </si>
  <si>
    <t>Flight Series</t>
  </si>
  <si>
    <t xml:space="preserve"> Essência Íntima</t>
  </si>
  <si>
    <t xml:space="preserve">Roma Modas </t>
  </si>
  <si>
    <t>Modas Jhimy</t>
  </si>
  <si>
    <t>Loja Solros</t>
  </si>
  <si>
    <t>47370434000147</t>
  </si>
  <si>
    <t>Look da Vez</t>
  </si>
  <si>
    <t>28204701000161</t>
  </si>
  <si>
    <t>Lótus Store</t>
  </si>
  <si>
    <t>32356769000133</t>
  </si>
  <si>
    <t>LuMonroe Trendy Closet</t>
  </si>
  <si>
    <t>34097408000145</t>
  </si>
  <si>
    <t>Luna Fashion Lingerie</t>
  </si>
  <si>
    <t>53661630000173</t>
  </si>
  <si>
    <t>Maria Gardenia Prime</t>
  </si>
  <si>
    <t>54810305000198</t>
  </si>
  <si>
    <t>Vesti - Renan</t>
  </si>
  <si>
    <t>Modas Zadiht</t>
  </si>
  <si>
    <t>Crush Clothing</t>
  </si>
  <si>
    <t>54071446000136​</t>
  </si>
  <si>
    <t>Sofia Moda Plus</t>
  </si>
  <si>
    <t>04532195000171</t>
  </si>
  <si>
    <t>Missester Modas</t>
  </si>
  <si>
    <t>50289058000175</t>
  </si>
  <si>
    <t>Maria Formosa</t>
  </si>
  <si>
    <t>20352520000170</t>
  </si>
  <si>
    <t>Mariicota Sttore</t>
  </si>
  <si>
    <t>03462916157</t>
  </si>
  <si>
    <t>Marili Modas</t>
  </si>
  <si>
    <t>24979158000113</t>
  </si>
  <si>
    <t>Mel Sartori Plus Size</t>
  </si>
  <si>
    <t>28727049000160</t>
  </si>
  <si>
    <t>LANIX</t>
  </si>
  <si>
    <t>57672499000109</t>
  </si>
  <si>
    <t xml:space="preserve">Liê </t>
  </si>
  <si>
    <t>Doce Atitude</t>
  </si>
  <si>
    <t xml:space="preserve">Desconto apenas para janeiro data, considerada de início será em janeiro fatura normal fevereiro
</t>
  </si>
  <si>
    <t>Anny Look</t>
  </si>
  <si>
    <t>Marlui</t>
  </si>
  <si>
    <t>39276200000107</t>
  </si>
  <si>
    <t xml:space="preserve"> Laisa Modas</t>
  </si>
  <si>
    <t>34477148000133</t>
  </si>
  <si>
    <t>Confecções Jhuray</t>
  </si>
  <si>
    <t>50802114000123</t>
  </si>
  <si>
    <t>Morgana Arruda</t>
  </si>
  <si>
    <t>26911655000105</t>
  </si>
  <si>
    <t>Nany Modas</t>
  </si>
  <si>
    <t>16157441000131</t>
  </si>
  <si>
    <t>NAP STORE</t>
  </si>
  <si>
    <t>37146424000179</t>
  </si>
  <si>
    <t>New Look Studio</t>
  </si>
  <si>
    <t>13698561000158</t>
  </si>
  <si>
    <t>Only Oficial</t>
  </si>
  <si>
    <t>47458071000104</t>
  </si>
  <si>
    <t>Modas Canaviri</t>
  </si>
  <si>
    <t>26591167000168</t>
  </si>
  <si>
    <t>Outlet Premium</t>
  </si>
  <si>
    <t>70251005283</t>
  </si>
  <si>
    <t>36911621000174</t>
  </si>
  <si>
    <t>Paty Multimarcas</t>
  </si>
  <si>
    <t>89733150134</t>
  </si>
  <si>
    <t>Pequenos Trajes</t>
  </si>
  <si>
    <t>41841303000114</t>
  </si>
  <si>
    <t>Blair</t>
  </si>
  <si>
    <t>46572023000171</t>
  </si>
  <si>
    <t>RCA Flores</t>
  </si>
  <si>
    <t>13375714000126</t>
  </si>
  <si>
    <t>Pingo de Gente</t>
  </si>
  <si>
    <t>37182938898</t>
  </si>
  <si>
    <t>Pink fashion</t>
  </si>
  <si>
    <t>Ela Fashion</t>
  </si>
  <si>
    <t>52492404000143</t>
  </si>
  <si>
    <t>Queen Piriguete</t>
  </si>
  <si>
    <t>57899234000130</t>
  </si>
  <si>
    <t>Pizzin modas</t>
  </si>
  <si>
    <t>06054470000114</t>
  </si>
  <si>
    <t>PONTO DA ELEGANCIA</t>
  </si>
  <si>
    <t>41395392000112</t>
  </si>
  <si>
    <t>Rafree Jeans</t>
  </si>
  <si>
    <t>85210532000106</t>
  </si>
  <si>
    <t>ROSE BASTOS CONFECCOES</t>
  </si>
  <si>
    <t>29190784000140</t>
  </si>
  <si>
    <t>Shop Tudo Modas</t>
  </si>
  <si>
    <t>33345748000185</t>
  </si>
  <si>
    <t>Store das Marias</t>
  </si>
  <si>
    <t>29629699000135</t>
  </si>
  <si>
    <t>Trampolin Kids</t>
  </si>
  <si>
    <t>50709844972</t>
  </si>
  <si>
    <t>Travessura Kids</t>
  </si>
  <si>
    <t>44437932000171</t>
  </si>
  <si>
    <t>CONFECÇÕES POR FE</t>
  </si>
  <si>
    <t>17314822000140</t>
  </si>
  <si>
    <t>Modas Giseli</t>
  </si>
  <si>
    <t>23484844809</t>
  </si>
  <si>
    <t>Universo Teen</t>
  </si>
  <si>
    <t>16905741000151</t>
  </si>
  <si>
    <t>Vanuccini Store</t>
  </si>
  <si>
    <t>29658308805</t>
  </si>
  <si>
    <t>Viella Fashion - Moda Gestante</t>
  </si>
  <si>
    <t>38949366000184</t>
  </si>
  <si>
    <t>Vilarejo Shop</t>
  </si>
  <si>
    <t>57455431000160</t>
  </si>
  <si>
    <t>Confecçoes Garcy</t>
  </si>
  <si>
    <t>11594148000118</t>
  </si>
  <si>
    <t>Vitrine Moda Rio</t>
  </si>
  <si>
    <t>72617195791</t>
  </si>
  <si>
    <t>Vivi Araujo Boutique</t>
  </si>
  <si>
    <t>03164461000198</t>
  </si>
  <si>
    <t>Vivi Moda Infantil</t>
  </si>
  <si>
    <t xml:space="preserve"> Lian Liz Modas</t>
  </si>
  <si>
    <t>Gonzalo Villa Sirpa</t>
  </si>
  <si>
    <t>38651126000107</t>
  </si>
  <si>
    <t>Xadrez Plus Size</t>
  </si>
  <si>
    <t>05003263000330</t>
  </si>
  <si>
    <t>Abelly Modas</t>
  </si>
  <si>
    <t>Edwin Sandy Cardozo</t>
  </si>
  <si>
    <t>32490200000166</t>
  </si>
  <si>
    <t>Yezul Store</t>
  </si>
  <si>
    <t>44867932000101</t>
  </si>
  <si>
    <t>ZL MODAS</t>
  </si>
  <si>
    <t>35555453884</t>
  </si>
  <si>
    <t>Rodo Gualberto Cus Anamuro</t>
  </si>
  <si>
    <t>Taiza Confecções</t>
  </si>
  <si>
    <t xml:space="preserve"> Celia Rojas Ortiz</t>
  </si>
  <si>
    <t xml:space="preserve"> 27270445000148</t>
  </si>
  <si>
    <t xml:space="preserve"> Pupillo Kids</t>
  </si>
  <si>
    <t>Fechamos com uma marca essa semana com a condição que iríamos começar a contabilizar o mês dela à partir de Janeiro por conta do final de ano/ Cobrar em 02/2025</t>
  </si>
  <si>
    <t>23578141000191</t>
  </si>
  <si>
    <t>02/2025</t>
  </si>
  <si>
    <t>Anna Gabrielle</t>
  </si>
  <si>
    <t>23808114000168</t>
  </si>
  <si>
    <t>integração</t>
  </si>
  <si>
    <t>desconto concedido por 3 meses ate janeiro 2025</t>
  </si>
  <si>
    <t>Anathia Confeccoes</t>
  </si>
  <si>
    <t>37881741000139</t>
  </si>
  <si>
    <t>Ariane Confecções</t>
  </si>
  <si>
    <t>36379795000138</t>
  </si>
  <si>
    <t>Club MOA</t>
  </si>
  <si>
    <t>Darleni Confecçoes</t>
  </si>
  <si>
    <t>12973926000142</t>
  </si>
  <si>
    <t>Estilo BCP</t>
  </si>
  <si>
    <t>19660305000158</t>
  </si>
  <si>
    <t>Kacha Warmi modas</t>
  </si>
  <si>
    <t>14125473000120</t>
  </si>
  <si>
    <t>Mita Fashion</t>
  </si>
  <si>
    <t>33095288000184</t>
  </si>
  <si>
    <t>Canoa Doce</t>
  </si>
  <si>
    <t>31648622000154</t>
  </si>
  <si>
    <t>Edy Versátil</t>
  </si>
  <si>
    <t>01082275530</t>
  </si>
  <si>
    <t>15583317000175​</t>
  </si>
  <si>
    <t>Sonho de Criança</t>
  </si>
  <si>
    <t>5478066000195</t>
  </si>
  <si>
    <t>Boutique Belle Flor</t>
  </si>
  <si>
    <t>17410119730</t>
  </si>
  <si>
    <t>Boutique da Lou</t>
  </si>
  <si>
    <t>41924797000109</t>
  </si>
  <si>
    <t>Clube Mavia</t>
  </si>
  <si>
    <t>32193934000183</t>
  </si>
  <si>
    <t xml:space="preserve">Studio Design </t>
  </si>
  <si>
    <t>31652445000180</t>
  </si>
  <si>
    <t>Clube do Atacadista</t>
  </si>
  <si>
    <t>37992578000181</t>
  </si>
  <si>
    <t>Cora Store</t>
  </si>
  <si>
    <t>32918582000186</t>
  </si>
  <si>
    <t>Verdadeira Esmeralda</t>
  </si>
  <si>
    <t>58217640000138</t>
  </si>
  <si>
    <t xml:space="preserve">Maisa Confecções </t>
  </si>
  <si>
    <t>36689880000100</t>
  </si>
  <si>
    <t>Sol e Calor Moda Praia</t>
  </si>
  <si>
    <t>18780293000132</t>
  </si>
  <si>
    <t>Carina Alarí Bolsas</t>
  </si>
  <si>
    <t>41753599822</t>
  </si>
  <si>
    <t>Marta Andrade</t>
  </si>
  <si>
    <t>Mary Sanches Boutique</t>
  </si>
  <si>
    <t>53164528000162</t>
  </si>
  <si>
    <t>Ale Kids laços e Pipas</t>
  </si>
  <si>
    <t>36797385000107</t>
  </si>
  <si>
    <t>Modas Delitzy</t>
  </si>
  <si>
    <t>24052566000125</t>
  </si>
  <si>
    <t>Aline Barros</t>
  </si>
  <si>
    <t>49143986000148</t>
  </si>
  <si>
    <t>Bela Manu</t>
  </si>
  <si>
    <t>00040552250</t>
  </si>
  <si>
    <t>Tique Moda Feminina</t>
  </si>
  <si>
    <t>54015350000150</t>
  </si>
  <si>
    <t>Salerme Moda’s</t>
  </si>
  <si>
    <t>Maandy Instyle</t>
  </si>
  <si>
    <t>55320319000196</t>
  </si>
  <si>
    <t>52754997000179</t>
  </si>
  <si>
    <t>Modas Golis Plus Size</t>
  </si>
  <si>
    <t>40864891000149</t>
  </si>
  <si>
    <t>Raissa Modas</t>
  </si>
  <si>
    <t>Arminda Duran Carvajal</t>
  </si>
  <si>
    <t>11743533000180</t>
  </si>
  <si>
    <t>Zumia Sleepwear</t>
  </si>
  <si>
    <t>38843939874</t>
  </si>
  <si>
    <t>Milut Modas Multimarcas</t>
  </si>
  <si>
    <t>17487489000170</t>
  </si>
  <si>
    <t>Gota D'Acqua</t>
  </si>
  <si>
    <t>24274624000165</t>
  </si>
  <si>
    <t>Estilosa</t>
  </si>
  <si>
    <t>47123646000120</t>
  </si>
  <si>
    <t>Rosane Pinheiro</t>
  </si>
  <si>
    <t>37212328000181</t>
  </si>
  <si>
    <t>TopShop Modas</t>
  </si>
  <si>
    <t>18272558000191</t>
  </si>
  <si>
    <t>Loja Tifanny</t>
  </si>
  <si>
    <t>36168282000188</t>
  </si>
  <si>
    <t>Cheias de Charme</t>
  </si>
  <si>
    <t>38310188000147</t>
  </si>
  <si>
    <t>Janacloset Moda Festa</t>
  </si>
  <si>
    <t>39453548000122</t>
  </si>
  <si>
    <t>Onfire</t>
  </si>
  <si>
    <t>46197852000111</t>
  </si>
  <si>
    <t>Janacloset Store</t>
  </si>
  <si>
    <t>43482427801</t>
  </si>
  <si>
    <t>Di Juju Kids</t>
  </si>
  <si>
    <t>46187923000103</t>
  </si>
  <si>
    <t>Limas Moda</t>
  </si>
  <si>
    <t>22167304000180</t>
  </si>
  <si>
    <t>MageField</t>
  </si>
  <si>
    <t>24682636000129</t>
  </si>
  <si>
    <t>Yara Modas</t>
  </si>
  <si>
    <t>G L Tinini Confeccao</t>
  </si>
  <si>
    <t>50511250000164</t>
  </si>
  <si>
    <t>Helton Malhas</t>
  </si>
  <si>
    <t>24074112000155​</t>
  </si>
  <si>
    <t>03/2025</t>
  </si>
  <si>
    <t>Desconto de 100% durante 6 meses volta em 04/2025</t>
  </si>
  <si>
    <t xml:space="preserve"> FSModas</t>
  </si>
  <si>
    <t>12932137000163</t>
  </si>
  <si>
    <t>Carência de 4 meses = Começa a cobrar 03/2024</t>
  </si>
  <si>
    <t xml:space="preserve"> Hellen Fashion</t>
  </si>
  <si>
    <t>13296007000144</t>
  </si>
  <si>
    <t>D´Flor Woman</t>
  </si>
  <si>
    <t>Chika Linda</t>
  </si>
  <si>
    <t>14594130000104</t>
  </si>
  <si>
    <t>Humberto Chura Huanca</t>
  </si>
  <si>
    <t>Donna Ka Jeans</t>
  </si>
  <si>
    <t>17143179000139</t>
  </si>
  <si>
    <t>Essencia Fashion</t>
  </si>
  <si>
    <t>14111101000144</t>
  </si>
  <si>
    <t>Felina Fashion</t>
  </si>
  <si>
    <t>11443818437</t>
  </si>
  <si>
    <t>K-Etal Modas</t>
  </si>
  <si>
    <t>56040788000114</t>
  </si>
  <si>
    <t>Kusisi kids</t>
  </si>
  <si>
    <t>22981730000153</t>
  </si>
  <si>
    <t>LadydiModas</t>
  </si>
  <si>
    <t xml:space="preserve"> 53949009000100</t>
  </si>
  <si>
    <t>Pequena Luluzinha</t>
  </si>
  <si>
    <t>49535831000157</t>
  </si>
  <si>
    <t>Fashion Luna</t>
  </si>
  <si>
    <t>24098611805</t>
  </si>
  <si>
    <t>Licor de Cassis</t>
  </si>
  <si>
    <t>52712743814</t>
  </si>
  <si>
    <t>Fabio Guerra Eventos</t>
  </si>
  <si>
    <t>Ludmila Reis</t>
  </si>
  <si>
    <t>12168729611</t>
  </si>
  <si>
    <t>Arpo Bikinis</t>
  </si>
  <si>
    <t>Thaís Baptistella Felipe</t>
  </si>
  <si>
    <t>40421191000180</t>
  </si>
  <si>
    <t/>
  </si>
  <si>
    <t>Tyme Store</t>
  </si>
  <si>
    <t>44745484000173</t>
  </si>
  <si>
    <t>M.J FASHION</t>
  </si>
  <si>
    <t>24541598000194</t>
  </si>
  <si>
    <t>Ignite Collection</t>
  </si>
  <si>
    <t>54690349000121</t>
  </si>
  <si>
    <t>Emporio da Moda</t>
  </si>
  <si>
    <t>05288137579</t>
  </si>
  <si>
    <t>Portal Tricot</t>
  </si>
  <si>
    <t>66487802000186</t>
  </si>
  <si>
    <t>Thaís Bolderine</t>
  </si>
  <si>
    <t>28900055000177</t>
  </si>
  <si>
    <t>Rebeca Correa</t>
  </si>
  <si>
    <t>38597524000184</t>
  </si>
  <si>
    <t>Marhú confecção</t>
  </si>
  <si>
    <t>44944622000143</t>
  </si>
  <si>
    <t>Grazi Coradini Semijoias</t>
  </si>
  <si>
    <t>47658181000101</t>
  </si>
  <si>
    <t>RN STORE</t>
  </si>
  <si>
    <t>28426037000103</t>
  </si>
  <si>
    <t>Marisol Modas</t>
  </si>
  <si>
    <t>34103513000140</t>
  </si>
  <si>
    <t xml:space="preserve">Loja Oliva </t>
  </si>
  <si>
    <t xml:space="preserve">Vesti </t>
  </si>
  <si>
    <t>CONFECCOES TAHEEBO LTDA</t>
  </si>
  <si>
    <t>72786270000180</t>
  </si>
  <si>
    <t>Sawary Fashion</t>
  </si>
  <si>
    <t>setup parcelado em 2x 27/02 e 27/03</t>
  </si>
  <si>
    <t>23793499000137</t>
  </si>
  <si>
    <t>TCloset</t>
  </si>
  <si>
    <t>42733189000171</t>
  </si>
  <si>
    <t>Sissi</t>
  </si>
  <si>
    <t>08430821000170</t>
  </si>
  <si>
    <t>Atletika</t>
  </si>
  <si>
    <t>57395465000106</t>
  </si>
  <si>
    <t>Desafio na Pele</t>
  </si>
  <si>
    <t>setup parcelado em 2x 21/02 e 21/03</t>
  </si>
  <si>
    <t>43765029000177</t>
  </si>
  <si>
    <t>MAIBI CONCEPT</t>
  </si>
  <si>
    <t>21793022000126</t>
  </si>
  <si>
    <t>Modas Jose Guebla</t>
  </si>
  <si>
    <t>48361282000189</t>
  </si>
  <si>
    <t>Marquinhos Vitória Estilos</t>
  </si>
  <si>
    <t>54095148000186</t>
  </si>
  <si>
    <t>Rosa Cetim</t>
  </si>
  <si>
    <t>32360202000130</t>
  </si>
  <si>
    <t>Keila Kerber Boutique</t>
  </si>
  <si>
    <t xml:space="preserve">26137360000123
</t>
  </si>
  <si>
    <t>RJC Confecções</t>
  </si>
  <si>
    <t>09509387000180</t>
  </si>
  <si>
    <t>Fofi Comprinhas</t>
  </si>
  <si>
    <t>42972020000174</t>
  </si>
  <si>
    <t>Step 1= Elson Park</t>
  </si>
  <si>
    <t>Les Petits</t>
  </si>
  <si>
    <t>59006513000152</t>
  </si>
  <si>
    <t>Gringos Kids</t>
  </si>
  <si>
    <t>33151585841</t>
  </si>
  <si>
    <t>Leão Store</t>
  </si>
  <si>
    <t>37952224000103</t>
  </si>
  <si>
    <t>ZAKRA</t>
  </si>
  <si>
    <t>51778513000169</t>
  </si>
  <si>
    <t>Toda Gata Moderna</t>
  </si>
  <si>
    <t>34171005000107</t>
  </si>
  <si>
    <t>Living Modas</t>
  </si>
  <si>
    <t>17241396000161</t>
  </si>
  <si>
    <t>DOMINIO</t>
  </si>
  <si>
    <t>COMPANY</t>
  </si>
  <si>
    <t>VENDEDORA</t>
  </si>
  <si>
    <t>04/2026</t>
  </si>
  <si>
    <t>Julia Plus</t>
  </si>
  <si>
    <t>Luciana Pais</t>
  </si>
  <si>
    <t>09091D79E92D4F2B930F44CFADAA45C3</t>
  </si>
  <si>
    <t>Ariane</t>
  </si>
  <si>
    <t>Thamiris</t>
  </si>
  <si>
    <t>Cristiane</t>
  </si>
  <si>
    <t>Elisa</t>
  </si>
  <si>
    <t>Tatiane</t>
  </si>
  <si>
    <t>Matheus F.</t>
  </si>
  <si>
    <t>Gabriella B</t>
  </si>
  <si>
    <t>Bruna</t>
  </si>
  <si>
    <t>Gabriel</t>
  </si>
  <si>
    <t>Luana</t>
  </si>
  <si>
    <t>Uemtel</t>
  </si>
  <si>
    <t>Gabrilla B</t>
  </si>
  <si>
    <t>Gabiella B.</t>
  </si>
  <si>
    <t xml:space="preserve">50% entregue em 18/02 </t>
  </si>
  <si>
    <t>entrega 100% 18-02</t>
  </si>
  <si>
    <t>Alterar a assinatura depois do dia 28-02</t>
  </si>
  <si>
    <r>
      <rPr>
        <rFont val="Arial"/>
        <color theme="1"/>
      </rPr>
      <t xml:space="preserve">6. Forma de pagamento do Setup 1000 a vista e 2ª - R$630,00 06/10
3ª -R$ 630,00 13/10. </t>
    </r>
    <r>
      <rPr>
        <rFont val="Arial"/>
        <b/>
        <color theme="1"/>
      </rPr>
      <t>Geradas</t>
    </r>
    <r>
      <rPr>
        <rFont val="Arial"/>
        <color theme="1"/>
      </rPr>
      <t xml:space="preserve"> Cobrança apos a Implantação concluida</t>
    </r>
  </si>
  <si>
    <t xml:space="preserve">50% entregue em 18-02 </t>
  </si>
  <si>
    <r>
      <rPr>
        <rFont val="Arial"/>
        <color theme="1"/>
      </rPr>
      <t xml:space="preserve">6. Forma de pagamento do setup boleto para 10/30/60dd . </t>
    </r>
    <r>
      <rPr>
        <rFont val="Arial"/>
        <b/>
        <color theme="1"/>
      </rPr>
      <t xml:space="preserve">Gerado. </t>
    </r>
    <r>
      <rPr>
        <rFont val="Arial"/>
        <color theme="1"/>
      </rPr>
      <t>Após entrega, por 90 dias será cobrado o valor reduzido de R$3.000,00 por mês, válido a partir do início da cobrança do Oráculo  mensalidade depois dos 90 dias não será ajustada automaticamente, será mediante conversa entre os parceiros.Cobrança apos a Implantação concluida.</t>
    </r>
  </si>
  <si>
    <t>Alterar a assinatura depois do dia 28/02</t>
  </si>
  <si>
    <t>Condição especial de mensalidades:
03/26 R$ 1600,00 - 04/26 R$ 1600,00 - 05/26 R$ 1600,00
A partir de junho/26 entra na precificação de R$2600,00.</t>
  </si>
  <si>
    <r>
      <rPr>
        <rFont val="Arial"/>
        <color theme="1"/>
      </rPr>
      <t xml:space="preserve">6. Forma de pagamento do setup
R$4.000,00 - Entrada de R$2500 no pix + 1x de R$1.500,00 via boleto bancário. </t>
    </r>
    <r>
      <rPr>
        <rFont val="Arial"/>
        <b/>
        <color theme="1"/>
      </rPr>
      <t>Geradas.</t>
    </r>
    <r>
      <rPr>
        <rFont val="Arial"/>
        <color theme="1"/>
      </rPr>
      <t>Cobrança apos a Implantação concluida</t>
    </r>
    <r>
      <rPr>
        <rFont val="Arial"/>
        <b/>
        <color theme="1"/>
      </rPr>
      <t xml:space="preserve">. </t>
    </r>
    <r>
      <rPr>
        <rFont val="Arial"/>
        <color theme="1"/>
      </rPr>
      <t xml:space="preserve">Mensalidade somente para 25/03/2026
</t>
    </r>
  </si>
  <si>
    <t>financeiro</t>
  </si>
  <si>
    <t>Gabriella</t>
  </si>
  <si>
    <r>
      <rPr>
        <rFont val="Arial"/>
        <color theme="1"/>
      </rPr>
      <t>6. Forma de pagamento do setup foi parcelado em 3x, sendo R$1.500 feito via pix e boleto para 30/60.</t>
    </r>
    <r>
      <rPr>
        <rFont val="Arial"/>
        <b/>
        <color theme="1"/>
      </rPr>
      <t>Gerados</t>
    </r>
    <r>
      <rPr>
        <rFont val="Arial"/>
        <color theme="1"/>
      </rPr>
      <t xml:space="preserve"> Os primeiros 2 meses cobrar 1600.Cobrança apos a Implantação concluida.</t>
    </r>
  </si>
  <si>
    <r>
      <rPr>
        <rFont val="Arial"/>
        <color theme="1"/>
      </rPr>
      <t xml:space="preserve">6. Forma de pagamento do setup
R$3.600 - Parcelado em 4x . </t>
    </r>
    <r>
      <rPr>
        <rFont val="Arial"/>
        <b/>
        <color theme="1"/>
      </rPr>
      <t xml:space="preserve">Geradas </t>
    </r>
    <r>
      <rPr>
        <rFont val="Arial"/>
        <color theme="1"/>
      </rPr>
      <t>Entrada de R$900,00 no pix.Cobrança apos a Implantação concluida.</t>
    </r>
  </si>
  <si>
    <r>
      <rPr>
        <rFont val="Arial"/>
        <color theme="1"/>
      </rPr>
      <t>Setup Total Oráculo =4320,  foi dado 20% Entrada de R$1.100,00 + 4x 625.</t>
    </r>
    <r>
      <rPr>
        <rFont val="Arial"/>
        <b/>
        <color theme="1"/>
      </rPr>
      <t xml:space="preserve">Geradas </t>
    </r>
    <r>
      <rPr>
        <rFont val="Arial"/>
        <color theme="1"/>
      </rPr>
      <t>Cobrança apos a Implantação concluida.</t>
    </r>
  </si>
  <si>
    <r>
      <rPr>
        <rFont val="Arial"/>
        <color theme="1"/>
      </rPr>
      <t>Setup Total Oráculo =4500 Ato - 2250,00 Pago via PIX.Prox pagamento | 30 dias.</t>
    </r>
    <r>
      <rPr>
        <rFont val="Arial"/>
        <b/>
        <color theme="1"/>
      </rPr>
      <t xml:space="preserve">Gerado, </t>
    </r>
    <r>
      <rPr>
        <rFont val="Arial"/>
        <color theme="1"/>
      </rPr>
      <t>Condição especial: As 3 primeras mensalidades deverão ser cobradas R$ 1600,00 sem acréscimo caso faturamento ultrasse o degrau da precificação.</t>
    </r>
    <r>
      <rPr>
        <rFont val="Arial"/>
        <b/>
        <color theme="1"/>
      </rPr>
      <t xml:space="preserve"> </t>
    </r>
    <r>
      <rPr>
        <rFont val="Arial"/>
        <color theme="1"/>
      </rPr>
      <t>Cobrança apos a Implantação concluida.</t>
    </r>
  </si>
  <si>
    <r>
      <rPr>
        <rFont val="Arial"/>
        <color theme="1"/>
      </rPr>
      <t xml:space="preserve">Setup parcelado em 10x. </t>
    </r>
    <r>
      <rPr>
        <rFont val="Arial"/>
        <b/>
        <color theme="1"/>
      </rPr>
      <t>Gerados.</t>
    </r>
    <r>
      <rPr>
        <rFont val="Arial"/>
        <color theme="1"/>
      </rPr>
      <t>Cobrança apos a Implantação concluida.</t>
    </r>
  </si>
  <si>
    <t xml:space="preserve">Alterar a assinatura assim que pagar a vencida </t>
  </si>
  <si>
    <t>6. Forma de pagamento do setup
R$4500- cartão.Cobrança apos a Implantação concluida.</t>
  </si>
  <si>
    <t>13495868000151</t>
  </si>
  <si>
    <t>Setup: R$ 4.000,00 à vista.Mensalidade: R$ 2.600,00 pelo período de 6 meses.Cobrança apos a Implantação concluida</t>
  </si>
  <si>
    <r>
      <rPr>
        <rFont val="Arial"/>
        <color theme="1"/>
      </rPr>
      <t xml:space="preserve">Condição acordada:
• Ato: R$ 1.000+ 2x de R$ 1.750.Cobrança apos a Implantação concluida. </t>
    </r>
    <r>
      <rPr>
        <rFont val="Arial"/>
        <b/>
        <color theme="1"/>
      </rPr>
      <t>gerada</t>
    </r>
  </si>
  <si>
    <r>
      <rPr>
        <rFont val="Arial"/>
        <color theme="1"/>
      </rPr>
      <t xml:space="preserve">Condição acordada:
• Ato: R$ 1.000+ 2x de R$ 1.750.Cobrança apos a Implantação concluida. </t>
    </r>
    <r>
      <rPr>
        <rFont val="Arial"/>
        <b/>
        <color theme="1"/>
      </rPr>
      <t>gerada</t>
    </r>
  </si>
  <si>
    <r>
      <rPr>
        <rFont val="Arial"/>
        <color theme="1"/>
      </rPr>
      <t xml:space="preserve">Condição acordada: Setup ficou no valor de R$4.000
• Ato: R$ 2000+ 1 de R$ 2000. Condiçoes: 3 primeiros meses 1600 depois 3 proximos meses 2.000 e a partir do 7º mes R$ 2.600,00. Cobrança apos a Implantação concluida. </t>
    </r>
    <r>
      <rPr>
        <rFont val="Arial"/>
        <b/>
        <color theme="1"/>
      </rPr>
      <t>gerada</t>
    </r>
  </si>
  <si>
    <t xml:space="preserve">Setup-  4000,00 (30 horas implantação) - Desconto especial
fechamento de mês fev.Cobrança apos a Implantação concluida. </t>
  </si>
  <si>
    <t>Miss Manu</t>
  </si>
  <si>
    <r>
      <rPr>
        <rFont val="Arial"/>
        <color theme="1"/>
      </rPr>
      <t>6. Forma de pagamento do setup
Setup Catálogo + Oráculo = R$6.375,00 com 25% desconto - Entrada de R$1.500,00 + 5x de R$975,00 .</t>
    </r>
    <r>
      <rPr>
        <rFont val="Arial"/>
        <b/>
        <color theme="1"/>
      </rPr>
      <t xml:space="preserve">Gerados. </t>
    </r>
    <r>
      <rPr>
        <rFont val="Arial"/>
        <color theme="1"/>
      </rPr>
      <t>Cobrança apos a Implantação concluida.</t>
    </r>
  </si>
  <si>
    <t>19867268000153</t>
  </si>
  <si>
    <t>Braba Brand</t>
  </si>
  <si>
    <t>63487861000166</t>
  </si>
  <si>
    <t>Di Luise</t>
  </si>
  <si>
    <t>56738685000122</t>
  </si>
  <si>
    <t>Terra Mae</t>
  </si>
  <si>
    <t>00502760000105</t>
  </si>
  <si>
    <t>Practory</t>
  </si>
  <si>
    <t>42834897000107</t>
  </si>
  <si>
    <t>4b05b9cd-2278-456b-aad3-882f252207df</t>
  </si>
  <si>
    <t>30b6d066-4873-459a-8816-946b850c26b7</t>
  </si>
  <si>
    <t>586e0185-e53a-477d-b948-d8e3c84747fd</t>
  </si>
  <si>
    <t>f7635b31-4962-4fc9-b778-b941d8ba082e</t>
  </si>
  <si>
    <t>1a90c0c9-e4e3-458c-905d-ee3de35ab85e</t>
  </si>
  <si>
    <t>5ff85875-f371-4cc3-833f-9fa864d07230</t>
  </si>
  <si>
    <t>6cc17112-a7f6-4c4d-b632-97feb0511552</t>
  </si>
  <si>
    <t>2e5890dd-c652-4766-b45a-908fa02c40b7</t>
  </si>
  <si>
    <t>Glads</t>
  </si>
  <si>
    <t>Tizzefy</t>
  </si>
  <si>
    <t>59b6bada-227f-4fea-9f79-4668c1f0d358</t>
  </si>
  <si>
    <t>Jennyfer</t>
  </si>
  <si>
    <t>b11b8634-edf7-447b-8265-87289cc9fd1d</t>
  </si>
  <si>
    <t>fa51c782-0dea-4380-9661-032284bc92ba</t>
  </si>
  <si>
    <t>dad6a257-ac51-4f1e-9a31-b9df2c7370c6</t>
  </si>
  <si>
    <t>Viviane</t>
  </si>
  <si>
    <t>Gabriella B.</t>
  </si>
  <si>
    <t>EJD Calizaya Estilos</t>
  </si>
  <si>
    <t>64.853.204/0001-58</t>
  </si>
  <si>
    <t>Koya Modas</t>
  </si>
  <si>
    <t>64.528.360/0001-43</t>
  </si>
  <si>
    <t xml:space="preserve"> Red Horse</t>
  </si>
  <si>
    <t>27.563.179/0001-41</t>
  </si>
  <si>
    <t>DOTS</t>
  </si>
  <si>
    <t>06.296.711/0001-31</t>
  </si>
  <si>
    <t>Usuario</t>
  </si>
  <si>
    <t>S&amp;A Modas</t>
  </si>
  <si>
    <t>61.302.456/0001-09</t>
  </si>
  <si>
    <t>Ilse Modas</t>
  </si>
  <si>
    <t>passar para subconta da Uemtel 11-03</t>
  </si>
  <si>
    <t>234.706.358-89</t>
  </si>
  <si>
    <t>Hot Pink</t>
  </si>
  <si>
    <t>24.430.580/0001-15</t>
  </si>
  <si>
    <t>Modas Heasinoel</t>
  </si>
  <si>
    <t>53.010.436/0001-28</t>
  </si>
  <si>
    <t>Libero Style</t>
  </si>
  <si>
    <t>30.265.969/0001-55</t>
  </si>
  <si>
    <t xml:space="preserve"> RL Bijux Acessorios</t>
  </si>
  <si>
    <t>53.636.989/0001-90</t>
  </si>
  <si>
    <t>Dart</t>
  </si>
  <si>
    <t>19.119.917/0001-38</t>
  </si>
  <si>
    <t>Bella Hit</t>
  </si>
  <si>
    <t>49.348.406/0001-59</t>
  </si>
  <si>
    <t>Luz Modas</t>
  </si>
  <si>
    <t>34.644.547/0001-41</t>
  </si>
  <si>
    <t>TIPO CLIENTE</t>
  </si>
  <si>
    <t>SubConta</t>
  </si>
  <si>
    <t>MENSALIDADE INCIAL</t>
  </si>
  <si>
    <t>Obeservação</t>
  </si>
  <si>
    <t>CNPJ- CPF</t>
  </si>
  <si>
    <t>Fechamos com uma marca essa semana com a condição que iríamos começar a contabilizar o mês dela à partir de Janeiro por conta do final de ano</t>
  </si>
  <si>
    <t>c9a9a863-6d3c-4c6b-aaf2-469900cdc757</t>
  </si>
  <si>
    <t>e4369175-4ef9-4253-a29b-7cb1e30a0737</t>
  </si>
  <si>
    <t>UP</t>
  </si>
  <si>
    <t>Renan</t>
  </si>
  <si>
    <t>Vesti - Vê Vantagens</t>
  </si>
  <si>
    <t>Marhu confecção</t>
  </si>
  <si>
    <t>Aryane Style</t>
  </si>
  <si>
    <t>50751677000130</t>
  </si>
  <si>
    <t>Team Basic</t>
  </si>
  <si>
    <t>46492043000132</t>
  </si>
  <si>
    <t>Sutuon Joias</t>
  </si>
  <si>
    <t>48083386000179</t>
  </si>
  <si>
    <t>Ju Express Showroom</t>
  </si>
  <si>
    <t>26886033000174</t>
  </si>
  <si>
    <t>Blessed Fashion</t>
  </si>
  <si>
    <t>02863844261</t>
  </si>
  <si>
    <t>Santa Vest</t>
  </si>
  <si>
    <t>04859883000140</t>
  </si>
  <si>
    <t xml:space="preserve">Setup dividido 2 parcelas </t>
  </si>
  <si>
    <t>Lete Moda Praia</t>
  </si>
  <si>
    <t>Vestilight</t>
  </si>
  <si>
    <t>05812544000171</t>
  </si>
  <si>
    <t xml:space="preserve"> Modas Najhelita</t>
  </si>
  <si>
    <t>50195470000126</t>
  </si>
  <si>
    <t>Amarelô</t>
  </si>
  <si>
    <t>03892810000198</t>
  </si>
  <si>
    <t>Alpina Fashion</t>
  </si>
  <si>
    <t>22686983000102</t>
  </si>
  <si>
    <t>Camarim Loja</t>
  </si>
  <si>
    <t>07932336660</t>
  </si>
  <si>
    <t>Atelie Bela Flor</t>
  </si>
  <si>
    <t>88884104572</t>
  </si>
  <si>
    <t>Use Dellas</t>
  </si>
  <si>
    <t>37508131000194</t>
  </si>
  <si>
    <t>Loja Mariana M</t>
  </si>
  <si>
    <t>05503664000197</t>
  </si>
  <si>
    <t>RODELU</t>
  </si>
  <si>
    <t>60137306000116</t>
  </si>
  <si>
    <t>Beatriz Modas</t>
  </si>
  <si>
    <t>18243474000120</t>
  </si>
  <si>
    <t>Mega Jeans</t>
  </si>
  <si>
    <t>26399440000157</t>
  </si>
  <si>
    <t>Vesti- Comfio</t>
  </si>
  <si>
    <t>Andrea Magioli</t>
  </si>
  <si>
    <t>Zeze Tricot</t>
  </si>
  <si>
    <t>50952387000154</t>
  </si>
  <si>
    <t>Mundo Boho Chic</t>
  </si>
  <si>
    <t>32084423000123</t>
  </si>
  <si>
    <t>JP Modas SP</t>
  </si>
  <si>
    <t>49839283000159</t>
  </si>
  <si>
    <t>Look da Julinha Store</t>
  </si>
  <si>
    <t>38378397000122</t>
  </si>
  <si>
    <t>Fil a Fil</t>
  </si>
  <si>
    <t>09674381000169</t>
  </si>
  <si>
    <t>Exaggerate</t>
  </si>
  <si>
    <t>07261256000363</t>
  </si>
  <si>
    <t>Toda Linda</t>
  </si>
  <si>
    <t>38316074000104</t>
  </si>
  <si>
    <t>QBonita</t>
  </si>
  <si>
    <t>18176007706</t>
  </si>
  <si>
    <t xml:space="preserve">Luke Store Jeans Ltda
</t>
  </si>
  <si>
    <t>58390338000187</t>
  </si>
  <si>
    <t>Skirt</t>
  </si>
  <si>
    <t>22746897000130</t>
  </si>
  <si>
    <t>Salvadore Plus Size</t>
  </si>
  <si>
    <t>05589863000160</t>
  </si>
  <si>
    <t>desconto concediro por um mes volta em setembro</t>
  </si>
  <si>
    <t>Vida Linda</t>
  </si>
  <si>
    <t>07252884000110</t>
  </si>
  <si>
    <t>Wanessa Modas</t>
  </si>
  <si>
    <t>10725274000100</t>
  </si>
  <si>
    <t>Kero Blusa</t>
  </si>
  <si>
    <t>Atta cobra a Integração</t>
  </si>
  <si>
    <t>59511863000176</t>
  </si>
  <si>
    <t>KDT Bridge</t>
  </si>
  <si>
    <t>50266934000148</t>
  </si>
  <si>
    <t>Princesa de Asas</t>
  </si>
  <si>
    <t>39736811000190</t>
  </si>
  <si>
    <t>Fernanda Store</t>
  </si>
  <si>
    <t>dar desconto no mes 07 campanha</t>
  </si>
  <si>
    <t>56093058000181</t>
  </si>
  <si>
    <t>Carmela</t>
  </si>
  <si>
    <t>53.383.324/0001-12</t>
  </si>
  <si>
    <t>Fashion ME</t>
  </si>
  <si>
    <t>61.305.177/0001-90</t>
  </si>
  <si>
    <t xml:space="preserve">DG For Men </t>
  </si>
  <si>
    <t>Wellington</t>
  </si>
  <si>
    <t>40.914.445/0001-00</t>
  </si>
  <si>
    <t>DG For Men DF</t>
  </si>
  <si>
    <t>Gustavo</t>
  </si>
  <si>
    <t>37.165.654/0001-85</t>
  </si>
  <si>
    <t>May&amp; Cia Concept</t>
  </si>
  <si>
    <t>60863615000173</t>
  </si>
  <si>
    <t>Modas Mv</t>
  </si>
  <si>
    <t xml:space="preserve"> 51160151000148</t>
  </si>
  <si>
    <t>Duran modas</t>
  </si>
  <si>
    <t>21.017.521/0001-21</t>
  </si>
  <si>
    <t>Zakoutch Jeans</t>
  </si>
  <si>
    <t>45.455.254/0001-32</t>
  </si>
  <si>
    <t>Mar &amp; Bronze</t>
  </si>
  <si>
    <t>55.241.739/0001-87</t>
  </si>
  <si>
    <t xml:space="preserve"> JRV Roupa Femenina</t>
  </si>
  <si>
    <t>18436050000181</t>
  </si>
  <si>
    <t>Nataly Stumpf</t>
  </si>
  <si>
    <t>48.595.625/0001-70</t>
  </si>
  <si>
    <t>To Pronta Plus</t>
  </si>
  <si>
    <t>45563297000131</t>
  </si>
  <si>
    <t xml:space="preserve">Juda Confecções </t>
  </si>
  <si>
    <t>13.312.225/0001-25</t>
  </si>
  <si>
    <t>Elyma Confecçoes</t>
  </si>
  <si>
    <t>43.356.973/0001-70</t>
  </si>
  <si>
    <t>Filial Etta</t>
  </si>
  <si>
    <t>REVE BRAND</t>
  </si>
  <si>
    <t>60.829.346/0001-29</t>
  </si>
  <si>
    <t>Paparrel</t>
  </si>
  <si>
    <t>02856825000138</t>
  </si>
  <si>
    <t>Epocke</t>
  </si>
  <si>
    <t>31.441.174/0001-13</t>
  </si>
  <si>
    <t>59709057000107</t>
  </si>
  <si>
    <t>Blessy Store</t>
  </si>
  <si>
    <t>61783434000108</t>
  </si>
  <si>
    <t xml:space="preserve">Mirante Jeans
</t>
  </si>
  <si>
    <t>49.624.460/0001-80</t>
  </si>
  <si>
    <t>Paris 24 Graus</t>
  </si>
  <si>
    <t>62142632000147</t>
  </si>
  <si>
    <t>Lady Modas</t>
  </si>
  <si>
    <t>48.111.290/0001-77</t>
  </si>
  <si>
    <t>Vest Modas</t>
  </si>
  <si>
    <t>41.568.352/0001-25</t>
  </si>
  <si>
    <t>Thais Confecções</t>
  </si>
  <si>
    <t>62.233.569/0001-54</t>
  </si>
  <si>
    <t xml:space="preserve">Jazmin </t>
  </si>
  <si>
    <t>10.262.635/0001-10</t>
  </si>
  <si>
    <t>Rockcosth Jeans</t>
  </si>
  <si>
    <t>52.810.282/0001-96</t>
  </si>
  <si>
    <t>Fabrica de Algodão</t>
  </si>
  <si>
    <t>54.144.703/0001-12</t>
  </si>
  <si>
    <t>Virtute</t>
  </si>
  <si>
    <t>42.244.827/0001-90</t>
  </si>
  <si>
    <t>Almanza Fashion</t>
  </si>
  <si>
    <t>09287316000180</t>
  </si>
  <si>
    <t>Somami</t>
  </si>
  <si>
    <t>52.360.913/0001-12</t>
  </si>
  <si>
    <t>Modas Amanda</t>
  </si>
  <si>
    <t>29161537000115</t>
  </si>
  <si>
    <t>Floratta Moda Feminina</t>
  </si>
  <si>
    <t>53.937.781/0001-01</t>
  </si>
  <si>
    <t>Katavento Kids</t>
  </si>
  <si>
    <t xml:space="preserve"> 57.273.802/0001-92</t>
  </si>
  <si>
    <t>Ana Mar Brand</t>
  </si>
  <si>
    <t>desconto de campanha do mes de agosto</t>
  </si>
  <si>
    <t>55.230.508/0001-78</t>
  </si>
  <si>
    <t>30 dias de utilização gratuita
Após o período de teste, em 28-10 será cobrado o valor de R$299/mês automaticamente</t>
  </si>
  <si>
    <t>J&amp;B Moda Plus Feminina</t>
  </si>
  <si>
    <t>09.017.782/0001-46</t>
  </si>
  <si>
    <t>MB - Maria Bonita</t>
  </si>
  <si>
    <t>30.936.898/0001-75</t>
  </si>
  <si>
    <t xml:space="preserve"> Angelo Modas</t>
  </si>
  <si>
    <t>48401757000113</t>
  </si>
  <si>
    <t>Modas Roxana</t>
  </si>
  <si>
    <t>60416066000199</t>
  </si>
  <si>
    <t>19119917000138</t>
  </si>
  <si>
    <t>06296711000131</t>
  </si>
  <si>
    <t>wsung9998@gmail.com</t>
  </si>
  <si>
    <t>Chicle Curves</t>
  </si>
  <si>
    <t xml:space="preserve"> Izzy</t>
  </si>
  <si>
    <t>Edyta Paty Confecções</t>
  </si>
  <si>
    <t>30.572.054/0001-92</t>
  </si>
  <si>
    <t>Cinto Gonçalves</t>
  </si>
  <si>
    <t>CALLISAYA MODAS</t>
  </si>
  <si>
    <t>42.882.679/0001-30</t>
  </si>
  <si>
    <t>Luxy Store</t>
  </si>
  <si>
    <t>43.848.655/0001-27</t>
  </si>
  <si>
    <t xml:space="preserve"> LILY MODAS</t>
  </si>
  <si>
    <t>24.582.857/0001-25</t>
  </si>
  <si>
    <t xml:space="preserve"> Modas Kaori</t>
  </si>
  <si>
    <t>62876964000155</t>
  </si>
  <si>
    <t>Edu Style</t>
  </si>
  <si>
    <t>53680184000144</t>
  </si>
  <si>
    <t>Modas Clarice</t>
  </si>
  <si>
    <t>62989339000110</t>
  </si>
  <si>
    <t xml:space="preserve"> UNI JEANS</t>
  </si>
  <si>
    <t>11.607.375/0001-30</t>
  </si>
  <si>
    <t xml:space="preserve">Minha Nina </t>
  </si>
  <si>
    <t>Maua Têxtil</t>
  </si>
  <si>
    <t>34312473854</t>
  </si>
  <si>
    <t>Boutique Cazarini</t>
  </si>
  <si>
    <t>47736148000152</t>
  </si>
  <si>
    <t xml:space="preserve"> MEIN</t>
  </si>
  <si>
    <t>56123793000190</t>
  </si>
  <si>
    <t>Ana Gifts</t>
  </si>
  <si>
    <t>34672722000104</t>
  </si>
  <si>
    <t>Veln</t>
  </si>
  <si>
    <t>56927975000114</t>
  </si>
  <si>
    <t>Casa de Jeans</t>
  </si>
  <si>
    <t>35545496000163</t>
  </si>
  <si>
    <t>Ferato Private Label</t>
  </si>
  <si>
    <t>35883507000115</t>
  </si>
  <si>
    <t>TRAJESPORTES</t>
  </si>
  <si>
    <t>49918625000126</t>
  </si>
  <si>
    <t>Setup com desconto de 51,45 concedido pelo Mourad</t>
  </si>
  <si>
    <t>Linda Clara</t>
  </si>
  <si>
    <t>22245846000124</t>
  </si>
  <si>
    <t>Escalante Bijoux</t>
  </si>
  <si>
    <t>97524117000106</t>
  </si>
  <si>
    <t>Grazzy Schmitt Store</t>
  </si>
  <si>
    <t>29109924000102</t>
  </si>
  <si>
    <t>Jhonalys Modas</t>
  </si>
  <si>
    <t>26874710000134</t>
  </si>
  <si>
    <t>Vida Mar</t>
  </si>
  <si>
    <t>42345790000197</t>
  </si>
  <si>
    <t>Bela Ragazza</t>
  </si>
  <si>
    <t>41865867000197</t>
  </si>
  <si>
    <t>Vesti-Vê Vantagem</t>
  </si>
  <si>
    <t>Morena Luxuosa Boutique</t>
  </si>
  <si>
    <t>49829286819</t>
  </si>
  <si>
    <t>Loja Nenenzinho</t>
  </si>
  <si>
    <t>36174750000127</t>
  </si>
  <si>
    <t>GRIFFE DA LAU</t>
  </si>
  <si>
    <t>23247222000109</t>
  </si>
  <si>
    <t>Rafaeli Griffe Moda</t>
  </si>
  <si>
    <t>38578667808</t>
  </si>
  <si>
    <t xml:space="preserve">Bekymiro </t>
  </si>
  <si>
    <t>Rebeca Amalia Ramos Mamani</t>
  </si>
  <si>
    <t>27784210000174</t>
  </si>
  <si>
    <t>Donna Fitness</t>
  </si>
  <si>
    <t>11159348480</t>
  </si>
  <si>
    <t>Bruna Torrent Shop</t>
  </si>
  <si>
    <t>60620396000100</t>
  </si>
  <si>
    <t>49888627000110</t>
  </si>
  <si>
    <t>Closet kids</t>
  </si>
  <si>
    <t>42281751805</t>
  </si>
  <si>
    <t>Es Imports Girls</t>
  </si>
  <si>
    <t>50149339000122</t>
  </si>
  <si>
    <t>BeijaMor</t>
  </si>
  <si>
    <t>23596863000179</t>
  </si>
  <si>
    <t>Anna Siqueira Joias</t>
  </si>
  <si>
    <t>70481757104</t>
  </si>
  <si>
    <t>Calioope Store</t>
  </si>
  <si>
    <t>06556826359</t>
  </si>
  <si>
    <t>Moda Jovem</t>
  </si>
  <si>
    <t>08531047000193</t>
  </si>
  <si>
    <t>Galthe</t>
  </si>
  <si>
    <t>57396983000144</t>
  </si>
  <si>
    <t xml:space="preserve">assinatura criada para 20/07 campanha para 60 dias </t>
  </si>
  <si>
    <t>Suzi Azeredo</t>
  </si>
  <si>
    <t>49075375000100</t>
  </si>
  <si>
    <t>Moretto Moda e Acessórios</t>
  </si>
  <si>
    <t>3368127000164</t>
  </si>
  <si>
    <t>COOKIE JEANS</t>
  </si>
  <si>
    <t>14310626000109</t>
  </si>
  <si>
    <t>57354109000144</t>
  </si>
  <si>
    <t>Lalilu Modas</t>
  </si>
  <si>
    <t>19288550000186</t>
  </si>
  <si>
    <t>Diego Artes</t>
  </si>
  <si>
    <t>Virgilio Eusébio</t>
  </si>
  <si>
    <t>13116292000174</t>
  </si>
  <si>
    <t>Compra Certa</t>
  </si>
  <si>
    <t>59769642000100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</si>
</sst>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mm/yyyy"/>
    <numFmt numFmtId="167" formatCode="[$R$ -416]#,##0"/>
  </numFmts>
  <fonts count="16">
    <font>
      <sz val="10.0"/>
      <color rgb="FF000000"/>
      <name val="Arial"/>
      <scheme val="minor"/>
    </font>
    <font>
      <b/>
      <color theme="1"/>
      <name val="Calibri"/>
    </font>
    <font>
      <b/>
      <color rgb="FFFFFFFF"/>
      <name val="Calibri"/>
    </font>
    <font>
      <color theme="1"/>
      <name val="Arial"/>
    </font>
    <font>
      <color theme="1"/>
      <name val="Calibri"/>
    </font>
    <font>
      <b/>
      <color rgb="FF20124D"/>
      <name val="Calibri"/>
    </font>
    <font>
      <color rgb="FF20124D"/>
      <name val="Calibri"/>
    </font>
    <font>
      <sz val="9.0"/>
      <color theme="1"/>
      <name val="Calibri"/>
    </font>
    <font>
      <color rgb="FF222222"/>
      <name val="Calibri"/>
    </font>
    <font>
      <u/>
      <color rgb="FF1155CC"/>
      <name val="Calibri"/>
    </font>
    <font>
      <sz val="9.0"/>
      <color theme="1"/>
      <name val="Arial"/>
    </font>
    <font>
      <sz val="9.0"/>
      <color rgb="FF20124D"/>
      <name val="Arial"/>
    </font>
    <font>
      <sz val="9.0"/>
      <color rgb="FF20124D"/>
      <name val="Calibri"/>
    </font>
    <font>
      <b/>
      <sz val="9.0"/>
      <color rgb="FFFFFFFF"/>
      <name val="Calibri"/>
    </font>
    <font>
      <color rgb="FF000000"/>
      <name val="Calibri"/>
    </font>
    <font>
      <u/>
      <color rgb="FF1155CC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D8DEE5"/>
        <bgColor rgb="FFD8DEE5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4" xfId="0" applyAlignment="1" applyFont="1" applyNumberFormat="1">
      <alignment horizontal="center" vertical="bottom"/>
    </xf>
    <xf borderId="0" fillId="2" fontId="1" numFmtId="4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shrinkToFit="0" vertical="bottom" wrapText="0"/>
    </xf>
    <xf borderId="1" fillId="3" fontId="2" numFmtId="49" xfId="0" applyAlignment="1" applyBorder="1" applyFill="1" applyFont="1" applyNumberFormat="1">
      <alignment vertical="bottom"/>
    </xf>
    <xf borderId="0" fillId="3" fontId="3" numFmtId="49" xfId="0" applyAlignment="1" applyFont="1" applyNumberFormat="1">
      <alignment vertical="bottom"/>
    </xf>
    <xf borderId="0" fillId="4" fontId="4" numFmtId="49" xfId="0" applyAlignment="1" applyFill="1" applyFont="1" applyNumberFormat="1">
      <alignment horizontal="center" vertical="bottom"/>
    </xf>
    <xf borderId="0" fillId="4" fontId="4" numFmtId="164" xfId="0" applyAlignment="1" applyFont="1" applyNumberFormat="1">
      <alignment horizontal="center" vertical="bottom"/>
    </xf>
    <xf borderId="0" fillId="5" fontId="1" numFmtId="4" xfId="0" applyAlignment="1" applyFill="1" applyFont="1" applyNumberFormat="1">
      <alignment horizontal="center" vertical="bottom"/>
    </xf>
    <xf borderId="0" fillId="6" fontId="4" numFmtId="4" xfId="0" applyAlignment="1" applyFill="1" applyFont="1" applyNumberFormat="1">
      <alignment horizontal="center" vertical="bottom"/>
    </xf>
    <xf borderId="0" fillId="4" fontId="5" numFmtId="4" xfId="0" applyAlignment="1" applyFont="1" applyNumberFormat="1">
      <alignment horizontal="center" vertical="bottom"/>
    </xf>
    <xf borderId="0" fillId="4" fontId="4" numFmtId="4" xfId="0" applyAlignment="1" applyFont="1" applyNumberFormat="1">
      <alignment horizontal="center" vertical="bottom"/>
    </xf>
    <xf borderId="0" fillId="7" fontId="3" numFmtId="4" xfId="0" applyAlignment="1" applyFill="1" applyFont="1" applyNumberFormat="1">
      <alignment vertical="bottom"/>
    </xf>
    <xf borderId="0" fillId="7" fontId="4" numFmtId="4" xfId="0" applyAlignment="1" applyFont="1" applyNumberFormat="1">
      <alignment horizontal="center" vertical="bottom"/>
    </xf>
    <xf borderId="0" fillId="8" fontId="3" numFmtId="4" xfId="0" applyAlignment="1" applyFill="1" applyFont="1" applyNumberFormat="1">
      <alignment vertical="bottom"/>
    </xf>
    <xf borderId="0" fillId="4" fontId="3" numFmtId="49" xfId="0" applyAlignment="1" applyFont="1" applyNumberFormat="1">
      <alignment vertical="bottom"/>
    </xf>
    <xf borderId="0" fillId="9" fontId="4" numFmtId="49" xfId="0" applyAlignment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4" fontId="3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vertical="bottom"/>
    </xf>
    <xf borderId="0" fillId="4" fontId="4" numFmtId="0" xfId="0" applyAlignment="1" applyFont="1">
      <alignment vertical="bottom"/>
    </xf>
    <xf borderId="0" fillId="8" fontId="4" numFmtId="4" xfId="0" applyAlignment="1" applyFont="1" applyNumberFormat="1">
      <alignment horizontal="center" vertical="bottom"/>
    </xf>
    <xf borderId="0" fillId="4" fontId="4" numFmtId="49" xfId="0" applyAlignment="1" applyFont="1" applyNumberFormat="1">
      <alignment horizontal="center" shrinkToFit="0" vertical="bottom" wrapText="0"/>
    </xf>
    <xf borderId="0" fillId="4" fontId="4" numFmtId="49" xfId="0" applyAlignment="1" applyFont="1" applyNumberFormat="1">
      <alignment vertical="bottom"/>
    </xf>
    <xf borderId="0" fillId="5" fontId="4" numFmtId="4" xfId="0" applyAlignment="1" applyFont="1" applyNumberFormat="1">
      <alignment horizontal="center" vertical="bottom"/>
    </xf>
    <xf borderId="0" fillId="4" fontId="6" numFmtId="4" xfId="0" applyAlignment="1" applyFont="1" applyNumberFormat="1">
      <alignment horizontal="center" vertical="bottom"/>
    </xf>
    <xf borderId="0" fillId="4" fontId="3" numFmtId="4" xfId="0" applyAlignment="1" applyFont="1" applyNumberFormat="1">
      <alignment vertical="bottom"/>
    </xf>
    <xf borderId="0" fillId="4" fontId="4" numFmtId="165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4" numFmtId="165" xfId="0" applyAlignment="1" applyFont="1" applyNumberFormat="1">
      <alignment horizontal="center" vertical="bottom"/>
    </xf>
    <xf borderId="0" fillId="10" fontId="3" numFmtId="49" xfId="0" applyAlignment="1" applyFill="1" applyFont="1" applyNumberFormat="1">
      <alignment vertical="bottom"/>
    </xf>
    <xf borderId="0" fillId="10" fontId="4" numFmtId="49" xfId="0" applyAlignment="1" applyFont="1" applyNumberFormat="1">
      <alignment horizontal="center" vertical="bottom"/>
    </xf>
    <xf borderId="0" fillId="7" fontId="1" numFmtId="4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shrinkToFit="0" vertical="bottom" wrapText="0"/>
    </xf>
    <xf borderId="0" fillId="4" fontId="4" numFmtId="4" xfId="0" applyAlignment="1" applyFont="1" applyNumberFormat="1">
      <alignment shrinkToFit="0" vertical="bottom" wrapText="0"/>
    </xf>
    <xf borderId="0" fillId="4" fontId="4" numFmtId="4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vertical="bottom"/>
    </xf>
    <xf borderId="0" fillId="5" fontId="4" numFmtId="49" xfId="0" applyAlignment="1" applyFont="1" applyNumberFormat="1">
      <alignment horizontal="center" vertical="bottom"/>
    </xf>
    <xf borderId="0" fillId="6" fontId="4" numFmtId="49" xfId="0" applyAlignment="1" applyFont="1" applyNumberFormat="1">
      <alignment horizontal="center" vertical="bottom"/>
    </xf>
    <xf borderId="0" fillId="4" fontId="6" numFmtId="4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4" numFmtId="49" xfId="0" applyAlignment="1" applyFont="1" applyNumberFormat="1">
      <alignment vertical="bottom"/>
    </xf>
    <xf borderId="0" fillId="8" fontId="3" numFmtId="2" xfId="0" applyAlignment="1" applyFont="1" applyNumberFormat="1">
      <alignment vertical="bottom"/>
    </xf>
    <xf borderId="0" fillId="2" fontId="4" numFmtId="4" xfId="0" applyAlignment="1" applyFont="1" applyNumberFormat="1">
      <alignment horizontal="center" vertical="bottom"/>
    </xf>
    <xf borderId="0" fillId="0" fontId="4" numFmtId="4" xfId="0" applyAlignment="1" applyFont="1" applyNumberFormat="1">
      <alignment vertical="bottom"/>
    </xf>
    <xf borderId="0" fillId="5" fontId="1" numFmtId="49" xfId="0" applyAlignment="1" applyFont="1" applyNumberFormat="1">
      <alignment horizontal="center" vertical="bottom"/>
    </xf>
    <xf borderId="0" fillId="8" fontId="7" numFmtId="4" xfId="0" applyAlignment="1" applyFont="1" applyNumberFormat="1">
      <alignment horizontal="center" vertical="bottom"/>
    </xf>
    <xf borderId="0" fillId="4" fontId="3" numFmtId="164" xfId="0" applyAlignment="1" applyFont="1" applyNumberFormat="1">
      <alignment vertical="bottom"/>
    </xf>
    <xf borderId="0" fillId="5" fontId="3" numFmtId="49" xfId="0" applyAlignment="1" applyFont="1" applyNumberFormat="1">
      <alignment vertical="bottom"/>
    </xf>
    <xf borderId="0" fillId="6" fontId="3" numFmtId="49" xfId="0" applyAlignment="1" applyFont="1" applyNumberFormat="1">
      <alignment vertical="bottom"/>
    </xf>
    <xf borderId="0" fillId="2" fontId="3" numFmtId="4" xfId="0" applyAlignment="1" applyFont="1" applyNumberFormat="1">
      <alignment vertical="bottom"/>
    </xf>
    <xf borderId="0" fillId="9" fontId="3" numFmtId="49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4" fontId="4" numFmtId="0" xfId="0" applyAlignment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0" fillId="10" fontId="3" numFmtId="0" xfId="0" applyAlignment="1" applyFont="1">
      <alignment vertical="bottom"/>
    </xf>
    <xf borderId="0" fillId="1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0"/>
    </xf>
    <xf borderId="0" fillId="11" fontId="5" numFmtId="4" xfId="0" applyAlignment="1" applyFill="1" applyFont="1" applyNumberFormat="1">
      <alignment horizontal="center" vertical="bottom"/>
    </xf>
    <xf borderId="0" fillId="4" fontId="8" numFmtId="49" xfId="0" applyAlignment="1" applyFont="1" applyNumberFormat="1">
      <alignment vertical="bottom"/>
    </xf>
    <xf borderId="0" fillId="4" fontId="4" numFmtId="4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0" fillId="5" fontId="1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0" fillId="11" fontId="3" numFmtId="4" xfId="0" applyAlignment="1" applyFont="1" applyNumberFormat="1">
      <alignment vertical="bottom"/>
    </xf>
    <xf borderId="0" fillId="2" fontId="1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0" fillId="5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horizontal="right" shrinkToFit="0" vertical="bottom" wrapText="0"/>
    </xf>
    <xf borderId="0" fillId="5" fontId="7" numFmtId="0" xfId="0" applyAlignment="1" applyFont="1">
      <alignment horizontal="center" vertical="bottom"/>
    </xf>
    <xf borderId="0" fillId="11" fontId="6" numFmtId="4" xfId="0" applyAlignment="1" applyFont="1" applyNumberFormat="1">
      <alignment horizontal="center" vertical="bottom"/>
    </xf>
    <xf borderId="0" fillId="6" fontId="9" numFmtId="0" xfId="0" applyAlignment="1" applyFont="1">
      <alignment horizontal="center" vertical="bottom"/>
    </xf>
    <xf borderId="0" fillId="12" fontId="3" numFmtId="49" xfId="0" applyAlignment="1" applyFill="1" applyFont="1" applyNumberFormat="1">
      <alignment vertical="bottom"/>
    </xf>
    <xf borderId="0" fillId="4" fontId="3" numFmtId="49" xfId="0" applyAlignment="1" applyFont="1" applyNumberFormat="1">
      <alignment vertical="top"/>
    </xf>
    <xf borderId="0" fillId="13" fontId="3" numFmtId="0" xfId="0" applyAlignment="1" applyFill="1" applyFont="1">
      <alignment vertical="bottom"/>
    </xf>
    <xf borderId="0" fillId="4" fontId="10" numFmtId="164" xfId="0" applyAlignment="1" applyFont="1" applyNumberFormat="1">
      <alignment horizontal="center" vertical="bottom"/>
    </xf>
    <xf borderId="0" fillId="6" fontId="10" numFmtId="0" xfId="0" applyAlignment="1" applyFont="1">
      <alignment horizontal="center" vertical="bottom"/>
    </xf>
    <xf borderId="0" fillId="4" fontId="11" numFmtId="4" xfId="0" applyAlignment="1" applyFont="1" applyNumberFormat="1">
      <alignment horizontal="center" vertical="bottom"/>
    </xf>
    <xf borderId="0" fillId="4" fontId="7" numFmtId="4" xfId="0" applyAlignment="1" applyFont="1" applyNumberFormat="1">
      <alignment horizontal="center" vertical="bottom"/>
    </xf>
    <xf borderId="0" fillId="7" fontId="10" numFmtId="4" xfId="0" applyAlignment="1" applyFont="1" applyNumberFormat="1">
      <alignment horizontal="center" vertical="bottom"/>
    </xf>
    <xf borderId="0" fillId="4" fontId="10" numFmtId="4" xfId="0" applyAlignment="1" applyFont="1" applyNumberFormat="1">
      <alignment horizontal="center" vertical="bottom"/>
    </xf>
    <xf borderId="0" fillId="4" fontId="4" numFmtId="0" xfId="0" applyAlignment="1" applyFont="1">
      <alignment horizontal="right" vertical="bottom"/>
    </xf>
    <xf borderId="0" fillId="4" fontId="3" numFmtId="166" xfId="0" applyAlignment="1" applyFont="1" applyNumberFormat="1">
      <alignment vertical="bottom"/>
    </xf>
    <xf borderId="0" fillId="4" fontId="8" numFmtId="49" xfId="0" applyAlignment="1" applyFont="1" applyNumberFormat="1">
      <alignment horizontal="center" vertical="bottom"/>
    </xf>
    <xf borderId="0" fillId="4" fontId="4" numFmtId="49" xfId="0" applyAlignment="1" applyFont="1" applyNumberFormat="1">
      <alignment horizontal="right" shrinkToFit="0" vertical="bottom" wrapText="0"/>
    </xf>
    <xf borderId="0" fillId="11" fontId="4" numFmtId="4" xfId="0" applyAlignment="1" applyFont="1" applyNumberFormat="1">
      <alignment horizontal="center" vertical="bottom"/>
    </xf>
    <xf borderId="0" fillId="4" fontId="4" numFmtId="49" xfId="0" applyAlignment="1" applyFont="1" applyNumberFormat="1">
      <alignment shrinkToFit="0" vertical="bottom" wrapText="0"/>
    </xf>
    <xf borderId="0" fillId="6" fontId="7" numFmtId="0" xfId="0" applyAlignment="1" applyFont="1">
      <alignment horizontal="center" vertical="bottom"/>
    </xf>
    <xf borderId="0" fillId="0" fontId="4" numFmtId="49" xfId="0" applyAlignment="1" applyFont="1" applyNumberFormat="1">
      <alignment horizontal="right" vertical="bottom"/>
    </xf>
    <xf borderId="0" fillId="7" fontId="7" numFmtId="4" xfId="0" applyAlignment="1" applyFont="1" applyNumberFormat="1">
      <alignment horizontal="center" vertical="bottom"/>
    </xf>
    <xf borderId="0" fillId="5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4" fontId="4" numFmtId="0" xfId="0" applyAlignment="1" applyFont="1">
      <alignment shrinkToFit="0" vertical="bottom" wrapText="0"/>
    </xf>
    <xf borderId="0" fillId="4" fontId="4" numFmtId="10" xfId="0" applyAlignment="1" applyFont="1" applyNumberFormat="1">
      <alignment horizontal="center" vertical="bottom"/>
    </xf>
    <xf borderId="0" fillId="4" fontId="3" numFmtId="10" xfId="0" applyAlignment="1" applyFont="1" applyNumberFormat="1">
      <alignment vertical="bottom"/>
    </xf>
    <xf borderId="0" fillId="11" fontId="4" numFmtId="49" xfId="0" applyAlignment="1" applyFont="1" applyNumberFormat="1">
      <alignment vertical="bottom"/>
    </xf>
    <xf borderId="0" fillId="5" fontId="10" numFmtId="0" xfId="0" applyAlignment="1" applyFont="1">
      <alignment horizontal="center" vertical="bottom"/>
    </xf>
    <xf borderId="0" fillId="4" fontId="7" numFmtId="164" xfId="0" applyAlignment="1" applyFont="1" applyNumberFormat="1">
      <alignment horizontal="center" vertical="bottom"/>
    </xf>
    <xf borderId="0" fillId="4" fontId="12" numFmtId="4" xfId="0" applyAlignment="1" applyFont="1" applyNumberFormat="1">
      <alignment horizontal="center" vertical="bottom"/>
    </xf>
    <xf borderId="0" fillId="8" fontId="10" numFmtId="4" xfId="0" applyAlignment="1" applyFont="1" applyNumberFormat="1">
      <alignment horizontal="center" vertical="bottom"/>
    </xf>
    <xf borderId="0" fillId="5" fontId="3" numFmtId="4" xfId="0" applyAlignment="1" applyFont="1" applyNumberFormat="1">
      <alignment vertical="bottom"/>
    </xf>
    <xf borderId="0" fillId="6" fontId="3" numFmtId="4" xfId="0" applyAlignment="1" applyFont="1" applyNumberFormat="1">
      <alignment vertical="bottom"/>
    </xf>
    <xf borderId="0" fillId="13" fontId="3" numFmtId="4" xfId="0" applyAlignment="1" applyFont="1" applyNumberFormat="1">
      <alignment vertical="bottom"/>
    </xf>
    <xf quotePrefix="1" borderId="0" fillId="4" fontId="3" numFmtId="0" xfId="0" applyAlignment="1" applyFont="1">
      <alignment vertical="bottom"/>
    </xf>
    <xf borderId="2" fillId="3" fontId="13" numFmtId="49" xfId="0" applyAlignment="1" applyBorder="1" applyFont="1" applyNumberFormat="1">
      <alignment horizontal="center" shrinkToFit="0" vertical="bottom" wrapText="0"/>
    </xf>
    <xf borderId="2" fillId="3" fontId="13" numFmtId="4" xfId="0" applyAlignment="1" applyBorder="1" applyFont="1" applyNumberFormat="1">
      <alignment horizontal="center" shrinkToFit="0" vertical="bottom" wrapText="0"/>
    </xf>
    <xf borderId="2" fillId="3" fontId="2" numFmtId="49" xfId="0" applyAlignment="1" applyBorder="1" applyFont="1" applyNumberFormat="1">
      <alignment shrinkToFit="0" vertical="bottom" wrapText="1"/>
    </xf>
    <xf borderId="0" fillId="3" fontId="2" numFmtId="49" xfId="0" applyAlignment="1" applyFont="1" applyNumberFormat="1">
      <alignment shrinkToFit="0" vertical="bottom" wrapText="0"/>
    </xf>
    <xf borderId="0" fillId="12" fontId="4" numFmtId="0" xfId="0" applyAlignment="1" applyFont="1">
      <alignment horizontal="center"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12" fontId="4" numFmtId="4" xfId="0" applyAlignment="1" applyFont="1" applyNumberFormat="1">
      <alignment horizontal="center" shrinkToFit="0" vertical="bottom" wrapText="0"/>
    </xf>
    <xf borderId="0" fillId="4" fontId="4" numFmtId="49" xfId="0" applyAlignment="1" applyFont="1" applyNumberFormat="1">
      <alignment shrinkToFit="0" vertical="top" wrapText="0"/>
    </xf>
    <xf borderId="0" fillId="4" fontId="3" numFmtId="2" xfId="0" applyAlignment="1" applyFont="1" applyNumberFormat="1">
      <alignment vertical="bottom"/>
    </xf>
    <xf borderId="0" fillId="4" fontId="4" numFmtId="2" xfId="0" applyAlignment="1" applyFont="1" applyNumberFormat="1">
      <alignment horizontal="center" vertical="bottom"/>
    </xf>
    <xf borderId="0" fillId="0" fontId="4" numFmtId="0" xfId="0" applyAlignment="1" applyFont="1">
      <alignment horizontal="right" vertical="bottom"/>
    </xf>
    <xf borderId="0" fillId="12" fontId="3" numFmtId="4" xfId="0" applyAlignment="1" applyFont="1" applyNumberFormat="1">
      <alignment vertical="bottom"/>
    </xf>
    <xf borderId="0" fillId="2" fontId="1" numFmtId="167" xfId="0" applyAlignment="1" applyFont="1" applyNumberFormat="1">
      <alignment horizontal="center" vertical="bottom"/>
    </xf>
    <xf borderId="0" fillId="4" fontId="1" numFmtId="4" xfId="0" applyAlignment="1" applyFont="1" applyNumberFormat="1">
      <alignment horizontal="center" vertical="bottom"/>
    </xf>
    <xf borderId="0" fillId="4" fontId="3" numFmtId="4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7" fontId="3" numFmtId="4" xfId="0" applyAlignment="1" applyFont="1" applyNumberFormat="1">
      <alignment vertical="bottom"/>
    </xf>
    <xf borderId="0" fillId="8" fontId="3" numFmtId="4" xfId="0" applyAlignment="1" applyFont="1" applyNumberFormat="1">
      <alignment vertical="bottom"/>
    </xf>
    <xf borderId="0" fillId="4" fontId="3" numFmtId="49" xfId="0" applyAlignment="1" applyFont="1" applyNumberFormat="1">
      <alignment vertical="bottom"/>
    </xf>
    <xf borderId="0" fillId="4" fontId="14" numFmtId="49" xfId="0" applyAlignment="1" applyFont="1" applyNumberFormat="1">
      <alignment horizontal="center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4" fontId="10" numFmtId="0" xfId="0" applyAlignment="1" applyFont="1">
      <alignment horizontal="center" vertical="bottom"/>
    </xf>
    <xf borderId="0" fillId="4" fontId="3" numFmtId="164" xfId="0" applyAlignment="1" applyFont="1" applyNumberFormat="1">
      <alignment vertical="bottom"/>
    </xf>
    <xf borderId="0" fillId="4" fontId="3" numFmtId="49" xfId="0" applyAlignment="1" applyFont="1" applyNumberFormat="1">
      <alignment vertical="top"/>
    </xf>
    <xf borderId="0" fillId="0" fontId="3" numFmtId="49" xfId="0" applyAlignment="1" applyFont="1" applyNumberFormat="1">
      <alignment vertical="bottom"/>
    </xf>
    <xf borderId="0" fillId="5" fontId="7" numFmtId="4" xfId="0" applyAlignment="1" applyFont="1" applyNumberFormat="1">
      <alignment horizontal="center" vertical="bottom"/>
    </xf>
    <xf borderId="0" fillId="6" fontId="15" numFmtId="4" xfId="0" applyAlignment="1" applyFont="1" applyNumberFormat="1">
      <alignment horizontal="center" vertical="bottom"/>
    </xf>
    <xf borderId="0" fillId="6" fontId="10" numFmtId="4" xfId="0" applyAlignment="1" applyFont="1" applyNumberFormat="1">
      <alignment horizontal="center" vertical="bottom"/>
    </xf>
    <xf borderId="0" fillId="7" fontId="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://afri.co/" TargetMode="External"/><Relationship Id="rId3" Type="http://schemas.openxmlformats.org/officeDocument/2006/relationships/hyperlink" Target="http://afri.co/" TargetMode="External"/><Relationship Id="rId4" Type="http://schemas.openxmlformats.org/officeDocument/2006/relationships/hyperlink" Target="http://afri.co/" TargetMode="External"/><Relationship Id="rId5" Type="http://schemas.openxmlformats.org/officeDocument/2006/relationships/drawing" Target="../drawings/drawing9.xml"/><Relationship Id="rId6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11.xml"/><Relationship Id="rId4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13.xml"/><Relationship Id="rId4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14.xml"/><Relationship Id="rId4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15.xml"/><Relationship Id="rId4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http://afri.co/" TargetMode="External"/><Relationship Id="rId3" Type="http://schemas.openxmlformats.org/officeDocument/2006/relationships/drawing" Target="../drawings/drawing16.xml"/><Relationship Id="rId4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38"/>
    <col customWidth="1" min="11" max="11" width="17.5"/>
    <col customWidth="1" min="14" max="14" width="14.5"/>
    <col customWidth="1" min="15" max="15" width="17.0"/>
    <col customWidth="1" min="18" max="18" width="14.38"/>
    <col hidden="1" min="20" max="39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1" t="s">
        <v>16</v>
      </c>
      <c r="R1" s="1" t="s">
        <v>17</v>
      </c>
      <c r="S1" s="6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ht="18.0" customHeight="1">
      <c r="A2" s="8" t="s">
        <v>19</v>
      </c>
      <c r="B2" s="9">
        <v>42795.0</v>
      </c>
      <c r="C2" s="10" t="s">
        <v>20</v>
      </c>
      <c r="D2" s="11" t="s">
        <v>21</v>
      </c>
      <c r="E2" s="12" t="s">
        <v>22</v>
      </c>
      <c r="F2" s="13" t="s">
        <v>23</v>
      </c>
      <c r="G2" s="14"/>
      <c r="H2" s="15">
        <v>1156.0</v>
      </c>
      <c r="I2" s="14"/>
      <c r="J2" s="15">
        <v>1156.0</v>
      </c>
      <c r="K2" s="14"/>
      <c r="L2" s="14"/>
      <c r="M2" s="14"/>
      <c r="N2" s="16"/>
      <c r="O2" s="3">
        <f t="shared" ref="O2:O525" si="1">SUM(J2:M2)-N2</f>
        <v>1156</v>
      </c>
      <c r="P2" s="17"/>
      <c r="Q2" s="18" t="s">
        <v>24</v>
      </c>
      <c r="R2" s="18" t="s">
        <v>25</v>
      </c>
      <c r="S2" s="19" t="s">
        <v>26</v>
      </c>
      <c r="T2" s="20"/>
      <c r="U2" s="20"/>
      <c r="V2" s="20"/>
      <c r="W2" s="20"/>
      <c r="X2" s="20"/>
      <c r="Y2" s="20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ht="18.0" customHeight="1">
      <c r="A3" s="8" t="s">
        <v>19</v>
      </c>
      <c r="B3" s="9">
        <v>42937.0</v>
      </c>
      <c r="C3" s="10" t="s">
        <v>27</v>
      </c>
      <c r="D3" s="11" t="s">
        <v>28</v>
      </c>
      <c r="E3" s="12" t="s">
        <v>27</v>
      </c>
      <c r="F3" s="13" t="s">
        <v>29</v>
      </c>
      <c r="G3" s="14"/>
      <c r="H3" s="15">
        <v>283.0</v>
      </c>
      <c r="I3" s="14"/>
      <c r="J3" s="15">
        <v>283.0</v>
      </c>
      <c r="K3" s="14"/>
      <c r="L3" s="14"/>
      <c r="M3" s="14"/>
      <c r="N3" s="16"/>
      <c r="O3" s="3">
        <f t="shared" si="1"/>
        <v>283</v>
      </c>
      <c r="P3" s="17"/>
      <c r="Q3" s="18" t="s">
        <v>30</v>
      </c>
      <c r="R3" s="18" t="s">
        <v>31</v>
      </c>
      <c r="S3" s="22" t="s">
        <v>32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ht="18.0" customHeight="1">
      <c r="A4" s="8" t="s">
        <v>19</v>
      </c>
      <c r="B4" s="9">
        <v>43160.0</v>
      </c>
      <c r="C4" s="10" t="s">
        <v>27</v>
      </c>
      <c r="D4" s="11" t="s">
        <v>33</v>
      </c>
      <c r="E4" s="12" t="s">
        <v>22</v>
      </c>
      <c r="F4" s="13" t="s">
        <v>23</v>
      </c>
      <c r="G4" s="14"/>
      <c r="H4" s="15">
        <v>724.0</v>
      </c>
      <c r="I4" s="14"/>
      <c r="J4" s="15">
        <v>724.0</v>
      </c>
      <c r="K4" s="14"/>
      <c r="L4" s="14"/>
      <c r="M4" s="14"/>
      <c r="N4" s="16"/>
      <c r="O4" s="3">
        <f t="shared" si="1"/>
        <v>724</v>
      </c>
      <c r="P4" s="17"/>
      <c r="Q4" s="18" t="s">
        <v>34</v>
      </c>
      <c r="R4" s="18" t="s">
        <v>25</v>
      </c>
      <c r="S4" s="19" t="s">
        <v>35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ht="18.0" customHeight="1">
      <c r="A5" s="8" t="s">
        <v>19</v>
      </c>
      <c r="B5" s="9">
        <v>43160.0</v>
      </c>
      <c r="C5" s="10" t="s">
        <v>27</v>
      </c>
      <c r="D5" s="11" t="s">
        <v>36</v>
      </c>
      <c r="E5" s="12" t="s">
        <v>22</v>
      </c>
      <c r="F5" s="13" t="s">
        <v>23</v>
      </c>
      <c r="G5" s="14"/>
      <c r="H5" s="15">
        <v>1179.0</v>
      </c>
      <c r="I5" s="14"/>
      <c r="J5" s="15">
        <v>1179.0</v>
      </c>
      <c r="K5" s="14"/>
      <c r="L5" s="14"/>
      <c r="M5" s="14"/>
      <c r="N5" s="16"/>
      <c r="O5" s="3">
        <f t="shared" si="1"/>
        <v>1179</v>
      </c>
      <c r="P5" s="17"/>
      <c r="Q5" s="18" t="s">
        <v>30</v>
      </c>
      <c r="R5" s="18" t="s">
        <v>25</v>
      </c>
      <c r="S5" s="19" t="s">
        <v>37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ht="18.0" customHeight="1">
      <c r="A6" s="8" t="s">
        <v>19</v>
      </c>
      <c r="B6" s="9">
        <v>43160.0</v>
      </c>
      <c r="C6" s="10" t="s">
        <v>27</v>
      </c>
      <c r="D6" s="11" t="s">
        <v>38</v>
      </c>
      <c r="E6" s="12" t="s">
        <v>22</v>
      </c>
      <c r="F6" s="13" t="s">
        <v>39</v>
      </c>
      <c r="G6" s="14"/>
      <c r="H6" s="15">
        <v>441.33</v>
      </c>
      <c r="I6" s="14"/>
      <c r="J6" s="15">
        <v>441.33</v>
      </c>
      <c r="K6" s="14"/>
      <c r="L6" s="14"/>
      <c r="M6" s="14"/>
      <c r="N6" s="16"/>
      <c r="O6" s="3">
        <f t="shared" si="1"/>
        <v>441.33</v>
      </c>
      <c r="P6" s="17"/>
      <c r="Q6" s="18">
        <v>15.0</v>
      </c>
      <c r="R6" s="18" t="s">
        <v>25</v>
      </c>
      <c r="S6" s="19" t="s">
        <v>40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ht="18.0" customHeight="1">
      <c r="A7" s="8" t="s">
        <v>19</v>
      </c>
      <c r="B7" s="9">
        <v>43160.0</v>
      </c>
      <c r="C7" s="10" t="s">
        <v>27</v>
      </c>
      <c r="D7" s="11" t="s">
        <v>41</v>
      </c>
      <c r="E7" s="12" t="s">
        <v>22</v>
      </c>
      <c r="F7" s="13" t="s">
        <v>23</v>
      </c>
      <c r="G7" s="14"/>
      <c r="H7" s="15">
        <v>889.0</v>
      </c>
      <c r="I7" s="14"/>
      <c r="J7" s="15">
        <v>889.0</v>
      </c>
      <c r="K7" s="14"/>
      <c r="L7" s="14"/>
      <c r="M7" s="14"/>
      <c r="N7" s="16"/>
      <c r="O7" s="3">
        <f t="shared" si="1"/>
        <v>889</v>
      </c>
      <c r="P7" s="17"/>
      <c r="Q7" s="18" t="s">
        <v>34</v>
      </c>
      <c r="R7" s="18" t="s">
        <v>25</v>
      </c>
      <c r="S7" s="19" t="s">
        <v>42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ht="18.0" customHeight="1">
      <c r="A8" s="8" t="s">
        <v>19</v>
      </c>
      <c r="B8" s="9">
        <v>43160.0</v>
      </c>
      <c r="C8" s="10" t="s">
        <v>27</v>
      </c>
      <c r="D8" s="11" t="s">
        <v>43</v>
      </c>
      <c r="E8" s="12" t="s">
        <v>22</v>
      </c>
      <c r="F8" s="13" t="s">
        <v>23</v>
      </c>
      <c r="G8" s="14"/>
      <c r="H8" s="15">
        <v>1179.0</v>
      </c>
      <c r="I8" s="14"/>
      <c r="J8" s="15">
        <v>1179.0</v>
      </c>
      <c r="K8" s="14"/>
      <c r="L8" s="14"/>
      <c r="M8" s="14"/>
      <c r="N8" s="16"/>
      <c r="O8" s="3">
        <f t="shared" si="1"/>
        <v>1179</v>
      </c>
      <c r="P8" s="17"/>
      <c r="Q8" s="18" t="s">
        <v>30</v>
      </c>
      <c r="R8" s="18" t="s">
        <v>25</v>
      </c>
      <c r="S8" s="19" t="s">
        <v>44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ht="18.0" customHeight="1">
      <c r="A9" s="8" t="s">
        <v>19</v>
      </c>
      <c r="B9" s="9">
        <v>43160.0</v>
      </c>
      <c r="C9" s="10" t="s">
        <v>27</v>
      </c>
      <c r="D9" s="11" t="s">
        <v>45</v>
      </c>
      <c r="E9" s="12" t="s">
        <v>22</v>
      </c>
      <c r="F9" s="13" t="s">
        <v>29</v>
      </c>
      <c r="G9" s="14"/>
      <c r="H9" s="15">
        <v>283.0</v>
      </c>
      <c r="I9" s="14"/>
      <c r="J9" s="15">
        <v>283.0</v>
      </c>
      <c r="K9" s="14"/>
      <c r="L9" s="14"/>
      <c r="M9" s="14"/>
      <c r="N9" s="16"/>
      <c r="O9" s="3">
        <f t="shared" si="1"/>
        <v>283</v>
      </c>
      <c r="P9" s="17"/>
      <c r="Q9" s="18" t="s">
        <v>30</v>
      </c>
      <c r="R9" s="18" t="s">
        <v>25</v>
      </c>
      <c r="S9" s="19" t="s">
        <v>46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ht="18.0" customHeight="1">
      <c r="A10" s="8" t="s">
        <v>19</v>
      </c>
      <c r="B10" s="9">
        <v>43160.0</v>
      </c>
      <c r="C10" s="10" t="s">
        <v>27</v>
      </c>
      <c r="D10" s="11" t="s">
        <v>47</v>
      </c>
      <c r="E10" s="12" t="s">
        <v>22</v>
      </c>
      <c r="F10" s="13" t="s">
        <v>39</v>
      </c>
      <c r="G10" s="14"/>
      <c r="H10" s="15">
        <v>425.0</v>
      </c>
      <c r="I10" s="14"/>
      <c r="J10" s="15">
        <v>425.0</v>
      </c>
      <c r="K10" s="14"/>
      <c r="L10" s="14"/>
      <c r="M10" s="14"/>
      <c r="N10" s="16"/>
      <c r="O10" s="3">
        <f t="shared" si="1"/>
        <v>425</v>
      </c>
      <c r="P10" s="17"/>
      <c r="Q10" s="18" t="s">
        <v>34</v>
      </c>
      <c r="R10" s="18" t="s">
        <v>25</v>
      </c>
      <c r="S10" s="19" t="s">
        <v>48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ht="18.0" customHeight="1">
      <c r="A11" s="8" t="s">
        <v>19</v>
      </c>
      <c r="B11" s="9">
        <v>43160.0</v>
      </c>
      <c r="C11" s="10" t="s">
        <v>27</v>
      </c>
      <c r="D11" s="11" t="s">
        <v>49</v>
      </c>
      <c r="E11" s="12" t="s">
        <v>22</v>
      </c>
      <c r="F11" s="13" t="s">
        <v>23</v>
      </c>
      <c r="G11" s="14"/>
      <c r="H11" s="15">
        <v>1003.0</v>
      </c>
      <c r="I11" s="14"/>
      <c r="J11" s="15">
        <v>1003.0</v>
      </c>
      <c r="K11" s="14"/>
      <c r="L11" s="14"/>
      <c r="M11" s="14"/>
      <c r="N11" s="16"/>
      <c r="O11" s="3">
        <f t="shared" si="1"/>
        <v>1003</v>
      </c>
      <c r="P11" s="17"/>
      <c r="Q11" s="18" t="s">
        <v>34</v>
      </c>
      <c r="R11" s="18" t="s">
        <v>25</v>
      </c>
      <c r="S11" s="19" t="s">
        <v>50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ht="18.0" customHeight="1">
      <c r="A12" s="8" t="s">
        <v>19</v>
      </c>
      <c r="B12" s="9">
        <v>43160.0</v>
      </c>
      <c r="C12" s="10" t="s">
        <v>27</v>
      </c>
      <c r="D12" s="11" t="s">
        <v>51</v>
      </c>
      <c r="E12" s="12" t="s">
        <v>22</v>
      </c>
      <c r="F12" s="13" t="s">
        <v>23</v>
      </c>
      <c r="G12" s="14"/>
      <c r="H12" s="15">
        <v>1015.0</v>
      </c>
      <c r="I12" s="14"/>
      <c r="J12" s="15">
        <v>1015.0</v>
      </c>
      <c r="K12" s="14"/>
      <c r="L12" s="14"/>
      <c r="M12" s="14"/>
      <c r="N12" s="16"/>
      <c r="O12" s="3">
        <f t="shared" si="1"/>
        <v>1015</v>
      </c>
      <c r="P12" s="17"/>
      <c r="Q12" s="18" t="s">
        <v>52</v>
      </c>
      <c r="R12" s="18" t="s">
        <v>25</v>
      </c>
      <c r="S12" s="19" t="s">
        <v>53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ht="18.0" customHeight="1">
      <c r="A13" s="8" t="s">
        <v>19</v>
      </c>
      <c r="B13" s="9">
        <v>43160.0</v>
      </c>
      <c r="C13" s="10" t="s">
        <v>27</v>
      </c>
      <c r="D13" s="11" t="s">
        <v>54</v>
      </c>
      <c r="E13" s="12" t="s">
        <v>22</v>
      </c>
      <c r="F13" s="13" t="s">
        <v>39</v>
      </c>
      <c r="G13" s="14"/>
      <c r="H13" s="15">
        <v>425.0</v>
      </c>
      <c r="I13" s="14"/>
      <c r="J13" s="15">
        <v>425.0</v>
      </c>
      <c r="K13" s="14"/>
      <c r="L13" s="14"/>
      <c r="M13" s="14"/>
      <c r="N13" s="16"/>
      <c r="O13" s="3">
        <f t="shared" si="1"/>
        <v>425</v>
      </c>
      <c r="P13" s="17"/>
      <c r="Q13" s="18" t="s">
        <v>34</v>
      </c>
      <c r="R13" s="18" t="s">
        <v>25</v>
      </c>
      <c r="S13" s="19" t="s">
        <v>55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ht="18.0" customHeight="1">
      <c r="A14" s="8" t="s">
        <v>19</v>
      </c>
      <c r="B14" s="9">
        <v>43160.0</v>
      </c>
      <c r="C14" s="10" t="s">
        <v>27</v>
      </c>
      <c r="D14" s="11" t="s">
        <v>56</v>
      </c>
      <c r="E14" s="12" t="s">
        <v>22</v>
      </c>
      <c r="F14" s="13" t="s">
        <v>23</v>
      </c>
      <c r="G14" s="14"/>
      <c r="H14" s="15">
        <v>1327.0</v>
      </c>
      <c r="I14" s="14"/>
      <c r="J14" s="15">
        <v>1327.0</v>
      </c>
      <c r="K14" s="14"/>
      <c r="L14" s="14"/>
      <c r="M14" s="15">
        <v>359.0</v>
      </c>
      <c r="N14" s="16"/>
      <c r="O14" s="3">
        <f t="shared" si="1"/>
        <v>1686</v>
      </c>
      <c r="P14" s="17"/>
      <c r="Q14" s="18">
        <v>15.0</v>
      </c>
      <c r="R14" s="18" t="s">
        <v>25</v>
      </c>
      <c r="S14" s="19" t="s">
        <v>57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ht="18.0" customHeight="1">
      <c r="A15" s="8" t="s">
        <v>19</v>
      </c>
      <c r="B15" s="9">
        <v>43160.0</v>
      </c>
      <c r="C15" s="10" t="s">
        <v>27</v>
      </c>
      <c r="D15" s="11" t="s">
        <v>58</v>
      </c>
      <c r="E15" s="12" t="s">
        <v>22</v>
      </c>
      <c r="F15" s="13" t="s">
        <v>23</v>
      </c>
      <c r="G15" s="14"/>
      <c r="H15" s="15">
        <v>1179.0</v>
      </c>
      <c r="I15" s="14"/>
      <c r="J15" s="15">
        <v>1179.0</v>
      </c>
      <c r="K15" s="14"/>
      <c r="L15" s="14"/>
      <c r="M15" s="15">
        <v>359.0</v>
      </c>
      <c r="N15" s="16"/>
      <c r="O15" s="3">
        <f t="shared" si="1"/>
        <v>1538</v>
      </c>
      <c r="P15" s="17"/>
      <c r="Q15" s="18" t="s">
        <v>34</v>
      </c>
      <c r="R15" s="18" t="s">
        <v>25</v>
      </c>
      <c r="S15" s="19" t="s">
        <v>59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ht="18.0" customHeight="1">
      <c r="A16" s="8" t="s">
        <v>19</v>
      </c>
      <c r="B16" s="9">
        <v>43160.0</v>
      </c>
      <c r="C16" s="10" t="s">
        <v>20</v>
      </c>
      <c r="D16" s="11" t="s">
        <v>60</v>
      </c>
      <c r="E16" s="12" t="s">
        <v>22</v>
      </c>
      <c r="F16" s="13" t="s">
        <v>39</v>
      </c>
      <c r="G16" s="14"/>
      <c r="H16" s="15">
        <v>1193.0</v>
      </c>
      <c r="I16" s="14"/>
      <c r="J16" s="15">
        <v>1193.0</v>
      </c>
      <c r="K16" s="15">
        <v>350.0</v>
      </c>
      <c r="L16" s="14"/>
      <c r="M16" s="14"/>
      <c r="N16" s="16"/>
      <c r="O16" s="3">
        <f t="shared" si="1"/>
        <v>1543</v>
      </c>
      <c r="P16" s="17"/>
      <c r="Q16" s="18" t="s">
        <v>61</v>
      </c>
      <c r="R16" s="18" t="s">
        <v>25</v>
      </c>
      <c r="S16" s="19" t="s">
        <v>62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ht="18.0" customHeight="1">
      <c r="A17" s="8" t="s">
        <v>19</v>
      </c>
      <c r="B17" s="9">
        <v>43160.0</v>
      </c>
      <c r="C17" s="10" t="s">
        <v>27</v>
      </c>
      <c r="D17" s="11" t="s">
        <v>63</v>
      </c>
      <c r="E17" s="12" t="s">
        <v>22</v>
      </c>
      <c r="F17" s="13" t="s">
        <v>39</v>
      </c>
      <c r="G17" s="14"/>
      <c r="H17" s="15">
        <v>425.0</v>
      </c>
      <c r="I17" s="14"/>
      <c r="J17" s="15">
        <v>425.0</v>
      </c>
      <c r="K17" s="14"/>
      <c r="L17" s="14"/>
      <c r="M17" s="14"/>
      <c r="N17" s="16"/>
      <c r="O17" s="3">
        <f t="shared" si="1"/>
        <v>425</v>
      </c>
      <c r="P17" s="17"/>
      <c r="Q17" s="18" t="s">
        <v>61</v>
      </c>
      <c r="R17" s="18" t="s">
        <v>25</v>
      </c>
      <c r="S17" s="19" t="s">
        <v>64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ht="18.0" customHeight="1">
      <c r="A18" s="8" t="s">
        <v>19</v>
      </c>
      <c r="B18" s="9">
        <v>43160.0</v>
      </c>
      <c r="C18" s="10" t="s">
        <v>27</v>
      </c>
      <c r="D18" s="11" t="s">
        <v>65</v>
      </c>
      <c r="E18" s="12" t="s">
        <v>22</v>
      </c>
      <c r="F18" s="13" t="s">
        <v>29</v>
      </c>
      <c r="G18" s="14"/>
      <c r="H18" s="15">
        <v>283.0</v>
      </c>
      <c r="I18" s="14"/>
      <c r="J18" s="15">
        <v>283.0</v>
      </c>
      <c r="K18" s="14"/>
      <c r="L18" s="15">
        <f>550+120</f>
        <v>670</v>
      </c>
      <c r="M18" s="14"/>
      <c r="N18" s="16"/>
      <c r="O18" s="3">
        <f t="shared" si="1"/>
        <v>953</v>
      </c>
      <c r="P18" s="17"/>
      <c r="Q18" s="18" t="s">
        <v>34</v>
      </c>
      <c r="R18" s="18" t="s">
        <v>25</v>
      </c>
      <c r="S18" s="19" t="s">
        <v>66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ht="18.0" customHeight="1">
      <c r="A19" s="8" t="s">
        <v>19</v>
      </c>
      <c r="B19" s="9">
        <v>43160.0</v>
      </c>
      <c r="C19" s="10" t="s">
        <v>67</v>
      </c>
      <c r="D19" s="11" t="s">
        <v>68</v>
      </c>
      <c r="E19" s="12" t="s">
        <v>22</v>
      </c>
      <c r="F19" s="13" t="s">
        <v>23</v>
      </c>
      <c r="G19" s="14"/>
      <c r="H19" s="15">
        <v>1179.0</v>
      </c>
      <c r="I19" s="14"/>
      <c r="J19" s="15">
        <v>1179.0</v>
      </c>
      <c r="K19" s="14"/>
      <c r="L19" s="14"/>
      <c r="M19" s="14"/>
      <c r="N19" s="16"/>
      <c r="O19" s="3">
        <f t="shared" si="1"/>
        <v>1179</v>
      </c>
      <c r="P19" s="17"/>
      <c r="Q19" s="18" t="s">
        <v>30</v>
      </c>
      <c r="R19" s="18" t="s">
        <v>25</v>
      </c>
      <c r="S19" s="19" t="s">
        <v>69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ht="18.0" customHeight="1">
      <c r="A20" s="8" t="s">
        <v>19</v>
      </c>
      <c r="B20" s="9">
        <v>43160.0</v>
      </c>
      <c r="C20" s="10" t="s">
        <v>27</v>
      </c>
      <c r="D20" s="11" t="s">
        <v>70</v>
      </c>
      <c r="E20" s="12" t="s">
        <v>22</v>
      </c>
      <c r="F20" s="13" t="s">
        <v>29</v>
      </c>
      <c r="G20" s="14"/>
      <c r="H20" s="15">
        <v>283.0</v>
      </c>
      <c r="I20" s="14"/>
      <c r="J20" s="15">
        <v>283.0</v>
      </c>
      <c r="K20" s="14"/>
      <c r="L20" s="14"/>
      <c r="M20" s="14"/>
      <c r="N20" s="16"/>
      <c r="O20" s="3">
        <f t="shared" si="1"/>
        <v>283</v>
      </c>
      <c r="P20" s="17"/>
      <c r="Q20" s="18" t="s">
        <v>34</v>
      </c>
      <c r="R20" s="18" t="s">
        <v>25</v>
      </c>
      <c r="S20" s="19" t="s">
        <v>71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ht="18.0" customHeight="1">
      <c r="A21" s="8" t="s">
        <v>19</v>
      </c>
      <c r="B21" s="9">
        <v>43160.0</v>
      </c>
      <c r="C21" s="10" t="s">
        <v>20</v>
      </c>
      <c r="D21" s="11" t="s">
        <v>72</v>
      </c>
      <c r="E21" s="12" t="s">
        <v>22</v>
      </c>
      <c r="F21" s="13" t="s">
        <v>39</v>
      </c>
      <c r="G21" s="14"/>
      <c r="H21" s="15">
        <v>1013.0</v>
      </c>
      <c r="I21" s="14"/>
      <c r="J21" s="15">
        <v>1013.0</v>
      </c>
      <c r="K21" s="14"/>
      <c r="L21" s="14"/>
      <c r="M21" s="14"/>
      <c r="N21" s="16"/>
      <c r="O21" s="3">
        <f t="shared" si="1"/>
        <v>1013</v>
      </c>
      <c r="P21" s="17"/>
      <c r="Q21" s="18">
        <v>11.0</v>
      </c>
      <c r="R21" s="18" t="s">
        <v>25</v>
      </c>
      <c r="S21" s="19" t="s">
        <v>73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ht="18.0" customHeight="1">
      <c r="A22" s="8" t="s">
        <v>19</v>
      </c>
      <c r="B22" s="9">
        <v>43160.0</v>
      </c>
      <c r="C22" s="10" t="s">
        <v>67</v>
      </c>
      <c r="D22" s="11" t="s">
        <v>74</v>
      </c>
      <c r="E22" s="12" t="s">
        <v>22</v>
      </c>
      <c r="F22" s="13" t="s">
        <v>23</v>
      </c>
      <c r="G22" s="14"/>
      <c r="H22" s="15">
        <v>761.0</v>
      </c>
      <c r="I22" s="14"/>
      <c r="J22" s="15">
        <v>761.0</v>
      </c>
      <c r="K22" s="14"/>
      <c r="L22" s="14"/>
      <c r="M22" s="14"/>
      <c r="N22" s="16"/>
      <c r="O22" s="3">
        <f t="shared" si="1"/>
        <v>761</v>
      </c>
      <c r="P22" s="17"/>
      <c r="Q22" s="18" t="s">
        <v>30</v>
      </c>
      <c r="R22" s="18" t="s">
        <v>25</v>
      </c>
      <c r="S22" s="19" t="s">
        <v>75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ht="18.0" customHeight="1">
      <c r="A23" s="8" t="s">
        <v>19</v>
      </c>
      <c r="B23" s="9">
        <v>43356.0</v>
      </c>
      <c r="C23" s="10" t="s">
        <v>27</v>
      </c>
      <c r="D23" s="11" t="s">
        <v>76</v>
      </c>
      <c r="E23" s="12" t="s">
        <v>22</v>
      </c>
      <c r="F23" s="13" t="s">
        <v>23</v>
      </c>
      <c r="G23" s="14"/>
      <c r="H23" s="15">
        <v>1138.0</v>
      </c>
      <c r="I23" s="14"/>
      <c r="J23" s="15">
        <v>1138.0</v>
      </c>
      <c r="K23" s="14"/>
      <c r="L23" s="14"/>
      <c r="M23" s="14"/>
      <c r="N23" s="16"/>
      <c r="O23" s="3">
        <f t="shared" si="1"/>
        <v>1138</v>
      </c>
      <c r="P23" s="17"/>
      <c r="Q23" s="18" t="s">
        <v>34</v>
      </c>
      <c r="R23" s="18" t="s">
        <v>25</v>
      </c>
      <c r="S23" s="19" t="s">
        <v>77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ht="18.0" customHeight="1">
      <c r="A24" s="8" t="s">
        <v>19</v>
      </c>
      <c r="B24" s="9">
        <v>43586.0</v>
      </c>
      <c r="C24" s="10" t="s">
        <v>27</v>
      </c>
      <c r="D24" s="11" t="s">
        <v>78</v>
      </c>
      <c r="E24" s="12" t="s">
        <v>22</v>
      </c>
      <c r="F24" s="13" t="s">
        <v>39</v>
      </c>
      <c r="G24" s="14"/>
      <c r="H24" s="15">
        <v>569.0</v>
      </c>
      <c r="I24" s="14"/>
      <c r="J24" s="15">
        <v>569.0</v>
      </c>
      <c r="K24" s="14"/>
      <c r="L24" s="14"/>
      <c r="M24" s="15">
        <v>275.0</v>
      </c>
      <c r="N24" s="16"/>
      <c r="O24" s="3">
        <f t="shared" si="1"/>
        <v>844</v>
      </c>
      <c r="P24" s="17"/>
      <c r="Q24" s="18">
        <v>11.0</v>
      </c>
      <c r="R24" s="18" t="s">
        <v>25</v>
      </c>
      <c r="S24" s="19" t="s">
        <v>79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ht="18.0" customHeight="1">
      <c r="A25" s="8" t="s">
        <v>19</v>
      </c>
      <c r="B25" s="9">
        <v>43586.0</v>
      </c>
      <c r="C25" s="10" t="s">
        <v>27</v>
      </c>
      <c r="D25" s="11" t="s">
        <v>80</v>
      </c>
      <c r="E25" s="12" t="s">
        <v>22</v>
      </c>
      <c r="F25" s="13" t="s">
        <v>29</v>
      </c>
      <c r="G25" s="14"/>
      <c r="H25" s="15">
        <v>283.0</v>
      </c>
      <c r="I25" s="14"/>
      <c r="J25" s="15">
        <v>283.0</v>
      </c>
      <c r="K25" s="14"/>
      <c r="L25" s="14"/>
      <c r="M25" s="14"/>
      <c r="N25" s="16"/>
      <c r="O25" s="3">
        <f t="shared" si="1"/>
        <v>283</v>
      </c>
      <c r="P25" s="17"/>
      <c r="Q25" s="18" t="s">
        <v>34</v>
      </c>
      <c r="R25" s="18" t="s">
        <v>25</v>
      </c>
      <c r="S25" s="19" t="s">
        <v>81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ht="18.0" customHeight="1">
      <c r="A26" s="8" t="s">
        <v>19</v>
      </c>
      <c r="B26" s="9">
        <v>43586.0</v>
      </c>
      <c r="C26" s="10" t="s">
        <v>27</v>
      </c>
      <c r="D26" s="11" t="s">
        <v>82</v>
      </c>
      <c r="E26" s="12" t="s">
        <v>22</v>
      </c>
      <c r="F26" s="13" t="s">
        <v>29</v>
      </c>
      <c r="G26" s="14"/>
      <c r="H26" s="15">
        <v>354.0</v>
      </c>
      <c r="I26" s="14"/>
      <c r="J26" s="15">
        <v>354.0</v>
      </c>
      <c r="K26" s="14"/>
      <c r="L26" s="14"/>
      <c r="M26" s="14"/>
      <c r="N26" s="16"/>
      <c r="O26" s="3">
        <f t="shared" si="1"/>
        <v>354</v>
      </c>
      <c r="P26" s="17"/>
      <c r="Q26" s="18">
        <v>15.0</v>
      </c>
      <c r="R26" s="18" t="s">
        <v>25</v>
      </c>
      <c r="S26" s="19" t="s">
        <v>83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ht="18.0" customHeight="1">
      <c r="A27" s="8" t="s">
        <v>19</v>
      </c>
      <c r="B27" s="9">
        <v>43593.0</v>
      </c>
      <c r="C27" s="10" t="s">
        <v>27</v>
      </c>
      <c r="D27" s="11" t="s">
        <v>84</v>
      </c>
      <c r="E27" s="12" t="s">
        <v>22</v>
      </c>
      <c r="F27" s="13" t="s">
        <v>29</v>
      </c>
      <c r="G27" s="14"/>
      <c r="H27" s="15">
        <v>528.33</v>
      </c>
      <c r="I27" s="14"/>
      <c r="J27" s="15">
        <v>528.33</v>
      </c>
      <c r="K27" s="14"/>
      <c r="L27" s="15">
        <v>850.0</v>
      </c>
      <c r="M27" s="14"/>
      <c r="N27" s="16"/>
      <c r="O27" s="3">
        <f t="shared" si="1"/>
        <v>1378.33</v>
      </c>
      <c r="P27" s="17"/>
      <c r="Q27" s="18" t="s">
        <v>52</v>
      </c>
      <c r="R27" s="18" t="s">
        <v>25</v>
      </c>
      <c r="S27" s="19" t="s">
        <v>85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ht="18.0" customHeight="1">
      <c r="A28" s="8" t="s">
        <v>19</v>
      </c>
      <c r="B28" s="9">
        <v>43593.0</v>
      </c>
      <c r="C28" s="10" t="s">
        <v>27</v>
      </c>
      <c r="D28" s="11" t="s">
        <v>86</v>
      </c>
      <c r="E28" s="12" t="s">
        <v>22</v>
      </c>
      <c r="F28" s="13" t="s">
        <v>29</v>
      </c>
      <c r="G28" s="14"/>
      <c r="H28" s="15">
        <v>283.0</v>
      </c>
      <c r="I28" s="14"/>
      <c r="J28" s="15">
        <v>283.0</v>
      </c>
      <c r="K28" s="14"/>
      <c r="L28" s="14"/>
      <c r="M28" s="14"/>
      <c r="N28" s="16"/>
      <c r="O28" s="3">
        <f t="shared" si="1"/>
        <v>283</v>
      </c>
      <c r="P28" s="17"/>
      <c r="Q28" s="18" t="s">
        <v>30</v>
      </c>
      <c r="R28" s="18" t="s">
        <v>25</v>
      </c>
      <c r="S28" s="19" t="s">
        <v>87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ht="18.0" customHeight="1">
      <c r="A29" s="8" t="s">
        <v>19</v>
      </c>
      <c r="B29" s="9">
        <v>43593.0</v>
      </c>
      <c r="C29" s="10" t="s">
        <v>27</v>
      </c>
      <c r="D29" s="11" t="s">
        <v>88</v>
      </c>
      <c r="E29" s="12" t="s">
        <v>22</v>
      </c>
      <c r="F29" s="13" t="s">
        <v>29</v>
      </c>
      <c r="G29" s="14"/>
      <c r="H29" s="15">
        <v>326.67</v>
      </c>
      <c r="I29" s="14"/>
      <c r="J29" s="15">
        <v>326.67</v>
      </c>
      <c r="K29" s="14"/>
      <c r="L29" s="14"/>
      <c r="M29" s="14"/>
      <c r="N29" s="16"/>
      <c r="O29" s="3">
        <f t="shared" si="1"/>
        <v>326.67</v>
      </c>
      <c r="P29" s="17"/>
      <c r="Q29" s="18">
        <v>15.0</v>
      </c>
      <c r="R29" s="18" t="s">
        <v>25</v>
      </c>
      <c r="S29" s="19" t="s">
        <v>89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ht="18.0" customHeight="1">
      <c r="A30" s="8" t="s">
        <v>19</v>
      </c>
      <c r="B30" s="9">
        <v>43600.0</v>
      </c>
      <c r="C30" s="10" t="s">
        <v>27</v>
      </c>
      <c r="D30" s="11" t="s">
        <v>90</v>
      </c>
      <c r="E30" s="12" t="s">
        <v>22</v>
      </c>
      <c r="F30" s="13" t="s">
        <v>29</v>
      </c>
      <c r="G30" s="14"/>
      <c r="H30" s="15">
        <v>283.0</v>
      </c>
      <c r="I30" s="14"/>
      <c r="J30" s="15">
        <v>283.0</v>
      </c>
      <c r="K30" s="14"/>
      <c r="L30" s="14"/>
      <c r="M30" s="14"/>
      <c r="N30" s="16"/>
      <c r="O30" s="3">
        <f t="shared" si="1"/>
        <v>283</v>
      </c>
      <c r="P30" s="17"/>
      <c r="Q30" s="18" t="s">
        <v>34</v>
      </c>
      <c r="R30" s="18" t="s">
        <v>25</v>
      </c>
      <c r="S30" s="19" t="s">
        <v>91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ht="18.0" customHeight="1">
      <c r="A31" s="8" t="s">
        <v>19</v>
      </c>
      <c r="B31" s="9">
        <v>43600.0</v>
      </c>
      <c r="C31" s="10" t="s">
        <v>27</v>
      </c>
      <c r="D31" s="11" t="s">
        <v>92</v>
      </c>
      <c r="E31" s="12" t="s">
        <v>22</v>
      </c>
      <c r="F31" s="13" t="s">
        <v>23</v>
      </c>
      <c r="G31" s="14"/>
      <c r="H31" s="15">
        <v>1269.0</v>
      </c>
      <c r="I31" s="14"/>
      <c r="J31" s="15">
        <v>1269.0</v>
      </c>
      <c r="K31" s="14"/>
      <c r="L31" s="14"/>
      <c r="M31" s="14"/>
      <c r="N31" s="16"/>
      <c r="O31" s="3">
        <f t="shared" si="1"/>
        <v>1269</v>
      </c>
      <c r="P31" s="17"/>
      <c r="Q31" s="18">
        <v>15.0</v>
      </c>
      <c r="R31" s="18" t="s">
        <v>93</v>
      </c>
      <c r="S31" s="19" t="s">
        <v>94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ht="18.0" customHeight="1">
      <c r="A32" s="8" t="s">
        <v>19</v>
      </c>
      <c r="B32" s="9">
        <v>43606.0</v>
      </c>
      <c r="C32" s="10" t="s">
        <v>20</v>
      </c>
      <c r="D32" s="11" t="s">
        <v>95</v>
      </c>
      <c r="E32" s="12" t="s">
        <v>22</v>
      </c>
      <c r="F32" s="13" t="s">
        <v>23</v>
      </c>
      <c r="G32" s="14"/>
      <c r="H32" s="15">
        <v>1179.0</v>
      </c>
      <c r="I32" s="14"/>
      <c r="J32" s="15">
        <v>1179.0</v>
      </c>
      <c r="K32" s="14"/>
      <c r="L32" s="14"/>
      <c r="M32" s="15">
        <v>410.0</v>
      </c>
      <c r="N32" s="16"/>
      <c r="O32" s="3">
        <f t="shared" si="1"/>
        <v>1589</v>
      </c>
      <c r="P32" s="17"/>
      <c r="Q32" s="18" t="s">
        <v>34</v>
      </c>
      <c r="R32" s="18" t="s">
        <v>25</v>
      </c>
      <c r="S32" s="19" t="s">
        <v>96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ht="18.0" customHeight="1">
      <c r="A33" s="8" t="s">
        <v>19</v>
      </c>
      <c r="B33" s="9">
        <v>43606.0</v>
      </c>
      <c r="C33" s="10" t="s">
        <v>20</v>
      </c>
      <c r="D33" s="11" t="s">
        <v>97</v>
      </c>
      <c r="E33" s="12" t="s">
        <v>22</v>
      </c>
      <c r="F33" s="13" t="s">
        <v>29</v>
      </c>
      <c r="G33" s="14"/>
      <c r="H33" s="15">
        <v>284.33</v>
      </c>
      <c r="I33" s="14"/>
      <c r="J33" s="15">
        <v>284.33</v>
      </c>
      <c r="K33" s="14"/>
      <c r="L33" s="14"/>
      <c r="M33" s="14"/>
      <c r="N33" s="16"/>
      <c r="O33" s="3">
        <f t="shared" si="1"/>
        <v>284.33</v>
      </c>
      <c r="P33" s="17"/>
      <c r="Q33" s="18" t="s">
        <v>34</v>
      </c>
      <c r="R33" s="18" t="s">
        <v>25</v>
      </c>
      <c r="S33" s="19" t="s">
        <v>98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ht="18.0" customHeight="1">
      <c r="A34" s="8" t="s">
        <v>19</v>
      </c>
      <c r="B34" s="9">
        <v>43619.0</v>
      </c>
      <c r="C34" s="10" t="s">
        <v>27</v>
      </c>
      <c r="D34" s="11" t="s">
        <v>99</v>
      </c>
      <c r="E34" s="12" t="s">
        <v>100</v>
      </c>
      <c r="F34" s="13" t="s">
        <v>29</v>
      </c>
      <c r="G34" s="14"/>
      <c r="H34" s="15">
        <v>283.0</v>
      </c>
      <c r="I34" s="14"/>
      <c r="J34" s="15">
        <v>283.0</v>
      </c>
      <c r="K34" s="14"/>
      <c r="L34" s="14"/>
      <c r="M34" s="14"/>
      <c r="N34" s="16"/>
      <c r="O34" s="3">
        <f t="shared" si="1"/>
        <v>283</v>
      </c>
      <c r="P34" s="17"/>
      <c r="Q34" s="18" t="s">
        <v>101</v>
      </c>
      <c r="R34" s="18" t="s">
        <v>31</v>
      </c>
      <c r="S34" s="22" t="s">
        <v>102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ht="18.0" customHeight="1">
      <c r="A35" s="8" t="s">
        <v>19</v>
      </c>
      <c r="B35" s="9">
        <v>43619.0</v>
      </c>
      <c r="C35" s="10" t="s">
        <v>27</v>
      </c>
      <c r="D35" s="11" t="s">
        <v>103</v>
      </c>
      <c r="E35" s="12" t="s">
        <v>22</v>
      </c>
      <c r="F35" s="13" t="s">
        <v>29</v>
      </c>
      <c r="G35" s="14"/>
      <c r="H35" s="15">
        <v>283.0</v>
      </c>
      <c r="I35" s="14"/>
      <c r="J35" s="15">
        <v>283.0</v>
      </c>
      <c r="K35" s="14"/>
      <c r="L35" s="14"/>
      <c r="M35" s="14"/>
      <c r="N35" s="16"/>
      <c r="O35" s="3">
        <f t="shared" si="1"/>
        <v>283</v>
      </c>
      <c r="P35" s="17"/>
      <c r="Q35" s="18" t="s">
        <v>34</v>
      </c>
      <c r="R35" s="18" t="s">
        <v>25</v>
      </c>
      <c r="S35" s="19" t="s">
        <v>104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ht="18.0" customHeight="1">
      <c r="A36" s="8" t="s">
        <v>19</v>
      </c>
      <c r="B36" s="9">
        <v>43633.0</v>
      </c>
      <c r="C36" s="10" t="s">
        <v>27</v>
      </c>
      <c r="D36" s="11" t="s">
        <v>105</v>
      </c>
      <c r="E36" s="12" t="s">
        <v>22</v>
      </c>
      <c r="F36" s="13" t="s">
        <v>29</v>
      </c>
      <c r="G36" s="14"/>
      <c r="H36" s="15">
        <v>283.0</v>
      </c>
      <c r="I36" s="14"/>
      <c r="J36" s="15">
        <v>283.0</v>
      </c>
      <c r="K36" s="14"/>
      <c r="L36" s="14"/>
      <c r="M36" s="14"/>
      <c r="N36" s="16"/>
      <c r="O36" s="3">
        <f t="shared" si="1"/>
        <v>283</v>
      </c>
      <c r="P36" s="17"/>
      <c r="Q36" s="18" t="s">
        <v>61</v>
      </c>
      <c r="R36" s="18" t="s">
        <v>25</v>
      </c>
      <c r="S36" s="19" t="s">
        <v>106</v>
      </c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ht="18.0" customHeight="1">
      <c r="A37" s="8" t="s">
        <v>19</v>
      </c>
      <c r="B37" s="9">
        <v>43643.0</v>
      </c>
      <c r="C37" s="10" t="s">
        <v>27</v>
      </c>
      <c r="D37" s="11" t="s">
        <v>107</v>
      </c>
      <c r="E37" s="12" t="s">
        <v>22</v>
      </c>
      <c r="F37" s="13" t="s">
        <v>29</v>
      </c>
      <c r="G37" s="14"/>
      <c r="H37" s="15">
        <v>283.0</v>
      </c>
      <c r="I37" s="14"/>
      <c r="J37" s="15">
        <v>283.0</v>
      </c>
      <c r="K37" s="14"/>
      <c r="L37" s="14"/>
      <c r="M37" s="14"/>
      <c r="N37" s="16"/>
      <c r="O37" s="3">
        <f t="shared" si="1"/>
        <v>283</v>
      </c>
      <c r="P37" s="17"/>
      <c r="Q37" s="18" t="s">
        <v>34</v>
      </c>
      <c r="R37" s="18" t="s">
        <v>25</v>
      </c>
      <c r="S37" s="19" t="s">
        <v>108</v>
      </c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ht="18.0" customHeight="1">
      <c r="A38" s="8" t="s">
        <v>19</v>
      </c>
      <c r="B38" s="9">
        <v>43649.0</v>
      </c>
      <c r="C38" s="10" t="s">
        <v>27</v>
      </c>
      <c r="D38" s="11" t="s">
        <v>109</v>
      </c>
      <c r="E38" s="12" t="s">
        <v>22</v>
      </c>
      <c r="F38" s="13" t="s">
        <v>29</v>
      </c>
      <c r="G38" s="14"/>
      <c r="H38" s="15">
        <v>283.0</v>
      </c>
      <c r="I38" s="14"/>
      <c r="J38" s="15">
        <v>283.0</v>
      </c>
      <c r="K38" s="14"/>
      <c r="L38" s="14"/>
      <c r="M38" s="14"/>
      <c r="N38" s="16"/>
      <c r="O38" s="3">
        <f t="shared" si="1"/>
        <v>283</v>
      </c>
      <c r="P38" s="17"/>
      <c r="Q38" s="18" t="s">
        <v>30</v>
      </c>
      <c r="R38" s="18" t="s">
        <v>25</v>
      </c>
      <c r="S38" s="19" t="s">
        <v>110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ht="18.0" customHeight="1">
      <c r="A39" s="8" t="s">
        <v>19</v>
      </c>
      <c r="B39" s="9">
        <v>43649.0</v>
      </c>
      <c r="C39" s="10" t="s">
        <v>20</v>
      </c>
      <c r="D39" s="11" t="s">
        <v>111</v>
      </c>
      <c r="E39" s="12" t="s">
        <v>22</v>
      </c>
      <c r="F39" s="13" t="s">
        <v>29</v>
      </c>
      <c r="G39" s="14"/>
      <c r="H39" s="15">
        <v>283.0</v>
      </c>
      <c r="I39" s="14"/>
      <c r="J39" s="15">
        <v>283.0</v>
      </c>
      <c r="K39" s="14"/>
      <c r="L39" s="14"/>
      <c r="M39" s="14"/>
      <c r="N39" s="16"/>
      <c r="O39" s="3">
        <f t="shared" si="1"/>
        <v>283</v>
      </c>
      <c r="P39" s="17"/>
      <c r="Q39" s="18" t="s">
        <v>34</v>
      </c>
      <c r="R39" s="18" t="s">
        <v>25</v>
      </c>
      <c r="S39" s="19" t="s">
        <v>112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ht="18.0" customHeight="1">
      <c r="A40" s="8" t="s">
        <v>19</v>
      </c>
      <c r="B40" s="9">
        <v>43656.0</v>
      </c>
      <c r="C40" s="10" t="s">
        <v>27</v>
      </c>
      <c r="D40" s="11" t="s">
        <v>113</v>
      </c>
      <c r="E40" s="12" t="s">
        <v>22</v>
      </c>
      <c r="F40" s="13" t="s">
        <v>23</v>
      </c>
      <c r="G40" s="14"/>
      <c r="H40" s="15">
        <v>1179.0</v>
      </c>
      <c r="I40" s="14"/>
      <c r="J40" s="15">
        <v>1179.0</v>
      </c>
      <c r="K40" s="14"/>
      <c r="L40" s="14"/>
      <c r="M40" s="14"/>
      <c r="N40" s="16"/>
      <c r="O40" s="3">
        <f t="shared" si="1"/>
        <v>1179</v>
      </c>
      <c r="P40" s="17"/>
      <c r="Q40" s="18" t="s">
        <v>61</v>
      </c>
      <c r="R40" s="18" t="s">
        <v>25</v>
      </c>
      <c r="S40" s="19" t="s">
        <v>114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ht="18.0" customHeight="1">
      <c r="A41" s="8" t="s">
        <v>19</v>
      </c>
      <c r="B41" s="9">
        <v>43656.0</v>
      </c>
      <c r="C41" s="10" t="s">
        <v>27</v>
      </c>
      <c r="D41" s="11" t="s">
        <v>115</v>
      </c>
      <c r="E41" s="12" t="s">
        <v>22</v>
      </c>
      <c r="F41" s="13" t="s">
        <v>23</v>
      </c>
      <c r="G41" s="14"/>
      <c r="H41" s="15">
        <v>1179.0</v>
      </c>
      <c r="I41" s="14"/>
      <c r="J41" s="15">
        <v>1179.0</v>
      </c>
      <c r="K41" s="14"/>
      <c r="L41" s="14"/>
      <c r="M41" s="14"/>
      <c r="N41" s="16"/>
      <c r="O41" s="3">
        <f t="shared" si="1"/>
        <v>1179</v>
      </c>
      <c r="P41" s="17"/>
      <c r="Q41" s="18" t="s">
        <v>34</v>
      </c>
      <c r="R41" s="18" t="s">
        <v>25</v>
      </c>
      <c r="S41" s="19" t="s">
        <v>116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ht="18.0" customHeight="1">
      <c r="A42" s="8" t="s">
        <v>19</v>
      </c>
      <c r="B42" s="9">
        <v>43675.0</v>
      </c>
      <c r="C42" s="10" t="s">
        <v>27</v>
      </c>
      <c r="D42" s="11" t="s">
        <v>117</v>
      </c>
      <c r="E42" s="12" t="s">
        <v>22</v>
      </c>
      <c r="F42" s="13" t="s">
        <v>29</v>
      </c>
      <c r="G42" s="14"/>
      <c r="H42" s="15">
        <v>425.0</v>
      </c>
      <c r="I42" s="14"/>
      <c r="J42" s="15">
        <v>425.0</v>
      </c>
      <c r="K42" s="14"/>
      <c r="L42" s="14"/>
      <c r="M42" s="14"/>
      <c r="N42" s="16"/>
      <c r="O42" s="3">
        <f t="shared" si="1"/>
        <v>425</v>
      </c>
      <c r="P42" s="17"/>
      <c r="Q42" s="18" t="s">
        <v>30</v>
      </c>
      <c r="R42" s="18" t="s">
        <v>25</v>
      </c>
      <c r="S42" s="19" t="s">
        <v>118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ht="18.0" customHeight="1">
      <c r="A43" s="8" t="s">
        <v>19</v>
      </c>
      <c r="B43" s="9">
        <v>43684.0</v>
      </c>
      <c r="C43" s="10" t="s">
        <v>27</v>
      </c>
      <c r="D43" s="11" t="s">
        <v>119</v>
      </c>
      <c r="E43" s="12" t="s">
        <v>22</v>
      </c>
      <c r="F43" s="13" t="s">
        <v>29</v>
      </c>
      <c r="G43" s="14"/>
      <c r="H43" s="15">
        <v>283.0</v>
      </c>
      <c r="I43" s="14"/>
      <c r="J43" s="15">
        <v>283.0</v>
      </c>
      <c r="K43" s="14"/>
      <c r="L43" s="14"/>
      <c r="M43" s="14"/>
      <c r="N43" s="16"/>
      <c r="O43" s="3">
        <f t="shared" si="1"/>
        <v>283</v>
      </c>
      <c r="P43" s="17"/>
      <c r="Q43" s="18" t="s">
        <v>34</v>
      </c>
      <c r="R43" s="18" t="s">
        <v>25</v>
      </c>
      <c r="S43" s="19" t="s">
        <v>120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ht="18.0" customHeight="1">
      <c r="A44" s="8" t="s">
        <v>19</v>
      </c>
      <c r="B44" s="9">
        <v>43713.0</v>
      </c>
      <c r="C44" s="10" t="s">
        <v>121</v>
      </c>
      <c r="D44" s="11" t="s">
        <v>122</v>
      </c>
      <c r="E44" s="12" t="s">
        <v>22</v>
      </c>
      <c r="F44" s="13" t="s">
        <v>29</v>
      </c>
      <c r="G44" s="14"/>
      <c r="H44" s="15">
        <v>303.0</v>
      </c>
      <c r="I44" s="14"/>
      <c r="J44" s="15">
        <v>303.0</v>
      </c>
      <c r="K44" s="14"/>
      <c r="L44" s="14"/>
      <c r="M44" s="14"/>
      <c r="N44" s="16"/>
      <c r="O44" s="3">
        <f t="shared" si="1"/>
        <v>303</v>
      </c>
      <c r="P44" s="17"/>
      <c r="Q44" s="18" t="s">
        <v>34</v>
      </c>
      <c r="R44" s="18" t="s">
        <v>25</v>
      </c>
      <c r="S44" s="19" t="s">
        <v>123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ht="18.0" customHeight="1">
      <c r="A45" s="8" t="s">
        <v>19</v>
      </c>
      <c r="B45" s="9">
        <v>43718.0</v>
      </c>
      <c r="C45" s="10" t="s">
        <v>20</v>
      </c>
      <c r="D45" s="11" t="s">
        <v>124</v>
      </c>
      <c r="E45" s="12" t="s">
        <v>22</v>
      </c>
      <c r="F45" s="13" t="s">
        <v>39</v>
      </c>
      <c r="G45" s="14"/>
      <c r="H45" s="15">
        <v>486.0</v>
      </c>
      <c r="I45" s="14"/>
      <c r="J45" s="15">
        <v>486.0</v>
      </c>
      <c r="K45" s="14"/>
      <c r="L45" s="15">
        <v>1000.0</v>
      </c>
      <c r="M45" s="15">
        <v>600.0</v>
      </c>
      <c r="N45" s="16"/>
      <c r="O45" s="3">
        <f t="shared" si="1"/>
        <v>2086</v>
      </c>
      <c r="P45" s="17"/>
      <c r="Q45" s="18" t="s">
        <v>125</v>
      </c>
      <c r="R45" s="18" t="s">
        <v>25</v>
      </c>
      <c r="S45" s="19" t="s">
        <v>126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ht="18.0" customHeight="1">
      <c r="A46" s="8" t="s">
        <v>19</v>
      </c>
      <c r="B46" s="9">
        <v>43719.0</v>
      </c>
      <c r="C46" s="10" t="s">
        <v>27</v>
      </c>
      <c r="D46" s="11" t="s">
        <v>127</v>
      </c>
      <c r="E46" s="12" t="s">
        <v>22</v>
      </c>
      <c r="F46" s="13" t="s">
        <v>23</v>
      </c>
      <c r="G46" s="14"/>
      <c r="H46" s="15">
        <v>1005.0</v>
      </c>
      <c r="I46" s="14"/>
      <c r="J46" s="15">
        <v>1005.0</v>
      </c>
      <c r="K46" s="14"/>
      <c r="L46" s="14"/>
      <c r="M46" s="15">
        <f>266+900</f>
        <v>1166</v>
      </c>
      <c r="N46" s="16"/>
      <c r="O46" s="3">
        <f t="shared" si="1"/>
        <v>2171</v>
      </c>
      <c r="P46" s="17"/>
      <c r="Q46" s="18" t="s">
        <v>34</v>
      </c>
      <c r="R46" s="18" t="s">
        <v>25</v>
      </c>
      <c r="S46" s="19" t="s">
        <v>128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ht="18.0" customHeight="1">
      <c r="A47" s="8" t="s">
        <v>19</v>
      </c>
      <c r="B47" s="9">
        <v>43731.0</v>
      </c>
      <c r="C47" s="10" t="s">
        <v>20</v>
      </c>
      <c r="D47" s="11" t="s">
        <v>129</v>
      </c>
      <c r="E47" s="12" t="s">
        <v>22</v>
      </c>
      <c r="F47" s="13" t="s">
        <v>23</v>
      </c>
      <c r="G47" s="14"/>
      <c r="H47" s="15">
        <v>1400.0</v>
      </c>
      <c r="I47" s="14"/>
      <c r="J47" s="15">
        <v>1400.0</v>
      </c>
      <c r="K47" s="14"/>
      <c r="L47" s="14"/>
      <c r="M47" s="15">
        <f>38*161.95+3</f>
        <v>6157.1</v>
      </c>
      <c r="N47" s="16"/>
      <c r="O47" s="3">
        <f t="shared" si="1"/>
        <v>7557.1</v>
      </c>
      <c r="P47" s="17"/>
      <c r="Q47" s="18" t="s">
        <v>34</v>
      </c>
      <c r="R47" s="18" t="s">
        <v>25</v>
      </c>
      <c r="S47" s="19" t="s">
        <v>130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ht="18.0" customHeight="1">
      <c r="A48" s="8" t="s">
        <v>19</v>
      </c>
      <c r="B48" s="9">
        <v>43738.0</v>
      </c>
      <c r="C48" s="10" t="s">
        <v>27</v>
      </c>
      <c r="D48" s="11" t="s">
        <v>131</v>
      </c>
      <c r="E48" s="12" t="s">
        <v>22</v>
      </c>
      <c r="F48" s="13" t="s">
        <v>29</v>
      </c>
      <c r="G48" s="14"/>
      <c r="H48" s="15">
        <v>283.0</v>
      </c>
      <c r="I48" s="14"/>
      <c r="J48" s="15">
        <v>283.0</v>
      </c>
      <c r="K48" s="14"/>
      <c r="L48" s="14"/>
      <c r="M48" s="14"/>
      <c r="N48" s="16"/>
      <c r="O48" s="3">
        <f t="shared" si="1"/>
        <v>283</v>
      </c>
      <c r="P48" s="17"/>
      <c r="Q48" s="18" t="s">
        <v>34</v>
      </c>
      <c r="R48" s="18" t="s">
        <v>25</v>
      </c>
      <c r="S48" s="19" t="s">
        <v>132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ht="18.0" customHeight="1">
      <c r="A49" s="8" t="s">
        <v>19</v>
      </c>
      <c r="B49" s="9">
        <v>43745.0</v>
      </c>
      <c r="C49" s="10" t="s">
        <v>20</v>
      </c>
      <c r="D49" s="11" t="s">
        <v>133</v>
      </c>
      <c r="E49" s="12" t="s">
        <v>22</v>
      </c>
      <c r="F49" s="13" t="s">
        <v>23</v>
      </c>
      <c r="G49" s="14"/>
      <c r="H49" s="15">
        <v>1179.0</v>
      </c>
      <c r="I49" s="14"/>
      <c r="J49" s="15">
        <v>1179.0</v>
      </c>
      <c r="K49" s="14"/>
      <c r="L49" s="14"/>
      <c r="M49" s="15">
        <v>598.0</v>
      </c>
      <c r="N49" s="16"/>
      <c r="O49" s="3">
        <f t="shared" si="1"/>
        <v>1777</v>
      </c>
      <c r="P49" s="17"/>
      <c r="Q49" s="18" t="s">
        <v>34</v>
      </c>
      <c r="R49" s="18" t="s">
        <v>25</v>
      </c>
      <c r="S49" s="19" t="s">
        <v>134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ht="18.0" customHeight="1">
      <c r="A50" s="8" t="s">
        <v>19</v>
      </c>
      <c r="B50" s="9">
        <v>43755.0</v>
      </c>
      <c r="C50" s="10" t="s">
        <v>27</v>
      </c>
      <c r="D50" s="11" t="s">
        <v>135</v>
      </c>
      <c r="E50" s="12" t="s">
        <v>22</v>
      </c>
      <c r="F50" s="13" t="s">
        <v>29</v>
      </c>
      <c r="G50" s="14"/>
      <c r="H50" s="15">
        <v>283.0</v>
      </c>
      <c r="I50" s="14"/>
      <c r="J50" s="15">
        <v>283.0</v>
      </c>
      <c r="K50" s="14"/>
      <c r="L50" s="14"/>
      <c r="M50" s="14"/>
      <c r="N50" s="16"/>
      <c r="O50" s="3">
        <f t="shared" si="1"/>
        <v>283</v>
      </c>
      <c r="P50" s="17"/>
      <c r="Q50" s="18" t="s">
        <v>34</v>
      </c>
      <c r="R50" s="18" t="s">
        <v>25</v>
      </c>
      <c r="S50" s="19" t="s">
        <v>136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ht="18.0" customHeight="1">
      <c r="A51" s="8" t="s">
        <v>19</v>
      </c>
      <c r="B51" s="9">
        <v>43755.0</v>
      </c>
      <c r="C51" s="10" t="s">
        <v>27</v>
      </c>
      <c r="D51" s="11" t="s">
        <v>137</v>
      </c>
      <c r="E51" s="12" t="s">
        <v>22</v>
      </c>
      <c r="F51" s="13" t="s">
        <v>23</v>
      </c>
      <c r="G51" s="14"/>
      <c r="H51" s="15">
        <v>1179.0</v>
      </c>
      <c r="I51" s="14"/>
      <c r="J51" s="15">
        <v>1179.0</v>
      </c>
      <c r="K51" s="14"/>
      <c r="L51" s="14"/>
      <c r="M51" s="14"/>
      <c r="N51" s="16"/>
      <c r="O51" s="3">
        <f t="shared" si="1"/>
        <v>1179</v>
      </c>
      <c r="P51" s="17"/>
      <c r="Q51" s="18" t="s">
        <v>34</v>
      </c>
      <c r="R51" s="18" t="s">
        <v>25</v>
      </c>
      <c r="S51" s="19" t="s">
        <v>138</v>
      </c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ht="18.0" customHeight="1">
      <c r="A52" s="8" t="s">
        <v>19</v>
      </c>
      <c r="B52" s="9">
        <v>43768.0</v>
      </c>
      <c r="C52" s="10" t="s">
        <v>27</v>
      </c>
      <c r="D52" s="11" t="s">
        <v>139</v>
      </c>
      <c r="E52" s="12" t="s">
        <v>22</v>
      </c>
      <c r="F52" s="13" t="s">
        <v>23</v>
      </c>
      <c r="G52" s="14"/>
      <c r="H52" s="15">
        <v>1179.0</v>
      </c>
      <c r="I52" s="14"/>
      <c r="J52" s="15">
        <v>1179.0</v>
      </c>
      <c r="K52" s="14"/>
      <c r="L52" s="14"/>
      <c r="M52" s="14"/>
      <c r="N52" s="16"/>
      <c r="O52" s="3">
        <f t="shared" si="1"/>
        <v>1179</v>
      </c>
      <c r="P52" s="17"/>
      <c r="Q52" s="18" t="s">
        <v>30</v>
      </c>
      <c r="R52" s="18" t="s">
        <v>25</v>
      </c>
      <c r="S52" s="19" t="s">
        <v>140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ht="18.0" customHeight="1">
      <c r="A53" s="8" t="s">
        <v>19</v>
      </c>
      <c r="B53" s="9">
        <v>43774.0</v>
      </c>
      <c r="C53" s="10" t="s">
        <v>27</v>
      </c>
      <c r="D53" s="11" t="s">
        <v>141</v>
      </c>
      <c r="E53" s="12" t="s">
        <v>22</v>
      </c>
      <c r="F53" s="13" t="s">
        <v>23</v>
      </c>
      <c r="G53" s="14"/>
      <c r="H53" s="15">
        <v>1076.67</v>
      </c>
      <c r="I53" s="14"/>
      <c r="J53" s="15">
        <v>1076.67</v>
      </c>
      <c r="K53" s="14"/>
      <c r="L53" s="14"/>
      <c r="M53" s="14"/>
      <c r="N53" s="16"/>
      <c r="O53" s="3">
        <f t="shared" si="1"/>
        <v>1076.67</v>
      </c>
      <c r="P53" s="17"/>
      <c r="Q53" s="18">
        <v>15.0</v>
      </c>
      <c r="R53" s="18" t="s">
        <v>25</v>
      </c>
      <c r="S53" s="19" t="s">
        <v>142</v>
      </c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ht="18.0" customHeight="1">
      <c r="A54" s="8" t="s">
        <v>19</v>
      </c>
      <c r="B54" s="9">
        <v>43802.0</v>
      </c>
      <c r="C54" s="10" t="s">
        <v>20</v>
      </c>
      <c r="D54" s="11" t="s">
        <v>143</v>
      </c>
      <c r="E54" s="12" t="s">
        <v>22</v>
      </c>
      <c r="F54" s="13" t="s">
        <v>29</v>
      </c>
      <c r="G54" s="14"/>
      <c r="H54" s="15">
        <v>283.0</v>
      </c>
      <c r="I54" s="14"/>
      <c r="J54" s="15">
        <v>283.0</v>
      </c>
      <c r="K54" s="14"/>
      <c r="L54" s="14"/>
      <c r="M54" s="14"/>
      <c r="N54" s="16"/>
      <c r="O54" s="3">
        <f t="shared" si="1"/>
        <v>283</v>
      </c>
      <c r="P54" s="17"/>
      <c r="Q54" s="18" t="s">
        <v>34</v>
      </c>
      <c r="R54" s="18" t="s">
        <v>25</v>
      </c>
      <c r="S54" s="19" t="s">
        <v>144</v>
      </c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ht="18.0" customHeight="1">
      <c r="A55" s="8" t="s">
        <v>19</v>
      </c>
      <c r="B55" s="9">
        <v>43846.0</v>
      </c>
      <c r="C55" s="10" t="s">
        <v>27</v>
      </c>
      <c r="D55" s="11" t="s">
        <v>145</v>
      </c>
      <c r="E55" s="12" t="s">
        <v>22</v>
      </c>
      <c r="F55" s="13" t="s">
        <v>29</v>
      </c>
      <c r="G55" s="14"/>
      <c r="H55" s="15">
        <v>283.0</v>
      </c>
      <c r="I55" s="14"/>
      <c r="J55" s="15">
        <v>283.0</v>
      </c>
      <c r="K55" s="14"/>
      <c r="L55" s="14"/>
      <c r="M55" s="14"/>
      <c r="N55" s="16"/>
      <c r="O55" s="3">
        <f t="shared" si="1"/>
        <v>283</v>
      </c>
      <c r="P55" s="17"/>
      <c r="Q55" s="18" t="s">
        <v>34</v>
      </c>
      <c r="R55" s="18" t="s">
        <v>25</v>
      </c>
      <c r="S55" s="19" t="s">
        <v>146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ht="18.0" customHeight="1">
      <c r="A56" s="8" t="s">
        <v>19</v>
      </c>
      <c r="B56" s="9">
        <v>43861.0</v>
      </c>
      <c r="C56" s="10" t="s">
        <v>20</v>
      </c>
      <c r="D56" s="11" t="s">
        <v>147</v>
      </c>
      <c r="E56" s="12" t="s">
        <v>22</v>
      </c>
      <c r="F56" s="13" t="s">
        <v>29</v>
      </c>
      <c r="G56" s="14"/>
      <c r="H56" s="15">
        <v>283.0</v>
      </c>
      <c r="I56" s="14"/>
      <c r="J56" s="15">
        <v>283.0</v>
      </c>
      <c r="K56" s="14"/>
      <c r="L56" s="14"/>
      <c r="M56" s="14"/>
      <c r="N56" s="16"/>
      <c r="O56" s="3">
        <f t="shared" si="1"/>
        <v>283</v>
      </c>
      <c r="P56" s="17"/>
      <c r="Q56" s="18" t="s">
        <v>34</v>
      </c>
      <c r="R56" s="18" t="s">
        <v>25</v>
      </c>
      <c r="S56" s="19" t="s">
        <v>148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ht="18.0" customHeight="1">
      <c r="A57" s="8" t="s">
        <v>19</v>
      </c>
      <c r="B57" s="9">
        <v>43867.0</v>
      </c>
      <c r="C57" s="10" t="s">
        <v>27</v>
      </c>
      <c r="D57" s="11" t="s">
        <v>149</v>
      </c>
      <c r="E57" s="12" t="s">
        <v>22</v>
      </c>
      <c r="F57" s="13" t="s">
        <v>39</v>
      </c>
      <c r="G57" s="14"/>
      <c r="H57" s="15">
        <v>425.0</v>
      </c>
      <c r="I57" s="14"/>
      <c r="J57" s="15">
        <v>425.0</v>
      </c>
      <c r="K57" s="14"/>
      <c r="L57" s="14"/>
      <c r="M57" s="14"/>
      <c r="N57" s="16"/>
      <c r="O57" s="3">
        <f t="shared" si="1"/>
        <v>425</v>
      </c>
      <c r="P57" s="17"/>
      <c r="Q57" s="18" t="s">
        <v>30</v>
      </c>
      <c r="R57" s="18" t="s">
        <v>25</v>
      </c>
      <c r="S57" s="19" t="s">
        <v>150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ht="18.0" customHeight="1">
      <c r="A58" s="8" t="s">
        <v>19</v>
      </c>
      <c r="B58" s="9">
        <v>43878.0</v>
      </c>
      <c r="C58" s="10" t="s">
        <v>27</v>
      </c>
      <c r="D58" s="11" t="s">
        <v>151</v>
      </c>
      <c r="E58" s="12" t="s">
        <v>22</v>
      </c>
      <c r="F58" s="13" t="s">
        <v>29</v>
      </c>
      <c r="G58" s="14"/>
      <c r="H58" s="15">
        <v>283.0</v>
      </c>
      <c r="I58" s="14"/>
      <c r="J58" s="15">
        <v>283.0</v>
      </c>
      <c r="K58" s="14"/>
      <c r="L58" s="14"/>
      <c r="M58" s="14"/>
      <c r="N58" s="16"/>
      <c r="O58" s="3">
        <f t="shared" si="1"/>
        <v>283</v>
      </c>
      <c r="P58" s="17"/>
      <c r="Q58" s="18" t="s">
        <v>34</v>
      </c>
      <c r="R58" s="18" t="s">
        <v>25</v>
      </c>
      <c r="S58" s="19" t="s">
        <v>152</v>
      </c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ht="18.0" customHeight="1">
      <c r="A59" s="8" t="s">
        <v>19</v>
      </c>
      <c r="B59" s="9">
        <v>43888.0</v>
      </c>
      <c r="C59" s="10" t="s">
        <v>20</v>
      </c>
      <c r="D59" s="11" t="s">
        <v>153</v>
      </c>
      <c r="E59" s="12" t="s">
        <v>22</v>
      </c>
      <c r="F59" s="13" t="s">
        <v>29</v>
      </c>
      <c r="G59" s="14"/>
      <c r="H59" s="15">
        <v>283.0</v>
      </c>
      <c r="I59" s="14"/>
      <c r="J59" s="15">
        <v>283.0</v>
      </c>
      <c r="K59" s="14"/>
      <c r="L59" s="14"/>
      <c r="M59" s="14"/>
      <c r="N59" s="16"/>
      <c r="O59" s="3">
        <f t="shared" si="1"/>
        <v>283</v>
      </c>
      <c r="P59" s="17"/>
      <c r="Q59" s="18" t="s">
        <v>34</v>
      </c>
      <c r="R59" s="18" t="s">
        <v>25</v>
      </c>
      <c r="S59" s="19" t="s">
        <v>154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ht="18.0" customHeight="1">
      <c r="A60" s="8" t="s">
        <v>19</v>
      </c>
      <c r="B60" s="9">
        <v>43892.0</v>
      </c>
      <c r="C60" s="10" t="s">
        <v>20</v>
      </c>
      <c r="D60" s="11" t="s">
        <v>155</v>
      </c>
      <c r="E60" s="12" t="s">
        <v>22</v>
      </c>
      <c r="F60" s="13" t="s">
        <v>29</v>
      </c>
      <c r="G60" s="14"/>
      <c r="H60" s="15">
        <v>283.0</v>
      </c>
      <c r="I60" s="14"/>
      <c r="J60" s="15">
        <v>283.0</v>
      </c>
      <c r="K60" s="14"/>
      <c r="L60" s="14"/>
      <c r="M60" s="15">
        <v>199.0</v>
      </c>
      <c r="N60" s="16"/>
      <c r="O60" s="3">
        <f t="shared" si="1"/>
        <v>482</v>
      </c>
      <c r="P60" s="17"/>
      <c r="Q60" s="18" t="s">
        <v>61</v>
      </c>
      <c r="R60" s="18" t="s">
        <v>25</v>
      </c>
      <c r="S60" s="19" t="s">
        <v>156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ht="18.0" customHeight="1">
      <c r="A61" s="8" t="s">
        <v>19</v>
      </c>
      <c r="B61" s="9">
        <v>43896.0</v>
      </c>
      <c r="C61" s="10" t="s">
        <v>27</v>
      </c>
      <c r="D61" s="11" t="s">
        <v>157</v>
      </c>
      <c r="E61" s="12" t="s">
        <v>22</v>
      </c>
      <c r="F61" s="13" t="s">
        <v>29</v>
      </c>
      <c r="G61" s="14"/>
      <c r="H61" s="15">
        <v>283.0</v>
      </c>
      <c r="I61" s="14"/>
      <c r="J61" s="15">
        <v>283.0</v>
      </c>
      <c r="K61" s="15">
        <v>350.0</v>
      </c>
      <c r="L61" s="14"/>
      <c r="M61" s="14"/>
      <c r="N61" s="23">
        <v>156.0</v>
      </c>
      <c r="O61" s="3">
        <f t="shared" si="1"/>
        <v>477</v>
      </c>
      <c r="P61" s="24" t="s">
        <v>158</v>
      </c>
      <c r="Q61" s="18" t="s">
        <v>34</v>
      </c>
      <c r="R61" s="18" t="s">
        <v>25</v>
      </c>
      <c r="S61" s="19" t="s">
        <v>159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ht="18.0" customHeight="1">
      <c r="A62" s="8" t="s">
        <v>19</v>
      </c>
      <c r="B62" s="9">
        <v>43903.0</v>
      </c>
      <c r="C62" s="10" t="s">
        <v>20</v>
      </c>
      <c r="D62" s="11" t="s">
        <v>160</v>
      </c>
      <c r="E62" s="12" t="s">
        <v>22</v>
      </c>
      <c r="F62" s="13" t="s">
        <v>39</v>
      </c>
      <c r="G62" s="14"/>
      <c r="H62" s="15">
        <v>1231.0</v>
      </c>
      <c r="I62" s="14"/>
      <c r="J62" s="15">
        <v>1231.0</v>
      </c>
      <c r="K62" s="15">
        <v>350.0</v>
      </c>
      <c r="L62" s="14"/>
      <c r="M62" s="14"/>
      <c r="N62" s="16"/>
      <c r="O62" s="3">
        <f t="shared" si="1"/>
        <v>1581</v>
      </c>
      <c r="P62" s="17"/>
      <c r="Q62" s="18" t="s">
        <v>30</v>
      </c>
      <c r="R62" s="18" t="s">
        <v>25</v>
      </c>
      <c r="S62" s="19" t="s">
        <v>161</v>
      </c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ht="18.0" customHeight="1">
      <c r="A63" s="8" t="s">
        <v>19</v>
      </c>
      <c r="B63" s="9">
        <v>43920.0</v>
      </c>
      <c r="C63" s="10" t="s">
        <v>27</v>
      </c>
      <c r="D63" s="11" t="s">
        <v>162</v>
      </c>
      <c r="E63" s="12" t="s">
        <v>22</v>
      </c>
      <c r="F63" s="13" t="s">
        <v>23</v>
      </c>
      <c r="G63" s="14"/>
      <c r="H63" s="15">
        <v>1243.35</v>
      </c>
      <c r="I63" s="14"/>
      <c r="J63" s="15">
        <v>1243.35</v>
      </c>
      <c r="K63" s="14"/>
      <c r="L63" s="15">
        <v>1920.0</v>
      </c>
      <c r="M63" s="15">
        <v>250.0</v>
      </c>
      <c r="N63" s="16"/>
      <c r="O63" s="3">
        <f t="shared" si="1"/>
        <v>3413.35</v>
      </c>
      <c r="P63" s="17"/>
      <c r="Q63" s="18" t="s">
        <v>61</v>
      </c>
      <c r="R63" s="18" t="s">
        <v>25</v>
      </c>
      <c r="S63" s="19" t="s">
        <v>163</v>
      </c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ht="18.0" customHeight="1">
      <c r="A64" s="8" t="s">
        <v>19</v>
      </c>
      <c r="B64" s="9">
        <v>43943.0</v>
      </c>
      <c r="C64" s="10" t="s">
        <v>20</v>
      </c>
      <c r="D64" s="11" t="s">
        <v>164</v>
      </c>
      <c r="E64" s="12" t="s">
        <v>22</v>
      </c>
      <c r="F64" s="13" t="s">
        <v>23</v>
      </c>
      <c r="G64" s="14"/>
      <c r="H64" s="15">
        <v>5686.0</v>
      </c>
      <c r="I64" s="14"/>
      <c r="J64" s="15">
        <v>5686.0</v>
      </c>
      <c r="K64" s="14"/>
      <c r="L64" s="14"/>
      <c r="M64" s="14"/>
      <c r="N64" s="16"/>
      <c r="O64" s="3">
        <f t="shared" si="1"/>
        <v>5686</v>
      </c>
      <c r="P64" s="17"/>
      <c r="Q64" s="18">
        <v>11.0</v>
      </c>
      <c r="R64" s="18" t="s">
        <v>25</v>
      </c>
      <c r="S64" s="19" t="s">
        <v>165</v>
      </c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ht="18.0" customHeight="1">
      <c r="A65" s="8" t="s">
        <v>19</v>
      </c>
      <c r="B65" s="9">
        <v>43943.0</v>
      </c>
      <c r="C65" s="10" t="s">
        <v>20</v>
      </c>
      <c r="D65" s="11" t="s">
        <v>166</v>
      </c>
      <c r="E65" s="12" t="s">
        <v>22</v>
      </c>
      <c r="F65" s="13" t="s">
        <v>29</v>
      </c>
      <c r="G65" s="14"/>
      <c r="H65" s="15">
        <v>283.0</v>
      </c>
      <c r="I65" s="14"/>
      <c r="J65" s="15">
        <v>283.0</v>
      </c>
      <c r="K65" s="14"/>
      <c r="L65" s="14"/>
      <c r="M65" s="15">
        <v>359.0</v>
      </c>
      <c r="N65" s="16"/>
      <c r="O65" s="3">
        <f t="shared" si="1"/>
        <v>642</v>
      </c>
      <c r="P65" s="17"/>
      <c r="Q65" s="18" t="s">
        <v>34</v>
      </c>
      <c r="R65" s="18" t="s">
        <v>25</v>
      </c>
      <c r="S65" s="19" t="s">
        <v>167</v>
      </c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ht="18.0" customHeight="1">
      <c r="A66" s="8" t="s">
        <v>19</v>
      </c>
      <c r="B66" s="9">
        <v>43949.0</v>
      </c>
      <c r="C66" s="10" t="s">
        <v>20</v>
      </c>
      <c r="D66" s="11" t="s">
        <v>168</v>
      </c>
      <c r="E66" s="12" t="s">
        <v>22</v>
      </c>
      <c r="F66" s="13" t="s">
        <v>29</v>
      </c>
      <c r="G66" s="14"/>
      <c r="H66" s="15">
        <v>283.0</v>
      </c>
      <c r="I66" s="14"/>
      <c r="J66" s="15">
        <v>283.0</v>
      </c>
      <c r="K66" s="14"/>
      <c r="L66" s="14"/>
      <c r="M66" s="14"/>
      <c r="N66" s="16"/>
      <c r="O66" s="3">
        <f t="shared" si="1"/>
        <v>283</v>
      </c>
      <c r="P66" s="17"/>
      <c r="Q66" s="18" t="s">
        <v>61</v>
      </c>
      <c r="R66" s="18" t="s">
        <v>25</v>
      </c>
      <c r="S66" s="19" t="s">
        <v>169</v>
      </c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ht="18.0" customHeight="1">
      <c r="A67" s="8" t="s">
        <v>19</v>
      </c>
      <c r="B67" s="9">
        <v>43950.0</v>
      </c>
      <c r="C67" s="10" t="s">
        <v>20</v>
      </c>
      <c r="D67" s="11" t="s">
        <v>170</v>
      </c>
      <c r="E67" s="12" t="s">
        <v>22</v>
      </c>
      <c r="F67" s="13" t="s">
        <v>23</v>
      </c>
      <c r="G67" s="14"/>
      <c r="H67" s="15">
        <v>1179.0</v>
      </c>
      <c r="I67" s="14"/>
      <c r="J67" s="15">
        <v>1179.0</v>
      </c>
      <c r="K67" s="14"/>
      <c r="L67" s="14"/>
      <c r="M67" s="14"/>
      <c r="N67" s="16"/>
      <c r="O67" s="3">
        <f t="shared" si="1"/>
        <v>1179</v>
      </c>
      <c r="P67" s="17"/>
      <c r="Q67" s="18" t="s">
        <v>30</v>
      </c>
      <c r="R67" s="18" t="s">
        <v>25</v>
      </c>
      <c r="S67" s="19" t="s">
        <v>171</v>
      </c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ht="18.0" customHeight="1">
      <c r="A68" s="8" t="s">
        <v>19</v>
      </c>
      <c r="B68" s="9">
        <v>43955.0</v>
      </c>
      <c r="C68" s="10" t="s">
        <v>27</v>
      </c>
      <c r="D68" s="11" t="s">
        <v>172</v>
      </c>
      <c r="E68" s="12" t="s">
        <v>22</v>
      </c>
      <c r="F68" s="13" t="s">
        <v>39</v>
      </c>
      <c r="G68" s="14"/>
      <c r="H68" s="15">
        <v>425.0</v>
      </c>
      <c r="I68" s="14"/>
      <c r="J68" s="15">
        <v>425.0</v>
      </c>
      <c r="K68" s="14"/>
      <c r="L68" s="14"/>
      <c r="M68" s="14"/>
      <c r="N68" s="16"/>
      <c r="O68" s="3">
        <f t="shared" si="1"/>
        <v>425</v>
      </c>
      <c r="P68" s="17"/>
      <c r="Q68" s="18" t="s">
        <v>30</v>
      </c>
      <c r="R68" s="18" t="s">
        <v>25</v>
      </c>
      <c r="S68" s="19" t="s">
        <v>173</v>
      </c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ht="18.0" customHeight="1">
      <c r="A69" s="8" t="s">
        <v>19</v>
      </c>
      <c r="B69" s="9">
        <v>43957.0</v>
      </c>
      <c r="C69" s="10" t="s">
        <v>20</v>
      </c>
      <c r="D69" s="11" t="s">
        <v>174</v>
      </c>
      <c r="E69" s="12" t="s">
        <v>22</v>
      </c>
      <c r="F69" s="13" t="s">
        <v>39</v>
      </c>
      <c r="G69" s="14"/>
      <c r="H69" s="15">
        <v>1179.0</v>
      </c>
      <c r="I69" s="14"/>
      <c r="J69" s="15">
        <v>1179.0</v>
      </c>
      <c r="K69" s="14"/>
      <c r="L69" s="14"/>
      <c r="M69" s="14"/>
      <c r="N69" s="16"/>
      <c r="O69" s="3">
        <f t="shared" si="1"/>
        <v>1179</v>
      </c>
      <c r="P69" s="17"/>
      <c r="Q69" s="18">
        <v>15.0</v>
      </c>
      <c r="R69" s="18" t="s">
        <v>25</v>
      </c>
      <c r="S69" s="19" t="s">
        <v>175</v>
      </c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ht="18.0" customHeight="1">
      <c r="A70" s="8" t="s">
        <v>19</v>
      </c>
      <c r="B70" s="9">
        <v>43957.0</v>
      </c>
      <c r="C70" s="10" t="s">
        <v>20</v>
      </c>
      <c r="D70" s="11" t="s">
        <v>176</v>
      </c>
      <c r="E70" s="12" t="s">
        <v>22</v>
      </c>
      <c r="F70" s="13" t="s">
        <v>39</v>
      </c>
      <c r="G70" s="14"/>
      <c r="H70" s="15">
        <v>1179.0</v>
      </c>
      <c r="I70" s="14"/>
      <c r="J70" s="15">
        <v>1179.0</v>
      </c>
      <c r="K70" s="14"/>
      <c r="L70" s="14"/>
      <c r="M70" s="14"/>
      <c r="N70" s="16"/>
      <c r="O70" s="3">
        <f t="shared" si="1"/>
        <v>1179</v>
      </c>
      <c r="P70" s="17"/>
      <c r="Q70" s="18">
        <v>15.0</v>
      </c>
      <c r="R70" s="18" t="s">
        <v>25</v>
      </c>
      <c r="S70" s="19" t="s">
        <v>175</v>
      </c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ht="18.0" customHeight="1">
      <c r="A71" s="8" t="s">
        <v>19</v>
      </c>
      <c r="B71" s="9">
        <v>43958.0</v>
      </c>
      <c r="C71" s="10" t="s">
        <v>27</v>
      </c>
      <c r="D71" s="11" t="s">
        <v>177</v>
      </c>
      <c r="E71" s="12" t="s">
        <v>22</v>
      </c>
      <c r="F71" s="13" t="s">
        <v>39</v>
      </c>
      <c r="G71" s="14"/>
      <c r="H71" s="15">
        <v>425.0</v>
      </c>
      <c r="I71" s="14"/>
      <c r="J71" s="15">
        <v>425.0</v>
      </c>
      <c r="K71" s="14"/>
      <c r="L71" s="14"/>
      <c r="M71" s="14"/>
      <c r="N71" s="16"/>
      <c r="O71" s="3">
        <f t="shared" si="1"/>
        <v>425</v>
      </c>
      <c r="P71" s="17"/>
      <c r="Q71" s="18" t="s">
        <v>30</v>
      </c>
      <c r="R71" s="18" t="s">
        <v>25</v>
      </c>
      <c r="S71" s="19" t="s">
        <v>178</v>
      </c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ht="18.0" customHeight="1">
      <c r="A72" s="8" t="s">
        <v>19</v>
      </c>
      <c r="B72" s="9">
        <v>43958.0</v>
      </c>
      <c r="C72" s="10" t="s">
        <v>27</v>
      </c>
      <c r="D72" s="11" t="s">
        <v>179</v>
      </c>
      <c r="E72" s="12" t="s">
        <v>22</v>
      </c>
      <c r="F72" s="13" t="s">
        <v>39</v>
      </c>
      <c r="G72" s="14"/>
      <c r="H72" s="15">
        <v>835.0</v>
      </c>
      <c r="I72" s="14"/>
      <c r="J72" s="15">
        <v>835.0</v>
      </c>
      <c r="K72" s="15">
        <v>250.0</v>
      </c>
      <c r="L72" s="14"/>
      <c r="M72" s="14"/>
      <c r="N72" s="16"/>
      <c r="O72" s="3">
        <f t="shared" si="1"/>
        <v>1085</v>
      </c>
      <c r="P72" s="17"/>
      <c r="Q72" s="18" t="s">
        <v>34</v>
      </c>
      <c r="R72" s="18" t="s">
        <v>25</v>
      </c>
      <c r="S72" s="19" t="s">
        <v>180</v>
      </c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ht="18.0" customHeight="1">
      <c r="A73" s="8" t="s">
        <v>19</v>
      </c>
      <c r="B73" s="9">
        <v>43962.0</v>
      </c>
      <c r="C73" s="10" t="s">
        <v>20</v>
      </c>
      <c r="D73" s="11" t="s">
        <v>181</v>
      </c>
      <c r="E73" s="12" t="s">
        <v>22</v>
      </c>
      <c r="F73" s="13" t="s">
        <v>39</v>
      </c>
      <c r="G73" s="14"/>
      <c r="H73" s="15">
        <v>425.0</v>
      </c>
      <c r="I73" s="14"/>
      <c r="J73" s="15">
        <v>425.0</v>
      </c>
      <c r="K73" s="14"/>
      <c r="L73" s="14"/>
      <c r="M73" s="14"/>
      <c r="N73" s="16"/>
      <c r="O73" s="3">
        <f t="shared" si="1"/>
        <v>425</v>
      </c>
      <c r="P73" s="17"/>
      <c r="Q73" s="18" t="s">
        <v>34</v>
      </c>
      <c r="R73" s="18" t="s">
        <v>25</v>
      </c>
      <c r="S73" s="19" t="s">
        <v>182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ht="18.0" customHeight="1">
      <c r="A74" s="8" t="s">
        <v>19</v>
      </c>
      <c r="B74" s="9">
        <v>43965.0</v>
      </c>
      <c r="C74" s="10" t="s">
        <v>27</v>
      </c>
      <c r="D74" s="11" t="s">
        <v>183</v>
      </c>
      <c r="E74" s="12" t="s">
        <v>22</v>
      </c>
      <c r="F74" s="13" t="s">
        <v>39</v>
      </c>
      <c r="G74" s="14"/>
      <c r="H74" s="15">
        <v>665.0</v>
      </c>
      <c r="I74" s="14"/>
      <c r="J74" s="15">
        <v>665.0</v>
      </c>
      <c r="K74" s="14"/>
      <c r="L74" s="14"/>
      <c r="M74" s="14"/>
      <c r="N74" s="16"/>
      <c r="O74" s="3">
        <f t="shared" si="1"/>
        <v>665</v>
      </c>
      <c r="P74" s="17"/>
      <c r="Q74" s="18">
        <v>11.0</v>
      </c>
      <c r="R74" s="18" t="s">
        <v>25</v>
      </c>
      <c r="S74" s="19" t="s">
        <v>184</v>
      </c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ht="18.0" customHeight="1">
      <c r="A75" s="8" t="s">
        <v>19</v>
      </c>
      <c r="B75" s="9">
        <v>43965.0</v>
      </c>
      <c r="C75" s="10" t="s">
        <v>27</v>
      </c>
      <c r="D75" s="11" t="s">
        <v>185</v>
      </c>
      <c r="E75" s="12" t="s">
        <v>22</v>
      </c>
      <c r="F75" s="13" t="s">
        <v>39</v>
      </c>
      <c r="G75" s="14"/>
      <c r="H75" s="15">
        <v>698.0</v>
      </c>
      <c r="I75" s="14"/>
      <c r="J75" s="15">
        <v>698.0</v>
      </c>
      <c r="K75" s="14"/>
      <c r="L75" s="14"/>
      <c r="M75" s="14"/>
      <c r="N75" s="16"/>
      <c r="O75" s="3">
        <f t="shared" si="1"/>
        <v>698</v>
      </c>
      <c r="P75" s="17"/>
      <c r="Q75" s="18">
        <v>11.0</v>
      </c>
      <c r="R75" s="18" t="s">
        <v>25</v>
      </c>
      <c r="S75" s="19" t="s">
        <v>186</v>
      </c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ht="18.0" customHeight="1">
      <c r="A76" s="8" t="s">
        <v>19</v>
      </c>
      <c r="B76" s="9">
        <v>43965.0</v>
      </c>
      <c r="C76" s="10" t="s">
        <v>27</v>
      </c>
      <c r="D76" s="11" t="s">
        <v>187</v>
      </c>
      <c r="E76" s="12" t="s">
        <v>22</v>
      </c>
      <c r="F76" s="13" t="s">
        <v>23</v>
      </c>
      <c r="G76" s="14"/>
      <c r="H76" s="15">
        <v>1179.0</v>
      </c>
      <c r="I76" s="14"/>
      <c r="J76" s="15">
        <v>1179.0</v>
      </c>
      <c r="K76" s="14"/>
      <c r="L76" s="14"/>
      <c r="M76" s="14"/>
      <c r="N76" s="16"/>
      <c r="O76" s="3">
        <f t="shared" si="1"/>
        <v>1179</v>
      </c>
      <c r="P76" s="17"/>
      <c r="Q76" s="18" t="s">
        <v>61</v>
      </c>
      <c r="R76" s="18" t="s">
        <v>25</v>
      </c>
      <c r="S76" s="19" t="s">
        <v>188</v>
      </c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ht="18.0" customHeight="1">
      <c r="A77" s="8" t="s">
        <v>19</v>
      </c>
      <c r="B77" s="9">
        <v>43966.0</v>
      </c>
      <c r="C77" s="10" t="s">
        <v>20</v>
      </c>
      <c r="D77" s="11" t="s">
        <v>189</v>
      </c>
      <c r="E77" s="12" t="s">
        <v>22</v>
      </c>
      <c r="F77" s="13" t="s">
        <v>29</v>
      </c>
      <c r="G77" s="14"/>
      <c r="H77" s="15">
        <v>283.0</v>
      </c>
      <c r="I77" s="14"/>
      <c r="J77" s="15">
        <v>283.0</v>
      </c>
      <c r="K77" s="14"/>
      <c r="L77" s="14"/>
      <c r="M77" s="15">
        <v>410.0</v>
      </c>
      <c r="N77" s="16"/>
      <c r="O77" s="3">
        <f t="shared" si="1"/>
        <v>693</v>
      </c>
      <c r="P77" s="17"/>
      <c r="Q77" s="18" t="s">
        <v>34</v>
      </c>
      <c r="R77" s="18" t="s">
        <v>25</v>
      </c>
      <c r="S77" s="19" t="s">
        <v>190</v>
      </c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ht="18.0" customHeight="1">
      <c r="A78" s="8" t="s">
        <v>19</v>
      </c>
      <c r="B78" s="9">
        <v>43966.0</v>
      </c>
      <c r="C78" s="10" t="s">
        <v>20</v>
      </c>
      <c r="D78" s="11" t="s">
        <v>191</v>
      </c>
      <c r="E78" s="12" t="s">
        <v>22</v>
      </c>
      <c r="F78" s="13" t="s">
        <v>39</v>
      </c>
      <c r="G78" s="14"/>
      <c r="H78" s="15">
        <v>425.0</v>
      </c>
      <c r="I78" s="14"/>
      <c r="J78" s="15">
        <v>425.0</v>
      </c>
      <c r="K78" s="14"/>
      <c r="L78" s="14"/>
      <c r="M78" s="14"/>
      <c r="N78" s="16"/>
      <c r="O78" s="3">
        <f t="shared" si="1"/>
        <v>425</v>
      </c>
      <c r="P78" s="17"/>
      <c r="Q78" s="18" t="s">
        <v>30</v>
      </c>
      <c r="R78" s="18" t="s">
        <v>25</v>
      </c>
      <c r="S78" s="19" t="s">
        <v>192</v>
      </c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ht="18.0" customHeight="1">
      <c r="A79" s="8" t="s">
        <v>19</v>
      </c>
      <c r="B79" s="9">
        <v>43972.0</v>
      </c>
      <c r="C79" s="10" t="s">
        <v>27</v>
      </c>
      <c r="D79" s="11" t="s">
        <v>193</v>
      </c>
      <c r="E79" s="12" t="s">
        <v>22</v>
      </c>
      <c r="F79" s="13" t="s">
        <v>29</v>
      </c>
      <c r="G79" s="14"/>
      <c r="H79" s="15">
        <v>342.67</v>
      </c>
      <c r="I79" s="14"/>
      <c r="J79" s="15">
        <v>342.67</v>
      </c>
      <c r="K79" s="14"/>
      <c r="L79" s="14"/>
      <c r="M79" s="14"/>
      <c r="N79" s="16"/>
      <c r="O79" s="3">
        <f t="shared" si="1"/>
        <v>342.67</v>
      </c>
      <c r="P79" s="17"/>
      <c r="Q79" s="18" t="s">
        <v>34</v>
      </c>
      <c r="R79" s="18" t="s">
        <v>25</v>
      </c>
      <c r="S79" s="19" t="s">
        <v>194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ht="18.0" customHeight="1">
      <c r="A80" s="8" t="s">
        <v>19</v>
      </c>
      <c r="B80" s="9">
        <v>43978.0</v>
      </c>
      <c r="C80" s="10" t="s">
        <v>27</v>
      </c>
      <c r="D80" s="11" t="s">
        <v>195</v>
      </c>
      <c r="E80" s="12" t="s">
        <v>22</v>
      </c>
      <c r="F80" s="13" t="s">
        <v>39</v>
      </c>
      <c r="G80" s="14"/>
      <c r="H80" s="15">
        <v>425.0</v>
      </c>
      <c r="I80" s="14"/>
      <c r="J80" s="15">
        <v>425.0</v>
      </c>
      <c r="K80" s="14"/>
      <c r="L80" s="14"/>
      <c r="M80" s="14"/>
      <c r="N80" s="16"/>
      <c r="O80" s="3">
        <f t="shared" si="1"/>
        <v>425</v>
      </c>
      <c r="P80" s="17"/>
      <c r="Q80" s="18" t="s">
        <v>196</v>
      </c>
      <c r="R80" s="18" t="s">
        <v>25</v>
      </c>
      <c r="S80" s="19" t="s">
        <v>197</v>
      </c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ht="18.0" customHeight="1">
      <c r="A81" s="8" t="s">
        <v>19</v>
      </c>
      <c r="B81" s="9">
        <v>43978.0</v>
      </c>
      <c r="C81" s="10" t="s">
        <v>27</v>
      </c>
      <c r="D81" s="11" t="s">
        <v>198</v>
      </c>
      <c r="E81" s="12" t="s">
        <v>22</v>
      </c>
      <c r="F81" s="13" t="s">
        <v>39</v>
      </c>
      <c r="G81" s="14"/>
      <c r="H81" s="15">
        <v>425.0</v>
      </c>
      <c r="I81" s="14"/>
      <c r="J81" s="15">
        <v>425.0</v>
      </c>
      <c r="K81" s="14"/>
      <c r="L81" s="14"/>
      <c r="M81" s="14"/>
      <c r="N81" s="16"/>
      <c r="O81" s="3">
        <f t="shared" si="1"/>
        <v>425</v>
      </c>
      <c r="P81" s="17"/>
      <c r="Q81" s="18" t="s">
        <v>34</v>
      </c>
      <c r="R81" s="18" t="s">
        <v>25</v>
      </c>
      <c r="S81" s="19" t="s">
        <v>199</v>
      </c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ht="18.0" customHeight="1">
      <c r="A82" s="8" t="s">
        <v>19</v>
      </c>
      <c r="B82" s="9">
        <v>43979.0</v>
      </c>
      <c r="C82" s="10" t="s">
        <v>27</v>
      </c>
      <c r="D82" s="11" t="s">
        <v>200</v>
      </c>
      <c r="E82" s="12" t="s">
        <v>22</v>
      </c>
      <c r="F82" s="13" t="s">
        <v>39</v>
      </c>
      <c r="G82" s="14"/>
      <c r="H82" s="15">
        <v>425.0</v>
      </c>
      <c r="I82" s="14"/>
      <c r="J82" s="15">
        <v>425.0</v>
      </c>
      <c r="K82" s="14"/>
      <c r="L82" s="14"/>
      <c r="M82" s="14"/>
      <c r="N82" s="16"/>
      <c r="O82" s="3">
        <f t="shared" si="1"/>
        <v>425</v>
      </c>
      <c r="P82" s="17"/>
      <c r="Q82" s="18" t="s">
        <v>34</v>
      </c>
      <c r="R82" s="18" t="s">
        <v>25</v>
      </c>
      <c r="S82" s="19" t="s">
        <v>201</v>
      </c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ht="18.0" customHeight="1">
      <c r="A83" s="8" t="s">
        <v>19</v>
      </c>
      <c r="B83" s="9">
        <v>43983.0</v>
      </c>
      <c r="C83" s="10" t="s">
        <v>20</v>
      </c>
      <c r="D83" s="11" t="s">
        <v>202</v>
      </c>
      <c r="E83" s="12" t="s">
        <v>22</v>
      </c>
      <c r="F83" s="13" t="s">
        <v>23</v>
      </c>
      <c r="G83" s="14"/>
      <c r="H83" s="15">
        <v>1330.0</v>
      </c>
      <c r="I83" s="14"/>
      <c r="J83" s="15">
        <v>1330.0</v>
      </c>
      <c r="K83" s="15">
        <v>350.0</v>
      </c>
      <c r="L83" s="14"/>
      <c r="M83" s="14"/>
      <c r="N83" s="16"/>
      <c r="O83" s="3">
        <f t="shared" si="1"/>
        <v>1680</v>
      </c>
      <c r="P83" s="17"/>
      <c r="Q83" s="18">
        <v>15.0</v>
      </c>
      <c r="R83" s="18" t="s">
        <v>25</v>
      </c>
      <c r="S83" s="19" t="s">
        <v>203</v>
      </c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ht="18.0" customHeight="1">
      <c r="A84" s="8" t="s">
        <v>19</v>
      </c>
      <c r="B84" s="9">
        <v>43983.0</v>
      </c>
      <c r="C84" s="10" t="s">
        <v>20</v>
      </c>
      <c r="D84" s="11" t="s">
        <v>204</v>
      </c>
      <c r="E84" s="12" t="s">
        <v>22</v>
      </c>
      <c r="F84" s="13" t="s">
        <v>23</v>
      </c>
      <c r="G84" s="14"/>
      <c r="H84" s="15">
        <v>2110.33</v>
      </c>
      <c r="I84" s="14"/>
      <c r="J84" s="15">
        <v>2110.33</v>
      </c>
      <c r="K84" s="15">
        <v>500.0</v>
      </c>
      <c r="L84" s="14"/>
      <c r="M84" s="14"/>
      <c r="N84" s="16"/>
      <c r="O84" s="3">
        <f t="shared" si="1"/>
        <v>2610.33</v>
      </c>
      <c r="P84" s="17"/>
      <c r="Q84" s="18" t="s">
        <v>61</v>
      </c>
      <c r="R84" s="18" t="s">
        <v>25</v>
      </c>
      <c r="S84" s="19" t="s">
        <v>203</v>
      </c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ht="18.0" customHeight="1">
      <c r="A85" s="8" t="s">
        <v>19</v>
      </c>
      <c r="B85" s="9">
        <v>43983.0</v>
      </c>
      <c r="C85" s="10" t="s">
        <v>20</v>
      </c>
      <c r="D85" s="11" t="s">
        <v>205</v>
      </c>
      <c r="E85" s="12" t="s">
        <v>22</v>
      </c>
      <c r="F85" s="13" t="s">
        <v>23</v>
      </c>
      <c r="G85" s="14"/>
      <c r="H85" s="15">
        <v>405.0</v>
      </c>
      <c r="I85" s="14"/>
      <c r="J85" s="15">
        <v>405.0</v>
      </c>
      <c r="K85" s="15">
        <v>350.0</v>
      </c>
      <c r="L85" s="14"/>
      <c r="M85" s="14"/>
      <c r="N85" s="16"/>
      <c r="O85" s="3">
        <f t="shared" si="1"/>
        <v>755</v>
      </c>
      <c r="P85" s="17"/>
      <c r="Q85" s="18" t="s">
        <v>61</v>
      </c>
      <c r="R85" s="18" t="s">
        <v>25</v>
      </c>
      <c r="S85" s="19" t="s">
        <v>203</v>
      </c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 ht="18.0" customHeight="1">
      <c r="A86" s="8" t="s">
        <v>19</v>
      </c>
      <c r="B86" s="9">
        <v>43984.0</v>
      </c>
      <c r="C86" s="10" t="s">
        <v>27</v>
      </c>
      <c r="D86" s="11" t="s">
        <v>206</v>
      </c>
      <c r="E86" s="12" t="s">
        <v>22</v>
      </c>
      <c r="F86" s="13" t="s">
        <v>39</v>
      </c>
      <c r="G86" s="14"/>
      <c r="H86" s="15">
        <v>472.33</v>
      </c>
      <c r="I86" s="14"/>
      <c r="J86" s="15">
        <v>472.33</v>
      </c>
      <c r="K86" s="14"/>
      <c r="L86" s="15">
        <f>1530+240</f>
        <v>1770</v>
      </c>
      <c r="M86" s="15">
        <v>380.0</v>
      </c>
      <c r="N86" s="16"/>
      <c r="O86" s="3">
        <f t="shared" si="1"/>
        <v>2622.33</v>
      </c>
      <c r="P86" s="17"/>
      <c r="Q86" s="18" t="s">
        <v>61</v>
      </c>
      <c r="R86" s="18" t="s">
        <v>25</v>
      </c>
      <c r="S86" s="19" t="s">
        <v>207</v>
      </c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ht="18.0" customHeight="1">
      <c r="A87" s="8" t="s">
        <v>19</v>
      </c>
      <c r="B87" s="9">
        <v>43986.0</v>
      </c>
      <c r="C87" s="10" t="s">
        <v>27</v>
      </c>
      <c r="D87" s="11" t="s">
        <v>208</v>
      </c>
      <c r="E87" s="12" t="s">
        <v>22</v>
      </c>
      <c r="F87" s="13" t="s">
        <v>39</v>
      </c>
      <c r="G87" s="14"/>
      <c r="H87" s="15">
        <v>425.0</v>
      </c>
      <c r="I87" s="14"/>
      <c r="J87" s="15">
        <v>425.0</v>
      </c>
      <c r="K87" s="14"/>
      <c r="L87" s="14"/>
      <c r="M87" s="14"/>
      <c r="N87" s="16"/>
      <c r="O87" s="3">
        <f t="shared" si="1"/>
        <v>425</v>
      </c>
      <c r="P87" s="17"/>
      <c r="Q87" s="18" t="s">
        <v>34</v>
      </c>
      <c r="R87" s="18" t="s">
        <v>25</v>
      </c>
      <c r="S87" s="19" t="s">
        <v>209</v>
      </c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ht="18.0" customHeight="1">
      <c r="A88" s="8" t="s">
        <v>19</v>
      </c>
      <c r="B88" s="9">
        <v>43986.0</v>
      </c>
      <c r="C88" s="10" t="s">
        <v>27</v>
      </c>
      <c r="D88" s="11" t="s">
        <v>210</v>
      </c>
      <c r="E88" s="12" t="s">
        <v>22</v>
      </c>
      <c r="F88" s="13" t="s">
        <v>39</v>
      </c>
      <c r="G88" s="14"/>
      <c r="H88" s="15">
        <v>425.0</v>
      </c>
      <c r="I88" s="14"/>
      <c r="J88" s="15">
        <v>425.0</v>
      </c>
      <c r="K88" s="14"/>
      <c r="L88" s="14"/>
      <c r="M88" s="14"/>
      <c r="N88" s="16"/>
      <c r="O88" s="3">
        <f t="shared" si="1"/>
        <v>425</v>
      </c>
      <c r="P88" s="17"/>
      <c r="Q88" s="18" t="s">
        <v>34</v>
      </c>
      <c r="R88" s="18" t="s">
        <v>25</v>
      </c>
      <c r="S88" s="19" t="s">
        <v>211</v>
      </c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ht="18.0" customHeight="1">
      <c r="A89" s="8" t="s">
        <v>19</v>
      </c>
      <c r="B89" s="9">
        <v>43990.0</v>
      </c>
      <c r="C89" s="10" t="s">
        <v>27</v>
      </c>
      <c r="D89" s="11" t="s">
        <v>212</v>
      </c>
      <c r="E89" s="12" t="s">
        <v>22</v>
      </c>
      <c r="F89" s="13" t="s">
        <v>39</v>
      </c>
      <c r="G89" s="14"/>
      <c r="H89" s="15">
        <v>425.0</v>
      </c>
      <c r="I89" s="14"/>
      <c r="J89" s="15">
        <v>425.0</v>
      </c>
      <c r="K89" s="14"/>
      <c r="L89" s="14"/>
      <c r="M89" s="14"/>
      <c r="N89" s="16"/>
      <c r="O89" s="3">
        <f t="shared" si="1"/>
        <v>425</v>
      </c>
      <c r="P89" s="17"/>
      <c r="Q89" s="18" t="s">
        <v>213</v>
      </c>
      <c r="R89" s="18" t="s">
        <v>25</v>
      </c>
      <c r="S89" s="19" t="s">
        <v>214</v>
      </c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ht="18.0" customHeight="1">
      <c r="A90" s="8" t="s">
        <v>19</v>
      </c>
      <c r="B90" s="9">
        <v>43992.0</v>
      </c>
      <c r="C90" s="10" t="s">
        <v>20</v>
      </c>
      <c r="D90" s="11" t="s">
        <v>215</v>
      </c>
      <c r="E90" s="12" t="s">
        <v>22</v>
      </c>
      <c r="F90" s="13" t="s">
        <v>39</v>
      </c>
      <c r="G90" s="14"/>
      <c r="H90" s="15">
        <v>426.33</v>
      </c>
      <c r="I90" s="14"/>
      <c r="J90" s="15">
        <v>426.33</v>
      </c>
      <c r="K90" s="14"/>
      <c r="L90" s="14"/>
      <c r="M90" s="14"/>
      <c r="N90" s="16"/>
      <c r="O90" s="3">
        <f t="shared" si="1"/>
        <v>426.33</v>
      </c>
      <c r="P90" s="17"/>
      <c r="Q90" s="18" t="s">
        <v>61</v>
      </c>
      <c r="R90" s="18" t="s">
        <v>25</v>
      </c>
      <c r="S90" s="19" t="s">
        <v>216</v>
      </c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ht="18.0" customHeight="1">
      <c r="A91" s="8" t="s">
        <v>19</v>
      </c>
      <c r="B91" s="9">
        <v>43994.0</v>
      </c>
      <c r="C91" s="10" t="s">
        <v>27</v>
      </c>
      <c r="D91" s="11" t="s">
        <v>217</v>
      </c>
      <c r="E91" s="12" t="s">
        <v>22</v>
      </c>
      <c r="F91" s="13" t="s">
        <v>39</v>
      </c>
      <c r="G91" s="14"/>
      <c r="H91" s="15">
        <v>452.67</v>
      </c>
      <c r="I91" s="14"/>
      <c r="J91" s="15">
        <v>452.67</v>
      </c>
      <c r="K91" s="14"/>
      <c r="L91" s="14"/>
      <c r="M91" s="14"/>
      <c r="N91" s="16"/>
      <c r="O91" s="3">
        <f t="shared" si="1"/>
        <v>452.67</v>
      </c>
      <c r="P91" s="17"/>
      <c r="Q91" s="18" t="s">
        <v>34</v>
      </c>
      <c r="R91" s="18" t="s">
        <v>25</v>
      </c>
      <c r="S91" s="19" t="s">
        <v>218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ht="18.0" customHeight="1">
      <c r="A92" s="8" t="s">
        <v>19</v>
      </c>
      <c r="B92" s="9">
        <v>44000.0</v>
      </c>
      <c r="C92" s="10" t="s">
        <v>27</v>
      </c>
      <c r="D92" s="11" t="s">
        <v>219</v>
      </c>
      <c r="E92" s="12" t="s">
        <v>22</v>
      </c>
      <c r="F92" s="13" t="s">
        <v>39</v>
      </c>
      <c r="G92" s="14"/>
      <c r="H92" s="15">
        <v>425.0</v>
      </c>
      <c r="I92" s="14"/>
      <c r="J92" s="15">
        <v>425.0</v>
      </c>
      <c r="K92" s="14"/>
      <c r="L92" s="14"/>
      <c r="M92" s="14"/>
      <c r="N92" s="16"/>
      <c r="O92" s="3">
        <f t="shared" si="1"/>
        <v>425</v>
      </c>
      <c r="P92" s="17"/>
      <c r="Q92" s="18" t="s">
        <v>34</v>
      </c>
      <c r="R92" s="18" t="s">
        <v>25</v>
      </c>
      <c r="S92" s="19" t="s">
        <v>220</v>
      </c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ht="18.0" customHeight="1">
      <c r="A93" s="8" t="s">
        <v>19</v>
      </c>
      <c r="B93" s="9">
        <v>44006.0</v>
      </c>
      <c r="C93" s="10" t="s">
        <v>27</v>
      </c>
      <c r="D93" s="11" t="s">
        <v>221</v>
      </c>
      <c r="E93" s="12" t="s">
        <v>22</v>
      </c>
      <c r="F93" s="13" t="s">
        <v>39</v>
      </c>
      <c r="G93" s="14"/>
      <c r="H93" s="15">
        <v>457.0</v>
      </c>
      <c r="I93" s="14"/>
      <c r="J93" s="15">
        <v>457.0</v>
      </c>
      <c r="K93" s="14"/>
      <c r="L93" s="14"/>
      <c r="M93" s="14"/>
      <c r="N93" s="16"/>
      <c r="O93" s="3">
        <f t="shared" si="1"/>
        <v>457</v>
      </c>
      <c r="P93" s="17"/>
      <c r="Q93" s="18" t="s">
        <v>34</v>
      </c>
      <c r="R93" s="18" t="s">
        <v>25</v>
      </c>
      <c r="S93" s="19" t="s">
        <v>222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ht="18.0" customHeight="1">
      <c r="A94" s="8" t="s">
        <v>19</v>
      </c>
      <c r="B94" s="9">
        <v>44006.0</v>
      </c>
      <c r="C94" s="10" t="s">
        <v>20</v>
      </c>
      <c r="D94" s="11" t="s">
        <v>223</v>
      </c>
      <c r="E94" s="12" t="s">
        <v>22</v>
      </c>
      <c r="F94" s="13" t="s">
        <v>39</v>
      </c>
      <c r="G94" s="14"/>
      <c r="H94" s="15">
        <v>425.0</v>
      </c>
      <c r="I94" s="14"/>
      <c r="J94" s="15">
        <v>425.0</v>
      </c>
      <c r="K94" s="14"/>
      <c r="L94" s="14"/>
      <c r="M94" s="14"/>
      <c r="N94" s="16"/>
      <c r="O94" s="3">
        <f t="shared" si="1"/>
        <v>425</v>
      </c>
      <c r="P94" s="17"/>
      <c r="Q94" s="18" t="s">
        <v>61</v>
      </c>
      <c r="R94" s="18" t="s">
        <v>25</v>
      </c>
      <c r="S94" s="19" t="s">
        <v>224</v>
      </c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ht="18.0" customHeight="1">
      <c r="A95" s="8" t="s">
        <v>19</v>
      </c>
      <c r="B95" s="9">
        <v>44007.0</v>
      </c>
      <c r="C95" s="10" t="s">
        <v>20</v>
      </c>
      <c r="D95" s="11" t="s">
        <v>225</v>
      </c>
      <c r="E95" s="12" t="s">
        <v>22</v>
      </c>
      <c r="F95" s="13" t="s">
        <v>23</v>
      </c>
      <c r="G95" s="14"/>
      <c r="H95" s="15">
        <v>1179.0</v>
      </c>
      <c r="I95" s="14"/>
      <c r="J95" s="15">
        <v>1179.0</v>
      </c>
      <c r="K95" s="15">
        <v>350.0</v>
      </c>
      <c r="L95" s="14"/>
      <c r="M95" s="14"/>
      <c r="N95" s="16"/>
      <c r="O95" s="3">
        <f t="shared" si="1"/>
        <v>1529</v>
      </c>
      <c r="P95" s="17"/>
      <c r="Q95" s="18" t="s">
        <v>34</v>
      </c>
      <c r="R95" s="18" t="s">
        <v>25</v>
      </c>
      <c r="S95" s="19" t="s">
        <v>226</v>
      </c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ht="18.0" customHeight="1">
      <c r="A96" s="8" t="s">
        <v>19</v>
      </c>
      <c r="B96" s="9">
        <v>44008.0</v>
      </c>
      <c r="C96" s="10" t="s">
        <v>20</v>
      </c>
      <c r="D96" s="11" t="s">
        <v>227</v>
      </c>
      <c r="E96" s="12" t="s">
        <v>22</v>
      </c>
      <c r="F96" s="13" t="s">
        <v>39</v>
      </c>
      <c r="G96" s="14"/>
      <c r="H96" s="15">
        <v>425.0</v>
      </c>
      <c r="I96" s="14"/>
      <c r="J96" s="15">
        <v>425.0</v>
      </c>
      <c r="K96" s="14"/>
      <c r="L96" s="14"/>
      <c r="M96" s="15">
        <v>359.0</v>
      </c>
      <c r="N96" s="16"/>
      <c r="O96" s="3">
        <f t="shared" si="1"/>
        <v>784</v>
      </c>
      <c r="P96" s="17"/>
      <c r="Q96" s="18" t="s">
        <v>34</v>
      </c>
      <c r="R96" s="18" t="s">
        <v>25</v>
      </c>
      <c r="S96" s="19" t="s">
        <v>228</v>
      </c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ht="18.0" customHeight="1">
      <c r="A97" s="8" t="s">
        <v>19</v>
      </c>
      <c r="B97" s="9">
        <v>44008.0</v>
      </c>
      <c r="C97" s="10" t="s">
        <v>20</v>
      </c>
      <c r="D97" s="11" t="s">
        <v>229</v>
      </c>
      <c r="E97" s="12" t="s">
        <v>22</v>
      </c>
      <c r="F97" s="13" t="s">
        <v>39</v>
      </c>
      <c r="G97" s="14"/>
      <c r="H97" s="15">
        <v>425.0</v>
      </c>
      <c r="I97" s="14"/>
      <c r="J97" s="15">
        <v>425.0</v>
      </c>
      <c r="K97" s="14"/>
      <c r="L97" s="14"/>
      <c r="M97" s="14"/>
      <c r="N97" s="16"/>
      <c r="O97" s="3">
        <f t="shared" si="1"/>
        <v>425</v>
      </c>
      <c r="P97" s="17"/>
      <c r="Q97" s="18" t="s">
        <v>34</v>
      </c>
      <c r="R97" s="18" t="s">
        <v>25</v>
      </c>
      <c r="S97" s="19" t="s">
        <v>230</v>
      </c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ht="18.0" customHeight="1">
      <c r="A98" s="8" t="s">
        <v>19</v>
      </c>
      <c r="B98" s="9">
        <v>44013.0</v>
      </c>
      <c r="C98" s="10" t="s">
        <v>27</v>
      </c>
      <c r="D98" s="11" t="s">
        <v>231</v>
      </c>
      <c r="E98" s="12" t="s">
        <v>22</v>
      </c>
      <c r="F98" s="13" t="s">
        <v>23</v>
      </c>
      <c r="G98" s="14"/>
      <c r="H98" s="15">
        <v>1410.0</v>
      </c>
      <c r="I98" s="14"/>
      <c r="J98" s="15">
        <v>1410.0</v>
      </c>
      <c r="K98" s="14"/>
      <c r="L98" s="14"/>
      <c r="M98" s="14"/>
      <c r="N98" s="16"/>
      <c r="O98" s="3">
        <f t="shared" si="1"/>
        <v>1410</v>
      </c>
      <c r="P98" s="17"/>
      <c r="Q98" s="18" t="s">
        <v>30</v>
      </c>
      <c r="R98" s="18" t="s">
        <v>25</v>
      </c>
      <c r="S98" s="19" t="s">
        <v>232</v>
      </c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ht="18.0" customHeight="1">
      <c r="A99" s="8" t="s">
        <v>19</v>
      </c>
      <c r="B99" s="9">
        <v>44014.0</v>
      </c>
      <c r="C99" s="10" t="s">
        <v>27</v>
      </c>
      <c r="D99" s="11" t="s">
        <v>233</v>
      </c>
      <c r="E99" s="12" t="s">
        <v>22</v>
      </c>
      <c r="F99" s="13" t="s">
        <v>29</v>
      </c>
      <c r="G99" s="14"/>
      <c r="H99" s="15">
        <v>408.67</v>
      </c>
      <c r="I99" s="14"/>
      <c r="J99" s="15">
        <v>408.67</v>
      </c>
      <c r="K99" s="14"/>
      <c r="L99" s="14"/>
      <c r="M99" s="14"/>
      <c r="N99" s="16"/>
      <c r="O99" s="3">
        <f t="shared" si="1"/>
        <v>408.67</v>
      </c>
      <c r="P99" s="17"/>
      <c r="Q99" s="18" t="s">
        <v>34</v>
      </c>
      <c r="R99" s="18" t="s">
        <v>25</v>
      </c>
      <c r="S99" s="19" t="s">
        <v>234</v>
      </c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ht="18.0" customHeight="1">
      <c r="A100" s="8" t="s">
        <v>19</v>
      </c>
      <c r="B100" s="9">
        <v>44015.0</v>
      </c>
      <c r="C100" s="10" t="s">
        <v>20</v>
      </c>
      <c r="D100" s="11" t="s">
        <v>235</v>
      </c>
      <c r="E100" s="12" t="s">
        <v>22</v>
      </c>
      <c r="F100" s="13" t="s">
        <v>29</v>
      </c>
      <c r="G100" s="14"/>
      <c r="H100" s="15">
        <v>283.0</v>
      </c>
      <c r="I100" s="14"/>
      <c r="J100" s="15">
        <v>283.0</v>
      </c>
      <c r="K100" s="14"/>
      <c r="L100" s="14"/>
      <c r="M100" s="14"/>
      <c r="N100" s="16"/>
      <c r="O100" s="3">
        <f t="shared" si="1"/>
        <v>283</v>
      </c>
      <c r="P100" s="17"/>
      <c r="Q100" s="18" t="s">
        <v>34</v>
      </c>
      <c r="R100" s="18" t="s">
        <v>25</v>
      </c>
      <c r="S100" s="19" t="s">
        <v>236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 ht="18.0" customHeight="1">
      <c r="A101" s="8" t="s">
        <v>19</v>
      </c>
      <c r="B101" s="9">
        <v>44017.0</v>
      </c>
      <c r="C101" s="10" t="s">
        <v>27</v>
      </c>
      <c r="D101" s="11" t="s">
        <v>237</v>
      </c>
      <c r="E101" s="12" t="s">
        <v>22</v>
      </c>
      <c r="F101" s="13" t="s">
        <v>39</v>
      </c>
      <c r="G101" s="14"/>
      <c r="H101" s="15">
        <v>509.0</v>
      </c>
      <c r="I101" s="14"/>
      <c r="J101" s="15">
        <v>509.0</v>
      </c>
      <c r="K101" s="14"/>
      <c r="L101" s="14"/>
      <c r="M101" s="14"/>
      <c r="N101" s="16"/>
      <c r="O101" s="3">
        <f t="shared" si="1"/>
        <v>509</v>
      </c>
      <c r="P101" s="17"/>
      <c r="Q101" s="18" t="s">
        <v>34</v>
      </c>
      <c r="R101" s="18" t="s">
        <v>25</v>
      </c>
      <c r="S101" s="19" t="s">
        <v>238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</row>
    <row r="102" ht="18.0" customHeight="1">
      <c r="A102" s="8" t="s">
        <v>19</v>
      </c>
      <c r="B102" s="9">
        <v>44020.0</v>
      </c>
      <c r="C102" s="10" t="s">
        <v>27</v>
      </c>
      <c r="D102" s="11" t="s">
        <v>239</v>
      </c>
      <c r="E102" s="12" t="s">
        <v>22</v>
      </c>
      <c r="F102" s="13" t="s">
        <v>39</v>
      </c>
      <c r="G102" s="14"/>
      <c r="H102" s="15">
        <v>425.0</v>
      </c>
      <c r="I102" s="14"/>
      <c r="J102" s="15">
        <v>425.0</v>
      </c>
      <c r="K102" s="14"/>
      <c r="L102" s="14"/>
      <c r="M102" s="14"/>
      <c r="N102" s="16"/>
      <c r="O102" s="3">
        <f t="shared" si="1"/>
        <v>425</v>
      </c>
      <c r="P102" s="17"/>
      <c r="Q102" s="18" t="s">
        <v>34</v>
      </c>
      <c r="R102" s="18" t="s">
        <v>25</v>
      </c>
      <c r="S102" s="19" t="s">
        <v>240</v>
      </c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</row>
    <row r="103" ht="18.0" customHeight="1">
      <c r="A103" s="8" t="s">
        <v>19</v>
      </c>
      <c r="B103" s="9">
        <v>44021.0</v>
      </c>
      <c r="C103" s="10" t="s">
        <v>20</v>
      </c>
      <c r="D103" s="11" t="s">
        <v>241</v>
      </c>
      <c r="E103" s="12" t="s">
        <v>22</v>
      </c>
      <c r="F103" s="13" t="s">
        <v>39</v>
      </c>
      <c r="G103" s="14"/>
      <c r="H103" s="15">
        <v>509.0</v>
      </c>
      <c r="I103" s="14"/>
      <c r="J103" s="15">
        <v>509.0</v>
      </c>
      <c r="K103" s="14"/>
      <c r="L103" s="14"/>
      <c r="M103" s="14"/>
      <c r="N103" s="16"/>
      <c r="O103" s="3">
        <f t="shared" si="1"/>
        <v>509</v>
      </c>
      <c r="P103" s="17"/>
      <c r="Q103" s="18" t="s">
        <v>196</v>
      </c>
      <c r="R103" s="18" t="s">
        <v>25</v>
      </c>
      <c r="S103" s="19" t="s">
        <v>242</v>
      </c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</row>
    <row r="104" ht="18.0" customHeight="1">
      <c r="A104" s="8" t="s">
        <v>19</v>
      </c>
      <c r="B104" s="9">
        <v>44025.0</v>
      </c>
      <c r="C104" s="10" t="s">
        <v>20</v>
      </c>
      <c r="D104" s="11" t="s">
        <v>243</v>
      </c>
      <c r="E104" s="12" t="s">
        <v>22</v>
      </c>
      <c r="F104" s="13" t="s">
        <v>39</v>
      </c>
      <c r="G104" s="14"/>
      <c r="H104" s="15">
        <v>509.0</v>
      </c>
      <c r="I104" s="14"/>
      <c r="J104" s="15">
        <v>509.0</v>
      </c>
      <c r="K104" s="14"/>
      <c r="L104" s="14"/>
      <c r="M104" s="14"/>
      <c r="N104" s="16"/>
      <c r="O104" s="3">
        <f t="shared" si="1"/>
        <v>509</v>
      </c>
      <c r="P104" s="17"/>
      <c r="Q104" s="18" t="s">
        <v>196</v>
      </c>
      <c r="R104" s="18" t="s">
        <v>25</v>
      </c>
      <c r="S104" s="19" t="s">
        <v>244</v>
      </c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 ht="18.0" customHeight="1">
      <c r="A105" s="8" t="s">
        <v>19</v>
      </c>
      <c r="B105" s="9">
        <v>44027.0</v>
      </c>
      <c r="C105" s="10" t="s">
        <v>27</v>
      </c>
      <c r="D105" s="11" t="s">
        <v>245</v>
      </c>
      <c r="E105" s="12" t="s">
        <v>22</v>
      </c>
      <c r="F105" s="13" t="s">
        <v>39</v>
      </c>
      <c r="G105" s="14"/>
      <c r="H105" s="15">
        <v>509.0</v>
      </c>
      <c r="I105" s="14"/>
      <c r="J105" s="15">
        <v>509.0</v>
      </c>
      <c r="K105" s="14"/>
      <c r="L105" s="14"/>
      <c r="M105" s="14"/>
      <c r="N105" s="16"/>
      <c r="O105" s="3">
        <f t="shared" si="1"/>
        <v>509</v>
      </c>
      <c r="P105" s="17"/>
      <c r="Q105" s="18" t="s">
        <v>30</v>
      </c>
      <c r="R105" s="18" t="s">
        <v>25</v>
      </c>
      <c r="S105" s="19" t="s">
        <v>246</v>
      </c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ht="18.0" customHeight="1">
      <c r="A106" s="8" t="s">
        <v>19</v>
      </c>
      <c r="B106" s="9">
        <v>44032.0</v>
      </c>
      <c r="C106" s="10" t="s">
        <v>20</v>
      </c>
      <c r="D106" s="11" t="s">
        <v>247</v>
      </c>
      <c r="E106" s="12" t="s">
        <v>22</v>
      </c>
      <c r="F106" s="13" t="s">
        <v>39</v>
      </c>
      <c r="G106" s="14"/>
      <c r="H106" s="15">
        <v>509.0</v>
      </c>
      <c r="I106" s="14"/>
      <c r="J106" s="15">
        <v>509.0</v>
      </c>
      <c r="K106" s="14"/>
      <c r="L106" s="14"/>
      <c r="M106" s="14"/>
      <c r="N106" s="16"/>
      <c r="O106" s="3">
        <f t="shared" si="1"/>
        <v>509</v>
      </c>
      <c r="P106" s="17"/>
      <c r="Q106" s="18" t="s">
        <v>34</v>
      </c>
      <c r="R106" s="18" t="s">
        <v>25</v>
      </c>
      <c r="S106" s="19" t="s">
        <v>248</v>
      </c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 ht="18.0" customHeight="1">
      <c r="A107" s="8" t="s">
        <v>19</v>
      </c>
      <c r="B107" s="9">
        <v>44033.0</v>
      </c>
      <c r="C107" s="10" t="s">
        <v>27</v>
      </c>
      <c r="D107" s="11" t="s">
        <v>249</v>
      </c>
      <c r="E107" s="12" t="s">
        <v>22</v>
      </c>
      <c r="F107" s="13" t="s">
        <v>39</v>
      </c>
      <c r="G107" s="14"/>
      <c r="H107" s="15">
        <v>509.0</v>
      </c>
      <c r="I107" s="14"/>
      <c r="J107" s="15">
        <v>509.0</v>
      </c>
      <c r="K107" s="14"/>
      <c r="L107" s="14"/>
      <c r="M107" s="14"/>
      <c r="N107" s="16"/>
      <c r="O107" s="3">
        <f t="shared" si="1"/>
        <v>509</v>
      </c>
      <c r="P107" s="17"/>
      <c r="Q107" s="18" t="s">
        <v>30</v>
      </c>
      <c r="R107" s="18" t="s">
        <v>25</v>
      </c>
      <c r="S107" s="19" t="s">
        <v>250</v>
      </c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 ht="18.0" customHeight="1">
      <c r="A108" s="8" t="s">
        <v>19</v>
      </c>
      <c r="B108" s="9">
        <v>44034.0</v>
      </c>
      <c r="C108" s="10" t="s">
        <v>20</v>
      </c>
      <c r="D108" s="11" t="s">
        <v>251</v>
      </c>
      <c r="E108" s="12" t="s">
        <v>22</v>
      </c>
      <c r="F108" s="13" t="s">
        <v>29</v>
      </c>
      <c r="G108" s="14"/>
      <c r="H108" s="15">
        <v>340.0</v>
      </c>
      <c r="I108" s="14"/>
      <c r="J108" s="15">
        <v>340.0</v>
      </c>
      <c r="K108" s="14"/>
      <c r="L108" s="14"/>
      <c r="M108" s="14"/>
      <c r="N108" s="16"/>
      <c r="O108" s="3">
        <f t="shared" si="1"/>
        <v>340</v>
      </c>
      <c r="P108" s="17"/>
      <c r="Q108" s="18" t="s">
        <v>34</v>
      </c>
      <c r="R108" s="18" t="s">
        <v>25</v>
      </c>
      <c r="S108" s="19" t="s">
        <v>252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 ht="18.0" customHeight="1">
      <c r="A109" s="8" t="s">
        <v>19</v>
      </c>
      <c r="B109" s="9">
        <v>44039.0</v>
      </c>
      <c r="C109" s="10" t="s">
        <v>20</v>
      </c>
      <c r="D109" s="11" t="s">
        <v>253</v>
      </c>
      <c r="E109" s="12" t="s">
        <v>22</v>
      </c>
      <c r="F109" s="13" t="s">
        <v>39</v>
      </c>
      <c r="G109" s="14"/>
      <c r="H109" s="15">
        <v>509.0</v>
      </c>
      <c r="I109" s="14"/>
      <c r="J109" s="15">
        <v>509.0</v>
      </c>
      <c r="K109" s="14"/>
      <c r="L109" s="14"/>
      <c r="M109" s="14"/>
      <c r="N109" s="16"/>
      <c r="O109" s="3">
        <f t="shared" si="1"/>
        <v>509</v>
      </c>
      <c r="P109" s="17"/>
      <c r="Q109" s="18" t="s">
        <v>34</v>
      </c>
      <c r="R109" s="18" t="s">
        <v>25</v>
      </c>
      <c r="S109" s="19" t="s">
        <v>254</v>
      </c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ht="18.0" customHeight="1">
      <c r="A110" s="8" t="s">
        <v>19</v>
      </c>
      <c r="B110" s="9">
        <v>44043.0</v>
      </c>
      <c r="C110" s="10" t="s">
        <v>27</v>
      </c>
      <c r="D110" s="11" t="s">
        <v>255</v>
      </c>
      <c r="E110" s="12" t="s">
        <v>22</v>
      </c>
      <c r="F110" s="13" t="s">
        <v>39</v>
      </c>
      <c r="G110" s="14"/>
      <c r="H110" s="15">
        <v>543.0</v>
      </c>
      <c r="I110" s="14"/>
      <c r="J110" s="15">
        <v>543.0</v>
      </c>
      <c r="K110" s="14"/>
      <c r="L110" s="14"/>
      <c r="M110" s="14"/>
      <c r="N110" s="16"/>
      <c r="O110" s="3">
        <f t="shared" si="1"/>
        <v>543</v>
      </c>
      <c r="P110" s="17"/>
      <c r="Q110" s="18" t="s">
        <v>34</v>
      </c>
      <c r="R110" s="18" t="s">
        <v>25</v>
      </c>
      <c r="S110" s="19" t="s">
        <v>256</v>
      </c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ht="18.0" customHeight="1">
      <c r="A111" s="8" t="s">
        <v>19</v>
      </c>
      <c r="B111" s="9">
        <v>44044.0</v>
      </c>
      <c r="C111" s="10" t="s">
        <v>27</v>
      </c>
      <c r="D111" s="11" t="s">
        <v>257</v>
      </c>
      <c r="E111" s="12" t="s">
        <v>22</v>
      </c>
      <c r="F111" s="13" t="s">
        <v>39</v>
      </c>
      <c r="G111" s="14"/>
      <c r="H111" s="15">
        <v>425.0</v>
      </c>
      <c r="I111" s="14"/>
      <c r="J111" s="15">
        <v>425.0</v>
      </c>
      <c r="K111" s="14"/>
      <c r="L111" s="14"/>
      <c r="M111" s="14"/>
      <c r="N111" s="16"/>
      <c r="O111" s="3">
        <f t="shared" si="1"/>
        <v>425</v>
      </c>
      <c r="P111" s="17"/>
      <c r="Q111" s="18" t="s">
        <v>30</v>
      </c>
      <c r="R111" s="18" t="s">
        <v>25</v>
      </c>
      <c r="S111" s="19" t="s">
        <v>258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ht="18.0" customHeight="1">
      <c r="A112" s="8" t="s">
        <v>19</v>
      </c>
      <c r="B112" s="9">
        <v>44044.0</v>
      </c>
      <c r="C112" s="10" t="s">
        <v>20</v>
      </c>
      <c r="D112" s="11" t="s">
        <v>259</v>
      </c>
      <c r="E112" s="12" t="s">
        <v>22</v>
      </c>
      <c r="F112" s="13" t="s">
        <v>39</v>
      </c>
      <c r="G112" s="14"/>
      <c r="H112" s="15">
        <v>959.0</v>
      </c>
      <c r="I112" s="14"/>
      <c r="J112" s="15">
        <v>959.0</v>
      </c>
      <c r="K112" s="14"/>
      <c r="L112" s="14"/>
      <c r="M112" s="14"/>
      <c r="N112" s="16"/>
      <c r="O112" s="3">
        <f t="shared" si="1"/>
        <v>959</v>
      </c>
      <c r="P112" s="17"/>
      <c r="Q112" s="18" t="s">
        <v>34</v>
      </c>
      <c r="R112" s="18" t="s">
        <v>25</v>
      </c>
      <c r="S112" s="19" t="s">
        <v>260</v>
      </c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 ht="18.0" customHeight="1">
      <c r="A113" s="8" t="s">
        <v>19</v>
      </c>
      <c r="B113" s="9">
        <v>44044.0</v>
      </c>
      <c r="C113" s="10" t="s">
        <v>27</v>
      </c>
      <c r="D113" s="11" t="s">
        <v>261</v>
      </c>
      <c r="E113" s="12" t="s">
        <v>22</v>
      </c>
      <c r="F113" s="13" t="s">
        <v>39</v>
      </c>
      <c r="G113" s="14"/>
      <c r="H113" s="15">
        <v>474.67</v>
      </c>
      <c r="I113" s="14"/>
      <c r="J113" s="15">
        <v>474.67</v>
      </c>
      <c r="K113" s="14"/>
      <c r="L113" s="14"/>
      <c r="M113" s="14"/>
      <c r="N113" s="16"/>
      <c r="O113" s="3">
        <f t="shared" si="1"/>
        <v>474.67</v>
      </c>
      <c r="P113" s="17"/>
      <c r="Q113" s="18" t="s">
        <v>34</v>
      </c>
      <c r="R113" s="18" t="s">
        <v>25</v>
      </c>
      <c r="S113" s="19" t="s">
        <v>262</v>
      </c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ht="18.0" customHeight="1">
      <c r="A114" s="8" t="s">
        <v>19</v>
      </c>
      <c r="B114" s="9">
        <v>44044.0</v>
      </c>
      <c r="C114" s="10" t="s">
        <v>27</v>
      </c>
      <c r="D114" s="11" t="s">
        <v>263</v>
      </c>
      <c r="E114" s="12" t="s">
        <v>22</v>
      </c>
      <c r="F114" s="13" t="s">
        <v>23</v>
      </c>
      <c r="G114" s="14"/>
      <c r="H114" s="15">
        <v>1114.0</v>
      </c>
      <c r="I114" s="14"/>
      <c r="J114" s="15">
        <v>1114.0</v>
      </c>
      <c r="K114" s="14"/>
      <c r="L114" s="14"/>
      <c r="M114" s="14"/>
      <c r="N114" s="16"/>
      <c r="O114" s="3">
        <f t="shared" si="1"/>
        <v>1114</v>
      </c>
      <c r="P114" s="17"/>
      <c r="Q114" s="18" t="s">
        <v>61</v>
      </c>
      <c r="R114" s="18" t="s">
        <v>25</v>
      </c>
      <c r="S114" s="19" t="s">
        <v>264</v>
      </c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ht="18.0" customHeight="1">
      <c r="A115" s="8" t="s">
        <v>19</v>
      </c>
      <c r="B115" s="9">
        <v>44048.0</v>
      </c>
      <c r="C115" s="10" t="s">
        <v>27</v>
      </c>
      <c r="D115" s="11" t="s">
        <v>265</v>
      </c>
      <c r="E115" s="12" t="s">
        <v>22</v>
      </c>
      <c r="F115" s="13" t="s">
        <v>39</v>
      </c>
      <c r="G115" s="14"/>
      <c r="H115" s="15">
        <v>471.0</v>
      </c>
      <c r="I115" s="14"/>
      <c r="J115" s="15">
        <v>471.0</v>
      </c>
      <c r="K115" s="14"/>
      <c r="L115" s="14"/>
      <c r="M115" s="14"/>
      <c r="N115" s="16"/>
      <c r="O115" s="3">
        <f t="shared" si="1"/>
        <v>471</v>
      </c>
      <c r="P115" s="17"/>
      <c r="Q115" s="18" t="s">
        <v>30</v>
      </c>
      <c r="R115" s="18" t="s">
        <v>25</v>
      </c>
      <c r="S115" s="19" t="s">
        <v>266</v>
      </c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ht="18.0" customHeight="1">
      <c r="A116" s="8" t="s">
        <v>19</v>
      </c>
      <c r="B116" s="9">
        <v>44049.0</v>
      </c>
      <c r="C116" s="10" t="s">
        <v>27</v>
      </c>
      <c r="D116" s="11" t="s">
        <v>267</v>
      </c>
      <c r="E116" s="12" t="s">
        <v>22</v>
      </c>
      <c r="F116" s="13" t="s">
        <v>39</v>
      </c>
      <c r="G116" s="15">
        <v>2770.0</v>
      </c>
      <c r="H116" s="15">
        <v>425.0</v>
      </c>
      <c r="I116" s="14"/>
      <c r="J116" s="15">
        <v>425.0</v>
      </c>
      <c r="K116" s="14"/>
      <c r="L116" s="14"/>
      <c r="M116" s="15">
        <v>300.0</v>
      </c>
      <c r="N116" s="16"/>
      <c r="O116" s="3">
        <f t="shared" si="1"/>
        <v>725</v>
      </c>
      <c r="P116" s="17"/>
      <c r="Q116" s="18" t="s">
        <v>34</v>
      </c>
      <c r="R116" s="18" t="s">
        <v>25</v>
      </c>
      <c r="S116" s="19" t="s">
        <v>268</v>
      </c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ht="18.0" customHeight="1">
      <c r="A117" s="8" t="s">
        <v>19</v>
      </c>
      <c r="B117" s="9">
        <v>44057.0</v>
      </c>
      <c r="C117" s="10" t="s">
        <v>27</v>
      </c>
      <c r="D117" s="11" t="s">
        <v>269</v>
      </c>
      <c r="E117" s="12" t="s">
        <v>22</v>
      </c>
      <c r="F117" s="13" t="s">
        <v>39</v>
      </c>
      <c r="G117" s="14"/>
      <c r="H117" s="15">
        <v>425.0</v>
      </c>
      <c r="I117" s="14"/>
      <c r="J117" s="15">
        <v>425.0</v>
      </c>
      <c r="K117" s="14"/>
      <c r="L117" s="14"/>
      <c r="M117" s="14"/>
      <c r="N117" s="16"/>
      <c r="O117" s="3">
        <f t="shared" si="1"/>
        <v>425</v>
      </c>
      <c r="P117" s="17"/>
      <c r="Q117" s="18" t="s">
        <v>30</v>
      </c>
      <c r="R117" s="18" t="s">
        <v>25</v>
      </c>
      <c r="S117" s="19" t="s">
        <v>270</v>
      </c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ht="18.0" customHeight="1">
      <c r="A118" s="8" t="s">
        <v>19</v>
      </c>
      <c r="B118" s="9">
        <v>44059.0</v>
      </c>
      <c r="C118" s="10" t="s">
        <v>20</v>
      </c>
      <c r="D118" s="11" t="s">
        <v>271</v>
      </c>
      <c r="E118" s="12" t="s">
        <v>22</v>
      </c>
      <c r="F118" s="13" t="s">
        <v>23</v>
      </c>
      <c r="G118" s="14"/>
      <c r="H118" s="15">
        <v>1179.0</v>
      </c>
      <c r="I118" s="14"/>
      <c r="J118" s="15">
        <v>1179.0</v>
      </c>
      <c r="K118" s="14"/>
      <c r="L118" s="15">
        <v>750.0</v>
      </c>
      <c r="M118" s="14"/>
      <c r="N118" s="16"/>
      <c r="O118" s="3">
        <f t="shared" si="1"/>
        <v>1929</v>
      </c>
      <c r="P118" s="17"/>
      <c r="Q118" s="18" t="s">
        <v>34</v>
      </c>
      <c r="R118" s="18" t="s">
        <v>25</v>
      </c>
      <c r="S118" s="19" t="s">
        <v>272</v>
      </c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 ht="18.0" customHeight="1">
      <c r="A119" s="8" t="s">
        <v>19</v>
      </c>
      <c r="B119" s="9">
        <v>44059.0</v>
      </c>
      <c r="C119" s="10" t="s">
        <v>27</v>
      </c>
      <c r="D119" s="11" t="s">
        <v>273</v>
      </c>
      <c r="E119" s="12" t="s">
        <v>22</v>
      </c>
      <c r="F119" s="13" t="s">
        <v>39</v>
      </c>
      <c r="G119" s="14"/>
      <c r="H119" s="15">
        <v>425.0</v>
      </c>
      <c r="I119" s="14"/>
      <c r="J119" s="15">
        <v>425.0</v>
      </c>
      <c r="K119" s="14"/>
      <c r="L119" s="14"/>
      <c r="M119" s="14"/>
      <c r="N119" s="16"/>
      <c r="O119" s="3">
        <f t="shared" si="1"/>
        <v>425</v>
      </c>
      <c r="P119" s="17"/>
      <c r="Q119" s="18" t="s">
        <v>30</v>
      </c>
      <c r="R119" s="18" t="s">
        <v>25</v>
      </c>
      <c r="S119" s="19" t="s">
        <v>274</v>
      </c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 ht="18.0" customHeight="1">
      <c r="A120" s="8" t="s">
        <v>19</v>
      </c>
      <c r="B120" s="9">
        <v>44069.0</v>
      </c>
      <c r="C120" s="10" t="s">
        <v>27</v>
      </c>
      <c r="D120" s="11" t="s">
        <v>275</v>
      </c>
      <c r="E120" s="12" t="s">
        <v>22</v>
      </c>
      <c r="F120" s="13" t="s">
        <v>39</v>
      </c>
      <c r="G120" s="14"/>
      <c r="H120" s="15">
        <v>425.0</v>
      </c>
      <c r="I120" s="14"/>
      <c r="J120" s="15">
        <v>425.0</v>
      </c>
      <c r="K120" s="14"/>
      <c r="L120" s="14"/>
      <c r="M120" s="14"/>
      <c r="N120" s="16"/>
      <c r="O120" s="3">
        <f t="shared" si="1"/>
        <v>425</v>
      </c>
      <c r="P120" s="17"/>
      <c r="Q120" s="18" t="s">
        <v>34</v>
      </c>
      <c r="R120" s="18" t="s">
        <v>25</v>
      </c>
      <c r="S120" s="19" t="s">
        <v>276</v>
      </c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 ht="18.0" customHeight="1">
      <c r="A121" s="8" t="s">
        <v>19</v>
      </c>
      <c r="B121" s="9">
        <v>44069.0</v>
      </c>
      <c r="C121" s="10" t="s">
        <v>20</v>
      </c>
      <c r="D121" s="11" t="s">
        <v>277</v>
      </c>
      <c r="E121" s="12" t="s">
        <v>22</v>
      </c>
      <c r="F121" s="13" t="s">
        <v>29</v>
      </c>
      <c r="G121" s="14"/>
      <c r="H121" s="15">
        <v>283.0</v>
      </c>
      <c r="I121" s="14"/>
      <c r="J121" s="15">
        <v>283.0</v>
      </c>
      <c r="K121" s="14"/>
      <c r="L121" s="14"/>
      <c r="M121" s="14"/>
      <c r="N121" s="16"/>
      <c r="O121" s="3">
        <f t="shared" si="1"/>
        <v>283</v>
      </c>
      <c r="P121" s="17"/>
      <c r="Q121" s="18" t="s">
        <v>34</v>
      </c>
      <c r="R121" s="18" t="s">
        <v>25</v>
      </c>
      <c r="S121" s="19" t="s">
        <v>278</v>
      </c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</row>
    <row r="122" ht="18.0" customHeight="1">
      <c r="A122" s="8" t="s">
        <v>19</v>
      </c>
      <c r="B122" s="9">
        <v>44070.0</v>
      </c>
      <c r="C122" s="10" t="s">
        <v>27</v>
      </c>
      <c r="D122" s="11" t="s">
        <v>279</v>
      </c>
      <c r="E122" s="12" t="s">
        <v>22</v>
      </c>
      <c r="F122" s="13" t="s">
        <v>39</v>
      </c>
      <c r="G122" s="14"/>
      <c r="H122" s="15">
        <v>425.0</v>
      </c>
      <c r="I122" s="14"/>
      <c r="J122" s="15">
        <v>425.0</v>
      </c>
      <c r="K122" s="14"/>
      <c r="L122" s="14"/>
      <c r="M122" s="14"/>
      <c r="N122" s="16"/>
      <c r="O122" s="3">
        <f t="shared" si="1"/>
        <v>425</v>
      </c>
      <c r="P122" s="17"/>
      <c r="Q122" s="18" t="s">
        <v>30</v>
      </c>
      <c r="R122" s="18" t="s">
        <v>25</v>
      </c>
      <c r="S122" s="19" t="s">
        <v>280</v>
      </c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  <row r="123" ht="18.0" customHeight="1">
      <c r="A123" s="8" t="s">
        <v>19</v>
      </c>
      <c r="B123" s="9">
        <v>44074.0</v>
      </c>
      <c r="C123" s="10" t="s">
        <v>20</v>
      </c>
      <c r="D123" s="11" t="s">
        <v>281</v>
      </c>
      <c r="E123" s="12" t="s">
        <v>22</v>
      </c>
      <c r="F123" s="13" t="s">
        <v>29</v>
      </c>
      <c r="G123" s="14"/>
      <c r="H123" s="15">
        <v>288.67</v>
      </c>
      <c r="I123" s="14"/>
      <c r="J123" s="15">
        <v>288.67</v>
      </c>
      <c r="K123" s="14"/>
      <c r="L123" s="14"/>
      <c r="M123" s="14"/>
      <c r="N123" s="16"/>
      <c r="O123" s="3">
        <f t="shared" si="1"/>
        <v>288.67</v>
      </c>
      <c r="P123" s="17"/>
      <c r="Q123" s="18" t="s">
        <v>61</v>
      </c>
      <c r="R123" s="18" t="s">
        <v>25</v>
      </c>
      <c r="S123" s="19" t="s">
        <v>282</v>
      </c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</row>
    <row r="124" ht="18.0" customHeight="1">
      <c r="A124" s="8" t="s">
        <v>19</v>
      </c>
      <c r="B124" s="9">
        <v>44075.0</v>
      </c>
      <c r="C124" s="10" t="s">
        <v>27</v>
      </c>
      <c r="D124" s="11" t="s">
        <v>283</v>
      </c>
      <c r="E124" s="12" t="s">
        <v>22</v>
      </c>
      <c r="F124" s="13" t="s">
        <v>23</v>
      </c>
      <c r="G124" s="14"/>
      <c r="H124" s="15">
        <v>1179.0</v>
      </c>
      <c r="I124" s="14"/>
      <c r="J124" s="15">
        <v>1179.0</v>
      </c>
      <c r="K124" s="14"/>
      <c r="L124" s="14"/>
      <c r="M124" s="14"/>
      <c r="N124" s="16"/>
      <c r="O124" s="3">
        <f t="shared" si="1"/>
        <v>1179</v>
      </c>
      <c r="P124" s="17"/>
      <c r="Q124" s="18" t="s">
        <v>30</v>
      </c>
      <c r="R124" s="18" t="s">
        <v>25</v>
      </c>
      <c r="S124" s="19" t="s">
        <v>284</v>
      </c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</row>
    <row r="125" ht="18.0" customHeight="1">
      <c r="A125" s="8" t="s">
        <v>19</v>
      </c>
      <c r="B125" s="9">
        <v>44075.0</v>
      </c>
      <c r="C125" s="10" t="s">
        <v>27</v>
      </c>
      <c r="D125" s="11" t="s">
        <v>285</v>
      </c>
      <c r="E125" s="12" t="s">
        <v>22</v>
      </c>
      <c r="F125" s="13" t="s">
        <v>39</v>
      </c>
      <c r="G125" s="14"/>
      <c r="H125" s="15">
        <v>425.0</v>
      </c>
      <c r="I125" s="14"/>
      <c r="J125" s="15">
        <v>425.0</v>
      </c>
      <c r="K125" s="14"/>
      <c r="L125" s="14"/>
      <c r="M125" s="14"/>
      <c r="N125" s="16"/>
      <c r="O125" s="3">
        <f t="shared" si="1"/>
        <v>425</v>
      </c>
      <c r="P125" s="17"/>
      <c r="Q125" s="18" t="s">
        <v>34</v>
      </c>
      <c r="R125" s="18" t="s">
        <v>25</v>
      </c>
      <c r="S125" s="19" t="s">
        <v>286</v>
      </c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</row>
    <row r="126" ht="18.0" customHeight="1">
      <c r="A126" s="8" t="s">
        <v>19</v>
      </c>
      <c r="B126" s="9">
        <v>44075.0</v>
      </c>
      <c r="C126" s="10" t="s">
        <v>27</v>
      </c>
      <c r="D126" s="11" t="s">
        <v>287</v>
      </c>
      <c r="E126" s="12" t="s">
        <v>22</v>
      </c>
      <c r="F126" s="13" t="s">
        <v>39</v>
      </c>
      <c r="G126" s="14"/>
      <c r="H126" s="15">
        <v>831.0</v>
      </c>
      <c r="I126" s="14"/>
      <c r="J126" s="15">
        <v>831.0</v>
      </c>
      <c r="K126" s="14"/>
      <c r="L126" s="14"/>
      <c r="M126" s="15">
        <v>780.0</v>
      </c>
      <c r="N126" s="23">
        <v>117.0</v>
      </c>
      <c r="O126" s="3">
        <f t="shared" si="1"/>
        <v>1494</v>
      </c>
      <c r="P126" s="25" t="s">
        <v>288</v>
      </c>
      <c r="Q126" s="18" t="s">
        <v>34</v>
      </c>
      <c r="R126" s="18" t="s">
        <v>25</v>
      </c>
      <c r="S126" s="19" t="s">
        <v>289</v>
      </c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ht="18.0" customHeight="1">
      <c r="A127" s="8" t="s">
        <v>19</v>
      </c>
      <c r="B127" s="9">
        <v>44075.0</v>
      </c>
      <c r="C127" s="10" t="s">
        <v>27</v>
      </c>
      <c r="D127" s="11" t="s">
        <v>290</v>
      </c>
      <c r="E127" s="12" t="s">
        <v>22</v>
      </c>
      <c r="F127" s="13" t="s">
        <v>29</v>
      </c>
      <c r="G127" s="14"/>
      <c r="H127" s="15">
        <v>283.0</v>
      </c>
      <c r="I127" s="14"/>
      <c r="J127" s="15">
        <v>283.0</v>
      </c>
      <c r="K127" s="14"/>
      <c r="L127" s="14"/>
      <c r="M127" s="14"/>
      <c r="N127" s="16"/>
      <c r="O127" s="3">
        <f t="shared" si="1"/>
        <v>283</v>
      </c>
      <c r="P127" s="17"/>
      <c r="Q127" s="18" t="s">
        <v>34</v>
      </c>
      <c r="R127" s="18" t="s">
        <v>25</v>
      </c>
      <c r="S127" s="19" t="s">
        <v>291</v>
      </c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</row>
    <row r="128" ht="18.0" customHeight="1">
      <c r="A128" s="8" t="s">
        <v>19</v>
      </c>
      <c r="B128" s="9">
        <v>44079.0</v>
      </c>
      <c r="C128" s="10" t="s">
        <v>27</v>
      </c>
      <c r="D128" s="11" t="s">
        <v>292</v>
      </c>
      <c r="E128" s="12" t="s">
        <v>22</v>
      </c>
      <c r="F128" s="13" t="s">
        <v>23</v>
      </c>
      <c r="G128" s="14"/>
      <c r="H128" s="15">
        <v>1179.0</v>
      </c>
      <c r="I128" s="14"/>
      <c r="J128" s="15">
        <v>1179.0</v>
      </c>
      <c r="K128" s="14"/>
      <c r="L128" s="14"/>
      <c r="M128" s="14"/>
      <c r="N128" s="16"/>
      <c r="O128" s="3">
        <f t="shared" si="1"/>
        <v>1179</v>
      </c>
      <c r="P128" s="17"/>
      <c r="Q128" s="18" t="s">
        <v>34</v>
      </c>
      <c r="R128" s="18" t="s">
        <v>25</v>
      </c>
      <c r="S128" s="19" t="s">
        <v>293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ht="18.0" customHeight="1">
      <c r="A129" s="8" t="s">
        <v>19</v>
      </c>
      <c r="B129" s="9">
        <v>44090.0</v>
      </c>
      <c r="C129" s="10" t="s">
        <v>27</v>
      </c>
      <c r="D129" s="11" t="s">
        <v>294</v>
      </c>
      <c r="E129" s="12" t="s">
        <v>22</v>
      </c>
      <c r="F129" s="13" t="s">
        <v>39</v>
      </c>
      <c r="G129" s="15">
        <v>2250.0</v>
      </c>
      <c r="H129" s="15">
        <v>1185.67</v>
      </c>
      <c r="I129" s="14"/>
      <c r="J129" s="15">
        <v>1185.67</v>
      </c>
      <c r="K129" s="14"/>
      <c r="L129" s="15">
        <v>1050.0</v>
      </c>
      <c r="M129" s="14"/>
      <c r="N129" s="16"/>
      <c r="O129" s="3">
        <f t="shared" si="1"/>
        <v>2235.67</v>
      </c>
      <c r="P129" s="17"/>
      <c r="Q129" s="18" t="s">
        <v>61</v>
      </c>
      <c r="R129" s="18" t="s">
        <v>25</v>
      </c>
      <c r="S129" s="19" t="s">
        <v>295</v>
      </c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 ht="18.0" customHeight="1">
      <c r="A130" s="8" t="s">
        <v>19</v>
      </c>
      <c r="B130" s="9">
        <v>44096.0</v>
      </c>
      <c r="C130" s="10" t="s">
        <v>20</v>
      </c>
      <c r="D130" s="11" t="s">
        <v>296</v>
      </c>
      <c r="E130" s="12" t="s">
        <v>22</v>
      </c>
      <c r="F130" s="13" t="s">
        <v>23</v>
      </c>
      <c r="G130" s="14"/>
      <c r="H130" s="15">
        <v>1179.0</v>
      </c>
      <c r="I130" s="14"/>
      <c r="J130" s="15">
        <v>1179.0</v>
      </c>
      <c r="K130" s="14"/>
      <c r="L130" s="14"/>
      <c r="M130" s="14"/>
      <c r="N130" s="16"/>
      <c r="O130" s="3">
        <f t="shared" si="1"/>
        <v>1179</v>
      </c>
      <c r="P130" s="17"/>
      <c r="Q130" s="18" t="s">
        <v>61</v>
      </c>
      <c r="R130" s="18" t="s">
        <v>25</v>
      </c>
      <c r="S130" s="19" t="s">
        <v>297</v>
      </c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ht="18.0" customHeight="1">
      <c r="A131" s="8" t="s">
        <v>19</v>
      </c>
      <c r="B131" s="9">
        <v>44107.0</v>
      </c>
      <c r="C131" s="10" t="s">
        <v>27</v>
      </c>
      <c r="D131" s="11" t="s">
        <v>298</v>
      </c>
      <c r="E131" s="12" t="s">
        <v>22</v>
      </c>
      <c r="F131" s="13" t="s">
        <v>39</v>
      </c>
      <c r="G131" s="14"/>
      <c r="H131" s="15">
        <v>425.0</v>
      </c>
      <c r="I131" s="14"/>
      <c r="J131" s="15">
        <v>425.0</v>
      </c>
      <c r="K131" s="14"/>
      <c r="L131" s="14"/>
      <c r="M131" s="14"/>
      <c r="N131" s="16"/>
      <c r="O131" s="3">
        <f t="shared" si="1"/>
        <v>425</v>
      </c>
      <c r="P131" s="17"/>
      <c r="Q131" s="18" t="s">
        <v>34</v>
      </c>
      <c r="R131" s="18" t="s">
        <v>25</v>
      </c>
      <c r="S131" s="19" t="s">
        <v>299</v>
      </c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ht="18.0" customHeight="1">
      <c r="A132" s="8" t="s">
        <v>19</v>
      </c>
      <c r="B132" s="9">
        <v>44107.0</v>
      </c>
      <c r="C132" s="10" t="s">
        <v>27</v>
      </c>
      <c r="D132" s="11" t="s">
        <v>300</v>
      </c>
      <c r="E132" s="12" t="s">
        <v>22</v>
      </c>
      <c r="F132" s="13" t="s">
        <v>39</v>
      </c>
      <c r="G132" s="14"/>
      <c r="H132" s="15">
        <v>425.0</v>
      </c>
      <c r="I132" s="14"/>
      <c r="J132" s="15">
        <v>425.0</v>
      </c>
      <c r="K132" s="14"/>
      <c r="L132" s="14"/>
      <c r="M132" s="14"/>
      <c r="N132" s="16"/>
      <c r="O132" s="3">
        <f t="shared" si="1"/>
        <v>425</v>
      </c>
      <c r="P132" s="17"/>
      <c r="Q132" s="18" t="s">
        <v>34</v>
      </c>
      <c r="R132" s="18" t="s">
        <v>25</v>
      </c>
      <c r="S132" s="19" t="s">
        <v>301</v>
      </c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ht="18.0" customHeight="1">
      <c r="A133" s="8" t="s">
        <v>19</v>
      </c>
      <c r="B133" s="9">
        <v>44125.0</v>
      </c>
      <c r="C133" s="10" t="s">
        <v>27</v>
      </c>
      <c r="D133" s="11" t="s">
        <v>302</v>
      </c>
      <c r="E133" s="12" t="s">
        <v>27</v>
      </c>
      <c r="F133" s="13" t="s">
        <v>39</v>
      </c>
      <c r="G133" s="14"/>
      <c r="H133" s="15">
        <v>425.33</v>
      </c>
      <c r="I133" s="14"/>
      <c r="J133" s="15">
        <v>425.33</v>
      </c>
      <c r="K133" s="14"/>
      <c r="L133" s="14"/>
      <c r="M133" s="14"/>
      <c r="N133" s="16"/>
      <c r="O133" s="3">
        <f t="shared" si="1"/>
        <v>425.33</v>
      </c>
      <c r="P133" s="17"/>
      <c r="Q133" s="18" t="s">
        <v>30</v>
      </c>
      <c r="R133" s="18" t="s">
        <v>31</v>
      </c>
      <c r="S133" s="22" t="s">
        <v>303</v>
      </c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 ht="18.0" customHeight="1">
      <c r="A134" s="8" t="s">
        <v>19</v>
      </c>
      <c r="B134" s="9">
        <v>44136.0</v>
      </c>
      <c r="C134" s="10" t="s">
        <v>27</v>
      </c>
      <c r="D134" s="11" t="s">
        <v>304</v>
      </c>
      <c r="E134" s="12" t="s">
        <v>22</v>
      </c>
      <c r="F134" s="13" t="s">
        <v>29</v>
      </c>
      <c r="G134" s="14"/>
      <c r="H134" s="15">
        <v>283.0</v>
      </c>
      <c r="I134" s="14"/>
      <c r="J134" s="15">
        <v>283.0</v>
      </c>
      <c r="K134" s="14"/>
      <c r="L134" s="14"/>
      <c r="M134" s="14"/>
      <c r="N134" s="16"/>
      <c r="O134" s="3">
        <f t="shared" si="1"/>
        <v>283</v>
      </c>
      <c r="P134" s="17"/>
      <c r="Q134" s="18" t="s">
        <v>34</v>
      </c>
      <c r="R134" s="18" t="s">
        <v>25</v>
      </c>
      <c r="S134" s="19" t="s">
        <v>305</v>
      </c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ht="18.0" customHeight="1">
      <c r="A135" s="8" t="s">
        <v>19</v>
      </c>
      <c r="B135" s="9">
        <v>44136.0</v>
      </c>
      <c r="C135" s="10" t="s">
        <v>27</v>
      </c>
      <c r="D135" s="11" t="s">
        <v>306</v>
      </c>
      <c r="E135" s="12" t="s">
        <v>22</v>
      </c>
      <c r="F135" s="13" t="s">
        <v>39</v>
      </c>
      <c r="G135" s="14"/>
      <c r="H135" s="15">
        <v>425.0</v>
      </c>
      <c r="I135" s="14"/>
      <c r="J135" s="15">
        <v>425.0</v>
      </c>
      <c r="K135" s="14"/>
      <c r="L135" s="14"/>
      <c r="M135" s="14"/>
      <c r="N135" s="16"/>
      <c r="O135" s="3">
        <f t="shared" si="1"/>
        <v>425</v>
      </c>
      <c r="P135" s="17"/>
      <c r="Q135" s="18" t="s">
        <v>34</v>
      </c>
      <c r="R135" s="18" t="s">
        <v>25</v>
      </c>
      <c r="S135" s="19" t="s">
        <v>307</v>
      </c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 ht="18.0" customHeight="1">
      <c r="A136" s="8" t="s">
        <v>19</v>
      </c>
      <c r="B136" s="9">
        <v>44155.0</v>
      </c>
      <c r="C136" s="10" t="s">
        <v>27</v>
      </c>
      <c r="D136" s="11" t="s">
        <v>308</v>
      </c>
      <c r="E136" s="12" t="s">
        <v>27</v>
      </c>
      <c r="F136" s="13" t="s">
        <v>29</v>
      </c>
      <c r="G136" s="14"/>
      <c r="H136" s="15">
        <v>283.0</v>
      </c>
      <c r="I136" s="14"/>
      <c r="J136" s="15">
        <v>283.0</v>
      </c>
      <c r="K136" s="14"/>
      <c r="L136" s="14"/>
      <c r="M136" s="14"/>
      <c r="N136" s="16"/>
      <c r="O136" s="3">
        <f t="shared" si="1"/>
        <v>283</v>
      </c>
      <c r="P136" s="17"/>
      <c r="Q136" s="18" t="s">
        <v>30</v>
      </c>
      <c r="R136" s="18" t="s">
        <v>31</v>
      </c>
      <c r="S136" s="22" t="s">
        <v>309</v>
      </c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ht="18.0" customHeight="1">
      <c r="A137" s="8" t="s">
        <v>19</v>
      </c>
      <c r="B137" s="9">
        <v>44158.0</v>
      </c>
      <c r="C137" s="10" t="s">
        <v>27</v>
      </c>
      <c r="D137" s="11" t="s">
        <v>310</v>
      </c>
      <c r="E137" s="12" t="s">
        <v>27</v>
      </c>
      <c r="F137" s="13" t="s">
        <v>39</v>
      </c>
      <c r="G137" s="14"/>
      <c r="H137" s="15">
        <v>425.0</v>
      </c>
      <c r="I137" s="14"/>
      <c r="J137" s="15">
        <v>425.0</v>
      </c>
      <c r="K137" s="14"/>
      <c r="L137" s="14"/>
      <c r="M137" s="14"/>
      <c r="N137" s="16"/>
      <c r="O137" s="3">
        <f t="shared" si="1"/>
        <v>425</v>
      </c>
      <c r="P137" s="17"/>
      <c r="Q137" s="18" t="s">
        <v>30</v>
      </c>
      <c r="R137" s="18" t="s">
        <v>31</v>
      </c>
      <c r="S137" s="22" t="s">
        <v>311</v>
      </c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ht="18.0" customHeight="1">
      <c r="A138" s="8" t="s">
        <v>19</v>
      </c>
      <c r="B138" s="9">
        <v>44159.0</v>
      </c>
      <c r="C138" s="10" t="s">
        <v>27</v>
      </c>
      <c r="D138" s="11" t="s">
        <v>312</v>
      </c>
      <c r="E138" s="12" t="s">
        <v>27</v>
      </c>
      <c r="F138" s="13" t="s">
        <v>39</v>
      </c>
      <c r="G138" s="14"/>
      <c r="H138" s="15">
        <v>425.0</v>
      </c>
      <c r="I138" s="14"/>
      <c r="J138" s="15">
        <v>425.0</v>
      </c>
      <c r="K138" s="14"/>
      <c r="L138" s="14"/>
      <c r="M138" s="14"/>
      <c r="N138" s="16"/>
      <c r="O138" s="3">
        <f t="shared" si="1"/>
        <v>425</v>
      </c>
      <c r="P138" s="17"/>
      <c r="Q138" s="18" t="s">
        <v>30</v>
      </c>
      <c r="R138" s="18" t="s">
        <v>31</v>
      </c>
      <c r="S138" s="22" t="s">
        <v>313</v>
      </c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ht="18.0" customHeight="1">
      <c r="A139" s="8" t="s">
        <v>19</v>
      </c>
      <c r="B139" s="9">
        <v>44160.0</v>
      </c>
      <c r="C139" s="10" t="s">
        <v>20</v>
      </c>
      <c r="D139" s="11" t="s">
        <v>314</v>
      </c>
      <c r="E139" s="12" t="s">
        <v>22</v>
      </c>
      <c r="F139" s="13" t="s">
        <v>39</v>
      </c>
      <c r="G139" s="14"/>
      <c r="H139" s="15">
        <v>425.0</v>
      </c>
      <c r="I139" s="14"/>
      <c r="J139" s="15">
        <v>425.0</v>
      </c>
      <c r="K139" s="14"/>
      <c r="L139" s="14"/>
      <c r="M139" s="14"/>
      <c r="N139" s="16"/>
      <c r="O139" s="3">
        <f t="shared" si="1"/>
        <v>425</v>
      </c>
      <c r="P139" s="17"/>
      <c r="Q139" s="18" t="s">
        <v>34</v>
      </c>
      <c r="R139" s="18" t="s">
        <v>25</v>
      </c>
      <c r="S139" s="19" t="s">
        <v>315</v>
      </c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ht="18.0" customHeight="1">
      <c r="A140" s="8" t="s">
        <v>19</v>
      </c>
      <c r="B140" s="9">
        <v>44165.0</v>
      </c>
      <c r="C140" s="10" t="s">
        <v>27</v>
      </c>
      <c r="D140" s="11" t="s">
        <v>316</v>
      </c>
      <c r="E140" s="12" t="s">
        <v>22</v>
      </c>
      <c r="F140" s="13" t="s">
        <v>23</v>
      </c>
      <c r="G140" s="14"/>
      <c r="H140" s="15">
        <v>1179.0</v>
      </c>
      <c r="I140" s="14"/>
      <c r="J140" s="15">
        <v>1179.0</v>
      </c>
      <c r="K140" s="14"/>
      <c r="L140" s="14"/>
      <c r="M140" s="14"/>
      <c r="N140" s="16"/>
      <c r="O140" s="3">
        <f t="shared" si="1"/>
        <v>1179</v>
      </c>
      <c r="P140" s="17"/>
      <c r="Q140" s="18" t="s">
        <v>34</v>
      </c>
      <c r="R140" s="18" t="s">
        <v>25</v>
      </c>
      <c r="S140" s="19" t="s">
        <v>317</v>
      </c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ht="18.0" customHeight="1">
      <c r="A141" s="8" t="s">
        <v>19</v>
      </c>
      <c r="B141" s="9">
        <v>44165.0</v>
      </c>
      <c r="C141" s="10" t="s">
        <v>27</v>
      </c>
      <c r="D141" s="11" t="s">
        <v>318</v>
      </c>
      <c r="E141" s="12" t="s">
        <v>22</v>
      </c>
      <c r="F141" s="13" t="s">
        <v>39</v>
      </c>
      <c r="G141" s="14"/>
      <c r="H141" s="15">
        <v>438.0</v>
      </c>
      <c r="I141" s="14"/>
      <c r="J141" s="15">
        <v>438.0</v>
      </c>
      <c r="K141" s="14"/>
      <c r="L141" s="14"/>
      <c r="M141" s="15">
        <v>410.0</v>
      </c>
      <c r="N141" s="16"/>
      <c r="O141" s="3">
        <f t="shared" si="1"/>
        <v>848</v>
      </c>
      <c r="P141" s="17"/>
      <c r="Q141" s="18" t="s">
        <v>61</v>
      </c>
      <c r="R141" s="18" t="s">
        <v>25</v>
      </c>
      <c r="S141" s="19" t="s">
        <v>319</v>
      </c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ht="18.0" customHeight="1">
      <c r="A142" s="8" t="s">
        <v>19</v>
      </c>
      <c r="B142" s="9">
        <v>44168.0</v>
      </c>
      <c r="C142" s="10" t="s">
        <v>27</v>
      </c>
      <c r="D142" s="11" t="s">
        <v>320</v>
      </c>
      <c r="E142" s="12" t="s">
        <v>27</v>
      </c>
      <c r="F142" s="13" t="s">
        <v>29</v>
      </c>
      <c r="G142" s="14"/>
      <c r="H142" s="15">
        <v>288.67</v>
      </c>
      <c r="I142" s="14"/>
      <c r="J142" s="15">
        <v>288.67</v>
      </c>
      <c r="K142" s="14"/>
      <c r="L142" s="14"/>
      <c r="M142" s="14"/>
      <c r="N142" s="16"/>
      <c r="O142" s="3">
        <f t="shared" si="1"/>
        <v>288.67</v>
      </c>
      <c r="P142" s="17"/>
      <c r="Q142" s="18" t="s">
        <v>30</v>
      </c>
      <c r="R142" s="18" t="s">
        <v>31</v>
      </c>
      <c r="S142" s="22" t="s">
        <v>321</v>
      </c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ht="18.0" customHeight="1">
      <c r="A143" s="8" t="s">
        <v>19</v>
      </c>
      <c r="B143" s="9">
        <v>44170.0</v>
      </c>
      <c r="C143" s="26" t="s">
        <v>27</v>
      </c>
      <c r="D143" s="11" t="s">
        <v>322</v>
      </c>
      <c r="E143" s="27" t="s">
        <v>27</v>
      </c>
      <c r="F143" s="13" t="s">
        <v>39</v>
      </c>
      <c r="G143" s="14"/>
      <c r="H143" s="15">
        <v>425.0</v>
      </c>
      <c r="I143" s="14"/>
      <c r="J143" s="15">
        <v>425.0</v>
      </c>
      <c r="K143" s="14"/>
      <c r="L143" s="14"/>
      <c r="M143" s="14"/>
      <c r="N143" s="16"/>
      <c r="O143" s="3">
        <f t="shared" si="1"/>
        <v>425</v>
      </c>
      <c r="P143" s="17"/>
      <c r="Q143" s="18" t="s">
        <v>30</v>
      </c>
      <c r="R143" s="18" t="s">
        <v>31</v>
      </c>
      <c r="S143" s="22" t="s">
        <v>323</v>
      </c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 ht="18.0" customHeight="1">
      <c r="A144" s="8" t="s">
        <v>19</v>
      </c>
      <c r="B144" s="9">
        <v>44172.0</v>
      </c>
      <c r="C144" s="10" t="s">
        <v>27</v>
      </c>
      <c r="D144" s="11" t="s">
        <v>324</v>
      </c>
      <c r="E144" s="12" t="s">
        <v>27</v>
      </c>
      <c r="F144" s="13" t="s">
        <v>29</v>
      </c>
      <c r="G144" s="14"/>
      <c r="H144" s="15">
        <v>340.0</v>
      </c>
      <c r="I144" s="14"/>
      <c r="J144" s="15">
        <v>340.0</v>
      </c>
      <c r="K144" s="14"/>
      <c r="L144" s="14"/>
      <c r="M144" s="14"/>
      <c r="N144" s="16"/>
      <c r="O144" s="3">
        <f t="shared" si="1"/>
        <v>340</v>
      </c>
      <c r="P144" s="17"/>
      <c r="Q144" s="18" t="s">
        <v>30</v>
      </c>
      <c r="R144" s="18" t="s">
        <v>31</v>
      </c>
      <c r="S144" s="22" t="s">
        <v>325</v>
      </c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 ht="18.0" customHeight="1">
      <c r="A145" s="8" t="s">
        <v>19</v>
      </c>
      <c r="B145" s="9">
        <v>44174.0</v>
      </c>
      <c r="C145" s="10" t="s">
        <v>20</v>
      </c>
      <c r="D145" s="11" t="s">
        <v>326</v>
      </c>
      <c r="E145" s="12" t="s">
        <v>22</v>
      </c>
      <c r="F145" s="13" t="s">
        <v>39</v>
      </c>
      <c r="G145" s="14"/>
      <c r="H145" s="15">
        <v>425.0</v>
      </c>
      <c r="I145" s="14"/>
      <c r="J145" s="15">
        <v>425.0</v>
      </c>
      <c r="K145" s="14"/>
      <c r="L145" s="14"/>
      <c r="M145" s="14"/>
      <c r="N145" s="16"/>
      <c r="O145" s="3">
        <f t="shared" si="1"/>
        <v>425</v>
      </c>
      <c r="P145" s="17"/>
      <c r="Q145" s="18" t="s">
        <v>34</v>
      </c>
      <c r="R145" s="18" t="s">
        <v>25</v>
      </c>
      <c r="S145" s="19" t="s">
        <v>327</v>
      </c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ht="18.0" customHeight="1">
      <c r="A146" s="8" t="s">
        <v>19</v>
      </c>
      <c r="B146" s="9">
        <v>44175.0</v>
      </c>
      <c r="C146" s="10" t="s">
        <v>20</v>
      </c>
      <c r="D146" s="11" t="s">
        <v>328</v>
      </c>
      <c r="E146" s="12" t="s">
        <v>22</v>
      </c>
      <c r="F146" s="13" t="s">
        <v>39</v>
      </c>
      <c r="G146" s="14"/>
      <c r="H146" s="15">
        <v>972.33</v>
      </c>
      <c r="I146" s="14"/>
      <c r="J146" s="15">
        <v>972.33</v>
      </c>
      <c r="K146" s="14"/>
      <c r="L146" s="14"/>
      <c r="M146" s="14"/>
      <c r="N146" s="16"/>
      <c r="O146" s="3">
        <f t="shared" si="1"/>
        <v>972.33</v>
      </c>
      <c r="P146" s="17"/>
      <c r="Q146" s="18" t="s">
        <v>34</v>
      </c>
      <c r="R146" s="18" t="s">
        <v>25</v>
      </c>
      <c r="S146" s="19" t="s">
        <v>329</v>
      </c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 ht="18.0" customHeight="1">
      <c r="A147" s="8" t="s">
        <v>19</v>
      </c>
      <c r="B147" s="9">
        <v>44175.0</v>
      </c>
      <c r="C147" s="10" t="s">
        <v>27</v>
      </c>
      <c r="D147" s="11" t="s">
        <v>330</v>
      </c>
      <c r="E147" s="12" t="s">
        <v>27</v>
      </c>
      <c r="F147" s="13" t="s">
        <v>29</v>
      </c>
      <c r="G147" s="14"/>
      <c r="H147" s="15">
        <v>283.0</v>
      </c>
      <c r="I147" s="14"/>
      <c r="J147" s="15">
        <v>283.0</v>
      </c>
      <c r="K147" s="14"/>
      <c r="L147" s="14"/>
      <c r="M147" s="14"/>
      <c r="N147" s="16"/>
      <c r="O147" s="3">
        <f t="shared" si="1"/>
        <v>283</v>
      </c>
      <c r="P147" s="17"/>
      <c r="Q147" s="18" t="s">
        <v>30</v>
      </c>
      <c r="R147" s="18" t="s">
        <v>31</v>
      </c>
      <c r="S147" s="22" t="s">
        <v>331</v>
      </c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 ht="18.0" customHeight="1">
      <c r="A148" s="8" t="s">
        <v>19</v>
      </c>
      <c r="B148" s="9">
        <v>44198.0</v>
      </c>
      <c r="C148" s="10" t="s">
        <v>20</v>
      </c>
      <c r="D148" s="11" t="s">
        <v>332</v>
      </c>
      <c r="E148" s="12" t="s">
        <v>22</v>
      </c>
      <c r="F148" s="13" t="s">
        <v>29</v>
      </c>
      <c r="G148" s="14"/>
      <c r="H148" s="15">
        <v>273.0</v>
      </c>
      <c r="I148" s="14"/>
      <c r="J148" s="15">
        <v>273.0</v>
      </c>
      <c r="K148" s="14"/>
      <c r="L148" s="14"/>
      <c r="M148" s="14"/>
      <c r="N148" s="16"/>
      <c r="O148" s="3">
        <f t="shared" si="1"/>
        <v>273</v>
      </c>
      <c r="P148" s="17"/>
      <c r="Q148" s="18" t="s">
        <v>34</v>
      </c>
      <c r="R148" s="18" t="s">
        <v>25</v>
      </c>
      <c r="S148" s="19" t="s">
        <v>333</v>
      </c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 ht="18.0" customHeight="1">
      <c r="A149" s="8" t="s">
        <v>19</v>
      </c>
      <c r="B149" s="9">
        <v>44201.0</v>
      </c>
      <c r="C149" s="10" t="s">
        <v>27</v>
      </c>
      <c r="D149" s="11" t="s">
        <v>334</v>
      </c>
      <c r="E149" s="12" t="s">
        <v>27</v>
      </c>
      <c r="F149" s="13" t="s">
        <v>39</v>
      </c>
      <c r="G149" s="14"/>
      <c r="H149" s="15">
        <v>277.33</v>
      </c>
      <c r="I149" s="14"/>
      <c r="J149" s="15">
        <v>277.33</v>
      </c>
      <c r="K149" s="14"/>
      <c r="L149" s="14"/>
      <c r="M149" s="14"/>
      <c r="N149" s="16"/>
      <c r="O149" s="3">
        <f t="shared" si="1"/>
        <v>277.33</v>
      </c>
      <c r="P149" s="17"/>
      <c r="Q149" s="18" t="s">
        <v>30</v>
      </c>
      <c r="R149" s="18" t="s">
        <v>31</v>
      </c>
      <c r="S149" s="22" t="s">
        <v>335</v>
      </c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 ht="18.0" customHeight="1">
      <c r="A150" s="8" t="s">
        <v>19</v>
      </c>
      <c r="B150" s="9">
        <v>44208.0</v>
      </c>
      <c r="C150" s="10" t="s">
        <v>27</v>
      </c>
      <c r="D150" s="11" t="s">
        <v>336</v>
      </c>
      <c r="E150" s="12" t="s">
        <v>27</v>
      </c>
      <c r="F150" s="13" t="s">
        <v>29</v>
      </c>
      <c r="G150" s="14"/>
      <c r="H150" s="15">
        <v>273.0</v>
      </c>
      <c r="I150" s="14"/>
      <c r="J150" s="15">
        <v>273.0</v>
      </c>
      <c r="K150" s="14"/>
      <c r="L150" s="14"/>
      <c r="M150" s="14"/>
      <c r="N150" s="16"/>
      <c r="O150" s="3">
        <f t="shared" si="1"/>
        <v>273</v>
      </c>
      <c r="P150" s="17"/>
      <c r="Q150" s="18" t="s">
        <v>30</v>
      </c>
      <c r="R150" s="18" t="s">
        <v>31</v>
      </c>
      <c r="S150" s="22" t="s">
        <v>337</v>
      </c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 ht="18.0" customHeight="1">
      <c r="A151" s="8" t="s">
        <v>19</v>
      </c>
      <c r="B151" s="9">
        <v>44215.0</v>
      </c>
      <c r="C151" s="10" t="s">
        <v>27</v>
      </c>
      <c r="D151" s="11" t="s">
        <v>338</v>
      </c>
      <c r="E151" s="12" t="s">
        <v>27</v>
      </c>
      <c r="F151" s="13" t="s">
        <v>29</v>
      </c>
      <c r="G151" s="14"/>
      <c r="H151" s="15">
        <v>273.0</v>
      </c>
      <c r="I151" s="14"/>
      <c r="J151" s="15">
        <v>273.0</v>
      </c>
      <c r="K151" s="14"/>
      <c r="L151" s="14"/>
      <c r="M151" s="14"/>
      <c r="N151" s="16"/>
      <c r="O151" s="3">
        <f t="shared" si="1"/>
        <v>273</v>
      </c>
      <c r="P151" s="17"/>
      <c r="Q151" s="18" t="s">
        <v>30</v>
      </c>
      <c r="R151" s="18" t="s">
        <v>31</v>
      </c>
      <c r="S151" s="22" t="s">
        <v>339</v>
      </c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</row>
    <row r="152" ht="18.0" customHeight="1">
      <c r="A152" s="8" t="s">
        <v>19</v>
      </c>
      <c r="B152" s="9">
        <v>44228.0</v>
      </c>
      <c r="C152" s="10" t="s">
        <v>20</v>
      </c>
      <c r="D152" s="11" t="s">
        <v>340</v>
      </c>
      <c r="E152" s="12" t="s">
        <v>22</v>
      </c>
      <c r="F152" s="13" t="s">
        <v>29</v>
      </c>
      <c r="G152" s="14"/>
      <c r="H152" s="15">
        <v>273.0</v>
      </c>
      <c r="I152" s="14"/>
      <c r="J152" s="15">
        <v>273.0</v>
      </c>
      <c r="K152" s="14"/>
      <c r="L152" s="14"/>
      <c r="M152" s="14"/>
      <c r="N152" s="16"/>
      <c r="O152" s="3">
        <f t="shared" si="1"/>
        <v>273</v>
      </c>
      <c r="P152" s="17"/>
      <c r="Q152" s="18" t="s">
        <v>34</v>
      </c>
      <c r="R152" s="18" t="s">
        <v>25</v>
      </c>
      <c r="S152" s="19" t="s">
        <v>341</v>
      </c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</row>
    <row r="153" ht="18.0" customHeight="1">
      <c r="A153" s="8" t="s">
        <v>19</v>
      </c>
      <c r="B153" s="9">
        <v>44229.0</v>
      </c>
      <c r="C153" s="10" t="s">
        <v>27</v>
      </c>
      <c r="D153" s="11" t="s">
        <v>342</v>
      </c>
      <c r="E153" s="12" t="s">
        <v>27</v>
      </c>
      <c r="F153" s="13" t="s">
        <v>39</v>
      </c>
      <c r="G153" s="14"/>
      <c r="H153" s="15">
        <v>410.0</v>
      </c>
      <c r="I153" s="14"/>
      <c r="J153" s="15">
        <v>410.0</v>
      </c>
      <c r="K153" s="14"/>
      <c r="L153" s="14"/>
      <c r="M153" s="14"/>
      <c r="N153" s="16"/>
      <c r="O153" s="3">
        <f t="shared" si="1"/>
        <v>410</v>
      </c>
      <c r="P153" s="17"/>
      <c r="Q153" s="18" t="s">
        <v>30</v>
      </c>
      <c r="R153" s="18" t="s">
        <v>31</v>
      </c>
      <c r="S153" s="22" t="s">
        <v>343</v>
      </c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</row>
    <row r="154" ht="18.0" customHeight="1">
      <c r="A154" s="8" t="s">
        <v>19</v>
      </c>
      <c r="B154" s="9">
        <v>44235.0</v>
      </c>
      <c r="C154" s="10" t="s">
        <v>67</v>
      </c>
      <c r="D154" s="11" t="s">
        <v>344</v>
      </c>
      <c r="E154" s="12" t="s">
        <v>22</v>
      </c>
      <c r="F154" s="13" t="s">
        <v>345</v>
      </c>
      <c r="G154" s="14"/>
      <c r="H154" s="15">
        <v>724.0</v>
      </c>
      <c r="I154" s="14"/>
      <c r="J154" s="15">
        <v>724.0</v>
      </c>
      <c r="K154" s="14"/>
      <c r="L154" s="14"/>
      <c r="M154" s="14"/>
      <c r="N154" s="23">
        <v>170.0</v>
      </c>
      <c r="O154" s="3">
        <f t="shared" si="1"/>
        <v>554</v>
      </c>
      <c r="P154" s="24" t="s">
        <v>346</v>
      </c>
      <c r="Q154" s="18" t="s">
        <v>30</v>
      </c>
      <c r="R154" s="18" t="s">
        <v>31</v>
      </c>
      <c r="S154" s="22" t="s">
        <v>347</v>
      </c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</row>
    <row r="155" ht="18.0" customHeight="1">
      <c r="A155" s="8" t="s">
        <v>19</v>
      </c>
      <c r="B155" s="9">
        <v>44235.0</v>
      </c>
      <c r="C155" s="10" t="s">
        <v>27</v>
      </c>
      <c r="D155" s="11" t="s">
        <v>348</v>
      </c>
      <c r="E155" s="12" t="s">
        <v>27</v>
      </c>
      <c r="F155" s="13" t="s">
        <v>39</v>
      </c>
      <c r="G155" s="14"/>
      <c r="H155" s="15">
        <v>410.0</v>
      </c>
      <c r="I155" s="14"/>
      <c r="J155" s="15">
        <v>410.0</v>
      </c>
      <c r="K155" s="14"/>
      <c r="L155" s="14"/>
      <c r="M155" s="14"/>
      <c r="N155" s="16"/>
      <c r="O155" s="3">
        <f t="shared" si="1"/>
        <v>410</v>
      </c>
      <c r="P155" s="17"/>
      <c r="Q155" s="18" t="s">
        <v>30</v>
      </c>
      <c r="R155" s="18" t="s">
        <v>31</v>
      </c>
      <c r="S155" s="22" t="s">
        <v>349</v>
      </c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</row>
    <row r="156" ht="18.0" customHeight="1">
      <c r="A156" s="8" t="s">
        <v>19</v>
      </c>
      <c r="B156" s="9">
        <v>44235.0</v>
      </c>
      <c r="C156" s="10" t="s">
        <v>27</v>
      </c>
      <c r="D156" s="11" t="s">
        <v>350</v>
      </c>
      <c r="E156" s="12" t="s">
        <v>27</v>
      </c>
      <c r="F156" s="13" t="s">
        <v>23</v>
      </c>
      <c r="G156" s="14"/>
      <c r="H156" s="15">
        <v>1138.0</v>
      </c>
      <c r="I156" s="14"/>
      <c r="J156" s="15">
        <v>1138.0</v>
      </c>
      <c r="K156" s="14"/>
      <c r="L156" s="14"/>
      <c r="M156" s="14"/>
      <c r="N156" s="16"/>
      <c r="O156" s="3">
        <f t="shared" si="1"/>
        <v>1138</v>
      </c>
      <c r="P156" s="17"/>
      <c r="Q156" s="18" t="s">
        <v>30</v>
      </c>
      <c r="R156" s="18" t="s">
        <v>31</v>
      </c>
      <c r="S156" s="22" t="s">
        <v>351</v>
      </c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ht="18.0" customHeight="1">
      <c r="A157" s="8" t="s">
        <v>19</v>
      </c>
      <c r="B157" s="9">
        <v>44236.0</v>
      </c>
      <c r="C157" s="10" t="s">
        <v>27</v>
      </c>
      <c r="D157" s="11" t="s">
        <v>352</v>
      </c>
      <c r="E157" s="12" t="s">
        <v>27</v>
      </c>
      <c r="F157" s="13" t="s">
        <v>39</v>
      </c>
      <c r="G157" s="14"/>
      <c r="H157" s="15">
        <v>410.0</v>
      </c>
      <c r="I157" s="14"/>
      <c r="J157" s="15">
        <v>410.0</v>
      </c>
      <c r="K157" s="14"/>
      <c r="L157" s="14"/>
      <c r="M157" s="15">
        <v>250.0</v>
      </c>
      <c r="N157" s="16"/>
      <c r="O157" s="3">
        <f t="shared" si="1"/>
        <v>660</v>
      </c>
      <c r="P157" s="17"/>
      <c r="Q157" s="18" t="s">
        <v>30</v>
      </c>
      <c r="R157" s="18" t="s">
        <v>31</v>
      </c>
      <c r="S157" s="22" t="s">
        <v>353</v>
      </c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 ht="18.0" customHeight="1">
      <c r="A158" s="8" t="s">
        <v>19</v>
      </c>
      <c r="B158" s="9">
        <v>44236.0</v>
      </c>
      <c r="C158" s="10" t="s">
        <v>27</v>
      </c>
      <c r="D158" s="11" t="s">
        <v>354</v>
      </c>
      <c r="E158" s="12" t="s">
        <v>27</v>
      </c>
      <c r="F158" s="13" t="s">
        <v>29</v>
      </c>
      <c r="G158" s="14"/>
      <c r="H158" s="15">
        <v>273.0</v>
      </c>
      <c r="I158" s="14"/>
      <c r="J158" s="15">
        <v>273.0</v>
      </c>
      <c r="K158" s="14"/>
      <c r="L158" s="14"/>
      <c r="M158" s="14"/>
      <c r="N158" s="16"/>
      <c r="O158" s="3">
        <f t="shared" si="1"/>
        <v>273</v>
      </c>
      <c r="P158" s="17"/>
      <c r="Q158" s="18" t="s">
        <v>30</v>
      </c>
      <c r="R158" s="18" t="s">
        <v>31</v>
      </c>
      <c r="S158" s="22" t="s">
        <v>355</v>
      </c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 ht="18.0" customHeight="1">
      <c r="A159" s="8" t="s">
        <v>19</v>
      </c>
      <c r="B159" s="9">
        <v>44251.0</v>
      </c>
      <c r="C159" s="10" t="s">
        <v>27</v>
      </c>
      <c r="D159" s="11" t="s">
        <v>356</v>
      </c>
      <c r="E159" s="12" t="s">
        <v>27</v>
      </c>
      <c r="F159" s="13" t="s">
        <v>29</v>
      </c>
      <c r="G159" s="14"/>
      <c r="H159" s="15">
        <v>273.0</v>
      </c>
      <c r="I159" s="14"/>
      <c r="J159" s="15">
        <v>273.0</v>
      </c>
      <c r="K159" s="14"/>
      <c r="L159" s="14"/>
      <c r="M159" s="14"/>
      <c r="N159" s="16"/>
      <c r="O159" s="3">
        <f t="shared" si="1"/>
        <v>273</v>
      </c>
      <c r="P159" s="17"/>
      <c r="Q159" s="18" t="s">
        <v>30</v>
      </c>
      <c r="R159" s="18" t="s">
        <v>31</v>
      </c>
      <c r="S159" s="22" t="s">
        <v>357</v>
      </c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</row>
    <row r="160" ht="18.0" customHeight="1">
      <c r="A160" s="8" t="s">
        <v>19</v>
      </c>
      <c r="B160" s="9">
        <v>44257.0</v>
      </c>
      <c r="C160" s="10" t="s">
        <v>27</v>
      </c>
      <c r="D160" s="11" t="s">
        <v>358</v>
      </c>
      <c r="E160" s="12" t="s">
        <v>22</v>
      </c>
      <c r="F160" s="13" t="s">
        <v>39</v>
      </c>
      <c r="G160" s="14"/>
      <c r="H160" s="15">
        <v>427.33</v>
      </c>
      <c r="I160" s="14"/>
      <c r="J160" s="15">
        <v>427.33</v>
      </c>
      <c r="K160" s="14"/>
      <c r="L160" s="14"/>
      <c r="M160" s="14"/>
      <c r="N160" s="16"/>
      <c r="O160" s="3">
        <f t="shared" si="1"/>
        <v>427.33</v>
      </c>
      <c r="P160" s="17"/>
      <c r="Q160" s="18" t="s">
        <v>34</v>
      </c>
      <c r="R160" s="18" t="s">
        <v>25</v>
      </c>
      <c r="S160" s="19" t="s">
        <v>359</v>
      </c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 ht="18.0" customHeight="1">
      <c r="A161" s="8" t="s">
        <v>19</v>
      </c>
      <c r="B161" s="9">
        <v>44259.0</v>
      </c>
      <c r="C161" s="10" t="s">
        <v>20</v>
      </c>
      <c r="D161" s="11" t="s">
        <v>360</v>
      </c>
      <c r="E161" s="12" t="s">
        <v>22</v>
      </c>
      <c r="F161" s="13" t="s">
        <v>39</v>
      </c>
      <c r="G161" s="14"/>
      <c r="H161" s="15">
        <v>453.25</v>
      </c>
      <c r="I161" s="14"/>
      <c r="J161" s="15">
        <v>453.25</v>
      </c>
      <c r="K161" s="14"/>
      <c r="L161" s="15">
        <v>1600.0</v>
      </c>
      <c r="M161" s="14"/>
      <c r="N161" s="16"/>
      <c r="O161" s="3">
        <f t="shared" si="1"/>
        <v>2053.25</v>
      </c>
      <c r="P161" s="28"/>
      <c r="Q161" s="18" t="s">
        <v>34</v>
      </c>
      <c r="R161" s="18" t="s">
        <v>25</v>
      </c>
      <c r="S161" s="19" t="s">
        <v>361</v>
      </c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 ht="18.0" customHeight="1">
      <c r="A162" s="8" t="s">
        <v>19</v>
      </c>
      <c r="B162" s="9">
        <v>44259.0</v>
      </c>
      <c r="C162" s="10" t="s">
        <v>27</v>
      </c>
      <c r="D162" s="11" t="s">
        <v>362</v>
      </c>
      <c r="E162" s="12" t="s">
        <v>27</v>
      </c>
      <c r="F162" s="13" t="s">
        <v>29</v>
      </c>
      <c r="G162" s="14"/>
      <c r="H162" s="15">
        <v>322.67</v>
      </c>
      <c r="I162" s="14"/>
      <c r="J162" s="15">
        <v>322.67</v>
      </c>
      <c r="K162" s="14"/>
      <c r="L162" s="14"/>
      <c r="M162" s="14"/>
      <c r="N162" s="16"/>
      <c r="O162" s="3">
        <f t="shared" si="1"/>
        <v>322.67</v>
      </c>
      <c r="P162" s="17"/>
      <c r="Q162" s="18" t="s">
        <v>30</v>
      </c>
      <c r="R162" s="18" t="s">
        <v>31</v>
      </c>
      <c r="S162" s="22" t="s">
        <v>363</v>
      </c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 ht="18.0" customHeight="1">
      <c r="A163" s="8" t="s">
        <v>19</v>
      </c>
      <c r="B163" s="9">
        <v>44260.0</v>
      </c>
      <c r="C163" s="10" t="s">
        <v>20</v>
      </c>
      <c r="D163" s="11" t="s">
        <v>364</v>
      </c>
      <c r="E163" s="12" t="s">
        <v>22</v>
      </c>
      <c r="F163" s="13" t="s">
        <v>39</v>
      </c>
      <c r="G163" s="14"/>
      <c r="H163" s="15">
        <v>410.0</v>
      </c>
      <c r="I163" s="14"/>
      <c r="J163" s="15">
        <v>410.0</v>
      </c>
      <c r="K163" s="14"/>
      <c r="L163" s="14"/>
      <c r="M163" s="14"/>
      <c r="N163" s="16"/>
      <c r="O163" s="3">
        <f t="shared" si="1"/>
        <v>410</v>
      </c>
      <c r="P163" s="17"/>
      <c r="Q163" s="18" t="s">
        <v>34</v>
      </c>
      <c r="R163" s="18" t="s">
        <v>25</v>
      </c>
      <c r="S163" s="19" t="s">
        <v>365</v>
      </c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 ht="18.0" customHeight="1">
      <c r="A164" s="8" t="s">
        <v>19</v>
      </c>
      <c r="B164" s="9">
        <v>44261.0</v>
      </c>
      <c r="C164" s="10" t="s">
        <v>20</v>
      </c>
      <c r="D164" s="11" t="s">
        <v>366</v>
      </c>
      <c r="E164" s="12" t="s">
        <v>367</v>
      </c>
      <c r="F164" s="13" t="s">
        <v>29</v>
      </c>
      <c r="G164" s="14"/>
      <c r="H164" s="15">
        <v>273.0</v>
      </c>
      <c r="I164" s="14"/>
      <c r="J164" s="15">
        <v>273.0</v>
      </c>
      <c r="K164" s="14"/>
      <c r="L164" s="14"/>
      <c r="M164" s="14"/>
      <c r="N164" s="16"/>
      <c r="O164" s="3">
        <f t="shared" si="1"/>
        <v>273</v>
      </c>
      <c r="P164" s="17"/>
      <c r="Q164" s="18" t="s">
        <v>368</v>
      </c>
      <c r="R164" s="18" t="s">
        <v>31</v>
      </c>
      <c r="S164" s="22" t="s">
        <v>369</v>
      </c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 ht="18.0" customHeight="1">
      <c r="A165" s="8" t="s">
        <v>19</v>
      </c>
      <c r="B165" s="9">
        <v>44262.0</v>
      </c>
      <c r="C165" s="10" t="s">
        <v>20</v>
      </c>
      <c r="D165" s="11" t="s">
        <v>370</v>
      </c>
      <c r="E165" s="12" t="s">
        <v>100</v>
      </c>
      <c r="F165" s="13" t="s">
        <v>29</v>
      </c>
      <c r="G165" s="14"/>
      <c r="H165" s="15">
        <v>273.0</v>
      </c>
      <c r="I165" s="14"/>
      <c r="J165" s="15">
        <v>273.0</v>
      </c>
      <c r="K165" s="14"/>
      <c r="L165" s="14"/>
      <c r="M165" s="14"/>
      <c r="N165" s="16"/>
      <c r="O165" s="3">
        <f t="shared" si="1"/>
        <v>273</v>
      </c>
      <c r="P165" s="17"/>
      <c r="Q165" s="18" t="s">
        <v>34</v>
      </c>
      <c r="R165" s="18" t="s">
        <v>31</v>
      </c>
      <c r="S165" s="22" t="s">
        <v>371</v>
      </c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ht="18.0" customHeight="1">
      <c r="A166" s="8" t="s">
        <v>19</v>
      </c>
      <c r="B166" s="9">
        <v>44263.0</v>
      </c>
      <c r="C166" s="10" t="s">
        <v>27</v>
      </c>
      <c r="D166" s="11" t="s">
        <v>372</v>
      </c>
      <c r="E166" s="12" t="s">
        <v>100</v>
      </c>
      <c r="F166" s="13" t="s">
        <v>29</v>
      </c>
      <c r="G166" s="14"/>
      <c r="H166" s="15">
        <v>273.0</v>
      </c>
      <c r="I166" s="14"/>
      <c r="J166" s="15">
        <v>273.0</v>
      </c>
      <c r="K166" s="14"/>
      <c r="L166" s="14"/>
      <c r="M166" s="14"/>
      <c r="N166" s="16"/>
      <c r="O166" s="3">
        <f t="shared" si="1"/>
        <v>273</v>
      </c>
      <c r="P166" s="17"/>
      <c r="Q166" s="18">
        <v>15.0</v>
      </c>
      <c r="R166" s="18" t="s">
        <v>31</v>
      </c>
      <c r="S166" s="22" t="s">
        <v>373</v>
      </c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 ht="18.0" customHeight="1">
      <c r="A167" s="8" t="s">
        <v>19</v>
      </c>
      <c r="B167" s="9">
        <v>44263.0</v>
      </c>
      <c r="C167" s="10" t="s">
        <v>27</v>
      </c>
      <c r="D167" s="11" t="s">
        <v>374</v>
      </c>
      <c r="E167" s="12" t="s">
        <v>27</v>
      </c>
      <c r="F167" s="13" t="s">
        <v>29</v>
      </c>
      <c r="G167" s="14"/>
      <c r="H167" s="15">
        <v>273.0</v>
      </c>
      <c r="I167" s="14"/>
      <c r="J167" s="15">
        <v>273.0</v>
      </c>
      <c r="K167" s="14"/>
      <c r="L167" s="14"/>
      <c r="M167" s="14"/>
      <c r="N167" s="16"/>
      <c r="O167" s="3">
        <f t="shared" si="1"/>
        <v>273</v>
      </c>
      <c r="P167" s="17"/>
      <c r="Q167" s="18" t="s">
        <v>30</v>
      </c>
      <c r="R167" s="18" t="s">
        <v>31</v>
      </c>
      <c r="S167" s="22" t="s">
        <v>375</v>
      </c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 ht="18.0" customHeight="1">
      <c r="A168" s="8" t="s">
        <v>19</v>
      </c>
      <c r="B168" s="9">
        <v>44263.0</v>
      </c>
      <c r="C168" s="10" t="s">
        <v>27</v>
      </c>
      <c r="D168" s="11" t="s">
        <v>376</v>
      </c>
      <c r="E168" s="12" t="s">
        <v>27</v>
      </c>
      <c r="F168" s="13" t="s">
        <v>39</v>
      </c>
      <c r="G168" s="14"/>
      <c r="H168" s="15">
        <v>410.0</v>
      </c>
      <c r="I168" s="14"/>
      <c r="J168" s="15">
        <v>410.0</v>
      </c>
      <c r="K168" s="14"/>
      <c r="L168" s="14"/>
      <c r="M168" s="14"/>
      <c r="N168" s="16"/>
      <c r="O168" s="3">
        <f t="shared" si="1"/>
        <v>410</v>
      </c>
      <c r="P168" s="17"/>
      <c r="Q168" s="18" t="s">
        <v>30</v>
      </c>
      <c r="R168" s="18" t="s">
        <v>31</v>
      </c>
      <c r="S168" s="22" t="s">
        <v>377</v>
      </c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 ht="18.0" customHeight="1">
      <c r="A169" s="8" t="s">
        <v>19</v>
      </c>
      <c r="B169" s="9">
        <v>44264.0</v>
      </c>
      <c r="C169" s="10" t="s">
        <v>20</v>
      </c>
      <c r="D169" s="11" t="s">
        <v>378</v>
      </c>
      <c r="E169" s="12" t="s">
        <v>100</v>
      </c>
      <c r="F169" s="13" t="s">
        <v>29</v>
      </c>
      <c r="G169" s="14"/>
      <c r="H169" s="15">
        <v>273.0</v>
      </c>
      <c r="I169" s="14"/>
      <c r="J169" s="15">
        <v>273.0</v>
      </c>
      <c r="K169" s="14"/>
      <c r="L169" s="14"/>
      <c r="M169" s="14"/>
      <c r="N169" s="16"/>
      <c r="O169" s="3">
        <f t="shared" si="1"/>
        <v>273</v>
      </c>
      <c r="P169" s="17"/>
      <c r="Q169" s="18" t="s">
        <v>379</v>
      </c>
      <c r="R169" s="18" t="s">
        <v>31</v>
      </c>
      <c r="S169" s="22" t="s">
        <v>380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 ht="18.0" customHeight="1">
      <c r="A170" s="8" t="s">
        <v>19</v>
      </c>
      <c r="B170" s="9">
        <v>44264.0</v>
      </c>
      <c r="C170" s="10" t="s">
        <v>20</v>
      </c>
      <c r="D170" s="11" t="s">
        <v>381</v>
      </c>
      <c r="E170" s="12" t="s">
        <v>22</v>
      </c>
      <c r="F170" s="13" t="s">
        <v>39</v>
      </c>
      <c r="G170" s="14"/>
      <c r="H170" s="15">
        <v>420.66999999999996</v>
      </c>
      <c r="I170" s="14"/>
      <c r="J170" s="15">
        <v>420.66999999999996</v>
      </c>
      <c r="K170" s="14"/>
      <c r="L170" s="14"/>
      <c r="M170" s="15">
        <f>266.67*2</f>
        <v>533.34</v>
      </c>
      <c r="N170" s="16"/>
      <c r="O170" s="3">
        <f t="shared" si="1"/>
        <v>954.01</v>
      </c>
      <c r="P170" s="17"/>
      <c r="Q170" s="18" t="s">
        <v>24</v>
      </c>
      <c r="R170" s="18" t="s">
        <v>25</v>
      </c>
      <c r="S170" s="19" t="s">
        <v>382</v>
      </c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 ht="18.0" customHeight="1">
      <c r="A171" s="8" t="s">
        <v>19</v>
      </c>
      <c r="B171" s="9">
        <v>44265.0</v>
      </c>
      <c r="C171" s="10" t="s">
        <v>20</v>
      </c>
      <c r="D171" s="11" t="s">
        <v>383</v>
      </c>
      <c r="E171" s="12" t="s">
        <v>100</v>
      </c>
      <c r="F171" s="13" t="s">
        <v>29</v>
      </c>
      <c r="G171" s="14"/>
      <c r="H171" s="15">
        <v>273.0</v>
      </c>
      <c r="I171" s="14"/>
      <c r="J171" s="15">
        <v>273.0</v>
      </c>
      <c r="K171" s="14"/>
      <c r="L171" s="14"/>
      <c r="M171" s="14"/>
      <c r="N171" s="16"/>
      <c r="O171" s="3">
        <f t="shared" si="1"/>
        <v>273</v>
      </c>
      <c r="P171" s="17"/>
      <c r="Q171" s="18" t="s">
        <v>384</v>
      </c>
      <c r="R171" s="18" t="s">
        <v>31</v>
      </c>
      <c r="S171" s="22" t="s">
        <v>385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 ht="18.0" customHeight="1">
      <c r="A172" s="8" t="s">
        <v>19</v>
      </c>
      <c r="B172" s="9">
        <v>44265.0</v>
      </c>
      <c r="C172" s="10" t="s">
        <v>27</v>
      </c>
      <c r="D172" s="11" t="s">
        <v>386</v>
      </c>
      <c r="E172" s="12" t="s">
        <v>27</v>
      </c>
      <c r="F172" s="13" t="s">
        <v>39</v>
      </c>
      <c r="G172" s="14"/>
      <c r="H172" s="15">
        <v>410.0</v>
      </c>
      <c r="I172" s="14"/>
      <c r="J172" s="15">
        <v>410.0</v>
      </c>
      <c r="K172" s="14"/>
      <c r="L172" s="14"/>
      <c r="M172" s="14"/>
      <c r="N172" s="16"/>
      <c r="O172" s="3">
        <f t="shared" si="1"/>
        <v>410</v>
      </c>
      <c r="P172" s="17"/>
      <c r="Q172" s="18" t="s">
        <v>30</v>
      </c>
      <c r="R172" s="18" t="s">
        <v>31</v>
      </c>
      <c r="S172" s="22" t="s">
        <v>387</v>
      </c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 ht="18.0" customHeight="1">
      <c r="A173" s="8" t="s">
        <v>19</v>
      </c>
      <c r="B173" s="9">
        <v>44266.0</v>
      </c>
      <c r="C173" s="10" t="s">
        <v>20</v>
      </c>
      <c r="D173" s="11" t="s">
        <v>388</v>
      </c>
      <c r="E173" s="12" t="s">
        <v>22</v>
      </c>
      <c r="F173" s="13" t="s">
        <v>23</v>
      </c>
      <c r="G173" s="14"/>
      <c r="H173" s="15">
        <v>1646.0</v>
      </c>
      <c r="I173" s="14"/>
      <c r="J173" s="15">
        <v>1646.0</v>
      </c>
      <c r="K173" s="14"/>
      <c r="L173" s="14"/>
      <c r="M173" s="15">
        <v>500.0</v>
      </c>
      <c r="N173" s="16"/>
      <c r="O173" s="3">
        <f t="shared" si="1"/>
        <v>2146</v>
      </c>
      <c r="P173" s="17"/>
      <c r="Q173" s="18" t="s">
        <v>30</v>
      </c>
      <c r="R173" s="18" t="s">
        <v>25</v>
      </c>
      <c r="S173" s="19" t="s">
        <v>389</v>
      </c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ht="18.0" customHeight="1">
      <c r="A174" s="8" t="s">
        <v>19</v>
      </c>
      <c r="B174" s="9">
        <v>44266.0</v>
      </c>
      <c r="C174" s="10" t="s">
        <v>27</v>
      </c>
      <c r="D174" s="11" t="s">
        <v>390</v>
      </c>
      <c r="E174" s="12" t="s">
        <v>27</v>
      </c>
      <c r="F174" s="13" t="s">
        <v>23</v>
      </c>
      <c r="G174" s="14"/>
      <c r="H174" s="15">
        <v>1138.0</v>
      </c>
      <c r="I174" s="14"/>
      <c r="J174" s="15">
        <v>1138.0</v>
      </c>
      <c r="K174" s="14"/>
      <c r="L174" s="14"/>
      <c r="M174" s="14"/>
      <c r="N174" s="16"/>
      <c r="O174" s="3">
        <f t="shared" si="1"/>
        <v>1138</v>
      </c>
      <c r="P174" s="17"/>
      <c r="Q174" s="18" t="s">
        <v>30</v>
      </c>
      <c r="R174" s="18" t="s">
        <v>31</v>
      </c>
      <c r="S174" s="22" t="s">
        <v>391</v>
      </c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 ht="18.0" customHeight="1">
      <c r="A175" s="8" t="s">
        <v>19</v>
      </c>
      <c r="B175" s="9">
        <v>45555.0</v>
      </c>
      <c r="C175" s="10" t="s">
        <v>27</v>
      </c>
      <c r="D175" s="11" t="s">
        <v>390</v>
      </c>
      <c r="E175" s="12" t="s">
        <v>22</v>
      </c>
      <c r="F175" s="13" t="s">
        <v>392</v>
      </c>
      <c r="G175" s="15">
        <f>840+120</f>
        <v>960</v>
      </c>
      <c r="H175" s="14"/>
      <c r="I175" s="14"/>
      <c r="J175" s="14"/>
      <c r="K175" s="14"/>
      <c r="L175" s="15">
        <f>840+120</f>
        <v>960</v>
      </c>
      <c r="M175" s="14"/>
      <c r="N175" s="16"/>
      <c r="O175" s="3">
        <f t="shared" si="1"/>
        <v>960</v>
      </c>
      <c r="P175" s="17"/>
      <c r="Q175" s="18" t="s">
        <v>30</v>
      </c>
      <c r="R175" s="18" t="s">
        <v>25</v>
      </c>
      <c r="S175" s="22" t="s">
        <v>391</v>
      </c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 ht="18.0" customHeight="1">
      <c r="A176" s="8" t="s">
        <v>19</v>
      </c>
      <c r="B176" s="9">
        <v>44266.0</v>
      </c>
      <c r="C176" s="10" t="s">
        <v>27</v>
      </c>
      <c r="D176" s="11" t="s">
        <v>393</v>
      </c>
      <c r="E176" s="12" t="s">
        <v>27</v>
      </c>
      <c r="F176" s="13" t="s">
        <v>39</v>
      </c>
      <c r="G176" s="14"/>
      <c r="H176" s="15">
        <v>410.0</v>
      </c>
      <c r="I176" s="14"/>
      <c r="J176" s="15">
        <v>410.0</v>
      </c>
      <c r="K176" s="14"/>
      <c r="L176" s="14"/>
      <c r="M176" s="14"/>
      <c r="N176" s="16"/>
      <c r="O176" s="3">
        <f t="shared" si="1"/>
        <v>410</v>
      </c>
      <c r="P176" s="17"/>
      <c r="Q176" s="18" t="s">
        <v>30</v>
      </c>
      <c r="R176" s="18" t="s">
        <v>31</v>
      </c>
      <c r="S176" s="22" t="s">
        <v>394</v>
      </c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 ht="18.0" customHeight="1">
      <c r="A177" s="8" t="s">
        <v>19</v>
      </c>
      <c r="B177" s="9">
        <v>44269.0</v>
      </c>
      <c r="C177" s="10" t="s">
        <v>27</v>
      </c>
      <c r="D177" s="11" t="s">
        <v>395</v>
      </c>
      <c r="E177" s="12" t="s">
        <v>27</v>
      </c>
      <c r="F177" s="13" t="s">
        <v>29</v>
      </c>
      <c r="G177" s="14"/>
      <c r="H177" s="15">
        <v>273.0</v>
      </c>
      <c r="I177" s="14"/>
      <c r="J177" s="15">
        <v>273.0</v>
      </c>
      <c r="K177" s="14"/>
      <c r="L177" s="14"/>
      <c r="M177" s="14"/>
      <c r="N177" s="16"/>
      <c r="O177" s="3">
        <f t="shared" si="1"/>
        <v>273</v>
      </c>
      <c r="P177" s="17"/>
      <c r="Q177" s="18" t="s">
        <v>30</v>
      </c>
      <c r="R177" s="18" t="s">
        <v>31</v>
      </c>
      <c r="S177" s="22" t="s">
        <v>396</v>
      </c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ht="18.0" customHeight="1">
      <c r="A178" s="8" t="s">
        <v>19</v>
      </c>
      <c r="B178" s="9">
        <v>44270.0</v>
      </c>
      <c r="C178" s="10" t="s">
        <v>27</v>
      </c>
      <c r="D178" s="11" t="s">
        <v>397</v>
      </c>
      <c r="E178" s="12" t="s">
        <v>27</v>
      </c>
      <c r="F178" s="13" t="s">
        <v>39</v>
      </c>
      <c r="G178" s="14"/>
      <c r="H178" s="15">
        <v>410.0</v>
      </c>
      <c r="I178" s="14"/>
      <c r="J178" s="15">
        <v>410.0</v>
      </c>
      <c r="K178" s="14"/>
      <c r="L178" s="14"/>
      <c r="M178" s="14"/>
      <c r="N178" s="16"/>
      <c r="O178" s="3">
        <f t="shared" si="1"/>
        <v>410</v>
      </c>
      <c r="P178" s="17"/>
      <c r="Q178" s="18" t="s">
        <v>30</v>
      </c>
      <c r="R178" s="18" t="s">
        <v>31</v>
      </c>
      <c r="S178" s="22" t="s">
        <v>398</v>
      </c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</row>
    <row r="179" ht="18.0" customHeight="1">
      <c r="A179" s="8" t="s">
        <v>19</v>
      </c>
      <c r="B179" s="9">
        <v>44270.0</v>
      </c>
      <c r="C179" s="10" t="s">
        <v>27</v>
      </c>
      <c r="D179" s="11" t="s">
        <v>399</v>
      </c>
      <c r="E179" s="12" t="s">
        <v>27</v>
      </c>
      <c r="F179" s="13" t="s">
        <v>29</v>
      </c>
      <c r="G179" s="14"/>
      <c r="H179" s="15">
        <v>273.0</v>
      </c>
      <c r="I179" s="14"/>
      <c r="J179" s="15">
        <v>273.0</v>
      </c>
      <c r="K179" s="14"/>
      <c r="L179" s="14"/>
      <c r="M179" s="14"/>
      <c r="N179" s="16"/>
      <c r="O179" s="3">
        <f t="shared" si="1"/>
        <v>273</v>
      </c>
      <c r="P179" s="17"/>
      <c r="Q179" s="18" t="s">
        <v>30</v>
      </c>
      <c r="R179" s="18" t="s">
        <v>31</v>
      </c>
      <c r="S179" s="22" t="s">
        <v>400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</row>
    <row r="180" ht="18.0" customHeight="1">
      <c r="A180" s="8" t="s">
        <v>19</v>
      </c>
      <c r="B180" s="9">
        <v>44271.0</v>
      </c>
      <c r="C180" s="10" t="s">
        <v>27</v>
      </c>
      <c r="D180" s="11" t="s">
        <v>401</v>
      </c>
      <c r="E180" s="12" t="s">
        <v>27</v>
      </c>
      <c r="F180" s="13" t="s">
        <v>29</v>
      </c>
      <c r="G180" s="14"/>
      <c r="H180" s="15">
        <v>273.0</v>
      </c>
      <c r="I180" s="14"/>
      <c r="J180" s="15">
        <v>273.0</v>
      </c>
      <c r="K180" s="14"/>
      <c r="L180" s="14"/>
      <c r="M180" s="14"/>
      <c r="N180" s="16"/>
      <c r="O180" s="3">
        <f t="shared" si="1"/>
        <v>273</v>
      </c>
      <c r="P180" s="17"/>
      <c r="Q180" s="18" t="s">
        <v>30</v>
      </c>
      <c r="R180" s="18" t="s">
        <v>31</v>
      </c>
      <c r="S180" s="22" t="s">
        <v>402</v>
      </c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</row>
    <row r="181" ht="18.0" customHeight="1">
      <c r="A181" s="8" t="s">
        <v>19</v>
      </c>
      <c r="B181" s="9">
        <v>44271.0</v>
      </c>
      <c r="C181" s="10" t="s">
        <v>27</v>
      </c>
      <c r="D181" s="11" t="s">
        <v>403</v>
      </c>
      <c r="E181" s="12" t="s">
        <v>27</v>
      </c>
      <c r="F181" s="13" t="s">
        <v>39</v>
      </c>
      <c r="G181" s="14"/>
      <c r="H181" s="15">
        <v>423.33</v>
      </c>
      <c r="I181" s="14"/>
      <c r="J181" s="15">
        <v>423.33</v>
      </c>
      <c r="K181" s="14"/>
      <c r="L181" s="14"/>
      <c r="M181" s="14"/>
      <c r="N181" s="16"/>
      <c r="O181" s="3">
        <f t="shared" si="1"/>
        <v>423.33</v>
      </c>
      <c r="P181" s="17"/>
      <c r="Q181" s="18" t="s">
        <v>30</v>
      </c>
      <c r="R181" s="18" t="s">
        <v>31</v>
      </c>
      <c r="S181" s="22" t="s">
        <v>404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</row>
    <row r="182" ht="18.0" customHeight="1">
      <c r="A182" s="8" t="s">
        <v>19</v>
      </c>
      <c r="B182" s="9">
        <v>44274.0</v>
      </c>
      <c r="C182" s="10" t="s">
        <v>20</v>
      </c>
      <c r="D182" s="11" t="s">
        <v>405</v>
      </c>
      <c r="E182" s="12" t="s">
        <v>100</v>
      </c>
      <c r="F182" s="13" t="s">
        <v>39</v>
      </c>
      <c r="G182" s="14"/>
      <c r="H182" s="15">
        <v>410.0</v>
      </c>
      <c r="I182" s="14"/>
      <c r="J182" s="15">
        <v>410.0</v>
      </c>
      <c r="K182" s="14"/>
      <c r="L182" s="14"/>
      <c r="M182" s="14"/>
      <c r="N182" s="16"/>
      <c r="O182" s="3">
        <f t="shared" si="1"/>
        <v>410</v>
      </c>
      <c r="P182" s="17"/>
      <c r="Q182" s="18" t="s">
        <v>406</v>
      </c>
      <c r="R182" s="18" t="s">
        <v>31</v>
      </c>
      <c r="S182" s="22" t="s">
        <v>407</v>
      </c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</row>
    <row r="183" ht="18.0" customHeight="1">
      <c r="A183" s="8" t="s">
        <v>19</v>
      </c>
      <c r="B183" s="9">
        <v>44279.0</v>
      </c>
      <c r="C183" s="10" t="s">
        <v>27</v>
      </c>
      <c r="D183" s="11" t="s">
        <v>408</v>
      </c>
      <c r="E183" s="12" t="s">
        <v>27</v>
      </c>
      <c r="F183" s="13" t="s">
        <v>29</v>
      </c>
      <c r="G183" s="14"/>
      <c r="H183" s="15">
        <v>1081.67</v>
      </c>
      <c r="I183" s="14"/>
      <c r="J183" s="15">
        <v>1081.67</v>
      </c>
      <c r="K183" s="14"/>
      <c r="L183" s="14"/>
      <c r="M183" s="14"/>
      <c r="N183" s="16"/>
      <c r="O183" s="3">
        <f t="shared" si="1"/>
        <v>1081.67</v>
      </c>
      <c r="P183" s="17"/>
      <c r="Q183" s="18" t="s">
        <v>409</v>
      </c>
      <c r="R183" s="18" t="s">
        <v>31</v>
      </c>
      <c r="S183" s="22" t="s">
        <v>410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ht="18.0" customHeight="1">
      <c r="A184" s="8" t="s">
        <v>19</v>
      </c>
      <c r="B184" s="9">
        <v>44280.0</v>
      </c>
      <c r="C184" s="10" t="s">
        <v>20</v>
      </c>
      <c r="D184" s="11" t="s">
        <v>411</v>
      </c>
      <c r="E184" s="12" t="s">
        <v>100</v>
      </c>
      <c r="F184" s="13" t="s">
        <v>29</v>
      </c>
      <c r="G184" s="14"/>
      <c r="H184" s="15">
        <v>273.0</v>
      </c>
      <c r="I184" s="14"/>
      <c r="J184" s="15">
        <v>273.0</v>
      </c>
      <c r="K184" s="14"/>
      <c r="L184" s="14"/>
      <c r="M184" s="14"/>
      <c r="N184" s="16"/>
      <c r="O184" s="3">
        <f t="shared" si="1"/>
        <v>273</v>
      </c>
      <c r="P184" s="17"/>
      <c r="Q184" s="18" t="s">
        <v>384</v>
      </c>
      <c r="R184" s="18" t="s">
        <v>31</v>
      </c>
      <c r="S184" s="22" t="s">
        <v>412</v>
      </c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</row>
    <row r="185" ht="18.0" customHeight="1">
      <c r="A185" s="8" t="s">
        <v>19</v>
      </c>
      <c r="B185" s="9">
        <v>44287.0</v>
      </c>
      <c r="C185" s="10" t="s">
        <v>20</v>
      </c>
      <c r="D185" s="11" t="s">
        <v>413</v>
      </c>
      <c r="E185" s="12" t="s">
        <v>100</v>
      </c>
      <c r="F185" s="13" t="s">
        <v>39</v>
      </c>
      <c r="G185" s="14"/>
      <c r="H185" s="15">
        <v>1498.4</v>
      </c>
      <c r="I185" s="14"/>
      <c r="J185" s="15">
        <v>1498.4</v>
      </c>
      <c r="K185" s="14"/>
      <c r="L185" s="14"/>
      <c r="M185" s="14"/>
      <c r="N185" s="16"/>
      <c r="O185" s="3">
        <f t="shared" si="1"/>
        <v>1498.4</v>
      </c>
      <c r="P185" s="17"/>
      <c r="Q185" s="18" t="s">
        <v>101</v>
      </c>
      <c r="R185" s="18" t="s">
        <v>31</v>
      </c>
      <c r="S185" s="22" t="s">
        <v>414</v>
      </c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</row>
    <row r="186" ht="18.0" customHeight="1">
      <c r="A186" s="8" t="s">
        <v>19</v>
      </c>
      <c r="B186" s="9">
        <v>44287.0</v>
      </c>
      <c r="C186" s="10" t="s">
        <v>20</v>
      </c>
      <c r="D186" s="11" t="s">
        <v>413</v>
      </c>
      <c r="E186" s="12" t="s">
        <v>100</v>
      </c>
      <c r="F186" s="13" t="s">
        <v>392</v>
      </c>
      <c r="G186" s="14"/>
      <c r="H186" s="14"/>
      <c r="I186" s="14"/>
      <c r="J186" s="14"/>
      <c r="K186" s="14"/>
      <c r="L186" s="15">
        <v>1200.0</v>
      </c>
      <c r="M186" s="14"/>
      <c r="N186" s="16"/>
      <c r="O186" s="3">
        <f t="shared" si="1"/>
        <v>1200</v>
      </c>
      <c r="P186" s="17"/>
      <c r="Q186" s="18" t="s">
        <v>101</v>
      </c>
      <c r="R186" s="18" t="s">
        <v>25</v>
      </c>
      <c r="S186" s="19" t="s">
        <v>414</v>
      </c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</row>
    <row r="187" ht="18.0" customHeight="1">
      <c r="A187" s="8" t="s">
        <v>19</v>
      </c>
      <c r="B187" s="9">
        <v>44287.0</v>
      </c>
      <c r="C187" s="10" t="s">
        <v>20</v>
      </c>
      <c r="D187" s="11" t="s">
        <v>415</v>
      </c>
      <c r="E187" s="12" t="s">
        <v>22</v>
      </c>
      <c r="F187" s="13" t="s">
        <v>39</v>
      </c>
      <c r="G187" s="14"/>
      <c r="H187" s="15">
        <v>410.0</v>
      </c>
      <c r="I187" s="14"/>
      <c r="J187" s="15">
        <v>410.0</v>
      </c>
      <c r="K187" s="14"/>
      <c r="L187" s="14"/>
      <c r="M187" s="14"/>
      <c r="N187" s="16"/>
      <c r="O187" s="3">
        <f t="shared" si="1"/>
        <v>410</v>
      </c>
      <c r="P187" s="17"/>
      <c r="Q187" s="18" t="s">
        <v>30</v>
      </c>
      <c r="R187" s="18" t="s">
        <v>25</v>
      </c>
      <c r="S187" s="19" t="s">
        <v>416</v>
      </c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</row>
    <row r="188" ht="18.0" customHeight="1">
      <c r="A188" s="8" t="s">
        <v>19</v>
      </c>
      <c r="B188" s="9">
        <v>44287.0</v>
      </c>
      <c r="C188" s="10" t="s">
        <v>20</v>
      </c>
      <c r="D188" s="11" t="s">
        <v>417</v>
      </c>
      <c r="E188" s="12" t="s">
        <v>22</v>
      </c>
      <c r="F188" s="13" t="s">
        <v>39</v>
      </c>
      <c r="G188" s="14"/>
      <c r="H188" s="15">
        <v>410.0</v>
      </c>
      <c r="I188" s="14"/>
      <c r="J188" s="15">
        <v>410.0</v>
      </c>
      <c r="K188" s="14"/>
      <c r="L188" s="15">
        <v>480.0</v>
      </c>
      <c r="M188" s="14"/>
      <c r="N188" s="16"/>
      <c r="O188" s="3">
        <f t="shared" si="1"/>
        <v>890</v>
      </c>
      <c r="P188" s="17"/>
      <c r="Q188" s="18" t="s">
        <v>30</v>
      </c>
      <c r="R188" s="18" t="s">
        <v>25</v>
      </c>
      <c r="S188" s="19" t="s">
        <v>418</v>
      </c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ht="18.0" customHeight="1">
      <c r="A189" s="8" t="s">
        <v>19</v>
      </c>
      <c r="B189" s="9">
        <v>44287.0</v>
      </c>
      <c r="C189" s="10" t="s">
        <v>20</v>
      </c>
      <c r="D189" s="11" t="s">
        <v>419</v>
      </c>
      <c r="E189" s="12" t="s">
        <v>420</v>
      </c>
      <c r="F189" s="13" t="s">
        <v>39</v>
      </c>
      <c r="G189" s="14"/>
      <c r="H189" s="15">
        <v>273.0</v>
      </c>
      <c r="I189" s="14"/>
      <c r="J189" s="15">
        <v>273.0</v>
      </c>
      <c r="K189" s="14"/>
      <c r="L189" s="14"/>
      <c r="M189" s="14"/>
      <c r="N189" s="16"/>
      <c r="O189" s="3">
        <f t="shared" si="1"/>
        <v>273</v>
      </c>
      <c r="P189" s="17"/>
      <c r="Q189" s="18" t="s">
        <v>125</v>
      </c>
      <c r="R189" s="18" t="s">
        <v>31</v>
      </c>
      <c r="S189" s="22" t="s">
        <v>421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ht="18.0" customHeight="1">
      <c r="A190" s="8" t="s">
        <v>19</v>
      </c>
      <c r="B190" s="9">
        <v>44287.0</v>
      </c>
      <c r="C190" s="10" t="s">
        <v>27</v>
      </c>
      <c r="D190" s="11" t="s">
        <v>422</v>
      </c>
      <c r="E190" s="12" t="s">
        <v>22</v>
      </c>
      <c r="F190" s="13" t="s">
        <v>29</v>
      </c>
      <c r="G190" s="14"/>
      <c r="H190" s="15">
        <v>273.0</v>
      </c>
      <c r="I190" s="14"/>
      <c r="J190" s="15">
        <v>273.0</v>
      </c>
      <c r="K190" s="14"/>
      <c r="L190" s="14"/>
      <c r="M190" s="14"/>
      <c r="N190" s="16"/>
      <c r="O190" s="3">
        <f t="shared" si="1"/>
        <v>273</v>
      </c>
      <c r="P190" s="17"/>
      <c r="Q190" s="18" t="s">
        <v>125</v>
      </c>
      <c r="R190" s="18" t="s">
        <v>25</v>
      </c>
      <c r="S190" s="19" t="s">
        <v>423</v>
      </c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</row>
    <row r="191" ht="18.0" customHeight="1">
      <c r="A191" s="8" t="s">
        <v>19</v>
      </c>
      <c r="B191" s="9">
        <v>44287.0</v>
      </c>
      <c r="C191" s="10" t="s">
        <v>20</v>
      </c>
      <c r="D191" s="11" t="s">
        <v>424</v>
      </c>
      <c r="E191" s="12" t="s">
        <v>22</v>
      </c>
      <c r="F191" s="13" t="s">
        <v>39</v>
      </c>
      <c r="G191" s="14"/>
      <c r="H191" s="15">
        <v>547.0</v>
      </c>
      <c r="I191" s="14"/>
      <c r="J191" s="15">
        <v>547.0</v>
      </c>
      <c r="K191" s="14"/>
      <c r="L191" s="14"/>
      <c r="M191" s="14"/>
      <c r="N191" s="16"/>
      <c r="O191" s="3">
        <f t="shared" si="1"/>
        <v>547</v>
      </c>
      <c r="P191" s="17"/>
      <c r="Q191" s="18" t="s">
        <v>34</v>
      </c>
      <c r="R191" s="18" t="s">
        <v>25</v>
      </c>
      <c r="S191" s="19" t="s">
        <v>425</v>
      </c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 ht="18.0" customHeight="1">
      <c r="A192" s="8" t="s">
        <v>19</v>
      </c>
      <c r="B192" s="29">
        <v>44287.0</v>
      </c>
      <c r="C192" s="10" t="s">
        <v>27</v>
      </c>
      <c r="D192" s="11" t="s">
        <v>426</v>
      </c>
      <c r="E192" s="12" t="s">
        <v>27</v>
      </c>
      <c r="F192" s="13" t="s">
        <v>39</v>
      </c>
      <c r="G192" s="14"/>
      <c r="H192" s="15">
        <v>416.0</v>
      </c>
      <c r="I192" s="14"/>
      <c r="J192" s="15">
        <v>416.0</v>
      </c>
      <c r="K192" s="14"/>
      <c r="L192" s="14"/>
      <c r="M192" s="14"/>
      <c r="N192" s="16"/>
      <c r="O192" s="3">
        <f t="shared" si="1"/>
        <v>416</v>
      </c>
      <c r="P192" s="17"/>
      <c r="Q192" s="18" t="s">
        <v>30</v>
      </c>
      <c r="R192" s="18" t="s">
        <v>31</v>
      </c>
      <c r="S192" s="22" t="s">
        <v>427</v>
      </c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 ht="18.0" customHeight="1">
      <c r="A193" s="8" t="s">
        <v>19</v>
      </c>
      <c r="B193" s="29">
        <v>44287.0</v>
      </c>
      <c r="C193" s="10" t="s">
        <v>27</v>
      </c>
      <c r="D193" s="11" t="s">
        <v>428</v>
      </c>
      <c r="E193" s="12" t="s">
        <v>27</v>
      </c>
      <c r="F193" s="13" t="s">
        <v>29</v>
      </c>
      <c r="G193" s="14"/>
      <c r="H193" s="15">
        <v>273.0</v>
      </c>
      <c r="I193" s="14"/>
      <c r="J193" s="15">
        <v>273.0</v>
      </c>
      <c r="K193" s="14"/>
      <c r="L193" s="14"/>
      <c r="M193" s="14"/>
      <c r="N193" s="16"/>
      <c r="O193" s="3">
        <f t="shared" si="1"/>
        <v>273</v>
      </c>
      <c r="P193" s="17"/>
      <c r="Q193" s="18" t="s">
        <v>30</v>
      </c>
      <c r="R193" s="18" t="s">
        <v>31</v>
      </c>
      <c r="S193" s="22" t="s">
        <v>429</v>
      </c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 ht="18.0" customHeight="1">
      <c r="A194" s="8" t="s">
        <v>19</v>
      </c>
      <c r="B194" s="30">
        <v>44317.0</v>
      </c>
      <c r="C194" s="10" t="s">
        <v>27</v>
      </c>
      <c r="D194" s="11" t="s">
        <v>430</v>
      </c>
      <c r="E194" s="12" t="s">
        <v>22</v>
      </c>
      <c r="F194" s="13" t="s">
        <v>23</v>
      </c>
      <c r="G194" s="14"/>
      <c r="H194" s="15">
        <v>959.0</v>
      </c>
      <c r="I194" s="14"/>
      <c r="J194" s="15">
        <v>959.0</v>
      </c>
      <c r="K194" s="14"/>
      <c r="L194" s="14"/>
      <c r="M194" s="14"/>
      <c r="N194" s="16"/>
      <c r="O194" s="3">
        <f t="shared" si="1"/>
        <v>959</v>
      </c>
      <c r="P194" s="17"/>
      <c r="Q194" s="18" t="s">
        <v>34</v>
      </c>
      <c r="R194" s="18" t="s">
        <v>93</v>
      </c>
      <c r="S194" s="19" t="s">
        <v>431</v>
      </c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 ht="18.0" customHeight="1">
      <c r="A195" s="8" t="s">
        <v>19</v>
      </c>
      <c r="B195" s="9">
        <v>44317.0</v>
      </c>
      <c r="C195" s="10" t="s">
        <v>67</v>
      </c>
      <c r="D195" s="11" t="s">
        <v>432</v>
      </c>
      <c r="E195" s="12" t="s">
        <v>22</v>
      </c>
      <c r="F195" s="31" t="s">
        <v>433</v>
      </c>
      <c r="G195" s="14"/>
      <c r="H195" s="15">
        <v>1078.33</v>
      </c>
      <c r="I195" s="14"/>
      <c r="J195" s="15">
        <v>1078.33</v>
      </c>
      <c r="K195" s="14"/>
      <c r="L195" s="15">
        <v>840.0</v>
      </c>
      <c r="M195" s="14"/>
      <c r="N195" s="23">
        <v>840.0</v>
      </c>
      <c r="O195" s="3">
        <f t="shared" si="1"/>
        <v>1078.33</v>
      </c>
      <c r="P195" s="24" t="s">
        <v>434</v>
      </c>
      <c r="Q195" s="18" t="s">
        <v>61</v>
      </c>
      <c r="R195" s="18" t="s">
        <v>93</v>
      </c>
      <c r="S195" s="19" t="s">
        <v>435</v>
      </c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 ht="18.0" customHeight="1">
      <c r="A196" s="8" t="s">
        <v>19</v>
      </c>
      <c r="B196" s="9">
        <v>44348.0</v>
      </c>
      <c r="C196" s="10" t="s">
        <v>20</v>
      </c>
      <c r="D196" s="11" t="s">
        <v>436</v>
      </c>
      <c r="E196" s="12" t="s">
        <v>100</v>
      </c>
      <c r="F196" s="13" t="s">
        <v>39</v>
      </c>
      <c r="G196" s="14"/>
      <c r="H196" s="15">
        <v>368.0</v>
      </c>
      <c r="I196" s="15">
        <v>24.0</v>
      </c>
      <c r="J196" s="15">
        <v>392.0</v>
      </c>
      <c r="K196" s="14"/>
      <c r="L196" s="14"/>
      <c r="M196" s="14"/>
      <c r="N196" s="16"/>
      <c r="O196" s="3">
        <f t="shared" si="1"/>
        <v>392</v>
      </c>
      <c r="P196" s="17"/>
      <c r="Q196" s="18" t="s">
        <v>437</v>
      </c>
      <c r="R196" s="18" t="s">
        <v>438</v>
      </c>
      <c r="S196" s="22" t="s">
        <v>439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ht="18.0" customHeight="1">
      <c r="A197" s="8" t="s">
        <v>19</v>
      </c>
      <c r="B197" s="9">
        <v>44348.0</v>
      </c>
      <c r="C197" s="10" t="s">
        <v>67</v>
      </c>
      <c r="D197" s="11" t="s">
        <v>440</v>
      </c>
      <c r="E197" s="12" t="s">
        <v>100</v>
      </c>
      <c r="F197" s="13" t="s">
        <v>29</v>
      </c>
      <c r="G197" s="14"/>
      <c r="H197" s="15">
        <v>261.0</v>
      </c>
      <c r="I197" s="15">
        <v>17.0</v>
      </c>
      <c r="J197" s="15">
        <v>278.0</v>
      </c>
      <c r="K197" s="14"/>
      <c r="L197" s="14"/>
      <c r="M197" s="14"/>
      <c r="N197" s="16"/>
      <c r="O197" s="3">
        <f t="shared" si="1"/>
        <v>278</v>
      </c>
      <c r="P197" s="17"/>
      <c r="Q197" s="18" t="s">
        <v>438</v>
      </c>
      <c r="R197" s="18" t="s">
        <v>438</v>
      </c>
      <c r="S197" s="22" t="s">
        <v>441</v>
      </c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 ht="18.0" customHeight="1">
      <c r="A198" s="8" t="s">
        <v>19</v>
      </c>
      <c r="B198" s="9">
        <v>44349.0</v>
      </c>
      <c r="C198" s="10" t="s">
        <v>20</v>
      </c>
      <c r="D198" s="11" t="s">
        <v>442</v>
      </c>
      <c r="E198" s="12" t="s">
        <v>100</v>
      </c>
      <c r="F198" s="13" t="s">
        <v>29</v>
      </c>
      <c r="G198" s="14"/>
      <c r="H198" s="15">
        <v>277.0</v>
      </c>
      <c r="I198" s="15">
        <v>18.0</v>
      </c>
      <c r="J198" s="15">
        <v>295.0</v>
      </c>
      <c r="K198" s="14"/>
      <c r="L198" s="14"/>
      <c r="M198" s="14"/>
      <c r="N198" s="16"/>
      <c r="O198" s="3">
        <f t="shared" si="1"/>
        <v>295</v>
      </c>
      <c r="P198" s="17"/>
      <c r="Q198" s="18" t="s">
        <v>443</v>
      </c>
      <c r="R198" s="18" t="s">
        <v>438</v>
      </c>
      <c r="S198" s="22" t="s">
        <v>444</v>
      </c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 ht="18.0" customHeight="1">
      <c r="A199" s="8" t="s">
        <v>19</v>
      </c>
      <c r="B199" s="9">
        <v>44351.0</v>
      </c>
      <c r="C199" s="10" t="s">
        <v>20</v>
      </c>
      <c r="D199" s="11" t="s">
        <v>445</v>
      </c>
      <c r="E199" s="12" t="s">
        <v>22</v>
      </c>
      <c r="F199" s="13" t="s">
        <v>39</v>
      </c>
      <c r="G199" s="14"/>
      <c r="H199" s="15">
        <v>1400.0</v>
      </c>
      <c r="I199" s="15">
        <v>92.0</v>
      </c>
      <c r="J199" s="15">
        <v>1492.0</v>
      </c>
      <c r="K199" s="14"/>
      <c r="L199" s="14"/>
      <c r="M199" s="15">
        <f>1077+359</f>
        <v>1436</v>
      </c>
      <c r="N199" s="16"/>
      <c r="O199" s="3">
        <f t="shared" si="1"/>
        <v>2928</v>
      </c>
      <c r="P199" s="17"/>
      <c r="Q199" s="18" t="s">
        <v>446</v>
      </c>
      <c r="R199" s="18" t="s">
        <v>101</v>
      </c>
      <c r="S199" s="19" t="s">
        <v>447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 ht="18.0" customHeight="1">
      <c r="A200" s="8" t="s">
        <v>19</v>
      </c>
      <c r="B200" s="9">
        <v>44354.0</v>
      </c>
      <c r="C200" s="10" t="s">
        <v>20</v>
      </c>
      <c r="D200" s="11" t="s">
        <v>448</v>
      </c>
      <c r="E200" s="12" t="s">
        <v>22</v>
      </c>
      <c r="F200" s="13" t="s">
        <v>23</v>
      </c>
      <c r="G200" s="14"/>
      <c r="H200" s="15">
        <v>924.0</v>
      </c>
      <c r="I200" s="14"/>
      <c r="J200" s="15">
        <v>924.0</v>
      </c>
      <c r="K200" s="14"/>
      <c r="L200" s="15">
        <v>600.0</v>
      </c>
      <c r="M200" s="14"/>
      <c r="N200" s="16"/>
      <c r="O200" s="3">
        <f t="shared" si="1"/>
        <v>1524</v>
      </c>
      <c r="P200" s="17"/>
      <c r="Q200" s="18">
        <v>15.0</v>
      </c>
      <c r="R200" s="18" t="s">
        <v>101</v>
      </c>
      <c r="S200" s="19" t="s">
        <v>449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</row>
    <row r="201" ht="18.0" customHeight="1">
      <c r="A201" s="8" t="s">
        <v>19</v>
      </c>
      <c r="B201" s="9">
        <v>44361.0</v>
      </c>
      <c r="C201" s="10" t="s">
        <v>20</v>
      </c>
      <c r="D201" s="11" t="s">
        <v>450</v>
      </c>
      <c r="E201" s="12" t="s">
        <v>100</v>
      </c>
      <c r="F201" s="13" t="s">
        <v>29</v>
      </c>
      <c r="G201" s="14"/>
      <c r="H201" s="15">
        <v>245.0</v>
      </c>
      <c r="I201" s="15">
        <v>16.0</v>
      </c>
      <c r="J201" s="15">
        <v>261.0</v>
      </c>
      <c r="K201" s="14"/>
      <c r="L201" s="14"/>
      <c r="M201" s="14"/>
      <c r="N201" s="16"/>
      <c r="O201" s="3">
        <f t="shared" si="1"/>
        <v>261</v>
      </c>
      <c r="P201" s="17"/>
      <c r="Q201" s="18">
        <v>11.0</v>
      </c>
      <c r="R201" s="18" t="s">
        <v>438</v>
      </c>
      <c r="S201" s="22" t="s">
        <v>451</v>
      </c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</row>
    <row r="202" ht="18.0" customHeight="1">
      <c r="A202" s="8" t="s">
        <v>19</v>
      </c>
      <c r="B202" s="9">
        <v>44405.0</v>
      </c>
      <c r="C202" s="10" t="s">
        <v>20</v>
      </c>
      <c r="D202" s="11" t="s">
        <v>452</v>
      </c>
      <c r="E202" s="12" t="s">
        <v>22</v>
      </c>
      <c r="F202" s="13" t="s">
        <v>453</v>
      </c>
      <c r="G202" s="14"/>
      <c r="H202" s="15">
        <v>515.34</v>
      </c>
      <c r="I202" s="14"/>
      <c r="J202" s="15">
        <v>515.34</v>
      </c>
      <c r="K202" s="14"/>
      <c r="L202" s="15">
        <v>123.66</v>
      </c>
      <c r="M202" s="15">
        <v>245.0</v>
      </c>
      <c r="N202" s="16"/>
      <c r="O202" s="3">
        <f t="shared" si="1"/>
        <v>884</v>
      </c>
      <c r="P202" s="17"/>
      <c r="Q202" s="18" t="s">
        <v>125</v>
      </c>
      <c r="R202" s="18" t="s">
        <v>454</v>
      </c>
      <c r="S202" s="19" t="s">
        <v>455</v>
      </c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</row>
    <row r="203" ht="18.0" customHeight="1">
      <c r="A203" s="8" t="s">
        <v>19</v>
      </c>
      <c r="B203" s="9">
        <v>44407.0</v>
      </c>
      <c r="C203" s="10" t="s">
        <v>20</v>
      </c>
      <c r="D203" s="11" t="s">
        <v>456</v>
      </c>
      <c r="E203" s="12" t="s">
        <v>22</v>
      </c>
      <c r="F203" s="13" t="s">
        <v>457</v>
      </c>
      <c r="G203" s="14"/>
      <c r="H203" s="15">
        <v>313.0</v>
      </c>
      <c r="I203" s="14"/>
      <c r="J203" s="15">
        <v>313.0</v>
      </c>
      <c r="K203" s="14"/>
      <c r="L203" s="14"/>
      <c r="M203" s="14"/>
      <c r="N203" s="16"/>
      <c r="O203" s="3">
        <f t="shared" si="1"/>
        <v>313</v>
      </c>
      <c r="P203" s="17"/>
      <c r="Q203" s="18" t="s">
        <v>458</v>
      </c>
      <c r="R203" s="18" t="s">
        <v>454</v>
      </c>
      <c r="S203" s="19" t="s">
        <v>459</v>
      </c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ht="18.0" customHeight="1">
      <c r="A204" s="8" t="s">
        <v>19</v>
      </c>
      <c r="B204" s="9">
        <v>44414.0</v>
      </c>
      <c r="C204" s="10" t="s">
        <v>27</v>
      </c>
      <c r="D204" s="11" t="s">
        <v>460</v>
      </c>
      <c r="E204" s="12" t="s">
        <v>27</v>
      </c>
      <c r="F204" s="13" t="s">
        <v>23</v>
      </c>
      <c r="G204" s="14"/>
      <c r="H204" s="15">
        <v>986.0</v>
      </c>
      <c r="I204" s="14"/>
      <c r="J204" s="15">
        <v>986.0</v>
      </c>
      <c r="K204" s="14"/>
      <c r="L204" s="14"/>
      <c r="M204" s="14"/>
      <c r="N204" s="23">
        <v>93.0</v>
      </c>
      <c r="O204" s="3">
        <f t="shared" si="1"/>
        <v>893</v>
      </c>
      <c r="P204" s="24" t="s">
        <v>346</v>
      </c>
      <c r="Q204" s="18" t="s">
        <v>30</v>
      </c>
      <c r="R204" s="18" t="s">
        <v>461</v>
      </c>
      <c r="S204" s="22" t="s">
        <v>462</v>
      </c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ht="18.0" customHeight="1">
      <c r="A205" s="8" t="s">
        <v>19</v>
      </c>
      <c r="B205" s="9">
        <v>44414.0</v>
      </c>
      <c r="C205" s="10" t="s">
        <v>27</v>
      </c>
      <c r="D205" s="11" t="s">
        <v>463</v>
      </c>
      <c r="E205" s="12" t="s">
        <v>27</v>
      </c>
      <c r="F205" s="13" t="s">
        <v>23</v>
      </c>
      <c r="G205" s="14"/>
      <c r="H205" s="15">
        <v>986.0</v>
      </c>
      <c r="I205" s="14"/>
      <c r="J205" s="15">
        <v>986.0</v>
      </c>
      <c r="K205" s="14"/>
      <c r="L205" s="14"/>
      <c r="M205" s="14"/>
      <c r="N205" s="23">
        <v>93.0</v>
      </c>
      <c r="O205" s="3">
        <f t="shared" si="1"/>
        <v>893</v>
      </c>
      <c r="P205" s="24" t="s">
        <v>346</v>
      </c>
      <c r="Q205" s="18" t="s">
        <v>30</v>
      </c>
      <c r="R205" s="18" t="s">
        <v>461</v>
      </c>
      <c r="S205" s="22" t="s">
        <v>464</v>
      </c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 ht="18.0" customHeight="1">
      <c r="A206" s="8" t="s">
        <v>19</v>
      </c>
      <c r="B206" s="9">
        <v>44419.0</v>
      </c>
      <c r="C206" s="10" t="s">
        <v>27</v>
      </c>
      <c r="D206" s="11" t="s">
        <v>465</v>
      </c>
      <c r="E206" s="12" t="s">
        <v>27</v>
      </c>
      <c r="F206" s="13" t="s">
        <v>23</v>
      </c>
      <c r="G206" s="14"/>
      <c r="H206" s="15">
        <v>1069.0</v>
      </c>
      <c r="I206" s="14"/>
      <c r="J206" s="15">
        <v>1069.0</v>
      </c>
      <c r="K206" s="14"/>
      <c r="L206" s="14"/>
      <c r="M206" s="14"/>
      <c r="N206" s="16"/>
      <c r="O206" s="3">
        <f t="shared" si="1"/>
        <v>1069</v>
      </c>
      <c r="P206" s="17"/>
      <c r="Q206" s="18" t="s">
        <v>30</v>
      </c>
      <c r="R206" s="18" t="s">
        <v>461</v>
      </c>
      <c r="S206" s="22" t="s">
        <v>466</v>
      </c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 ht="18.0" customHeight="1">
      <c r="A207" s="8" t="s">
        <v>19</v>
      </c>
      <c r="B207" s="9">
        <v>44420.0</v>
      </c>
      <c r="C207" s="10" t="s">
        <v>27</v>
      </c>
      <c r="D207" s="11" t="s">
        <v>467</v>
      </c>
      <c r="E207" s="12" t="s">
        <v>27</v>
      </c>
      <c r="F207" s="13" t="s">
        <v>457</v>
      </c>
      <c r="G207" s="14"/>
      <c r="H207" s="15">
        <v>295.33</v>
      </c>
      <c r="I207" s="14"/>
      <c r="J207" s="15">
        <v>295.33</v>
      </c>
      <c r="K207" s="14"/>
      <c r="L207" s="14"/>
      <c r="M207" s="14"/>
      <c r="N207" s="16"/>
      <c r="O207" s="3">
        <f t="shared" si="1"/>
        <v>295.33</v>
      </c>
      <c r="P207" s="17"/>
      <c r="Q207" s="18" t="s">
        <v>30</v>
      </c>
      <c r="R207" s="18" t="s">
        <v>461</v>
      </c>
      <c r="S207" s="22" t="s">
        <v>468</v>
      </c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 ht="18.0" customHeight="1">
      <c r="A208" s="8" t="s">
        <v>19</v>
      </c>
      <c r="B208" s="9">
        <v>44424.0</v>
      </c>
      <c r="C208" s="10" t="s">
        <v>20</v>
      </c>
      <c r="D208" s="11" t="s">
        <v>469</v>
      </c>
      <c r="E208" s="12" t="s">
        <v>100</v>
      </c>
      <c r="F208" s="13" t="s">
        <v>457</v>
      </c>
      <c r="G208" s="14"/>
      <c r="H208" s="15">
        <v>468.0</v>
      </c>
      <c r="I208" s="14"/>
      <c r="J208" s="15">
        <v>468.0</v>
      </c>
      <c r="K208" s="14"/>
      <c r="L208" s="14"/>
      <c r="M208" s="14"/>
      <c r="N208" s="16"/>
      <c r="O208" s="3">
        <f t="shared" si="1"/>
        <v>468</v>
      </c>
      <c r="P208" s="17"/>
      <c r="Q208" s="18">
        <v>15.0</v>
      </c>
      <c r="R208" s="18" t="s">
        <v>461</v>
      </c>
      <c r="S208" s="22" t="s">
        <v>470</v>
      </c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 ht="18.0" customHeight="1">
      <c r="A209" s="8" t="s">
        <v>19</v>
      </c>
      <c r="B209" s="9">
        <v>44425.0</v>
      </c>
      <c r="C209" s="10" t="s">
        <v>20</v>
      </c>
      <c r="D209" s="11" t="s">
        <v>471</v>
      </c>
      <c r="E209" s="12" t="s">
        <v>100</v>
      </c>
      <c r="F209" s="13" t="s">
        <v>457</v>
      </c>
      <c r="G209" s="14"/>
      <c r="H209" s="15">
        <v>256.0</v>
      </c>
      <c r="I209" s="14"/>
      <c r="J209" s="15">
        <v>256.0</v>
      </c>
      <c r="K209" s="14"/>
      <c r="L209" s="14"/>
      <c r="M209" s="14"/>
      <c r="N209" s="16"/>
      <c r="O209" s="3">
        <f t="shared" si="1"/>
        <v>256</v>
      </c>
      <c r="P209" s="17"/>
      <c r="Q209" s="18" t="s">
        <v>472</v>
      </c>
      <c r="R209" s="18" t="s">
        <v>461</v>
      </c>
      <c r="S209" s="22" t="s">
        <v>473</v>
      </c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 ht="18.0" customHeight="1">
      <c r="A210" s="8" t="s">
        <v>19</v>
      </c>
      <c r="B210" s="9">
        <v>44426.0</v>
      </c>
      <c r="C210" s="10" t="s">
        <v>27</v>
      </c>
      <c r="D210" s="11" t="s">
        <v>474</v>
      </c>
      <c r="E210" s="12" t="s">
        <v>27</v>
      </c>
      <c r="F210" s="13" t="s">
        <v>457</v>
      </c>
      <c r="G210" s="14"/>
      <c r="H210" s="15">
        <v>256.0</v>
      </c>
      <c r="I210" s="14"/>
      <c r="J210" s="15">
        <v>256.0</v>
      </c>
      <c r="K210" s="14"/>
      <c r="L210" s="14"/>
      <c r="M210" s="14"/>
      <c r="N210" s="16"/>
      <c r="O210" s="3">
        <f t="shared" si="1"/>
        <v>256</v>
      </c>
      <c r="P210" s="17"/>
      <c r="Q210" s="18" t="s">
        <v>30</v>
      </c>
      <c r="R210" s="18" t="s">
        <v>461</v>
      </c>
      <c r="S210" s="22" t="s">
        <v>475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 ht="18.0" customHeight="1">
      <c r="A211" s="8" t="s">
        <v>19</v>
      </c>
      <c r="B211" s="9">
        <v>44426.0</v>
      </c>
      <c r="C211" s="10" t="s">
        <v>27</v>
      </c>
      <c r="D211" s="11" t="s">
        <v>474</v>
      </c>
      <c r="E211" s="12" t="s">
        <v>22</v>
      </c>
      <c r="F211" s="13" t="s">
        <v>392</v>
      </c>
      <c r="G211" s="14"/>
      <c r="H211" s="14"/>
      <c r="I211" s="14"/>
      <c r="J211" s="14"/>
      <c r="K211" s="14"/>
      <c r="L211" s="15">
        <v>520.0</v>
      </c>
      <c r="M211" s="14"/>
      <c r="N211" s="16"/>
      <c r="O211" s="3">
        <f t="shared" si="1"/>
        <v>520</v>
      </c>
      <c r="P211" s="17"/>
      <c r="Q211" s="18" t="s">
        <v>30</v>
      </c>
      <c r="R211" s="18" t="s">
        <v>476</v>
      </c>
      <c r="S211" s="19" t="s">
        <v>477</v>
      </c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</row>
    <row r="212" ht="18.0" customHeight="1">
      <c r="A212" s="8" t="s">
        <v>19</v>
      </c>
      <c r="B212" s="9">
        <v>44426.0</v>
      </c>
      <c r="C212" s="10" t="s">
        <v>27</v>
      </c>
      <c r="D212" s="11" t="s">
        <v>474</v>
      </c>
      <c r="E212" s="12" t="s">
        <v>27</v>
      </c>
      <c r="F212" s="13" t="s">
        <v>457</v>
      </c>
      <c r="G212" s="14"/>
      <c r="H212" s="15">
        <v>321.0</v>
      </c>
      <c r="I212" s="14"/>
      <c r="J212" s="15">
        <v>321.0</v>
      </c>
      <c r="K212" s="14"/>
      <c r="L212" s="14"/>
      <c r="M212" s="14"/>
      <c r="N212" s="16"/>
      <c r="O212" s="3">
        <f t="shared" si="1"/>
        <v>321</v>
      </c>
      <c r="P212" s="17"/>
      <c r="Q212" s="18" t="s">
        <v>30</v>
      </c>
      <c r="R212" s="18" t="s">
        <v>461</v>
      </c>
      <c r="S212" s="22" t="s">
        <v>475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</row>
    <row r="213" ht="18.0" customHeight="1">
      <c r="A213" s="8" t="s">
        <v>19</v>
      </c>
      <c r="B213" s="9">
        <v>44427.0</v>
      </c>
      <c r="C213" s="10" t="s">
        <v>27</v>
      </c>
      <c r="D213" s="11" t="s">
        <v>478</v>
      </c>
      <c r="E213" s="12" t="s">
        <v>100</v>
      </c>
      <c r="F213" s="13" t="s">
        <v>453</v>
      </c>
      <c r="G213" s="14"/>
      <c r="H213" s="15">
        <v>712.0</v>
      </c>
      <c r="I213" s="14"/>
      <c r="J213" s="15">
        <v>712.0</v>
      </c>
      <c r="K213" s="14"/>
      <c r="L213" s="14"/>
      <c r="M213" s="14"/>
      <c r="N213" s="16"/>
      <c r="O213" s="3">
        <f t="shared" si="1"/>
        <v>712</v>
      </c>
      <c r="P213" s="17"/>
      <c r="Q213" s="18" t="s">
        <v>479</v>
      </c>
      <c r="R213" s="18" t="s">
        <v>461</v>
      </c>
      <c r="S213" s="22" t="s">
        <v>480</v>
      </c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</row>
    <row r="214" ht="18.0" customHeight="1">
      <c r="A214" s="8" t="s">
        <v>19</v>
      </c>
      <c r="B214" s="9">
        <v>44433.0</v>
      </c>
      <c r="C214" s="10" t="s">
        <v>20</v>
      </c>
      <c r="D214" s="11" t="s">
        <v>481</v>
      </c>
      <c r="E214" s="12" t="s">
        <v>22</v>
      </c>
      <c r="F214" s="13" t="s">
        <v>457</v>
      </c>
      <c r="G214" s="14"/>
      <c r="H214" s="15">
        <v>233.0</v>
      </c>
      <c r="I214" s="14"/>
      <c r="J214" s="15">
        <v>233.0</v>
      </c>
      <c r="K214" s="14"/>
      <c r="L214" s="14"/>
      <c r="M214" s="14"/>
      <c r="N214" s="16"/>
      <c r="O214" s="3">
        <f t="shared" si="1"/>
        <v>233</v>
      </c>
      <c r="P214" s="17"/>
      <c r="Q214" s="18" t="s">
        <v>482</v>
      </c>
      <c r="R214" s="18" t="s">
        <v>476</v>
      </c>
      <c r="S214" s="19" t="s">
        <v>483</v>
      </c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 ht="18.0" customHeight="1">
      <c r="A215" s="8" t="s">
        <v>19</v>
      </c>
      <c r="B215" s="9">
        <v>44433.0</v>
      </c>
      <c r="C215" s="10" t="s">
        <v>20</v>
      </c>
      <c r="D215" s="11" t="s">
        <v>484</v>
      </c>
      <c r="E215" s="12" t="s">
        <v>100</v>
      </c>
      <c r="F215" s="13" t="s">
        <v>457</v>
      </c>
      <c r="G215" s="14"/>
      <c r="H215" s="15">
        <v>323.0</v>
      </c>
      <c r="I215" s="14"/>
      <c r="J215" s="15">
        <v>323.0</v>
      </c>
      <c r="K215" s="14"/>
      <c r="L215" s="14"/>
      <c r="M215" s="14"/>
      <c r="N215" s="16"/>
      <c r="O215" s="3">
        <f t="shared" si="1"/>
        <v>323</v>
      </c>
      <c r="P215" s="17"/>
      <c r="Q215" s="18" t="s">
        <v>482</v>
      </c>
      <c r="R215" s="18" t="s">
        <v>461</v>
      </c>
      <c r="S215" s="22" t="s">
        <v>485</v>
      </c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ht="18.0" customHeight="1">
      <c r="A216" s="8" t="s">
        <v>19</v>
      </c>
      <c r="B216" s="9">
        <v>44433.0</v>
      </c>
      <c r="C216" s="10" t="s">
        <v>27</v>
      </c>
      <c r="D216" s="11" t="s">
        <v>486</v>
      </c>
      <c r="E216" s="12" t="s">
        <v>27</v>
      </c>
      <c r="F216" s="13" t="s">
        <v>457</v>
      </c>
      <c r="G216" s="14"/>
      <c r="H216" s="15">
        <v>256.0</v>
      </c>
      <c r="I216" s="14"/>
      <c r="J216" s="15">
        <v>256.0</v>
      </c>
      <c r="K216" s="14"/>
      <c r="L216" s="14"/>
      <c r="M216" s="14"/>
      <c r="N216" s="16"/>
      <c r="O216" s="3">
        <f t="shared" si="1"/>
        <v>256</v>
      </c>
      <c r="P216" s="17"/>
      <c r="Q216" s="18" t="s">
        <v>30</v>
      </c>
      <c r="R216" s="18" t="s">
        <v>461</v>
      </c>
      <c r="S216" s="22" t="s">
        <v>487</v>
      </c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 ht="18.0" customHeight="1">
      <c r="A217" s="8" t="s">
        <v>19</v>
      </c>
      <c r="B217" s="9">
        <v>44436.0</v>
      </c>
      <c r="C217" s="10" t="s">
        <v>20</v>
      </c>
      <c r="D217" s="11" t="s">
        <v>488</v>
      </c>
      <c r="E217" s="12" t="s">
        <v>22</v>
      </c>
      <c r="F217" s="13" t="s">
        <v>39</v>
      </c>
      <c r="G217" s="14"/>
      <c r="H217" s="15">
        <v>971.3299999999999</v>
      </c>
      <c r="I217" s="14"/>
      <c r="J217" s="15">
        <v>971.3299999999999</v>
      </c>
      <c r="K217" s="14"/>
      <c r="L217" s="14"/>
      <c r="M217" s="14"/>
      <c r="N217" s="16"/>
      <c r="O217" s="3">
        <f t="shared" si="1"/>
        <v>971.33</v>
      </c>
      <c r="P217" s="17"/>
      <c r="Q217" s="18" t="s">
        <v>30</v>
      </c>
      <c r="R217" s="18" t="s">
        <v>476</v>
      </c>
      <c r="S217" s="19" t="s">
        <v>489</v>
      </c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 ht="18.0" customHeight="1">
      <c r="A218" s="8" t="s">
        <v>19</v>
      </c>
      <c r="B218" s="9">
        <v>44438.0</v>
      </c>
      <c r="C218" s="10" t="s">
        <v>20</v>
      </c>
      <c r="D218" s="11" t="s">
        <v>490</v>
      </c>
      <c r="E218" s="12" t="s">
        <v>22</v>
      </c>
      <c r="F218" s="13" t="s">
        <v>457</v>
      </c>
      <c r="G218" s="14"/>
      <c r="H218" s="15">
        <v>1400.0</v>
      </c>
      <c r="I218" s="14"/>
      <c r="J218" s="15">
        <v>1400.0</v>
      </c>
      <c r="K218" s="14"/>
      <c r="L218" s="14"/>
      <c r="M218" s="14"/>
      <c r="N218" s="16"/>
      <c r="O218" s="3">
        <f t="shared" si="1"/>
        <v>1400</v>
      </c>
      <c r="P218" s="17"/>
      <c r="Q218" s="18" t="s">
        <v>482</v>
      </c>
      <c r="R218" s="18" t="s">
        <v>476</v>
      </c>
      <c r="S218" s="19" t="s">
        <v>491</v>
      </c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 ht="18.0" customHeight="1">
      <c r="A219" s="8" t="s">
        <v>19</v>
      </c>
      <c r="B219" s="9">
        <v>44439.0</v>
      </c>
      <c r="C219" s="10" t="s">
        <v>20</v>
      </c>
      <c r="D219" s="11" t="s">
        <v>492</v>
      </c>
      <c r="E219" s="12" t="s">
        <v>100</v>
      </c>
      <c r="F219" s="13" t="s">
        <v>453</v>
      </c>
      <c r="G219" s="14"/>
      <c r="H219" s="15">
        <v>385.0</v>
      </c>
      <c r="I219" s="14"/>
      <c r="J219" s="15">
        <v>385.0</v>
      </c>
      <c r="K219" s="14"/>
      <c r="L219" s="14"/>
      <c r="M219" s="14"/>
      <c r="N219" s="16"/>
      <c r="O219" s="3">
        <f t="shared" si="1"/>
        <v>385</v>
      </c>
      <c r="P219" s="17"/>
      <c r="Q219" s="18" t="s">
        <v>52</v>
      </c>
      <c r="R219" s="18" t="s">
        <v>461</v>
      </c>
      <c r="S219" s="22" t="s">
        <v>493</v>
      </c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ht="18.0" customHeight="1">
      <c r="A220" s="8" t="s">
        <v>19</v>
      </c>
      <c r="B220" s="9">
        <v>44439.0</v>
      </c>
      <c r="C220" s="10" t="s">
        <v>20</v>
      </c>
      <c r="D220" s="11" t="s">
        <v>494</v>
      </c>
      <c r="E220" s="12" t="s">
        <v>22</v>
      </c>
      <c r="F220" s="13" t="s">
        <v>453</v>
      </c>
      <c r="G220" s="14"/>
      <c r="H220" s="15">
        <v>385.0</v>
      </c>
      <c r="I220" s="14"/>
      <c r="J220" s="15">
        <v>385.0</v>
      </c>
      <c r="K220" s="14"/>
      <c r="L220" s="14"/>
      <c r="M220" s="14"/>
      <c r="N220" s="16"/>
      <c r="O220" s="3">
        <f t="shared" si="1"/>
        <v>385</v>
      </c>
      <c r="P220" s="17"/>
      <c r="Q220" s="18">
        <v>25.0</v>
      </c>
      <c r="R220" s="18" t="s">
        <v>476</v>
      </c>
      <c r="S220" s="19" t="s">
        <v>495</v>
      </c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 ht="18.0" customHeight="1">
      <c r="A221" s="8" t="s">
        <v>19</v>
      </c>
      <c r="B221" s="9">
        <v>44454.0</v>
      </c>
      <c r="C221" s="10" t="s">
        <v>20</v>
      </c>
      <c r="D221" s="11" t="s">
        <v>496</v>
      </c>
      <c r="E221" s="12" t="s">
        <v>22</v>
      </c>
      <c r="F221" s="13" t="s">
        <v>39</v>
      </c>
      <c r="G221" s="14"/>
      <c r="H221" s="15">
        <v>460.33</v>
      </c>
      <c r="I221" s="14"/>
      <c r="J221" s="15">
        <v>460.33</v>
      </c>
      <c r="K221" s="14"/>
      <c r="L221" s="14"/>
      <c r="M221" s="15">
        <v>359.0</v>
      </c>
      <c r="N221" s="16"/>
      <c r="O221" s="3">
        <f t="shared" si="1"/>
        <v>819.33</v>
      </c>
      <c r="P221" s="17"/>
      <c r="Q221" s="18" t="s">
        <v>34</v>
      </c>
      <c r="R221" s="18" t="s">
        <v>379</v>
      </c>
      <c r="S221" s="19" t="s">
        <v>497</v>
      </c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 ht="18.0" customHeight="1">
      <c r="A222" s="8" t="s">
        <v>19</v>
      </c>
      <c r="B222" s="9">
        <v>44456.0</v>
      </c>
      <c r="C222" s="10" t="s">
        <v>67</v>
      </c>
      <c r="D222" s="11" t="s">
        <v>498</v>
      </c>
      <c r="E222" s="12" t="s">
        <v>22</v>
      </c>
      <c r="F222" s="13" t="s">
        <v>29</v>
      </c>
      <c r="G222" s="14"/>
      <c r="H222" s="15">
        <v>245.0</v>
      </c>
      <c r="I222" s="14"/>
      <c r="J222" s="15">
        <v>245.0</v>
      </c>
      <c r="K222" s="14"/>
      <c r="L222" s="14"/>
      <c r="M222" s="14"/>
      <c r="N222" s="16"/>
      <c r="O222" s="3">
        <f t="shared" si="1"/>
        <v>245</v>
      </c>
      <c r="P222" s="17"/>
      <c r="Q222" s="18" t="s">
        <v>24</v>
      </c>
      <c r="R222" s="18" t="s">
        <v>379</v>
      </c>
      <c r="S222" s="19" t="s">
        <v>499</v>
      </c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ht="18.0" customHeight="1">
      <c r="A223" s="8" t="s">
        <v>19</v>
      </c>
      <c r="B223" s="9">
        <v>44459.0</v>
      </c>
      <c r="C223" s="10" t="s">
        <v>20</v>
      </c>
      <c r="D223" s="11" t="s">
        <v>500</v>
      </c>
      <c r="E223" s="12" t="s">
        <v>22</v>
      </c>
      <c r="F223" s="13" t="s">
        <v>39</v>
      </c>
      <c r="G223" s="14"/>
      <c r="H223" s="15">
        <v>231.33</v>
      </c>
      <c r="I223" s="14"/>
      <c r="J223" s="15">
        <v>231.33</v>
      </c>
      <c r="K223" s="14"/>
      <c r="L223" s="14"/>
      <c r="M223" s="14"/>
      <c r="N223" s="16"/>
      <c r="O223" s="3">
        <f t="shared" si="1"/>
        <v>231.33</v>
      </c>
      <c r="P223" s="17"/>
      <c r="Q223" s="18" t="s">
        <v>196</v>
      </c>
      <c r="R223" s="18" t="s">
        <v>379</v>
      </c>
      <c r="S223" s="19" t="s">
        <v>501</v>
      </c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ht="18.0" customHeight="1">
      <c r="A224" s="8" t="s">
        <v>19</v>
      </c>
      <c r="B224" s="9">
        <v>44463.0</v>
      </c>
      <c r="C224" s="10" t="s">
        <v>20</v>
      </c>
      <c r="D224" s="11" t="s">
        <v>502</v>
      </c>
      <c r="E224" s="12" t="s">
        <v>22</v>
      </c>
      <c r="F224" s="13" t="s">
        <v>29</v>
      </c>
      <c r="G224" s="14"/>
      <c r="H224" s="15">
        <v>245.0</v>
      </c>
      <c r="I224" s="14"/>
      <c r="J224" s="15">
        <v>245.0</v>
      </c>
      <c r="K224" s="14"/>
      <c r="L224" s="14"/>
      <c r="M224" s="14"/>
      <c r="N224" s="16"/>
      <c r="O224" s="3">
        <f t="shared" si="1"/>
        <v>245</v>
      </c>
      <c r="P224" s="17"/>
      <c r="Q224" s="18" t="s">
        <v>503</v>
      </c>
      <c r="R224" s="18" t="s">
        <v>379</v>
      </c>
      <c r="S224" s="19" t="s">
        <v>504</v>
      </c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 ht="18.0" customHeight="1">
      <c r="A225" s="8" t="s">
        <v>19</v>
      </c>
      <c r="B225" s="9">
        <v>44482.0</v>
      </c>
      <c r="C225" s="10" t="s">
        <v>20</v>
      </c>
      <c r="D225" s="11" t="s">
        <v>505</v>
      </c>
      <c r="E225" s="12" t="s">
        <v>22</v>
      </c>
      <c r="F225" s="31" t="s">
        <v>453</v>
      </c>
      <c r="G225" s="14"/>
      <c r="H225" s="15">
        <v>416.0</v>
      </c>
      <c r="I225" s="14"/>
      <c r="J225" s="15">
        <v>416.0</v>
      </c>
      <c r="K225" s="14"/>
      <c r="L225" s="14"/>
      <c r="M225" s="14"/>
      <c r="N225" s="16"/>
      <c r="O225" s="3">
        <f t="shared" si="1"/>
        <v>416</v>
      </c>
      <c r="P225" s="17"/>
      <c r="Q225" s="18" t="s">
        <v>34</v>
      </c>
      <c r="R225" s="18" t="s">
        <v>446</v>
      </c>
      <c r="S225" s="19" t="s">
        <v>506</v>
      </c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 ht="18.0" customHeight="1">
      <c r="A226" s="8" t="s">
        <v>19</v>
      </c>
      <c r="B226" s="9">
        <v>44487.0</v>
      </c>
      <c r="C226" s="10" t="s">
        <v>20</v>
      </c>
      <c r="D226" s="11" t="s">
        <v>507</v>
      </c>
      <c r="E226" s="12" t="s">
        <v>22</v>
      </c>
      <c r="F226" s="13" t="s">
        <v>29</v>
      </c>
      <c r="G226" s="14"/>
      <c r="H226" s="15">
        <v>665.0</v>
      </c>
      <c r="I226" s="14"/>
      <c r="J226" s="15">
        <v>665.0</v>
      </c>
      <c r="K226" s="14"/>
      <c r="L226" s="14"/>
      <c r="M226" s="14"/>
      <c r="N226" s="16"/>
      <c r="O226" s="3">
        <f t="shared" si="1"/>
        <v>665</v>
      </c>
      <c r="P226" s="17"/>
      <c r="Q226" s="18" t="s">
        <v>196</v>
      </c>
      <c r="R226" s="18" t="s">
        <v>446</v>
      </c>
      <c r="S226" s="19" t="s">
        <v>508</v>
      </c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ht="18.0" customHeight="1">
      <c r="A227" s="8" t="s">
        <v>19</v>
      </c>
      <c r="B227" s="9">
        <v>44489.0</v>
      </c>
      <c r="C227" s="10" t="s">
        <v>20</v>
      </c>
      <c r="D227" s="11" t="s">
        <v>509</v>
      </c>
      <c r="E227" s="12" t="s">
        <v>22</v>
      </c>
      <c r="F227" s="13" t="s">
        <v>453</v>
      </c>
      <c r="G227" s="14"/>
      <c r="H227" s="15">
        <v>626.17</v>
      </c>
      <c r="I227" s="14"/>
      <c r="J227" s="15">
        <v>626.17</v>
      </c>
      <c r="K227" s="14"/>
      <c r="L227" s="14"/>
      <c r="M227" s="14"/>
      <c r="N227" s="16"/>
      <c r="O227" s="3">
        <f t="shared" si="1"/>
        <v>626.17</v>
      </c>
      <c r="P227" s="17"/>
      <c r="Q227" s="18" t="s">
        <v>510</v>
      </c>
      <c r="R227" s="18" t="s">
        <v>446</v>
      </c>
      <c r="S227" s="19" t="s">
        <v>511</v>
      </c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ht="18.0" customHeight="1">
      <c r="A228" s="8" t="s">
        <v>19</v>
      </c>
      <c r="B228" s="9">
        <v>44489.0</v>
      </c>
      <c r="C228" s="10" t="s">
        <v>20</v>
      </c>
      <c r="D228" s="11" t="s">
        <v>512</v>
      </c>
      <c r="E228" s="12" t="s">
        <v>22</v>
      </c>
      <c r="F228" s="31" t="s">
        <v>453</v>
      </c>
      <c r="G228" s="14"/>
      <c r="H228" s="15">
        <v>397.0</v>
      </c>
      <c r="I228" s="14"/>
      <c r="J228" s="15">
        <v>397.0</v>
      </c>
      <c r="K228" s="14"/>
      <c r="L228" s="14"/>
      <c r="M228" s="14"/>
      <c r="N228" s="16"/>
      <c r="O228" s="3">
        <f t="shared" si="1"/>
        <v>397</v>
      </c>
      <c r="P228" s="17"/>
      <c r="Q228" s="18" t="s">
        <v>196</v>
      </c>
      <c r="R228" s="18" t="s">
        <v>446</v>
      </c>
      <c r="S228" s="19" t="s">
        <v>513</v>
      </c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 ht="18.0" customHeight="1">
      <c r="A229" s="8" t="s">
        <v>19</v>
      </c>
      <c r="B229" s="9">
        <v>44490.0</v>
      </c>
      <c r="C229" s="10" t="s">
        <v>20</v>
      </c>
      <c r="D229" s="11" t="s">
        <v>514</v>
      </c>
      <c r="E229" s="12" t="s">
        <v>100</v>
      </c>
      <c r="F229" s="31" t="s">
        <v>453</v>
      </c>
      <c r="G229" s="14"/>
      <c r="H229" s="15">
        <v>256.0</v>
      </c>
      <c r="I229" s="14"/>
      <c r="J229" s="15">
        <v>256.0</v>
      </c>
      <c r="K229" s="14"/>
      <c r="L229" s="14"/>
      <c r="M229" s="14"/>
      <c r="N229" s="16"/>
      <c r="O229" s="3">
        <f t="shared" si="1"/>
        <v>256</v>
      </c>
      <c r="P229" s="17"/>
      <c r="Q229" s="18" t="s">
        <v>30</v>
      </c>
      <c r="R229" s="18" t="s">
        <v>446</v>
      </c>
      <c r="S229" s="22" t="s">
        <v>515</v>
      </c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 ht="18.0" customHeight="1">
      <c r="A230" s="8" t="s">
        <v>19</v>
      </c>
      <c r="B230" s="9">
        <v>44496.0</v>
      </c>
      <c r="C230" s="10" t="s">
        <v>20</v>
      </c>
      <c r="D230" s="11" t="s">
        <v>516</v>
      </c>
      <c r="E230" s="12" t="s">
        <v>22</v>
      </c>
      <c r="F230" s="31" t="s">
        <v>453</v>
      </c>
      <c r="G230" s="14"/>
      <c r="H230" s="15">
        <v>397.0</v>
      </c>
      <c r="I230" s="14"/>
      <c r="J230" s="15">
        <v>397.0</v>
      </c>
      <c r="K230" s="14"/>
      <c r="L230" s="14"/>
      <c r="M230" s="14"/>
      <c r="N230" s="16"/>
      <c r="O230" s="3">
        <f t="shared" si="1"/>
        <v>397</v>
      </c>
      <c r="P230" s="17"/>
      <c r="Q230" s="18">
        <v>15.0</v>
      </c>
      <c r="R230" s="18" t="s">
        <v>446</v>
      </c>
      <c r="S230" s="19" t="s">
        <v>517</v>
      </c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ht="18.0" customHeight="1">
      <c r="A231" s="8" t="s">
        <v>19</v>
      </c>
      <c r="B231" s="9">
        <v>44498.0</v>
      </c>
      <c r="C231" s="10" t="s">
        <v>20</v>
      </c>
      <c r="D231" s="11" t="s">
        <v>518</v>
      </c>
      <c r="E231" s="12" t="s">
        <v>100</v>
      </c>
      <c r="F231" s="31" t="s">
        <v>453</v>
      </c>
      <c r="G231" s="14"/>
      <c r="H231" s="15">
        <v>385.0</v>
      </c>
      <c r="I231" s="14"/>
      <c r="J231" s="15">
        <v>385.0</v>
      </c>
      <c r="K231" s="14"/>
      <c r="L231" s="14"/>
      <c r="M231" s="14"/>
      <c r="N231" s="16"/>
      <c r="O231" s="3">
        <f t="shared" si="1"/>
        <v>385</v>
      </c>
      <c r="P231" s="17"/>
      <c r="Q231" s="18" t="s">
        <v>519</v>
      </c>
      <c r="R231" s="18" t="s">
        <v>446</v>
      </c>
      <c r="S231" s="22" t="s">
        <v>520</v>
      </c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ht="18.0" customHeight="1">
      <c r="A232" s="8" t="s">
        <v>19</v>
      </c>
      <c r="B232" s="9">
        <v>44498.0</v>
      </c>
      <c r="C232" s="10" t="s">
        <v>20</v>
      </c>
      <c r="D232" s="11" t="s">
        <v>521</v>
      </c>
      <c r="E232" s="12" t="s">
        <v>22</v>
      </c>
      <c r="F232" s="31" t="s">
        <v>457</v>
      </c>
      <c r="G232" s="14"/>
      <c r="H232" s="15">
        <v>369.33</v>
      </c>
      <c r="I232" s="14"/>
      <c r="J232" s="15">
        <v>369.33</v>
      </c>
      <c r="K232" s="14"/>
      <c r="L232" s="14"/>
      <c r="M232" s="14"/>
      <c r="N232" s="16"/>
      <c r="O232" s="3">
        <f t="shared" si="1"/>
        <v>369.33</v>
      </c>
      <c r="P232" s="17"/>
      <c r="Q232" s="18">
        <v>19.0</v>
      </c>
      <c r="R232" s="18" t="s">
        <v>446</v>
      </c>
      <c r="S232" s="19" t="s">
        <v>522</v>
      </c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 ht="18.0" customHeight="1">
      <c r="A233" s="8" t="s">
        <v>19</v>
      </c>
      <c r="B233" s="9">
        <v>44508.0</v>
      </c>
      <c r="C233" s="10" t="s">
        <v>27</v>
      </c>
      <c r="D233" s="11" t="s">
        <v>523</v>
      </c>
      <c r="E233" s="12" t="s">
        <v>27</v>
      </c>
      <c r="F233" s="13" t="s">
        <v>457</v>
      </c>
      <c r="G233" s="14"/>
      <c r="H233" s="15">
        <v>256.0</v>
      </c>
      <c r="I233" s="14"/>
      <c r="J233" s="15">
        <v>256.0</v>
      </c>
      <c r="K233" s="14"/>
      <c r="L233" s="14"/>
      <c r="M233" s="14"/>
      <c r="N233" s="16"/>
      <c r="O233" s="3">
        <f t="shared" si="1"/>
        <v>256</v>
      </c>
      <c r="P233" s="17"/>
      <c r="Q233" s="18" t="s">
        <v>30</v>
      </c>
      <c r="R233" s="18" t="s">
        <v>61</v>
      </c>
      <c r="S233" s="22" t="s">
        <v>94</v>
      </c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 ht="18.0" customHeight="1">
      <c r="A234" s="8" t="s">
        <v>19</v>
      </c>
      <c r="B234" s="9">
        <v>44510.0</v>
      </c>
      <c r="C234" s="10" t="s">
        <v>20</v>
      </c>
      <c r="D234" s="11" t="s">
        <v>524</v>
      </c>
      <c r="E234" s="12" t="s">
        <v>22</v>
      </c>
      <c r="F234" s="13" t="s">
        <v>39</v>
      </c>
      <c r="G234" s="14"/>
      <c r="H234" s="15">
        <v>385.0</v>
      </c>
      <c r="I234" s="14"/>
      <c r="J234" s="15">
        <v>385.0</v>
      </c>
      <c r="K234" s="14"/>
      <c r="L234" s="14"/>
      <c r="M234" s="14"/>
      <c r="N234" s="16"/>
      <c r="O234" s="3">
        <f t="shared" si="1"/>
        <v>385</v>
      </c>
      <c r="P234" s="17"/>
      <c r="Q234" s="18" t="s">
        <v>196</v>
      </c>
      <c r="R234" s="18" t="s">
        <v>61</v>
      </c>
      <c r="S234" s="19" t="s">
        <v>525</v>
      </c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 ht="18.0" customHeight="1">
      <c r="A235" s="8" t="s">
        <v>19</v>
      </c>
      <c r="B235" s="9">
        <v>44510.0</v>
      </c>
      <c r="C235" s="10" t="s">
        <v>27</v>
      </c>
      <c r="D235" s="11" t="s">
        <v>526</v>
      </c>
      <c r="E235" s="12" t="s">
        <v>27</v>
      </c>
      <c r="F235" s="13" t="s">
        <v>453</v>
      </c>
      <c r="G235" s="14"/>
      <c r="H235" s="15">
        <v>385.0</v>
      </c>
      <c r="I235" s="14"/>
      <c r="J235" s="15">
        <v>385.0</v>
      </c>
      <c r="K235" s="14"/>
      <c r="L235" s="14"/>
      <c r="M235" s="14"/>
      <c r="N235" s="16"/>
      <c r="O235" s="3">
        <f t="shared" si="1"/>
        <v>385</v>
      </c>
      <c r="P235" s="17"/>
      <c r="Q235" s="18" t="s">
        <v>30</v>
      </c>
      <c r="R235" s="18" t="s">
        <v>61</v>
      </c>
      <c r="S235" s="22" t="s">
        <v>527</v>
      </c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 ht="18.0" customHeight="1">
      <c r="A236" s="8" t="s">
        <v>19</v>
      </c>
      <c r="B236" s="9">
        <v>44512.0</v>
      </c>
      <c r="C236" s="10" t="s">
        <v>20</v>
      </c>
      <c r="D236" s="11" t="s">
        <v>528</v>
      </c>
      <c r="E236" s="12" t="s">
        <v>100</v>
      </c>
      <c r="F236" s="13" t="s">
        <v>453</v>
      </c>
      <c r="G236" s="14"/>
      <c r="H236" s="15">
        <v>232.33</v>
      </c>
      <c r="I236" s="14"/>
      <c r="J236" s="15">
        <v>232.33</v>
      </c>
      <c r="K236" s="14"/>
      <c r="L236" s="14"/>
      <c r="M236" s="14"/>
      <c r="N236" s="16"/>
      <c r="O236" s="3">
        <f t="shared" si="1"/>
        <v>232.33</v>
      </c>
      <c r="P236" s="17"/>
      <c r="Q236" s="18">
        <v>24.0</v>
      </c>
      <c r="R236" s="18" t="s">
        <v>61</v>
      </c>
      <c r="S236" s="22" t="s">
        <v>529</v>
      </c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 ht="18.0" customHeight="1">
      <c r="A237" s="8" t="s">
        <v>19</v>
      </c>
      <c r="B237" s="9">
        <v>44517.0</v>
      </c>
      <c r="C237" s="10" t="s">
        <v>27</v>
      </c>
      <c r="D237" s="11" t="s">
        <v>530</v>
      </c>
      <c r="E237" s="12" t="s">
        <v>27</v>
      </c>
      <c r="F237" s="13" t="s">
        <v>457</v>
      </c>
      <c r="G237" s="14"/>
      <c r="H237" s="15">
        <v>377.33</v>
      </c>
      <c r="I237" s="14"/>
      <c r="J237" s="15">
        <v>377.33</v>
      </c>
      <c r="K237" s="14"/>
      <c r="L237" s="14"/>
      <c r="M237" s="14"/>
      <c r="N237" s="16"/>
      <c r="O237" s="3">
        <f t="shared" si="1"/>
        <v>377.33</v>
      </c>
      <c r="P237" s="17"/>
      <c r="Q237" s="18" t="s">
        <v>30</v>
      </c>
      <c r="R237" s="18" t="s">
        <v>61</v>
      </c>
      <c r="S237" s="22" t="s">
        <v>531</v>
      </c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 ht="18.0" customHeight="1">
      <c r="A238" s="8" t="s">
        <v>19</v>
      </c>
      <c r="B238" s="9">
        <v>44519.0</v>
      </c>
      <c r="C238" s="10" t="s">
        <v>27</v>
      </c>
      <c r="D238" s="11" t="s">
        <v>532</v>
      </c>
      <c r="E238" s="12" t="s">
        <v>27</v>
      </c>
      <c r="F238" s="13" t="s">
        <v>453</v>
      </c>
      <c r="G238" s="14"/>
      <c r="H238" s="15">
        <v>385.0</v>
      </c>
      <c r="I238" s="14"/>
      <c r="J238" s="15">
        <v>385.0</v>
      </c>
      <c r="K238" s="14"/>
      <c r="L238" s="14"/>
      <c r="M238" s="14"/>
      <c r="N238" s="16"/>
      <c r="O238" s="3">
        <f t="shared" si="1"/>
        <v>385</v>
      </c>
      <c r="P238" s="17"/>
      <c r="Q238" s="18" t="s">
        <v>30</v>
      </c>
      <c r="R238" s="18" t="s">
        <v>61</v>
      </c>
      <c r="S238" s="22" t="s">
        <v>533</v>
      </c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 ht="18.0" customHeight="1">
      <c r="A239" s="8" t="s">
        <v>19</v>
      </c>
      <c r="B239" s="9">
        <v>44525.0</v>
      </c>
      <c r="C239" s="10" t="s">
        <v>20</v>
      </c>
      <c r="D239" s="11" t="s">
        <v>534</v>
      </c>
      <c r="E239" s="12" t="s">
        <v>22</v>
      </c>
      <c r="F239" s="13" t="s">
        <v>29</v>
      </c>
      <c r="G239" s="14"/>
      <c r="H239" s="15">
        <v>256.0</v>
      </c>
      <c r="I239" s="14"/>
      <c r="J239" s="15">
        <v>256.0</v>
      </c>
      <c r="K239" s="14"/>
      <c r="L239" s="14"/>
      <c r="M239" s="15">
        <v>359.0</v>
      </c>
      <c r="N239" s="16"/>
      <c r="O239" s="3">
        <f t="shared" si="1"/>
        <v>615</v>
      </c>
      <c r="P239" s="17"/>
      <c r="Q239" s="18" t="s">
        <v>30</v>
      </c>
      <c r="R239" s="18" t="s">
        <v>61</v>
      </c>
      <c r="S239" s="19" t="s">
        <v>535</v>
      </c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 ht="18.0" customHeight="1">
      <c r="A240" s="8" t="s">
        <v>19</v>
      </c>
      <c r="B240" s="9">
        <v>44529.0</v>
      </c>
      <c r="C240" s="10" t="s">
        <v>27</v>
      </c>
      <c r="D240" s="11" t="s">
        <v>536</v>
      </c>
      <c r="E240" s="12" t="s">
        <v>22</v>
      </c>
      <c r="F240" s="13" t="s">
        <v>29</v>
      </c>
      <c r="G240" s="14"/>
      <c r="H240" s="15">
        <v>256.0</v>
      </c>
      <c r="I240" s="14"/>
      <c r="J240" s="15">
        <v>256.0</v>
      </c>
      <c r="K240" s="14"/>
      <c r="L240" s="14"/>
      <c r="M240" s="14"/>
      <c r="N240" s="16"/>
      <c r="O240" s="3">
        <f t="shared" si="1"/>
        <v>256</v>
      </c>
      <c r="P240" s="17"/>
      <c r="Q240" s="18" t="s">
        <v>196</v>
      </c>
      <c r="R240" s="18" t="s">
        <v>61</v>
      </c>
      <c r="S240" s="19" t="s">
        <v>537</v>
      </c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 ht="18.0" customHeight="1">
      <c r="A241" s="8" t="s">
        <v>19</v>
      </c>
      <c r="B241" s="9">
        <v>44536.0</v>
      </c>
      <c r="C241" s="10" t="s">
        <v>27</v>
      </c>
      <c r="D241" s="11" t="s">
        <v>538</v>
      </c>
      <c r="E241" s="12" t="s">
        <v>27</v>
      </c>
      <c r="F241" s="13" t="s">
        <v>453</v>
      </c>
      <c r="G241" s="14"/>
      <c r="H241" s="15">
        <v>1178.4299999999998</v>
      </c>
      <c r="I241" s="14"/>
      <c r="J241" s="15">
        <v>1178.4299999999998</v>
      </c>
      <c r="K241" s="14"/>
      <c r="L241" s="14"/>
      <c r="M241" s="14"/>
      <c r="N241" s="16"/>
      <c r="O241" s="3">
        <f t="shared" si="1"/>
        <v>1178.43</v>
      </c>
      <c r="P241" s="17"/>
      <c r="Q241" s="18" t="s">
        <v>476</v>
      </c>
      <c r="R241" s="18" t="s">
        <v>213</v>
      </c>
      <c r="S241" s="22" t="s">
        <v>539</v>
      </c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 ht="18.0" customHeight="1">
      <c r="A242" s="8" t="s">
        <v>19</v>
      </c>
      <c r="B242" s="9">
        <v>44543.0</v>
      </c>
      <c r="C242" s="10" t="s">
        <v>20</v>
      </c>
      <c r="D242" s="11" t="s">
        <v>540</v>
      </c>
      <c r="E242" s="12" t="s">
        <v>22</v>
      </c>
      <c r="F242" s="13" t="s">
        <v>29</v>
      </c>
      <c r="G242" s="14"/>
      <c r="H242" s="15">
        <v>233.0</v>
      </c>
      <c r="I242" s="14"/>
      <c r="J242" s="15">
        <v>233.0</v>
      </c>
      <c r="K242" s="14"/>
      <c r="L242" s="14"/>
      <c r="M242" s="14"/>
      <c r="N242" s="16"/>
      <c r="O242" s="3">
        <f t="shared" si="1"/>
        <v>233</v>
      </c>
      <c r="P242" s="32"/>
      <c r="Q242" s="18" t="s">
        <v>30</v>
      </c>
      <c r="R242" s="18" t="s">
        <v>213</v>
      </c>
      <c r="S242" s="19" t="s">
        <v>541</v>
      </c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 ht="18.0" customHeight="1">
      <c r="A243" s="8" t="s">
        <v>19</v>
      </c>
      <c r="B243" s="9">
        <v>44545.0</v>
      </c>
      <c r="C243" s="10" t="s">
        <v>27</v>
      </c>
      <c r="D243" s="11" t="s">
        <v>542</v>
      </c>
      <c r="E243" s="12" t="s">
        <v>27</v>
      </c>
      <c r="F243" s="13" t="s">
        <v>457</v>
      </c>
      <c r="G243" s="14"/>
      <c r="H243" s="15">
        <v>233.0</v>
      </c>
      <c r="I243" s="14"/>
      <c r="J243" s="15">
        <v>233.0</v>
      </c>
      <c r="K243" s="14"/>
      <c r="L243" s="14"/>
      <c r="M243" s="14"/>
      <c r="N243" s="16"/>
      <c r="O243" s="3">
        <f t="shared" si="1"/>
        <v>233</v>
      </c>
      <c r="P243" s="17"/>
      <c r="Q243" s="18" t="s">
        <v>30</v>
      </c>
      <c r="R243" s="18" t="s">
        <v>213</v>
      </c>
      <c r="S243" s="22" t="s">
        <v>543</v>
      </c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</row>
    <row r="244" ht="18.0" customHeight="1">
      <c r="A244" s="8" t="s">
        <v>19</v>
      </c>
      <c r="B244" s="9">
        <v>44579.0</v>
      </c>
      <c r="C244" s="10" t="s">
        <v>20</v>
      </c>
      <c r="D244" s="11" t="s">
        <v>544</v>
      </c>
      <c r="E244" s="12" t="s">
        <v>22</v>
      </c>
      <c r="F244" s="13" t="s">
        <v>29</v>
      </c>
      <c r="G244" s="14"/>
      <c r="H244" s="15">
        <v>293.0</v>
      </c>
      <c r="I244" s="14"/>
      <c r="J244" s="15">
        <v>293.0</v>
      </c>
      <c r="K244" s="14"/>
      <c r="L244" s="14"/>
      <c r="M244" s="14"/>
      <c r="N244" s="16"/>
      <c r="O244" s="3">
        <f t="shared" si="1"/>
        <v>293</v>
      </c>
      <c r="P244" s="17"/>
      <c r="Q244" s="18" t="s">
        <v>458</v>
      </c>
      <c r="R244" s="18" t="s">
        <v>519</v>
      </c>
      <c r="S244" s="19" t="s">
        <v>545</v>
      </c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</row>
    <row r="245" ht="18.0" customHeight="1">
      <c r="A245" s="8" t="s">
        <v>19</v>
      </c>
      <c r="B245" s="9">
        <v>44588.0</v>
      </c>
      <c r="C245" s="10" t="s">
        <v>27</v>
      </c>
      <c r="D245" s="11" t="s">
        <v>546</v>
      </c>
      <c r="E245" s="12" t="s">
        <v>27</v>
      </c>
      <c r="F245" s="13" t="s">
        <v>433</v>
      </c>
      <c r="G245" s="14"/>
      <c r="H245" s="15">
        <v>1240.0</v>
      </c>
      <c r="I245" s="14"/>
      <c r="J245" s="15">
        <v>1240.0</v>
      </c>
      <c r="K245" s="14"/>
      <c r="L245" s="14"/>
      <c r="M245" s="14"/>
      <c r="N245" s="16"/>
      <c r="O245" s="3">
        <f t="shared" si="1"/>
        <v>1240</v>
      </c>
      <c r="P245" s="17"/>
      <c r="Q245" s="18" t="s">
        <v>30</v>
      </c>
      <c r="R245" s="18" t="s">
        <v>547</v>
      </c>
      <c r="S245" s="22" t="s">
        <v>548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</row>
    <row r="246" ht="18.0" customHeight="1">
      <c r="A246" s="8" t="s">
        <v>19</v>
      </c>
      <c r="B246" s="30">
        <v>44593.0</v>
      </c>
      <c r="C246" s="10" t="s">
        <v>20</v>
      </c>
      <c r="D246" s="11" t="s">
        <v>549</v>
      </c>
      <c r="E246" s="12" t="s">
        <v>22</v>
      </c>
      <c r="F246" s="31" t="s">
        <v>453</v>
      </c>
      <c r="G246" s="14"/>
      <c r="H246" s="15">
        <v>733.0</v>
      </c>
      <c r="I246" s="14"/>
      <c r="J246" s="15">
        <v>733.0</v>
      </c>
      <c r="K246" s="14"/>
      <c r="L246" s="14"/>
      <c r="M246" s="14"/>
      <c r="N246" s="16"/>
      <c r="O246" s="3">
        <f t="shared" si="1"/>
        <v>733</v>
      </c>
      <c r="P246" s="17"/>
      <c r="Q246" s="18" t="s">
        <v>34</v>
      </c>
      <c r="R246" s="18" t="s">
        <v>550</v>
      </c>
      <c r="S246" s="19" t="s">
        <v>551</v>
      </c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</row>
    <row r="247" ht="18.0" customHeight="1">
      <c r="A247" s="8" t="s">
        <v>19</v>
      </c>
      <c r="B247" s="30">
        <v>44595.0</v>
      </c>
      <c r="C247" s="10" t="s">
        <v>20</v>
      </c>
      <c r="D247" s="11" t="s">
        <v>552</v>
      </c>
      <c r="E247" s="12" t="s">
        <v>22</v>
      </c>
      <c r="F247" s="31" t="s">
        <v>453</v>
      </c>
      <c r="G247" s="14"/>
      <c r="H247" s="15">
        <v>914.67</v>
      </c>
      <c r="I247" s="14"/>
      <c r="J247" s="15">
        <v>914.67</v>
      </c>
      <c r="K247" s="14"/>
      <c r="L247" s="14"/>
      <c r="M247" s="14"/>
      <c r="N247" s="16"/>
      <c r="O247" s="3">
        <f t="shared" si="1"/>
        <v>914.67</v>
      </c>
      <c r="P247" s="17"/>
      <c r="Q247" s="18" t="s">
        <v>34</v>
      </c>
      <c r="R247" s="18" t="s">
        <v>550</v>
      </c>
      <c r="S247" s="19" t="s">
        <v>553</v>
      </c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</row>
    <row r="248" ht="18.0" customHeight="1">
      <c r="A248" s="8" t="s">
        <v>19</v>
      </c>
      <c r="B248" s="30">
        <v>44595.0</v>
      </c>
      <c r="C248" s="10" t="s">
        <v>20</v>
      </c>
      <c r="D248" s="11" t="s">
        <v>554</v>
      </c>
      <c r="E248" s="12" t="s">
        <v>22</v>
      </c>
      <c r="F248" s="13" t="s">
        <v>29</v>
      </c>
      <c r="G248" s="14"/>
      <c r="H248" s="15">
        <v>293.0</v>
      </c>
      <c r="I248" s="14"/>
      <c r="J248" s="15">
        <v>293.0</v>
      </c>
      <c r="K248" s="14"/>
      <c r="L248" s="14"/>
      <c r="M248" s="14"/>
      <c r="N248" s="16"/>
      <c r="O248" s="3">
        <f t="shared" si="1"/>
        <v>293</v>
      </c>
      <c r="P248" s="17"/>
      <c r="Q248" s="18" t="s">
        <v>406</v>
      </c>
      <c r="R248" s="18" t="s">
        <v>550</v>
      </c>
      <c r="S248" s="19" t="s">
        <v>555</v>
      </c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</row>
    <row r="249" ht="18.0" customHeight="1">
      <c r="A249" s="8" t="s">
        <v>19</v>
      </c>
      <c r="B249" s="9">
        <v>44600.0</v>
      </c>
      <c r="C249" s="10" t="s">
        <v>27</v>
      </c>
      <c r="D249" s="11" t="s">
        <v>556</v>
      </c>
      <c r="E249" s="12" t="s">
        <v>27</v>
      </c>
      <c r="F249" s="13" t="s">
        <v>453</v>
      </c>
      <c r="G249" s="14"/>
      <c r="H249" s="15">
        <v>343.0</v>
      </c>
      <c r="I249" s="14"/>
      <c r="J249" s="15">
        <v>343.0</v>
      </c>
      <c r="K249" s="14"/>
      <c r="L249" s="14"/>
      <c r="M249" s="14"/>
      <c r="N249" s="16"/>
      <c r="O249" s="3">
        <f t="shared" si="1"/>
        <v>343</v>
      </c>
      <c r="P249" s="17"/>
      <c r="Q249" s="18" t="s">
        <v>30</v>
      </c>
      <c r="R249" s="18" t="s">
        <v>557</v>
      </c>
      <c r="S249" s="22" t="s">
        <v>558</v>
      </c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 ht="18.0" customHeight="1">
      <c r="A250" s="8" t="s">
        <v>19</v>
      </c>
      <c r="B250" s="30">
        <v>44602.0</v>
      </c>
      <c r="C250" s="10" t="s">
        <v>20</v>
      </c>
      <c r="D250" s="11" t="s">
        <v>559</v>
      </c>
      <c r="E250" s="12" t="s">
        <v>22</v>
      </c>
      <c r="F250" s="13" t="s">
        <v>29</v>
      </c>
      <c r="G250" s="14"/>
      <c r="H250" s="15">
        <v>292.0</v>
      </c>
      <c r="I250" s="14"/>
      <c r="J250" s="15">
        <v>292.0</v>
      </c>
      <c r="K250" s="14"/>
      <c r="L250" s="14"/>
      <c r="M250" s="14"/>
      <c r="N250" s="16"/>
      <c r="O250" s="3">
        <f t="shared" si="1"/>
        <v>292</v>
      </c>
      <c r="P250" s="17"/>
      <c r="Q250" s="18" t="s">
        <v>30</v>
      </c>
      <c r="R250" s="18" t="s">
        <v>550</v>
      </c>
      <c r="S250" s="19" t="s">
        <v>560</v>
      </c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 ht="18.0" customHeight="1">
      <c r="A251" s="8" t="s">
        <v>19</v>
      </c>
      <c r="B251" s="9">
        <v>44603.0</v>
      </c>
      <c r="C251" s="10" t="s">
        <v>27</v>
      </c>
      <c r="D251" s="11" t="s">
        <v>561</v>
      </c>
      <c r="E251" s="12" t="s">
        <v>27</v>
      </c>
      <c r="F251" s="13" t="s">
        <v>453</v>
      </c>
      <c r="G251" s="14"/>
      <c r="H251" s="15">
        <v>412.0</v>
      </c>
      <c r="I251" s="14"/>
      <c r="J251" s="15">
        <v>412.0</v>
      </c>
      <c r="K251" s="14"/>
      <c r="L251" s="14"/>
      <c r="M251" s="14"/>
      <c r="N251" s="16"/>
      <c r="O251" s="3">
        <f t="shared" si="1"/>
        <v>412</v>
      </c>
      <c r="P251" s="17"/>
      <c r="Q251" s="18" t="s">
        <v>30</v>
      </c>
      <c r="R251" s="18" t="s">
        <v>557</v>
      </c>
      <c r="S251" s="22" t="s">
        <v>562</v>
      </c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 ht="18.0" customHeight="1">
      <c r="A252" s="8" t="s">
        <v>19</v>
      </c>
      <c r="B252" s="30">
        <v>44609.0</v>
      </c>
      <c r="C252" s="10" t="s">
        <v>27</v>
      </c>
      <c r="D252" s="11" t="s">
        <v>563</v>
      </c>
      <c r="E252" s="12" t="s">
        <v>22</v>
      </c>
      <c r="F252" s="13" t="s">
        <v>39</v>
      </c>
      <c r="G252" s="14"/>
      <c r="H252" s="15">
        <v>365.0</v>
      </c>
      <c r="I252" s="14"/>
      <c r="J252" s="15">
        <v>365.0</v>
      </c>
      <c r="K252" s="14"/>
      <c r="L252" s="14"/>
      <c r="M252" s="14"/>
      <c r="N252" s="16"/>
      <c r="O252" s="3">
        <f t="shared" si="1"/>
        <v>365</v>
      </c>
      <c r="P252" s="32"/>
      <c r="Q252" s="18" t="s">
        <v>24</v>
      </c>
      <c r="R252" s="18" t="s">
        <v>550</v>
      </c>
      <c r="S252" s="19" t="s">
        <v>564</v>
      </c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 ht="18.0" customHeight="1">
      <c r="A253" s="8" t="s">
        <v>19</v>
      </c>
      <c r="B253" s="30">
        <v>44614.0</v>
      </c>
      <c r="C253" s="10" t="s">
        <v>20</v>
      </c>
      <c r="D253" s="11" t="s">
        <v>565</v>
      </c>
      <c r="E253" s="12" t="s">
        <v>22</v>
      </c>
      <c r="F253" s="13" t="s">
        <v>29</v>
      </c>
      <c r="G253" s="14"/>
      <c r="H253" s="15">
        <v>292.0</v>
      </c>
      <c r="I253" s="14"/>
      <c r="J253" s="15">
        <v>292.0</v>
      </c>
      <c r="K253" s="14"/>
      <c r="L253" s="14"/>
      <c r="M253" s="14"/>
      <c r="N253" s="16"/>
      <c r="O253" s="3">
        <f t="shared" si="1"/>
        <v>292</v>
      </c>
      <c r="P253" s="32"/>
      <c r="Q253" s="18" t="s">
        <v>30</v>
      </c>
      <c r="R253" s="18" t="s">
        <v>550</v>
      </c>
      <c r="S253" s="19" t="s">
        <v>566</v>
      </c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 ht="18.0" customHeight="1">
      <c r="A254" s="8" t="s">
        <v>19</v>
      </c>
      <c r="B254" s="30">
        <v>44616.0</v>
      </c>
      <c r="C254" s="10" t="s">
        <v>20</v>
      </c>
      <c r="D254" s="11" t="s">
        <v>567</v>
      </c>
      <c r="E254" s="12" t="s">
        <v>22</v>
      </c>
      <c r="F254" s="31" t="s">
        <v>457</v>
      </c>
      <c r="G254" s="14"/>
      <c r="H254" s="15">
        <v>313.0</v>
      </c>
      <c r="I254" s="14"/>
      <c r="J254" s="15">
        <v>313.0</v>
      </c>
      <c r="K254" s="14"/>
      <c r="L254" s="14"/>
      <c r="M254" s="14"/>
      <c r="N254" s="16"/>
      <c r="O254" s="3">
        <f t="shared" si="1"/>
        <v>313</v>
      </c>
      <c r="P254" s="32"/>
      <c r="Q254" s="18" t="s">
        <v>406</v>
      </c>
      <c r="R254" s="18" t="s">
        <v>550</v>
      </c>
      <c r="S254" s="19" t="s">
        <v>568</v>
      </c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 ht="18.0" customHeight="1">
      <c r="A255" s="8" t="s">
        <v>19</v>
      </c>
      <c r="B255" s="9">
        <v>44622.0</v>
      </c>
      <c r="C255" s="10" t="s">
        <v>20</v>
      </c>
      <c r="D255" s="11" t="s">
        <v>569</v>
      </c>
      <c r="E255" s="12" t="s">
        <v>22</v>
      </c>
      <c r="F255" s="13" t="s">
        <v>39</v>
      </c>
      <c r="G255" s="14"/>
      <c r="H255" s="15">
        <v>440.0</v>
      </c>
      <c r="I255" s="14"/>
      <c r="J255" s="15">
        <v>440.0</v>
      </c>
      <c r="K255" s="14"/>
      <c r="L255" s="14"/>
      <c r="M255" s="14"/>
      <c r="N255" s="16"/>
      <c r="O255" s="3">
        <f t="shared" si="1"/>
        <v>440</v>
      </c>
      <c r="P255" s="32"/>
      <c r="Q255" s="18" t="s">
        <v>34</v>
      </c>
      <c r="R255" s="18" t="s">
        <v>570</v>
      </c>
      <c r="S255" s="19" t="s">
        <v>571</v>
      </c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 ht="18.0" customHeight="1">
      <c r="A256" s="8" t="s">
        <v>19</v>
      </c>
      <c r="B256" s="30">
        <v>44623.0</v>
      </c>
      <c r="C256" s="10" t="s">
        <v>20</v>
      </c>
      <c r="D256" s="11" t="s">
        <v>572</v>
      </c>
      <c r="E256" s="12" t="s">
        <v>22</v>
      </c>
      <c r="F256" s="13" t="s">
        <v>29</v>
      </c>
      <c r="G256" s="14"/>
      <c r="H256" s="15">
        <v>293.0</v>
      </c>
      <c r="I256" s="14"/>
      <c r="J256" s="15">
        <v>293.0</v>
      </c>
      <c r="K256" s="14"/>
      <c r="L256" s="14"/>
      <c r="M256" s="14"/>
      <c r="N256" s="16"/>
      <c r="O256" s="3">
        <f t="shared" si="1"/>
        <v>293</v>
      </c>
      <c r="P256" s="32"/>
      <c r="Q256" s="18" t="s">
        <v>446</v>
      </c>
      <c r="R256" s="18" t="s">
        <v>570</v>
      </c>
      <c r="S256" s="19" t="s">
        <v>573</v>
      </c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 ht="18.0" customHeight="1">
      <c r="A257" s="8" t="s">
        <v>19</v>
      </c>
      <c r="B257" s="30">
        <v>44623.0</v>
      </c>
      <c r="C257" s="10" t="s">
        <v>20</v>
      </c>
      <c r="D257" s="11" t="s">
        <v>574</v>
      </c>
      <c r="E257" s="12" t="s">
        <v>22</v>
      </c>
      <c r="F257" s="13" t="s">
        <v>457</v>
      </c>
      <c r="G257" s="14"/>
      <c r="H257" s="15">
        <v>303.0</v>
      </c>
      <c r="I257" s="14"/>
      <c r="J257" s="15">
        <v>303.0</v>
      </c>
      <c r="K257" s="14"/>
      <c r="L257" s="14"/>
      <c r="M257" s="14"/>
      <c r="N257" s="16"/>
      <c r="O257" s="3">
        <f t="shared" si="1"/>
        <v>303</v>
      </c>
      <c r="P257" s="32"/>
      <c r="Q257" s="18" t="s">
        <v>34</v>
      </c>
      <c r="R257" s="18" t="s">
        <v>570</v>
      </c>
      <c r="S257" s="19" t="s">
        <v>575</v>
      </c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 ht="18.0" customHeight="1">
      <c r="A258" s="8" t="s">
        <v>19</v>
      </c>
      <c r="B258" s="30">
        <v>44624.0</v>
      </c>
      <c r="C258" s="10" t="s">
        <v>27</v>
      </c>
      <c r="D258" s="11" t="s">
        <v>576</v>
      </c>
      <c r="E258" s="12" t="s">
        <v>27</v>
      </c>
      <c r="F258" s="13" t="s">
        <v>457</v>
      </c>
      <c r="G258" s="14"/>
      <c r="H258" s="15">
        <v>293.0</v>
      </c>
      <c r="I258" s="14"/>
      <c r="J258" s="15">
        <v>293.0</v>
      </c>
      <c r="K258" s="14"/>
      <c r="L258" s="14"/>
      <c r="M258" s="14"/>
      <c r="N258" s="16"/>
      <c r="O258" s="3">
        <f t="shared" si="1"/>
        <v>293</v>
      </c>
      <c r="P258" s="32"/>
      <c r="Q258" s="18" t="s">
        <v>30</v>
      </c>
      <c r="R258" s="18" t="s">
        <v>577</v>
      </c>
      <c r="S258" s="22" t="s">
        <v>578</v>
      </c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 ht="18.0" customHeight="1">
      <c r="A259" s="8" t="s">
        <v>19</v>
      </c>
      <c r="B259" s="30">
        <v>44629.0</v>
      </c>
      <c r="C259" s="10" t="s">
        <v>20</v>
      </c>
      <c r="D259" s="11" t="s">
        <v>579</v>
      </c>
      <c r="E259" s="12" t="s">
        <v>100</v>
      </c>
      <c r="F259" s="13" t="s">
        <v>457</v>
      </c>
      <c r="G259" s="14"/>
      <c r="H259" s="15">
        <v>293.0</v>
      </c>
      <c r="I259" s="14"/>
      <c r="J259" s="15">
        <v>293.0</v>
      </c>
      <c r="K259" s="14"/>
      <c r="L259" s="14"/>
      <c r="M259" s="14"/>
      <c r="N259" s="16"/>
      <c r="O259" s="3">
        <f t="shared" si="1"/>
        <v>293</v>
      </c>
      <c r="P259" s="32"/>
      <c r="Q259" s="18" t="s">
        <v>454</v>
      </c>
      <c r="R259" s="18" t="s">
        <v>577</v>
      </c>
      <c r="S259" s="22" t="s">
        <v>580</v>
      </c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 ht="18.0" customHeight="1">
      <c r="A260" s="8" t="s">
        <v>19</v>
      </c>
      <c r="B260" s="30">
        <v>44630.0</v>
      </c>
      <c r="C260" s="10" t="s">
        <v>20</v>
      </c>
      <c r="D260" s="11" t="s">
        <v>581</v>
      </c>
      <c r="E260" s="12" t="s">
        <v>22</v>
      </c>
      <c r="F260" s="13" t="s">
        <v>29</v>
      </c>
      <c r="G260" s="14"/>
      <c r="H260" s="15">
        <v>293.0</v>
      </c>
      <c r="I260" s="14"/>
      <c r="J260" s="15">
        <v>293.0</v>
      </c>
      <c r="K260" s="14"/>
      <c r="L260" s="14"/>
      <c r="M260" s="14"/>
      <c r="N260" s="16"/>
      <c r="O260" s="3">
        <f t="shared" si="1"/>
        <v>293</v>
      </c>
      <c r="P260" s="32"/>
      <c r="Q260" s="18" t="s">
        <v>61</v>
      </c>
      <c r="R260" s="18" t="s">
        <v>570</v>
      </c>
      <c r="S260" s="19" t="s">
        <v>582</v>
      </c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 ht="18.0" customHeight="1">
      <c r="A261" s="8" t="s">
        <v>19</v>
      </c>
      <c r="B261" s="30">
        <v>44635.0</v>
      </c>
      <c r="C261" s="10" t="s">
        <v>20</v>
      </c>
      <c r="D261" s="11" t="s">
        <v>583</v>
      </c>
      <c r="E261" s="12" t="s">
        <v>22</v>
      </c>
      <c r="F261" s="13" t="s">
        <v>39</v>
      </c>
      <c r="G261" s="14"/>
      <c r="H261" s="15">
        <v>440.0</v>
      </c>
      <c r="I261" s="14"/>
      <c r="J261" s="15">
        <v>440.0</v>
      </c>
      <c r="K261" s="14"/>
      <c r="L261" s="14"/>
      <c r="M261" s="14"/>
      <c r="N261" s="16"/>
      <c r="O261" s="3">
        <f t="shared" si="1"/>
        <v>440</v>
      </c>
      <c r="P261" s="32"/>
      <c r="Q261" s="18" t="s">
        <v>30</v>
      </c>
      <c r="R261" s="18" t="s">
        <v>570</v>
      </c>
      <c r="S261" s="19" t="s">
        <v>584</v>
      </c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 ht="18.0" customHeight="1">
      <c r="A262" s="8" t="s">
        <v>19</v>
      </c>
      <c r="B262" s="30">
        <v>44636.0</v>
      </c>
      <c r="C262" s="10" t="s">
        <v>20</v>
      </c>
      <c r="D262" s="11" t="s">
        <v>585</v>
      </c>
      <c r="E262" s="12" t="s">
        <v>100</v>
      </c>
      <c r="F262" s="13" t="s">
        <v>457</v>
      </c>
      <c r="G262" s="14"/>
      <c r="H262" s="15">
        <v>293.0</v>
      </c>
      <c r="I262" s="14"/>
      <c r="J262" s="15">
        <v>293.0</v>
      </c>
      <c r="K262" s="14"/>
      <c r="L262" s="14"/>
      <c r="M262" s="14"/>
      <c r="N262" s="16"/>
      <c r="O262" s="3">
        <f t="shared" si="1"/>
        <v>293</v>
      </c>
      <c r="P262" s="32"/>
      <c r="Q262" s="18" t="s">
        <v>101</v>
      </c>
      <c r="R262" s="18" t="s">
        <v>577</v>
      </c>
      <c r="S262" s="22" t="s">
        <v>586</v>
      </c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 ht="18.0" customHeight="1">
      <c r="A263" s="8" t="s">
        <v>19</v>
      </c>
      <c r="B263" s="33">
        <v>44636.0</v>
      </c>
      <c r="C263" s="10" t="s">
        <v>20</v>
      </c>
      <c r="D263" s="11" t="s">
        <v>587</v>
      </c>
      <c r="E263" s="12" t="s">
        <v>22</v>
      </c>
      <c r="F263" s="13" t="s">
        <v>457</v>
      </c>
      <c r="G263" s="14"/>
      <c r="H263" s="15">
        <v>293.0</v>
      </c>
      <c r="I263" s="14"/>
      <c r="J263" s="15">
        <v>293.0</v>
      </c>
      <c r="K263" s="14"/>
      <c r="L263" s="14"/>
      <c r="M263" s="14"/>
      <c r="N263" s="16"/>
      <c r="O263" s="3">
        <f t="shared" si="1"/>
        <v>293</v>
      </c>
      <c r="P263" s="32"/>
      <c r="Q263" s="18" t="s">
        <v>458</v>
      </c>
      <c r="R263" s="18" t="s">
        <v>570</v>
      </c>
      <c r="S263" s="19" t="s">
        <v>588</v>
      </c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 ht="18.0" customHeight="1">
      <c r="A264" s="8" t="s">
        <v>19</v>
      </c>
      <c r="B264" s="30">
        <v>44645.0</v>
      </c>
      <c r="C264" s="10" t="s">
        <v>67</v>
      </c>
      <c r="D264" s="11" t="s">
        <v>589</v>
      </c>
      <c r="E264" s="12" t="s">
        <v>22</v>
      </c>
      <c r="F264" s="31" t="s">
        <v>453</v>
      </c>
      <c r="G264" s="14"/>
      <c r="H264" s="15">
        <v>732.9952</v>
      </c>
      <c r="I264" s="14"/>
      <c r="J264" s="15">
        <v>732.9952</v>
      </c>
      <c r="K264" s="14"/>
      <c r="L264" s="14"/>
      <c r="M264" s="14"/>
      <c r="N264" s="16"/>
      <c r="O264" s="3">
        <f t="shared" si="1"/>
        <v>732.9952</v>
      </c>
      <c r="P264" s="32"/>
      <c r="Q264" s="18" t="s">
        <v>30</v>
      </c>
      <c r="R264" s="18" t="s">
        <v>577</v>
      </c>
      <c r="S264" s="22" t="s">
        <v>590</v>
      </c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 ht="18.0" customHeight="1">
      <c r="A265" s="8" t="s">
        <v>19</v>
      </c>
      <c r="B265" s="30">
        <v>44648.0</v>
      </c>
      <c r="C265" s="10" t="s">
        <v>20</v>
      </c>
      <c r="D265" s="11" t="s">
        <v>591</v>
      </c>
      <c r="E265" s="12" t="s">
        <v>22</v>
      </c>
      <c r="F265" s="13" t="s">
        <v>29</v>
      </c>
      <c r="G265" s="14"/>
      <c r="H265" s="15">
        <v>293.0</v>
      </c>
      <c r="I265" s="14"/>
      <c r="J265" s="15">
        <v>293.0</v>
      </c>
      <c r="K265" s="14"/>
      <c r="L265" s="14"/>
      <c r="M265" s="14"/>
      <c r="N265" s="16"/>
      <c r="O265" s="3">
        <f t="shared" si="1"/>
        <v>293</v>
      </c>
      <c r="P265" s="32"/>
      <c r="Q265" s="18" t="s">
        <v>503</v>
      </c>
      <c r="R265" s="18" t="s">
        <v>570</v>
      </c>
      <c r="S265" s="19" t="s">
        <v>592</v>
      </c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 ht="18.0" customHeight="1">
      <c r="A266" s="8" t="s">
        <v>19</v>
      </c>
      <c r="B266" s="30">
        <v>44658.0</v>
      </c>
      <c r="C266" s="10" t="s">
        <v>20</v>
      </c>
      <c r="D266" s="11" t="s">
        <v>593</v>
      </c>
      <c r="E266" s="12" t="s">
        <v>22</v>
      </c>
      <c r="F266" s="13" t="s">
        <v>39</v>
      </c>
      <c r="G266" s="14"/>
      <c r="H266" s="15">
        <v>439.0</v>
      </c>
      <c r="I266" s="14"/>
      <c r="J266" s="15">
        <v>439.0</v>
      </c>
      <c r="K266" s="14"/>
      <c r="L266" s="14"/>
      <c r="M266" s="14"/>
      <c r="N266" s="16"/>
      <c r="O266" s="3">
        <f t="shared" si="1"/>
        <v>439</v>
      </c>
      <c r="P266" s="32"/>
      <c r="Q266" s="18" t="s">
        <v>61</v>
      </c>
      <c r="R266" s="18" t="s">
        <v>25</v>
      </c>
      <c r="S266" s="19" t="s">
        <v>594</v>
      </c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 ht="18.0" customHeight="1">
      <c r="A267" s="8" t="s">
        <v>19</v>
      </c>
      <c r="B267" s="30">
        <v>44679.0</v>
      </c>
      <c r="C267" s="10" t="s">
        <v>20</v>
      </c>
      <c r="D267" s="11" t="s">
        <v>595</v>
      </c>
      <c r="E267" s="12" t="s">
        <v>22</v>
      </c>
      <c r="F267" s="13" t="s">
        <v>345</v>
      </c>
      <c r="G267" s="14"/>
      <c r="H267" s="15">
        <v>818.33</v>
      </c>
      <c r="I267" s="14"/>
      <c r="J267" s="15">
        <v>818.33</v>
      </c>
      <c r="K267" s="14"/>
      <c r="L267" s="14"/>
      <c r="M267" s="14"/>
      <c r="N267" s="16"/>
      <c r="O267" s="3">
        <f t="shared" si="1"/>
        <v>818.33</v>
      </c>
      <c r="P267" s="17"/>
      <c r="Q267" s="18" t="s">
        <v>596</v>
      </c>
      <c r="R267" s="18" t="s">
        <v>25</v>
      </c>
      <c r="S267" s="19" t="s">
        <v>597</v>
      </c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 ht="18.0" customHeight="1">
      <c r="A268" s="8" t="s">
        <v>19</v>
      </c>
      <c r="B268" s="9">
        <v>44691.0</v>
      </c>
      <c r="C268" s="10" t="s">
        <v>20</v>
      </c>
      <c r="D268" s="11" t="s">
        <v>598</v>
      </c>
      <c r="E268" s="12" t="s">
        <v>22</v>
      </c>
      <c r="F268" s="13" t="s">
        <v>345</v>
      </c>
      <c r="G268" s="14"/>
      <c r="H268" s="15">
        <v>724.0</v>
      </c>
      <c r="I268" s="14"/>
      <c r="J268" s="15">
        <v>724.0</v>
      </c>
      <c r="K268" s="14"/>
      <c r="L268" s="14"/>
      <c r="M268" s="14"/>
      <c r="N268" s="16"/>
      <c r="O268" s="3">
        <f t="shared" si="1"/>
        <v>724</v>
      </c>
      <c r="P268" s="17"/>
      <c r="Q268" s="18" t="s">
        <v>125</v>
      </c>
      <c r="R268" s="18" t="s">
        <v>93</v>
      </c>
      <c r="S268" s="19" t="s">
        <v>599</v>
      </c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 ht="18.0" customHeight="1">
      <c r="A269" s="8" t="s">
        <v>19</v>
      </c>
      <c r="B269" s="9">
        <v>44701.0</v>
      </c>
      <c r="C269" s="10" t="s">
        <v>20</v>
      </c>
      <c r="D269" s="11" t="s">
        <v>600</v>
      </c>
      <c r="E269" s="12" t="s">
        <v>22</v>
      </c>
      <c r="F269" s="13" t="s">
        <v>39</v>
      </c>
      <c r="G269" s="14"/>
      <c r="H269" s="15">
        <v>414.0</v>
      </c>
      <c r="I269" s="14"/>
      <c r="J269" s="15">
        <v>414.0</v>
      </c>
      <c r="K269" s="14"/>
      <c r="L269" s="14"/>
      <c r="M269" s="14"/>
      <c r="N269" s="16"/>
      <c r="O269" s="3">
        <f t="shared" si="1"/>
        <v>414</v>
      </c>
      <c r="P269" s="17"/>
      <c r="Q269" s="18" t="s">
        <v>30</v>
      </c>
      <c r="R269" s="18" t="s">
        <v>93</v>
      </c>
      <c r="S269" s="19" t="s">
        <v>601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 ht="18.0" customHeight="1">
      <c r="A270" s="8" t="s">
        <v>19</v>
      </c>
      <c r="B270" s="9">
        <v>44705.0</v>
      </c>
      <c r="C270" s="10" t="s">
        <v>20</v>
      </c>
      <c r="D270" s="11" t="s">
        <v>602</v>
      </c>
      <c r="E270" s="12" t="s">
        <v>22</v>
      </c>
      <c r="F270" s="13" t="s">
        <v>39</v>
      </c>
      <c r="G270" s="14"/>
      <c r="H270" s="15">
        <v>414.0</v>
      </c>
      <c r="I270" s="14"/>
      <c r="J270" s="15">
        <v>414.0</v>
      </c>
      <c r="K270" s="14"/>
      <c r="L270" s="14"/>
      <c r="M270" s="14"/>
      <c r="N270" s="16"/>
      <c r="O270" s="3">
        <f t="shared" si="1"/>
        <v>414</v>
      </c>
      <c r="P270" s="17"/>
      <c r="Q270" s="18" t="s">
        <v>482</v>
      </c>
      <c r="R270" s="18" t="s">
        <v>93</v>
      </c>
      <c r="S270" s="19" t="s">
        <v>603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 ht="18.0" customHeight="1">
      <c r="A271" s="8" t="s">
        <v>19</v>
      </c>
      <c r="B271" s="9">
        <v>44706.0</v>
      </c>
      <c r="C271" s="10" t="s">
        <v>20</v>
      </c>
      <c r="D271" s="11" t="s">
        <v>604</v>
      </c>
      <c r="E271" s="12" t="s">
        <v>22</v>
      </c>
      <c r="F271" s="13" t="s">
        <v>29</v>
      </c>
      <c r="G271" s="14"/>
      <c r="H271" s="15">
        <v>276.0</v>
      </c>
      <c r="I271" s="14"/>
      <c r="J271" s="15">
        <v>276.0</v>
      </c>
      <c r="K271" s="14"/>
      <c r="L271" s="14"/>
      <c r="M271" s="15">
        <v>780.0</v>
      </c>
      <c r="N271" s="16"/>
      <c r="O271" s="3">
        <f t="shared" si="1"/>
        <v>1056</v>
      </c>
      <c r="P271" s="17"/>
      <c r="Q271" s="18" t="s">
        <v>482</v>
      </c>
      <c r="R271" s="18" t="s">
        <v>93</v>
      </c>
      <c r="S271" s="19" t="s">
        <v>605</v>
      </c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 ht="18.0" customHeight="1">
      <c r="A272" s="8" t="s">
        <v>19</v>
      </c>
      <c r="B272" s="29">
        <v>44707.0</v>
      </c>
      <c r="C272" s="10" t="s">
        <v>20</v>
      </c>
      <c r="D272" s="11" t="s">
        <v>606</v>
      </c>
      <c r="E272" s="12" t="s">
        <v>22</v>
      </c>
      <c r="F272" s="13" t="s">
        <v>607</v>
      </c>
      <c r="G272" s="14"/>
      <c r="H272" s="15">
        <v>319.0</v>
      </c>
      <c r="I272" s="14"/>
      <c r="J272" s="15">
        <v>319.0</v>
      </c>
      <c r="K272" s="14"/>
      <c r="L272" s="14"/>
      <c r="M272" s="14"/>
      <c r="N272" s="16"/>
      <c r="O272" s="3">
        <f t="shared" si="1"/>
        <v>319</v>
      </c>
      <c r="P272" s="17"/>
      <c r="Q272" s="18" t="s">
        <v>510</v>
      </c>
      <c r="R272" s="18" t="s">
        <v>93</v>
      </c>
      <c r="S272" s="19" t="s">
        <v>608</v>
      </c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 ht="18.0" customHeight="1">
      <c r="A273" s="8" t="s">
        <v>19</v>
      </c>
      <c r="B273" s="33">
        <v>44734.0</v>
      </c>
      <c r="C273" s="10" t="s">
        <v>20</v>
      </c>
      <c r="D273" s="11" t="s">
        <v>609</v>
      </c>
      <c r="E273" s="12" t="s">
        <v>22</v>
      </c>
      <c r="F273" s="31" t="s">
        <v>610</v>
      </c>
      <c r="G273" s="14"/>
      <c r="H273" s="15">
        <v>359.0</v>
      </c>
      <c r="I273" s="15">
        <v>23.0</v>
      </c>
      <c r="J273" s="15">
        <v>382.0</v>
      </c>
      <c r="K273" s="14"/>
      <c r="L273" s="14"/>
      <c r="M273" s="14"/>
      <c r="N273" s="16"/>
      <c r="O273" s="3">
        <f t="shared" si="1"/>
        <v>382</v>
      </c>
      <c r="P273" s="17"/>
      <c r="Q273" s="18" t="s">
        <v>34</v>
      </c>
      <c r="R273" s="18" t="s">
        <v>101</v>
      </c>
      <c r="S273" s="19" t="s">
        <v>611</v>
      </c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 ht="18.0" customHeight="1">
      <c r="A274" s="8" t="s">
        <v>19</v>
      </c>
      <c r="B274" s="33">
        <v>44734.0</v>
      </c>
      <c r="C274" s="10" t="s">
        <v>67</v>
      </c>
      <c r="D274" s="11" t="s">
        <v>612</v>
      </c>
      <c r="E274" s="12" t="s">
        <v>22</v>
      </c>
      <c r="F274" s="31" t="s">
        <v>433</v>
      </c>
      <c r="G274" s="14"/>
      <c r="H274" s="15">
        <v>987.0</v>
      </c>
      <c r="I274" s="15">
        <v>65.0</v>
      </c>
      <c r="J274" s="15">
        <v>1052.0</v>
      </c>
      <c r="K274" s="14"/>
      <c r="L274" s="14"/>
      <c r="M274" s="15">
        <v>250.0</v>
      </c>
      <c r="N274" s="16"/>
      <c r="O274" s="3">
        <f t="shared" si="1"/>
        <v>1302</v>
      </c>
      <c r="P274" s="17"/>
      <c r="Q274" s="18" t="s">
        <v>30</v>
      </c>
      <c r="R274" s="18" t="s">
        <v>101</v>
      </c>
      <c r="S274" s="19" t="s">
        <v>613</v>
      </c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 ht="18.0" customHeight="1">
      <c r="A275" s="8" t="s">
        <v>19</v>
      </c>
      <c r="B275" s="33">
        <v>44739.0</v>
      </c>
      <c r="C275" s="10" t="s">
        <v>20</v>
      </c>
      <c r="D275" s="11" t="s">
        <v>614</v>
      </c>
      <c r="E275" s="12" t="s">
        <v>22</v>
      </c>
      <c r="F275" s="13" t="s">
        <v>39</v>
      </c>
      <c r="G275" s="14"/>
      <c r="H275" s="15">
        <v>394.0</v>
      </c>
      <c r="I275" s="15">
        <v>26.0</v>
      </c>
      <c r="J275" s="15">
        <v>420.0</v>
      </c>
      <c r="K275" s="14"/>
      <c r="L275" s="14"/>
      <c r="M275" s="14"/>
      <c r="N275" s="16"/>
      <c r="O275" s="3">
        <f t="shared" si="1"/>
        <v>420</v>
      </c>
      <c r="P275" s="17"/>
      <c r="Q275" s="18" t="s">
        <v>30</v>
      </c>
      <c r="R275" s="18" t="s">
        <v>101</v>
      </c>
      <c r="S275" s="19" t="s">
        <v>615</v>
      </c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 ht="18.0" customHeight="1">
      <c r="A276" s="8" t="s">
        <v>19</v>
      </c>
      <c r="B276" s="33">
        <v>44740.0</v>
      </c>
      <c r="C276" s="10" t="s">
        <v>20</v>
      </c>
      <c r="D276" s="11" t="s">
        <v>616</v>
      </c>
      <c r="E276" s="12" t="s">
        <v>22</v>
      </c>
      <c r="F276" s="31" t="s">
        <v>617</v>
      </c>
      <c r="G276" s="14"/>
      <c r="H276" s="15">
        <v>328.0</v>
      </c>
      <c r="I276" s="15">
        <v>21.0</v>
      </c>
      <c r="J276" s="15">
        <v>349.0</v>
      </c>
      <c r="K276" s="14"/>
      <c r="L276" s="14"/>
      <c r="M276" s="14"/>
      <c r="N276" s="16"/>
      <c r="O276" s="3">
        <f t="shared" si="1"/>
        <v>349</v>
      </c>
      <c r="P276" s="17"/>
      <c r="Q276" s="18" t="s">
        <v>125</v>
      </c>
      <c r="R276" s="18" t="s">
        <v>101</v>
      </c>
      <c r="S276" s="19" t="s">
        <v>618</v>
      </c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 ht="18.0" customHeight="1">
      <c r="A277" s="8" t="s">
        <v>19</v>
      </c>
      <c r="B277" s="33">
        <v>44743.0</v>
      </c>
      <c r="C277" s="10" t="s">
        <v>20</v>
      </c>
      <c r="D277" s="11" t="s">
        <v>619</v>
      </c>
      <c r="E277" s="12" t="s">
        <v>22</v>
      </c>
      <c r="F277" s="13" t="s">
        <v>39</v>
      </c>
      <c r="G277" s="14"/>
      <c r="H277" s="15">
        <v>428.0</v>
      </c>
      <c r="I277" s="14"/>
      <c r="J277" s="15">
        <v>428.0</v>
      </c>
      <c r="K277" s="14"/>
      <c r="L277" s="14"/>
      <c r="M277" s="14"/>
      <c r="N277" s="16"/>
      <c r="O277" s="3">
        <f t="shared" si="1"/>
        <v>428</v>
      </c>
      <c r="P277" s="17"/>
      <c r="Q277" s="18" t="s">
        <v>30</v>
      </c>
      <c r="R277" s="18" t="s">
        <v>454</v>
      </c>
      <c r="S277" s="19" t="s">
        <v>620</v>
      </c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 ht="18.0" customHeight="1">
      <c r="A278" s="8" t="s">
        <v>19</v>
      </c>
      <c r="B278" s="29">
        <v>44743.0</v>
      </c>
      <c r="C278" s="10" t="s">
        <v>27</v>
      </c>
      <c r="D278" s="11" t="s">
        <v>621</v>
      </c>
      <c r="E278" s="12" t="s">
        <v>27</v>
      </c>
      <c r="F278" s="31" t="s">
        <v>607</v>
      </c>
      <c r="G278" s="14"/>
      <c r="H278" s="15">
        <v>787.0</v>
      </c>
      <c r="I278" s="14"/>
      <c r="J278" s="15">
        <v>787.0</v>
      </c>
      <c r="K278" s="14"/>
      <c r="L278" s="14"/>
      <c r="M278" s="14"/>
      <c r="N278" s="16"/>
      <c r="O278" s="3">
        <f t="shared" si="1"/>
        <v>787</v>
      </c>
      <c r="P278" s="17"/>
      <c r="Q278" s="18" t="s">
        <v>30</v>
      </c>
      <c r="R278" s="18" t="s">
        <v>622</v>
      </c>
      <c r="S278" s="22" t="s">
        <v>623</v>
      </c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 ht="18.0" customHeight="1">
      <c r="A279" s="8" t="s">
        <v>19</v>
      </c>
      <c r="B279" s="33">
        <v>44746.0</v>
      </c>
      <c r="C279" s="10" t="s">
        <v>20</v>
      </c>
      <c r="D279" s="11" t="s">
        <v>624</v>
      </c>
      <c r="E279" s="12" t="s">
        <v>22</v>
      </c>
      <c r="F279" s="13" t="s">
        <v>39</v>
      </c>
      <c r="G279" s="14"/>
      <c r="H279" s="15">
        <v>716.0</v>
      </c>
      <c r="I279" s="14"/>
      <c r="J279" s="15">
        <v>716.0</v>
      </c>
      <c r="K279" s="14"/>
      <c r="L279" s="14"/>
      <c r="M279" s="14"/>
      <c r="N279" s="16"/>
      <c r="O279" s="3">
        <f t="shared" si="1"/>
        <v>716</v>
      </c>
      <c r="P279" s="17"/>
      <c r="Q279" s="18" t="s">
        <v>446</v>
      </c>
      <c r="R279" s="18" t="s">
        <v>454</v>
      </c>
      <c r="S279" s="19" t="s">
        <v>625</v>
      </c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 ht="18.0" customHeight="1">
      <c r="A280" s="8" t="s">
        <v>19</v>
      </c>
      <c r="B280" s="33">
        <v>44746.0</v>
      </c>
      <c r="C280" s="10" t="s">
        <v>20</v>
      </c>
      <c r="D280" s="11" t="s">
        <v>626</v>
      </c>
      <c r="E280" s="12" t="s">
        <v>22</v>
      </c>
      <c r="F280" s="13" t="s">
        <v>617</v>
      </c>
      <c r="G280" s="14"/>
      <c r="H280" s="15">
        <v>1414.67</v>
      </c>
      <c r="I280" s="14"/>
      <c r="J280" s="15">
        <v>1414.67</v>
      </c>
      <c r="K280" s="14"/>
      <c r="L280" s="14"/>
      <c r="M280" s="15">
        <v>359.0</v>
      </c>
      <c r="N280" s="16"/>
      <c r="O280" s="3">
        <f t="shared" si="1"/>
        <v>1773.67</v>
      </c>
      <c r="P280" s="17"/>
      <c r="Q280" s="18" t="s">
        <v>446</v>
      </c>
      <c r="R280" s="18" t="s">
        <v>454</v>
      </c>
      <c r="S280" s="19" t="s">
        <v>627</v>
      </c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 ht="18.0" customHeight="1">
      <c r="A281" s="8" t="s">
        <v>19</v>
      </c>
      <c r="B281" s="33">
        <v>44747.0</v>
      </c>
      <c r="C281" s="10" t="s">
        <v>27</v>
      </c>
      <c r="D281" s="11" t="s">
        <v>628</v>
      </c>
      <c r="E281" s="12" t="s">
        <v>27</v>
      </c>
      <c r="F281" s="13" t="s">
        <v>617</v>
      </c>
      <c r="G281" s="14"/>
      <c r="H281" s="15">
        <v>472.0</v>
      </c>
      <c r="I281" s="14"/>
      <c r="J281" s="15">
        <v>472.0</v>
      </c>
      <c r="K281" s="14"/>
      <c r="L281" s="14"/>
      <c r="M281" s="14"/>
      <c r="N281" s="16"/>
      <c r="O281" s="3">
        <f t="shared" si="1"/>
        <v>472</v>
      </c>
      <c r="P281" s="17"/>
      <c r="Q281" s="18" t="s">
        <v>30</v>
      </c>
      <c r="R281" s="18" t="s">
        <v>622</v>
      </c>
      <c r="S281" s="22" t="s">
        <v>629</v>
      </c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 ht="18.0" customHeight="1">
      <c r="A282" s="8" t="s">
        <v>19</v>
      </c>
      <c r="B282" s="33">
        <v>44749.0</v>
      </c>
      <c r="C282" s="10" t="s">
        <v>20</v>
      </c>
      <c r="D282" s="11" t="s">
        <v>630</v>
      </c>
      <c r="E282" s="12" t="s">
        <v>22</v>
      </c>
      <c r="F282" s="13" t="s">
        <v>23</v>
      </c>
      <c r="G282" s="14"/>
      <c r="H282" s="15">
        <v>1415.0</v>
      </c>
      <c r="I282" s="14"/>
      <c r="J282" s="15">
        <v>1415.0</v>
      </c>
      <c r="K282" s="14"/>
      <c r="L282" s="14"/>
      <c r="M282" s="14"/>
      <c r="N282" s="16"/>
      <c r="O282" s="3">
        <f t="shared" si="1"/>
        <v>1415</v>
      </c>
      <c r="P282" s="17"/>
      <c r="Q282" s="18" t="s">
        <v>446</v>
      </c>
      <c r="R282" s="18" t="s">
        <v>454</v>
      </c>
      <c r="S282" s="19" t="s">
        <v>631</v>
      </c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 ht="18.0" customHeight="1">
      <c r="A283" s="8" t="s">
        <v>19</v>
      </c>
      <c r="B283" s="33">
        <v>44753.0</v>
      </c>
      <c r="C283" s="10" t="s">
        <v>20</v>
      </c>
      <c r="D283" s="11" t="s">
        <v>632</v>
      </c>
      <c r="E283" s="12" t="s">
        <v>22</v>
      </c>
      <c r="F283" s="13" t="s">
        <v>29</v>
      </c>
      <c r="G283" s="14"/>
      <c r="H283" s="15">
        <v>293.0</v>
      </c>
      <c r="I283" s="14"/>
      <c r="J283" s="15">
        <v>293.0</v>
      </c>
      <c r="K283" s="14"/>
      <c r="L283" s="14"/>
      <c r="M283" s="14"/>
      <c r="N283" s="16"/>
      <c r="O283" s="3">
        <f t="shared" si="1"/>
        <v>293</v>
      </c>
      <c r="P283" s="17"/>
      <c r="Q283" s="18" t="s">
        <v>34</v>
      </c>
      <c r="R283" s="18" t="s">
        <v>454</v>
      </c>
      <c r="S283" s="19" t="s">
        <v>633</v>
      </c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 ht="18.0" customHeight="1">
      <c r="A284" s="8" t="s">
        <v>19</v>
      </c>
      <c r="B284" s="33">
        <v>44761.0</v>
      </c>
      <c r="C284" s="10" t="s">
        <v>20</v>
      </c>
      <c r="D284" s="11" t="s">
        <v>634</v>
      </c>
      <c r="E284" s="12" t="s">
        <v>22</v>
      </c>
      <c r="F284" s="13" t="s">
        <v>39</v>
      </c>
      <c r="G284" s="14"/>
      <c r="H284" s="15">
        <v>472.0</v>
      </c>
      <c r="I284" s="14"/>
      <c r="J284" s="15">
        <v>472.0</v>
      </c>
      <c r="K284" s="14"/>
      <c r="L284" s="14"/>
      <c r="M284" s="14"/>
      <c r="N284" s="16"/>
      <c r="O284" s="3">
        <f t="shared" si="1"/>
        <v>472</v>
      </c>
      <c r="P284" s="17"/>
      <c r="Q284" s="18" t="s">
        <v>510</v>
      </c>
      <c r="R284" s="18" t="s">
        <v>454</v>
      </c>
      <c r="S284" s="19" t="s">
        <v>635</v>
      </c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 ht="18.0" customHeight="1">
      <c r="A285" s="8" t="s">
        <v>19</v>
      </c>
      <c r="B285" s="33">
        <v>44782.0</v>
      </c>
      <c r="C285" s="10" t="s">
        <v>20</v>
      </c>
      <c r="D285" s="11" t="s">
        <v>636</v>
      </c>
      <c r="E285" s="12" t="s">
        <v>100</v>
      </c>
      <c r="F285" s="31" t="s">
        <v>453</v>
      </c>
      <c r="G285" s="14"/>
      <c r="H285" s="15">
        <v>413.13</v>
      </c>
      <c r="I285" s="14"/>
      <c r="J285" s="15">
        <v>413.13</v>
      </c>
      <c r="K285" s="14"/>
      <c r="L285" s="14"/>
      <c r="M285" s="14"/>
      <c r="N285" s="16"/>
      <c r="O285" s="3">
        <f t="shared" si="1"/>
        <v>413.13</v>
      </c>
      <c r="P285" s="34"/>
      <c r="Q285" s="18" t="s">
        <v>101</v>
      </c>
      <c r="R285" s="18" t="s">
        <v>461</v>
      </c>
      <c r="S285" s="22" t="s">
        <v>637</v>
      </c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 ht="18.0" customHeight="1">
      <c r="A286" s="8" t="s">
        <v>19</v>
      </c>
      <c r="B286" s="33">
        <v>44784.0</v>
      </c>
      <c r="C286" s="10" t="s">
        <v>20</v>
      </c>
      <c r="D286" s="11" t="s">
        <v>638</v>
      </c>
      <c r="E286" s="12" t="s">
        <v>22</v>
      </c>
      <c r="F286" s="31" t="s">
        <v>453</v>
      </c>
      <c r="G286" s="14"/>
      <c r="H286" s="15">
        <v>689.0</v>
      </c>
      <c r="I286" s="14"/>
      <c r="J286" s="15">
        <v>689.0</v>
      </c>
      <c r="K286" s="14"/>
      <c r="L286" s="14"/>
      <c r="M286" s="14"/>
      <c r="N286" s="16"/>
      <c r="O286" s="3">
        <f t="shared" si="1"/>
        <v>689</v>
      </c>
      <c r="P286" s="34"/>
      <c r="Q286" s="18" t="s">
        <v>30</v>
      </c>
      <c r="R286" s="18" t="s">
        <v>476</v>
      </c>
      <c r="S286" s="19" t="s">
        <v>639</v>
      </c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 ht="18.0" customHeight="1">
      <c r="A287" s="8" t="s">
        <v>19</v>
      </c>
      <c r="B287" s="33">
        <v>44784.0</v>
      </c>
      <c r="C287" s="10" t="s">
        <v>27</v>
      </c>
      <c r="D287" s="11" t="s">
        <v>640</v>
      </c>
      <c r="E287" s="12" t="s">
        <v>22</v>
      </c>
      <c r="F287" s="31" t="s">
        <v>453</v>
      </c>
      <c r="G287" s="14"/>
      <c r="H287" s="15">
        <v>413.0</v>
      </c>
      <c r="I287" s="14"/>
      <c r="J287" s="15">
        <v>413.0</v>
      </c>
      <c r="K287" s="14"/>
      <c r="L287" s="14"/>
      <c r="M287" s="14"/>
      <c r="N287" s="16"/>
      <c r="O287" s="3">
        <f t="shared" si="1"/>
        <v>413</v>
      </c>
      <c r="P287" s="17"/>
      <c r="Q287" s="18" t="s">
        <v>30</v>
      </c>
      <c r="R287" s="18" t="s">
        <v>476</v>
      </c>
      <c r="S287" s="19" t="s">
        <v>641</v>
      </c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 ht="18.0" customHeight="1">
      <c r="A288" s="8" t="s">
        <v>19</v>
      </c>
      <c r="B288" s="33">
        <v>44790.0</v>
      </c>
      <c r="C288" s="10" t="s">
        <v>20</v>
      </c>
      <c r="D288" s="11" t="s">
        <v>642</v>
      </c>
      <c r="E288" s="12" t="s">
        <v>22</v>
      </c>
      <c r="F288" s="13" t="s">
        <v>29</v>
      </c>
      <c r="G288" s="14"/>
      <c r="H288" s="15">
        <v>229.0</v>
      </c>
      <c r="I288" s="14"/>
      <c r="J288" s="15">
        <v>229.0</v>
      </c>
      <c r="K288" s="14"/>
      <c r="L288" s="14"/>
      <c r="M288" s="14"/>
      <c r="N288" s="16"/>
      <c r="O288" s="3">
        <f t="shared" si="1"/>
        <v>229</v>
      </c>
      <c r="P288" s="34"/>
      <c r="Q288" s="18" t="s">
        <v>34</v>
      </c>
      <c r="R288" s="18" t="s">
        <v>476</v>
      </c>
      <c r="S288" s="19" t="s">
        <v>643</v>
      </c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 ht="18.0" customHeight="1">
      <c r="A289" s="8" t="s">
        <v>19</v>
      </c>
      <c r="B289" s="33">
        <v>44795.0</v>
      </c>
      <c r="C289" s="10" t="s">
        <v>20</v>
      </c>
      <c r="D289" s="11" t="s">
        <v>644</v>
      </c>
      <c r="E289" s="12" t="s">
        <v>22</v>
      </c>
      <c r="F289" s="13" t="s">
        <v>39</v>
      </c>
      <c r="G289" s="14"/>
      <c r="H289" s="15">
        <v>343.0</v>
      </c>
      <c r="I289" s="14"/>
      <c r="J289" s="15">
        <v>343.0</v>
      </c>
      <c r="K289" s="14"/>
      <c r="L289" s="14"/>
      <c r="M289" s="14"/>
      <c r="N289" s="16"/>
      <c r="O289" s="3">
        <f t="shared" si="1"/>
        <v>343</v>
      </c>
      <c r="P289" s="34"/>
      <c r="Q289" s="18" t="s">
        <v>196</v>
      </c>
      <c r="R289" s="18" t="s">
        <v>476</v>
      </c>
      <c r="S289" s="19" t="s">
        <v>645</v>
      </c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 ht="18.0" customHeight="1">
      <c r="A290" s="8" t="s">
        <v>19</v>
      </c>
      <c r="B290" s="33">
        <v>44796.0</v>
      </c>
      <c r="C290" s="10" t="s">
        <v>20</v>
      </c>
      <c r="D290" s="11" t="s">
        <v>646</v>
      </c>
      <c r="E290" s="12" t="s">
        <v>22</v>
      </c>
      <c r="F290" s="13" t="s">
        <v>39</v>
      </c>
      <c r="G290" s="14"/>
      <c r="H290" s="15">
        <v>412.0</v>
      </c>
      <c r="I290" s="14"/>
      <c r="J290" s="15">
        <v>412.0</v>
      </c>
      <c r="K290" s="14"/>
      <c r="L290" s="14"/>
      <c r="M290" s="14"/>
      <c r="N290" s="16"/>
      <c r="O290" s="3">
        <f t="shared" si="1"/>
        <v>412</v>
      </c>
      <c r="P290" s="32"/>
      <c r="Q290" s="18" t="s">
        <v>647</v>
      </c>
      <c r="R290" s="18" t="s">
        <v>476</v>
      </c>
      <c r="S290" s="19" t="s">
        <v>648</v>
      </c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 ht="18.0" customHeight="1">
      <c r="A291" s="8" t="s">
        <v>19</v>
      </c>
      <c r="B291" s="33">
        <v>44809.0</v>
      </c>
      <c r="C291" s="10" t="s">
        <v>20</v>
      </c>
      <c r="D291" s="11" t="s">
        <v>649</v>
      </c>
      <c r="E291" s="12" t="s">
        <v>22</v>
      </c>
      <c r="F291" s="31" t="s">
        <v>650</v>
      </c>
      <c r="G291" s="14"/>
      <c r="H291" s="15">
        <v>932.87</v>
      </c>
      <c r="I291" s="14"/>
      <c r="J291" s="15">
        <v>932.87</v>
      </c>
      <c r="K291" s="14"/>
      <c r="L291" s="14"/>
      <c r="M291" s="14"/>
      <c r="N291" s="16"/>
      <c r="O291" s="3">
        <f t="shared" si="1"/>
        <v>932.87</v>
      </c>
      <c r="P291" s="17"/>
      <c r="Q291" s="18" t="s">
        <v>61</v>
      </c>
      <c r="R291" s="18" t="s">
        <v>379</v>
      </c>
      <c r="S291" s="19" t="s">
        <v>651</v>
      </c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 ht="18.0" customHeight="1">
      <c r="A292" s="8" t="s">
        <v>19</v>
      </c>
      <c r="B292" s="33">
        <v>44810.0</v>
      </c>
      <c r="C292" s="10" t="s">
        <v>27</v>
      </c>
      <c r="D292" s="11" t="s">
        <v>652</v>
      </c>
      <c r="E292" s="12" t="s">
        <v>22</v>
      </c>
      <c r="F292" s="13" t="s">
        <v>39</v>
      </c>
      <c r="G292" s="14"/>
      <c r="H292" s="15">
        <v>394.0</v>
      </c>
      <c r="I292" s="14"/>
      <c r="J292" s="15">
        <v>394.0</v>
      </c>
      <c r="K292" s="14"/>
      <c r="L292" s="14"/>
      <c r="M292" s="14"/>
      <c r="N292" s="16"/>
      <c r="O292" s="3">
        <f t="shared" si="1"/>
        <v>394</v>
      </c>
      <c r="P292" s="34"/>
      <c r="Q292" s="18" t="s">
        <v>34</v>
      </c>
      <c r="R292" s="18" t="s">
        <v>379</v>
      </c>
      <c r="S292" s="19" t="s">
        <v>653</v>
      </c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 ht="18.0" customHeight="1">
      <c r="A293" s="8" t="s">
        <v>19</v>
      </c>
      <c r="B293" s="33">
        <v>44810.0</v>
      </c>
      <c r="C293" s="10" t="s">
        <v>20</v>
      </c>
      <c r="D293" s="11" t="s">
        <v>654</v>
      </c>
      <c r="E293" s="12" t="s">
        <v>22</v>
      </c>
      <c r="F293" s="13" t="s">
        <v>39</v>
      </c>
      <c r="G293" s="14"/>
      <c r="H293" s="15">
        <v>329.0</v>
      </c>
      <c r="I293" s="14"/>
      <c r="J293" s="15">
        <v>329.0</v>
      </c>
      <c r="K293" s="14"/>
      <c r="L293" s="14"/>
      <c r="M293" s="14"/>
      <c r="N293" s="16"/>
      <c r="O293" s="3">
        <f t="shared" si="1"/>
        <v>329</v>
      </c>
      <c r="P293" s="17"/>
      <c r="Q293" s="18" t="s">
        <v>213</v>
      </c>
      <c r="R293" s="18" t="s">
        <v>379</v>
      </c>
      <c r="S293" s="19" t="s">
        <v>655</v>
      </c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 ht="18.0" customHeight="1">
      <c r="A294" s="8" t="s">
        <v>19</v>
      </c>
      <c r="B294" s="33">
        <v>44813.0</v>
      </c>
      <c r="C294" s="10" t="s">
        <v>20</v>
      </c>
      <c r="D294" s="11" t="s">
        <v>656</v>
      </c>
      <c r="E294" s="12" t="s">
        <v>22</v>
      </c>
      <c r="F294" s="13" t="s">
        <v>39</v>
      </c>
      <c r="G294" s="14"/>
      <c r="H294" s="15">
        <v>658.0</v>
      </c>
      <c r="I294" s="14"/>
      <c r="J294" s="15">
        <v>658.0</v>
      </c>
      <c r="K294" s="14"/>
      <c r="L294" s="14"/>
      <c r="M294" s="14"/>
      <c r="N294" s="16"/>
      <c r="O294" s="3">
        <f t="shared" si="1"/>
        <v>658</v>
      </c>
      <c r="P294" s="35" t="s">
        <v>657</v>
      </c>
      <c r="Q294" s="18" t="s">
        <v>30</v>
      </c>
      <c r="R294" s="18" t="s">
        <v>379</v>
      </c>
      <c r="S294" s="19" t="s">
        <v>658</v>
      </c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 ht="18.0" customHeight="1">
      <c r="A295" s="8" t="s">
        <v>19</v>
      </c>
      <c r="B295" s="33">
        <v>44820.0</v>
      </c>
      <c r="C295" s="10" t="s">
        <v>27</v>
      </c>
      <c r="D295" s="11" t="s">
        <v>659</v>
      </c>
      <c r="E295" s="12" t="s">
        <v>27</v>
      </c>
      <c r="F295" s="31" t="s">
        <v>433</v>
      </c>
      <c r="G295" s="14"/>
      <c r="H295" s="15">
        <v>1185.0</v>
      </c>
      <c r="I295" s="14"/>
      <c r="J295" s="15">
        <v>1185.0</v>
      </c>
      <c r="K295" s="14"/>
      <c r="L295" s="14"/>
      <c r="M295" s="14"/>
      <c r="N295" s="16"/>
      <c r="O295" s="3">
        <f t="shared" si="1"/>
        <v>1185</v>
      </c>
      <c r="P295" s="17"/>
      <c r="Q295" s="18" t="s">
        <v>30</v>
      </c>
      <c r="R295" s="18" t="s">
        <v>660</v>
      </c>
      <c r="S295" s="22" t="s">
        <v>661</v>
      </c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 ht="18.0" customHeight="1">
      <c r="A296" s="8" t="s">
        <v>19</v>
      </c>
      <c r="B296" s="33">
        <v>44824.0</v>
      </c>
      <c r="C296" s="10" t="s">
        <v>27</v>
      </c>
      <c r="D296" s="11" t="s">
        <v>662</v>
      </c>
      <c r="E296" s="12" t="s">
        <v>27</v>
      </c>
      <c r="F296" s="31" t="s">
        <v>453</v>
      </c>
      <c r="G296" s="14"/>
      <c r="H296" s="15">
        <v>394.0</v>
      </c>
      <c r="I296" s="14"/>
      <c r="J296" s="15">
        <v>394.0</v>
      </c>
      <c r="K296" s="14"/>
      <c r="L296" s="14"/>
      <c r="M296" s="14"/>
      <c r="N296" s="16"/>
      <c r="O296" s="3">
        <f t="shared" si="1"/>
        <v>394</v>
      </c>
      <c r="P296" s="17"/>
      <c r="Q296" s="18" t="s">
        <v>30</v>
      </c>
      <c r="R296" s="18" t="s">
        <v>660</v>
      </c>
      <c r="S296" s="22" t="s">
        <v>663</v>
      </c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 ht="18.0" customHeight="1">
      <c r="A297" s="8" t="s">
        <v>19</v>
      </c>
      <c r="B297" s="33">
        <v>44824.0</v>
      </c>
      <c r="C297" s="10" t="s">
        <v>27</v>
      </c>
      <c r="D297" s="11" t="s">
        <v>664</v>
      </c>
      <c r="E297" s="12" t="s">
        <v>27</v>
      </c>
      <c r="F297" s="31" t="s">
        <v>453</v>
      </c>
      <c r="G297" s="14"/>
      <c r="H297" s="15">
        <v>394.0</v>
      </c>
      <c r="I297" s="14"/>
      <c r="J297" s="15">
        <v>394.0</v>
      </c>
      <c r="K297" s="14"/>
      <c r="L297" s="14"/>
      <c r="M297" s="14"/>
      <c r="N297" s="16"/>
      <c r="O297" s="3">
        <f t="shared" si="1"/>
        <v>394</v>
      </c>
      <c r="P297" s="34"/>
      <c r="Q297" s="18" t="s">
        <v>30</v>
      </c>
      <c r="R297" s="18" t="s">
        <v>660</v>
      </c>
      <c r="S297" s="22" t="s">
        <v>665</v>
      </c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 ht="18.0" customHeight="1">
      <c r="A298" s="8" t="s">
        <v>19</v>
      </c>
      <c r="B298" s="33">
        <v>44830.0</v>
      </c>
      <c r="C298" s="10" t="s">
        <v>20</v>
      </c>
      <c r="D298" s="11" t="s">
        <v>666</v>
      </c>
      <c r="E298" s="12" t="s">
        <v>22</v>
      </c>
      <c r="F298" s="13" t="s">
        <v>39</v>
      </c>
      <c r="G298" s="14"/>
      <c r="H298" s="15">
        <v>658.0</v>
      </c>
      <c r="I298" s="14"/>
      <c r="J298" s="15">
        <v>658.0</v>
      </c>
      <c r="K298" s="14"/>
      <c r="L298" s="14"/>
      <c r="M298" s="15">
        <v>410.0</v>
      </c>
      <c r="N298" s="16"/>
      <c r="O298" s="3">
        <f t="shared" si="1"/>
        <v>1068</v>
      </c>
      <c r="P298" s="34"/>
      <c r="Q298" s="18" t="s">
        <v>667</v>
      </c>
      <c r="R298" s="18" t="s">
        <v>379</v>
      </c>
      <c r="S298" s="19" t="s">
        <v>668</v>
      </c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 ht="18.0" customHeight="1">
      <c r="A299" s="8" t="s">
        <v>19</v>
      </c>
      <c r="B299" s="33">
        <v>44831.0</v>
      </c>
      <c r="C299" s="10" t="s">
        <v>20</v>
      </c>
      <c r="D299" s="11" t="s">
        <v>669</v>
      </c>
      <c r="E299" s="12" t="s">
        <v>22</v>
      </c>
      <c r="F299" s="13" t="s">
        <v>39</v>
      </c>
      <c r="G299" s="14"/>
      <c r="H299" s="15">
        <v>394.0</v>
      </c>
      <c r="I299" s="14"/>
      <c r="J299" s="15">
        <v>394.0</v>
      </c>
      <c r="K299" s="14"/>
      <c r="L299" s="14"/>
      <c r="M299" s="14"/>
      <c r="N299" s="16"/>
      <c r="O299" s="3">
        <f t="shared" si="1"/>
        <v>394</v>
      </c>
      <c r="P299" s="17"/>
      <c r="Q299" s="18" t="s">
        <v>670</v>
      </c>
      <c r="R299" s="18" t="s">
        <v>379</v>
      </c>
      <c r="S299" s="19" t="s">
        <v>671</v>
      </c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 ht="18.0" customHeight="1">
      <c r="A300" s="8" t="s">
        <v>19</v>
      </c>
      <c r="B300" s="33">
        <v>44861.0</v>
      </c>
      <c r="C300" s="10" t="s">
        <v>27</v>
      </c>
      <c r="D300" s="11" t="s">
        <v>672</v>
      </c>
      <c r="E300" s="12" t="s">
        <v>27</v>
      </c>
      <c r="F300" s="31" t="s">
        <v>39</v>
      </c>
      <c r="G300" s="14"/>
      <c r="H300" s="15">
        <v>412.0</v>
      </c>
      <c r="I300" s="14"/>
      <c r="J300" s="15">
        <v>412.0</v>
      </c>
      <c r="K300" s="14"/>
      <c r="L300" s="14"/>
      <c r="M300" s="14"/>
      <c r="N300" s="16"/>
      <c r="O300" s="3">
        <f t="shared" si="1"/>
        <v>412</v>
      </c>
      <c r="P300" s="34"/>
      <c r="Q300" s="18" t="s">
        <v>30</v>
      </c>
      <c r="R300" s="18" t="s">
        <v>446</v>
      </c>
      <c r="S300" s="22" t="s">
        <v>673</v>
      </c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 ht="18.0" customHeight="1">
      <c r="A301" s="8" t="s">
        <v>19</v>
      </c>
      <c r="B301" s="33">
        <v>44861.0</v>
      </c>
      <c r="C301" s="10" t="s">
        <v>20</v>
      </c>
      <c r="D301" s="11" t="s">
        <v>674</v>
      </c>
      <c r="E301" s="12" t="s">
        <v>22</v>
      </c>
      <c r="F301" s="13" t="s">
        <v>39</v>
      </c>
      <c r="G301" s="14"/>
      <c r="H301" s="15">
        <v>412.0</v>
      </c>
      <c r="I301" s="14"/>
      <c r="J301" s="15">
        <v>412.0</v>
      </c>
      <c r="K301" s="14"/>
      <c r="L301" s="14"/>
      <c r="M301" s="14"/>
      <c r="N301" s="16"/>
      <c r="O301" s="3">
        <f t="shared" si="1"/>
        <v>412</v>
      </c>
      <c r="P301" s="34"/>
      <c r="Q301" s="18" t="s">
        <v>503</v>
      </c>
      <c r="R301" s="18" t="s">
        <v>446</v>
      </c>
      <c r="S301" s="19" t="s">
        <v>675</v>
      </c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 ht="18.0" customHeight="1">
      <c r="A302" s="8" t="s">
        <v>19</v>
      </c>
      <c r="B302" s="33">
        <v>44876.0</v>
      </c>
      <c r="C302" s="10" t="s">
        <v>20</v>
      </c>
      <c r="D302" s="11" t="s">
        <v>549</v>
      </c>
      <c r="E302" s="12" t="s">
        <v>22</v>
      </c>
      <c r="F302" s="31" t="s">
        <v>676</v>
      </c>
      <c r="G302" s="14"/>
      <c r="H302" s="15">
        <v>313.0</v>
      </c>
      <c r="I302" s="14"/>
      <c r="J302" s="15">
        <v>313.0</v>
      </c>
      <c r="K302" s="14"/>
      <c r="L302" s="14"/>
      <c r="M302" s="14"/>
      <c r="N302" s="16"/>
      <c r="O302" s="3">
        <f t="shared" si="1"/>
        <v>313</v>
      </c>
      <c r="P302" s="17"/>
      <c r="Q302" s="18" t="s">
        <v>34</v>
      </c>
      <c r="R302" s="18" t="s">
        <v>61</v>
      </c>
      <c r="S302" s="19" t="s">
        <v>551</v>
      </c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 ht="18.0" customHeight="1">
      <c r="A303" s="8" t="s">
        <v>19</v>
      </c>
      <c r="B303" s="33">
        <v>44876.0</v>
      </c>
      <c r="C303" s="10" t="s">
        <v>20</v>
      </c>
      <c r="D303" s="11" t="s">
        <v>677</v>
      </c>
      <c r="E303" s="12" t="s">
        <v>22</v>
      </c>
      <c r="F303" s="13" t="s">
        <v>39</v>
      </c>
      <c r="G303" s="14"/>
      <c r="H303" s="15">
        <v>412.0</v>
      </c>
      <c r="I303" s="14"/>
      <c r="J303" s="15">
        <v>412.0</v>
      </c>
      <c r="K303" s="14"/>
      <c r="L303" s="14"/>
      <c r="M303" s="14"/>
      <c r="N303" s="16"/>
      <c r="O303" s="3">
        <f t="shared" si="1"/>
        <v>412</v>
      </c>
      <c r="P303" s="17"/>
      <c r="Q303" s="18" t="s">
        <v>34</v>
      </c>
      <c r="R303" s="18" t="s">
        <v>61</v>
      </c>
      <c r="S303" s="19" t="s">
        <v>678</v>
      </c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 ht="18.0" customHeight="1">
      <c r="A304" s="8" t="s">
        <v>19</v>
      </c>
      <c r="B304" s="33">
        <v>44886.0</v>
      </c>
      <c r="C304" s="10" t="s">
        <v>20</v>
      </c>
      <c r="D304" s="11" t="s">
        <v>679</v>
      </c>
      <c r="E304" s="12" t="s">
        <v>22</v>
      </c>
      <c r="F304" s="31" t="s">
        <v>680</v>
      </c>
      <c r="G304" s="14"/>
      <c r="H304" s="15">
        <v>712.0</v>
      </c>
      <c r="I304" s="14"/>
      <c r="J304" s="15">
        <v>712.0</v>
      </c>
      <c r="K304" s="14"/>
      <c r="L304" s="14"/>
      <c r="M304" s="14"/>
      <c r="N304" s="16"/>
      <c r="O304" s="3">
        <f t="shared" si="1"/>
        <v>712</v>
      </c>
      <c r="P304" s="17"/>
      <c r="Q304" s="18" t="s">
        <v>196</v>
      </c>
      <c r="R304" s="18" t="s">
        <v>61</v>
      </c>
      <c r="S304" s="19" t="s">
        <v>681</v>
      </c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</row>
    <row r="305" ht="18.0" customHeight="1">
      <c r="A305" s="8" t="s">
        <v>19</v>
      </c>
      <c r="B305" s="33">
        <v>44897.0</v>
      </c>
      <c r="C305" s="10" t="s">
        <v>27</v>
      </c>
      <c r="D305" s="11" t="s">
        <v>682</v>
      </c>
      <c r="E305" s="12" t="s">
        <v>27</v>
      </c>
      <c r="F305" s="31" t="s">
        <v>433</v>
      </c>
      <c r="G305" s="14"/>
      <c r="H305" s="15">
        <v>1240.0</v>
      </c>
      <c r="I305" s="14"/>
      <c r="J305" s="15">
        <v>1240.0</v>
      </c>
      <c r="K305" s="14"/>
      <c r="L305" s="14"/>
      <c r="M305" s="14"/>
      <c r="N305" s="16"/>
      <c r="O305" s="3">
        <f t="shared" si="1"/>
        <v>1240</v>
      </c>
      <c r="P305" s="32"/>
      <c r="Q305" s="18" t="s">
        <v>30</v>
      </c>
      <c r="R305" s="18" t="s">
        <v>213</v>
      </c>
      <c r="S305" s="22" t="s">
        <v>683</v>
      </c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</row>
    <row r="306" ht="18.0" customHeight="1">
      <c r="A306" s="8" t="s">
        <v>19</v>
      </c>
      <c r="B306" s="33">
        <v>44898.0</v>
      </c>
      <c r="C306" s="10" t="s">
        <v>20</v>
      </c>
      <c r="D306" s="11" t="s">
        <v>684</v>
      </c>
      <c r="E306" s="12" t="s">
        <v>367</v>
      </c>
      <c r="F306" s="13" t="s">
        <v>39</v>
      </c>
      <c r="G306" s="14"/>
      <c r="H306" s="15">
        <v>412.0</v>
      </c>
      <c r="I306" s="14"/>
      <c r="J306" s="15">
        <v>412.0</v>
      </c>
      <c r="K306" s="14"/>
      <c r="L306" s="15">
        <v>600.0</v>
      </c>
      <c r="M306" s="14"/>
      <c r="N306" s="16"/>
      <c r="O306" s="3">
        <f t="shared" si="1"/>
        <v>1012</v>
      </c>
      <c r="P306" s="28"/>
      <c r="Q306" s="18" t="s">
        <v>34</v>
      </c>
      <c r="R306" s="18" t="s">
        <v>213</v>
      </c>
      <c r="S306" s="19" t="s">
        <v>685</v>
      </c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</row>
    <row r="307" ht="18.0" customHeight="1">
      <c r="A307" s="8" t="s">
        <v>19</v>
      </c>
      <c r="B307" s="33">
        <v>44907.0</v>
      </c>
      <c r="C307" s="10" t="s">
        <v>20</v>
      </c>
      <c r="D307" s="11" t="s">
        <v>686</v>
      </c>
      <c r="E307" s="12" t="s">
        <v>22</v>
      </c>
      <c r="F307" s="31" t="s">
        <v>39</v>
      </c>
      <c r="G307" s="14"/>
      <c r="H307" s="15">
        <v>288.37</v>
      </c>
      <c r="I307" s="14"/>
      <c r="J307" s="15">
        <v>288.37</v>
      </c>
      <c r="K307" s="14"/>
      <c r="L307" s="14"/>
      <c r="M307" s="14"/>
      <c r="N307" s="16"/>
      <c r="O307" s="3">
        <f t="shared" si="1"/>
        <v>288.37</v>
      </c>
      <c r="P307" s="32"/>
      <c r="Q307" s="18" t="s">
        <v>34</v>
      </c>
      <c r="R307" s="18" t="s">
        <v>213</v>
      </c>
      <c r="S307" s="19" t="s">
        <v>687</v>
      </c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</row>
    <row r="308" ht="18.0" customHeight="1">
      <c r="A308" s="8" t="s">
        <v>19</v>
      </c>
      <c r="B308" s="33">
        <v>44937.0</v>
      </c>
      <c r="C308" s="10" t="s">
        <v>20</v>
      </c>
      <c r="D308" s="11" t="s">
        <v>688</v>
      </c>
      <c r="E308" s="12" t="s">
        <v>22</v>
      </c>
      <c r="F308" s="31" t="s">
        <v>680</v>
      </c>
      <c r="G308" s="15">
        <v>4000.0</v>
      </c>
      <c r="H308" s="15">
        <v>759.0</v>
      </c>
      <c r="I308" s="14"/>
      <c r="J308" s="15">
        <v>759.0</v>
      </c>
      <c r="K308" s="14"/>
      <c r="L308" s="14"/>
      <c r="M308" s="15">
        <v>410.0</v>
      </c>
      <c r="N308" s="16"/>
      <c r="O308" s="3">
        <f t="shared" si="1"/>
        <v>1169</v>
      </c>
      <c r="P308" s="32"/>
      <c r="Q308" s="18" t="s">
        <v>30</v>
      </c>
      <c r="R308" s="18" t="s">
        <v>519</v>
      </c>
      <c r="S308" s="19" t="s">
        <v>689</v>
      </c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</row>
    <row r="309" ht="18.0" customHeight="1">
      <c r="A309" s="8" t="s">
        <v>19</v>
      </c>
      <c r="B309" s="33">
        <v>44942.0</v>
      </c>
      <c r="C309" s="10" t="s">
        <v>20</v>
      </c>
      <c r="D309" s="11" t="s">
        <v>690</v>
      </c>
      <c r="E309" s="12" t="s">
        <v>22</v>
      </c>
      <c r="F309" s="13" t="s">
        <v>39</v>
      </c>
      <c r="G309" s="15">
        <v>2000.0</v>
      </c>
      <c r="H309" s="15">
        <v>401.0</v>
      </c>
      <c r="I309" s="14"/>
      <c r="J309" s="15">
        <v>401.0</v>
      </c>
      <c r="K309" s="14"/>
      <c r="L309" s="14"/>
      <c r="M309" s="14"/>
      <c r="N309" s="16"/>
      <c r="O309" s="3">
        <f t="shared" si="1"/>
        <v>401</v>
      </c>
      <c r="P309" s="32"/>
      <c r="Q309" s="18" t="s">
        <v>34</v>
      </c>
      <c r="R309" s="18" t="s">
        <v>519</v>
      </c>
      <c r="S309" s="19" t="s">
        <v>691</v>
      </c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</row>
    <row r="310" ht="18.0" customHeight="1">
      <c r="A310" s="8" t="s">
        <v>19</v>
      </c>
      <c r="B310" s="33">
        <v>44943.0</v>
      </c>
      <c r="C310" s="10" t="s">
        <v>20</v>
      </c>
      <c r="D310" s="11" t="s">
        <v>692</v>
      </c>
      <c r="E310" s="12" t="s">
        <v>22</v>
      </c>
      <c r="F310" s="31" t="s">
        <v>680</v>
      </c>
      <c r="G310" s="15">
        <v>4000.0</v>
      </c>
      <c r="H310" s="15">
        <v>759.0</v>
      </c>
      <c r="I310" s="14"/>
      <c r="J310" s="15">
        <v>759.0</v>
      </c>
      <c r="K310" s="14"/>
      <c r="L310" s="14"/>
      <c r="M310" s="14"/>
      <c r="N310" s="16"/>
      <c r="O310" s="3">
        <f t="shared" si="1"/>
        <v>759</v>
      </c>
      <c r="P310" s="32"/>
      <c r="Q310" s="18" t="s">
        <v>34</v>
      </c>
      <c r="R310" s="18" t="s">
        <v>519</v>
      </c>
      <c r="S310" s="19" t="s">
        <v>693</v>
      </c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 ht="18.0" customHeight="1">
      <c r="A311" s="8" t="s">
        <v>19</v>
      </c>
      <c r="B311" s="30">
        <v>44954.0</v>
      </c>
      <c r="C311" s="10" t="s">
        <v>20</v>
      </c>
      <c r="D311" s="11" t="s">
        <v>694</v>
      </c>
      <c r="E311" s="12" t="s">
        <v>100</v>
      </c>
      <c r="F311" s="31" t="s">
        <v>680</v>
      </c>
      <c r="G311" s="15">
        <v>3200.0</v>
      </c>
      <c r="H311" s="15">
        <v>712.0</v>
      </c>
      <c r="I311" s="14"/>
      <c r="J311" s="15">
        <v>712.0</v>
      </c>
      <c r="K311" s="14"/>
      <c r="L311" s="14"/>
      <c r="M311" s="14"/>
      <c r="N311" s="16"/>
      <c r="O311" s="3">
        <f t="shared" si="1"/>
        <v>712</v>
      </c>
      <c r="P311" s="32"/>
      <c r="Q311" s="18" t="s">
        <v>125</v>
      </c>
      <c r="R311" s="18" t="s">
        <v>547</v>
      </c>
      <c r="S311" s="22" t="s">
        <v>695</v>
      </c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 ht="18.0" customHeight="1">
      <c r="A312" s="8" t="s">
        <v>19</v>
      </c>
      <c r="B312" s="33">
        <v>44960.0</v>
      </c>
      <c r="C312" s="10" t="s">
        <v>20</v>
      </c>
      <c r="D312" s="11" t="s">
        <v>696</v>
      </c>
      <c r="E312" s="12" t="s">
        <v>22</v>
      </c>
      <c r="F312" s="13" t="s">
        <v>39</v>
      </c>
      <c r="G312" s="15">
        <v>0.0</v>
      </c>
      <c r="H312" s="15">
        <v>400.0</v>
      </c>
      <c r="I312" s="14"/>
      <c r="J312" s="15">
        <v>400.0</v>
      </c>
      <c r="K312" s="14"/>
      <c r="L312" s="14"/>
      <c r="M312" s="14"/>
      <c r="N312" s="16"/>
      <c r="O312" s="3">
        <f t="shared" si="1"/>
        <v>400</v>
      </c>
      <c r="P312" s="32"/>
      <c r="Q312" s="18" t="s">
        <v>213</v>
      </c>
      <c r="R312" s="18" t="s">
        <v>550</v>
      </c>
      <c r="S312" s="19" t="s">
        <v>697</v>
      </c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 ht="18.0" customHeight="1">
      <c r="A313" s="8" t="s">
        <v>19</v>
      </c>
      <c r="B313" s="33">
        <v>44960.0</v>
      </c>
      <c r="C313" s="10" t="s">
        <v>20</v>
      </c>
      <c r="D313" s="11" t="s">
        <v>698</v>
      </c>
      <c r="E313" s="12" t="s">
        <v>22</v>
      </c>
      <c r="F313" s="13" t="s">
        <v>39</v>
      </c>
      <c r="G313" s="15">
        <v>3000.0</v>
      </c>
      <c r="H313" s="15">
        <v>1092.0</v>
      </c>
      <c r="I313" s="14"/>
      <c r="J313" s="15">
        <v>1092.0</v>
      </c>
      <c r="K313" s="14"/>
      <c r="L313" s="14"/>
      <c r="M313" s="14"/>
      <c r="N313" s="16"/>
      <c r="O313" s="3">
        <f t="shared" si="1"/>
        <v>1092</v>
      </c>
      <c r="P313" s="17"/>
      <c r="Q313" s="18" t="s">
        <v>446</v>
      </c>
      <c r="R313" s="18" t="s">
        <v>550</v>
      </c>
      <c r="S313" s="19" t="s">
        <v>699</v>
      </c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 ht="18.0" customHeight="1">
      <c r="A314" s="8" t="s">
        <v>19</v>
      </c>
      <c r="B314" s="33">
        <v>44966.0</v>
      </c>
      <c r="C314" s="10" t="s">
        <v>27</v>
      </c>
      <c r="D314" s="11" t="s">
        <v>700</v>
      </c>
      <c r="E314" s="12" t="s">
        <v>27</v>
      </c>
      <c r="F314" s="31" t="s">
        <v>680</v>
      </c>
      <c r="G314" s="15">
        <v>4000.0</v>
      </c>
      <c r="H314" s="15">
        <v>712.0</v>
      </c>
      <c r="I314" s="14"/>
      <c r="J314" s="15">
        <v>712.0</v>
      </c>
      <c r="K314" s="14"/>
      <c r="L314" s="14"/>
      <c r="M314" s="14"/>
      <c r="N314" s="16"/>
      <c r="O314" s="3">
        <f t="shared" si="1"/>
        <v>712</v>
      </c>
      <c r="P314" s="32"/>
      <c r="Q314" s="18" t="s">
        <v>30</v>
      </c>
      <c r="R314" s="18" t="s">
        <v>557</v>
      </c>
      <c r="S314" s="22" t="s">
        <v>701</v>
      </c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 ht="18.0" customHeight="1">
      <c r="A315" s="8" t="s">
        <v>19</v>
      </c>
      <c r="B315" s="33">
        <v>44988.0</v>
      </c>
      <c r="C315" s="10" t="s">
        <v>20</v>
      </c>
      <c r="D315" s="11" t="s">
        <v>702</v>
      </c>
      <c r="E315" s="12" t="s">
        <v>22</v>
      </c>
      <c r="F315" s="31" t="s">
        <v>680</v>
      </c>
      <c r="G315" s="15">
        <v>3200.0</v>
      </c>
      <c r="H315" s="15">
        <v>759.0</v>
      </c>
      <c r="I315" s="14"/>
      <c r="J315" s="15">
        <v>759.0</v>
      </c>
      <c r="K315" s="14"/>
      <c r="L315" s="14"/>
      <c r="M315" s="14"/>
      <c r="N315" s="16"/>
      <c r="O315" s="3">
        <f t="shared" si="1"/>
        <v>759</v>
      </c>
      <c r="P315" s="32"/>
      <c r="Q315" s="18" t="s">
        <v>213</v>
      </c>
      <c r="R315" s="18" t="s">
        <v>570</v>
      </c>
      <c r="S315" s="19" t="s">
        <v>703</v>
      </c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 ht="18.0" customHeight="1">
      <c r="A316" s="8" t="s">
        <v>19</v>
      </c>
      <c r="B316" s="33">
        <v>45000.0</v>
      </c>
      <c r="C316" s="10" t="s">
        <v>20</v>
      </c>
      <c r="D316" s="11" t="s">
        <v>704</v>
      </c>
      <c r="E316" s="12" t="s">
        <v>22</v>
      </c>
      <c r="F316" s="13" t="s">
        <v>39</v>
      </c>
      <c r="G316" s="15">
        <v>7000.0</v>
      </c>
      <c r="H316" s="15">
        <v>2766.0</v>
      </c>
      <c r="I316" s="14"/>
      <c r="J316" s="15">
        <v>2766.0</v>
      </c>
      <c r="K316" s="14"/>
      <c r="L316" s="14"/>
      <c r="M316" s="15">
        <v>1.0</v>
      </c>
      <c r="N316" s="16"/>
      <c r="O316" s="3">
        <f t="shared" si="1"/>
        <v>2767</v>
      </c>
      <c r="P316" s="32"/>
      <c r="Q316" s="18" t="s">
        <v>510</v>
      </c>
      <c r="R316" s="18" t="s">
        <v>570</v>
      </c>
      <c r="S316" s="19" t="s">
        <v>705</v>
      </c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 ht="18.0" customHeight="1">
      <c r="A317" s="8" t="s">
        <v>19</v>
      </c>
      <c r="B317" s="33">
        <v>45001.0</v>
      </c>
      <c r="C317" s="10" t="s">
        <v>20</v>
      </c>
      <c r="D317" s="11" t="s">
        <v>706</v>
      </c>
      <c r="E317" s="12" t="s">
        <v>22</v>
      </c>
      <c r="F317" s="31" t="s">
        <v>433</v>
      </c>
      <c r="G317" s="15">
        <v>14000.0</v>
      </c>
      <c r="H317" s="15">
        <v>3904.0</v>
      </c>
      <c r="I317" s="14"/>
      <c r="J317" s="15">
        <v>3904.0</v>
      </c>
      <c r="K317" s="14"/>
      <c r="L317" s="14"/>
      <c r="M317" s="14"/>
      <c r="N317" s="16"/>
      <c r="O317" s="3">
        <f t="shared" si="1"/>
        <v>3904</v>
      </c>
      <c r="P317" s="32"/>
      <c r="Q317" s="18" t="s">
        <v>34</v>
      </c>
      <c r="R317" s="18" t="s">
        <v>570</v>
      </c>
      <c r="S317" s="19" t="s">
        <v>707</v>
      </c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 ht="18.0" customHeight="1">
      <c r="A318" s="8" t="s">
        <v>19</v>
      </c>
      <c r="B318" s="33">
        <v>45001.0</v>
      </c>
      <c r="C318" s="10" t="s">
        <v>20</v>
      </c>
      <c r="D318" s="11" t="s">
        <v>708</v>
      </c>
      <c r="E318" s="12" t="s">
        <v>22</v>
      </c>
      <c r="F318" s="31" t="s">
        <v>680</v>
      </c>
      <c r="G318" s="15">
        <v>4000.0</v>
      </c>
      <c r="H318" s="15">
        <v>759.0</v>
      </c>
      <c r="I318" s="14"/>
      <c r="J318" s="15">
        <v>759.0</v>
      </c>
      <c r="K318" s="14"/>
      <c r="L318" s="14"/>
      <c r="M318" s="14"/>
      <c r="N318" s="16"/>
      <c r="O318" s="3">
        <f t="shared" si="1"/>
        <v>759</v>
      </c>
      <c r="P318" s="32"/>
      <c r="Q318" s="18" t="s">
        <v>34</v>
      </c>
      <c r="R318" s="18" t="s">
        <v>570</v>
      </c>
      <c r="S318" s="19" t="s">
        <v>709</v>
      </c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 ht="18.0" customHeight="1">
      <c r="A319" s="8" t="s">
        <v>19</v>
      </c>
      <c r="B319" s="33">
        <v>45006.0</v>
      </c>
      <c r="C319" s="10" t="s">
        <v>20</v>
      </c>
      <c r="D319" s="11" t="s">
        <v>710</v>
      </c>
      <c r="E319" s="12" t="s">
        <v>22</v>
      </c>
      <c r="F319" s="31" t="s">
        <v>680</v>
      </c>
      <c r="G319" s="15">
        <v>4000.0</v>
      </c>
      <c r="H319" s="15">
        <v>759.0</v>
      </c>
      <c r="I319" s="14"/>
      <c r="J319" s="15">
        <v>759.0</v>
      </c>
      <c r="K319" s="14"/>
      <c r="L319" s="14"/>
      <c r="M319" s="14"/>
      <c r="N319" s="16"/>
      <c r="O319" s="3">
        <f t="shared" si="1"/>
        <v>759</v>
      </c>
      <c r="P319" s="32"/>
      <c r="Q319" s="18" t="s">
        <v>30</v>
      </c>
      <c r="R319" s="18" t="s">
        <v>570</v>
      </c>
      <c r="S319" s="19" t="s">
        <v>711</v>
      </c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 ht="18.0" customHeight="1">
      <c r="A320" s="8" t="s">
        <v>19</v>
      </c>
      <c r="B320" s="33">
        <v>45013.0</v>
      </c>
      <c r="C320" s="10" t="s">
        <v>20</v>
      </c>
      <c r="D320" s="11" t="s">
        <v>712</v>
      </c>
      <c r="E320" s="12" t="s">
        <v>22</v>
      </c>
      <c r="F320" s="13" t="s">
        <v>23</v>
      </c>
      <c r="G320" s="15">
        <v>11400.0</v>
      </c>
      <c r="H320" s="15">
        <v>1650.0</v>
      </c>
      <c r="I320" s="14"/>
      <c r="J320" s="15">
        <v>1650.0</v>
      </c>
      <c r="K320" s="14"/>
      <c r="L320" s="15">
        <v>600.0</v>
      </c>
      <c r="M320" s="14"/>
      <c r="N320" s="16"/>
      <c r="O320" s="3">
        <f t="shared" si="1"/>
        <v>2250</v>
      </c>
      <c r="P320" s="17"/>
      <c r="Q320" s="18" t="s">
        <v>30</v>
      </c>
      <c r="R320" s="18" t="s">
        <v>570</v>
      </c>
      <c r="S320" s="19" t="s">
        <v>713</v>
      </c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 ht="18.0" customHeight="1">
      <c r="A321" s="8" t="s">
        <v>19</v>
      </c>
      <c r="B321" s="33">
        <v>45015.0</v>
      </c>
      <c r="C321" s="10" t="s">
        <v>20</v>
      </c>
      <c r="D321" s="11" t="s">
        <v>714</v>
      </c>
      <c r="E321" s="12" t="s">
        <v>22</v>
      </c>
      <c r="F321" s="31" t="s">
        <v>680</v>
      </c>
      <c r="G321" s="15">
        <v>3200.0</v>
      </c>
      <c r="H321" s="15">
        <v>604.0</v>
      </c>
      <c r="I321" s="14"/>
      <c r="J321" s="15">
        <v>604.0</v>
      </c>
      <c r="K321" s="14"/>
      <c r="L321" s="14"/>
      <c r="M321" s="14"/>
      <c r="N321" s="16"/>
      <c r="O321" s="3">
        <f t="shared" si="1"/>
        <v>604</v>
      </c>
      <c r="P321" s="32"/>
      <c r="Q321" s="18" t="s">
        <v>510</v>
      </c>
      <c r="R321" s="18" t="s">
        <v>570</v>
      </c>
      <c r="S321" s="19" t="s">
        <v>715</v>
      </c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 ht="18.0" customHeight="1">
      <c r="A322" s="8" t="s">
        <v>19</v>
      </c>
      <c r="B322" s="9">
        <v>44035.0</v>
      </c>
      <c r="C322" s="10" t="s">
        <v>27</v>
      </c>
      <c r="D322" s="11" t="s">
        <v>716</v>
      </c>
      <c r="E322" s="12" t="s">
        <v>22</v>
      </c>
      <c r="F322" s="13" t="s">
        <v>29</v>
      </c>
      <c r="G322" s="14"/>
      <c r="H322" s="15">
        <v>293.0</v>
      </c>
      <c r="I322" s="14"/>
      <c r="J322" s="15">
        <v>293.0</v>
      </c>
      <c r="K322" s="14"/>
      <c r="L322" s="14"/>
      <c r="M322" s="14"/>
      <c r="N322" s="16"/>
      <c r="O322" s="3">
        <f t="shared" si="1"/>
        <v>293</v>
      </c>
      <c r="P322" s="17"/>
      <c r="Q322" s="18" t="s">
        <v>61</v>
      </c>
      <c r="R322" s="18" t="s">
        <v>454</v>
      </c>
      <c r="S322" s="19" t="s">
        <v>717</v>
      </c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 ht="18.0" customHeight="1">
      <c r="A323" s="8" t="s">
        <v>19</v>
      </c>
      <c r="B323" s="9">
        <v>45021.0</v>
      </c>
      <c r="C323" s="10" t="s">
        <v>20</v>
      </c>
      <c r="D323" s="11" t="s">
        <v>718</v>
      </c>
      <c r="E323" s="12" t="s">
        <v>22</v>
      </c>
      <c r="F323" s="13" t="s">
        <v>680</v>
      </c>
      <c r="G323" s="15">
        <v>4000.0</v>
      </c>
      <c r="H323" s="15">
        <v>759.0</v>
      </c>
      <c r="I323" s="14"/>
      <c r="J323" s="15">
        <v>759.0</v>
      </c>
      <c r="K323" s="14"/>
      <c r="L323" s="14"/>
      <c r="M323" s="14"/>
      <c r="N323" s="16"/>
      <c r="O323" s="3">
        <f t="shared" si="1"/>
        <v>759</v>
      </c>
      <c r="P323" s="17"/>
      <c r="Q323" s="18" t="s">
        <v>446</v>
      </c>
      <c r="R323" s="18" t="s">
        <v>25</v>
      </c>
      <c r="S323" s="19" t="s">
        <v>719</v>
      </c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 ht="18.0" customHeight="1">
      <c r="A324" s="8" t="s">
        <v>19</v>
      </c>
      <c r="B324" s="9">
        <v>45022.0</v>
      </c>
      <c r="C324" s="10" t="s">
        <v>20</v>
      </c>
      <c r="D324" s="11" t="s">
        <v>720</v>
      </c>
      <c r="E324" s="12" t="s">
        <v>22</v>
      </c>
      <c r="F324" s="13" t="s">
        <v>680</v>
      </c>
      <c r="G324" s="15">
        <v>3200.0</v>
      </c>
      <c r="H324" s="36">
        <v>724.0</v>
      </c>
      <c r="I324" s="14"/>
      <c r="J324" s="15">
        <v>724.0</v>
      </c>
      <c r="K324" s="14"/>
      <c r="L324" s="14"/>
      <c r="M324" s="15">
        <v>359.0</v>
      </c>
      <c r="N324" s="16"/>
      <c r="O324" s="3">
        <f t="shared" si="1"/>
        <v>1083</v>
      </c>
      <c r="P324" s="17"/>
      <c r="Q324" s="18" t="s">
        <v>196</v>
      </c>
      <c r="R324" s="18" t="s">
        <v>25</v>
      </c>
      <c r="S324" s="19" t="s">
        <v>721</v>
      </c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 ht="18.0" customHeight="1">
      <c r="A325" s="8" t="s">
        <v>19</v>
      </c>
      <c r="B325" s="9">
        <v>44383.0</v>
      </c>
      <c r="C325" s="10" t="s">
        <v>27</v>
      </c>
      <c r="D325" s="11" t="s">
        <v>722</v>
      </c>
      <c r="E325" s="12" t="s">
        <v>27</v>
      </c>
      <c r="F325" s="13" t="s">
        <v>29</v>
      </c>
      <c r="G325" s="14"/>
      <c r="H325" s="15">
        <v>268.0</v>
      </c>
      <c r="I325" s="14"/>
      <c r="J325" s="15">
        <v>268.0</v>
      </c>
      <c r="K325" s="14"/>
      <c r="L325" s="14"/>
      <c r="M325" s="14"/>
      <c r="N325" s="16"/>
      <c r="O325" s="3">
        <f t="shared" si="1"/>
        <v>268</v>
      </c>
      <c r="P325" s="17"/>
      <c r="Q325" s="18" t="s">
        <v>30</v>
      </c>
      <c r="R325" s="18" t="s">
        <v>622</v>
      </c>
      <c r="S325" s="22" t="s">
        <v>723</v>
      </c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 ht="18.0" customHeight="1">
      <c r="A326" s="8" t="s">
        <v>19</v>
      </c>
      <c r="B326" s="9">
        <v>45048.0</v>
      </c>
      <c r="C326" s="10" t="s">
        <v>20</v>
      </c>
      <c r="D326" s="11" t="s">
        <v>724</v>
      </c>
      <c r="E326" s="12" t="s">
        <v>22</v>
      </c>
      <c r="F326" s="13" t="s">
        <v>680</v>
      </c>
      <c r="G326" s="15">
        <v>2500.0</v>
      </c>
      <c r="H326" s="15">
        <v>786.0</v>
      </c>
      <c r="I326" s="14"/>
      <c r="J326" s="15">
        <v>786.0</v>
      </c>
      <c r="K326" s="14"/>
      <c r="L326" s="15">
        <v>720.0</v>
      </c>
      <c r="M326" s="14"/>
      <c r="N326" s="16"/>
      <c r="O326" s="3">
        <f t="shared" si="1"/>
        <v>1506</v>
      </c>
      <c r="P326" s="17"/>
      <c r="Q326" s="18" t="s">
        <v>196</v>
      </c>
      <c r="R326" s="18" t="s">
        <v>93</v>
      </c>
      <c r="S326" s="19" t="s">
        <v>725</v>
      </c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 ht="18.0" customHeight="1">
      <c r="A327" s="8" t="s">
        <v>19</v>
      </c>
      <c r="B327" s="9">
        <v>45049.0</v>
      </c>
      <c r="C327" s="10" t="s">
        <v>20</v>
      </c>
      <c r="D327" s="11" t="s">
        <v>726</v>
      </c>
      <c r="E327" s="12" t="s">
        <v>22</v>
      </c>
      <c r="F327" s="13" t="s">
        <v>680</v>
      </c>
      <c r="G327" s="15">
        <v>3000.0</v>
      </c>
      <c r="H327" s="15">
        <v>751.0</v>
      </c>
      <c r="I327" s="14"/>
      <c r="J327" s="15">
        <v>751.0</v>
      </c>
      <c r="K327" s="14"/>
      <c r="L327" s="14"/>
      <c r="M327" s="15">
        <v>359.0</v>
      </c>
      <c r="N327" s="16"/>
      <c r="O327" s="3">
        <f t="shared" si="1"/>
        <v>1110</v>
      </c>
      <c r="P327" s="17"/>
      <c r="Q327" s="18" t="s">
        <v>30</v>
      </c>
      <c r="R327" s="18" t="s">
        <v>93</v>
      </c>
      <c r="S327" s="19" t="s">
        <v>727</v>
      </c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 ht="18.0" customHeight="1">
      <c r="A328" s="8" t="s">
        <v>19</v>
      </c>
      <c r="B328" s="9">
        <v>45051.0</v>
      </c>
      <c r="C328" s="10" t="s">
        <v>20</v>
      </c>
      <c r="D328" s="11" t="s">
        <v>728</v>
      </c>
      <c r="E328" s="12" t="s">
        <v>22</v>
      </c>
      <c r="F328" s="13" t="s">
        <v>680</v>
      </c>
      <c r="G328" s="15">
        <v>4000.0</v>
      </c>
      <c r="H328" s="15">
        <v>786.0</v>
      </c>
      <c r="I328" s="14"/>
      <c r="J328" s="15">
        <v>786.0</v>
      </c>
      <c r="K328" s="14"/>
      <c r="L328" s="14"/>
      <c r="M328" s="14"/>
      <c r="N328" s="16"/>
      <c r="O328" s="3">
        <f t="shared" si="1"/>
        <v>786</v>
      </c>
      <c r="P328" s="17"/>
      <c r="Q328" s="18" t="s">
        <v>213</v>
      </c>
      <c r="R328" s="18" t="s">
        <v>93</v>
      </c>
      <c r="S328" s="19" t="s">
        <v>729</v>
      </c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 ht="18.0" customHeight="1">
      <c r="A329" s="8" t="s">
        <v>19</v>
      </c>
      <c r="B329" s="9">
        <v>45062.0</v>
      </c>
      <c r="C329" s="10" t="s">
        <v>20</v>
      </c>
      <c r="D329" s="11" t="s">
        <v>730</v>
      </c>
      <c r="E329" s="12" t="s">
        <v>22</v>
      </c>
      <c r="F329" s="13" t="s">
        <v>680</v>
      </c>
      <c r="G329" s="15">
        <v>2500.0</v>
      </c>
      <c r="H329" s="15">
        <v>786.0</v>
      </c>
      <c r="I329" s="14"/>
      <c r="J329" s="15">
        <v>786.0</v>
      </c>
      <c r="K329" s="14"/>
      <c r="L329" s="14"/>
      <c r="M329" s="14"/>
      <c r="N329" s="16"/>
      <c r="O329" s="3">
        <f t="shared" si="1"/>
        <v>786</v>
      </c>
      <c r="P329" s="32"/>
      <c r="Q329" s="18" t="s">
        <v>24</v>
      </c>
      <c r="R329" s="18" t="s">
        <v>93</v>
      </c>
      <c r="S329" s="19" t="s">
        <v>731</v>
      </c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 ht="18.0" customHeight="1">
      <c r="A330" s="8" t="s">
        <v>19</v>
      </c>
      <c r="B330" s="9">
        <v>45062.0</v>
      </c>
      <c r="C330" s="10" t="s">
        <v>20</v>
      </c>
      <c r="D330" s="11" t="s">
        <v>732</v>
      </c>
      <c r="E330" s="12" t="s">
        <v>22</v>
      </c>
      <c r="F330" s="13" t="s">
        <v>345</v>
      </c>
      <c r="G330" s="15">
        <v>4000.0</v>
      </c>
      <c r="H330" s="15">
        <v>724.0</v>
      </c>
      <c r="I330" s="14"/>
      <c r="J330" s="15">
        <v>724.0</v>
      </c>
      <c r="K330" s="14"/>
      <c r="L330" s="15">
        <v>960.0</v>
      </c>
      <c r="M330" s="14"/>
      <c r="N330" s="16"/>
      <c r="O330" s="3">
        <f t="shared" si="1"/>
        <v>1684</v>
      </c>
      <c r="P330" s="32"/>
      <c r="Q330" s="18" t="s">
        <v>733</v>
      </c>
      <c r="R330" s="18" t="s">
        <v>93</v>
      </c>
      <c r="S330" s="19" t="s">
        <v>734</v>
      </c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 ht="18.0" customHeight="1">
      <c r="A331" s="8" t="s">
        <v>19</v>
      </c>
      <c r="B331" s="9">
        <v>45064.0</v>
      </c>
      <c r="C331" s="10" t="s">
        <v>20</v>
      </c>
      <c r="D331" s="11" t="s">
        <v>735</v>
      </c>
      <c r="E331" s="12" t="s">
        <v>22</v>
      </c>
      <c r="F331" s="13" t="s">
        <v>680</v>
      </c>
      <c r="G331" s="15">
        <v>680.0</v>
      </c>
      <c r="H331" s="15">
        <v>786.0</v>
      </c>
      <c r="I331" s="14"/>
      <c r="J331" s="15">
        <v>786.0</v>
      </c>
      <c r="K331" s="14"/>
      <c r="L331" s="14"/>
      <c r="M331" s="14"/>
      <c r="N331" s="16"/>
      <c r="O331" s="3">
        <f t="shared" si="1"/>
        <v>786</v>
      </c>
      <c r="P331" s="17"/>
      <c r="Q331" s="18" t="s">
        <v>30</v>
      </c>
      <c r="R331" s="18" t="s">
        <v>93</v>
      </c>
      <c r="S331" s="19" t="s">
        <v>736</v>
      </c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 ht="18.0" customHeight="1">
      <c r="A332" s="8" t="s">
        <v>19</v>
      </c>
      <c r="B332" s="29">
        <v>45071.0</v>
      </c>
      <c r="C332" s="10" t="s">
        <v>20</v>
      </c>
      <c r="D332" s="11" t="s">
        <v>737</v>
      </c>
      <c r="E332" s="12" t="s">
        <v>22</v>
      </c>
      <c r="F332" s="13" t="s">
        <v>23</v>
      </c>
      <c r="G332" s="15">
        <v>10800.0</v>
      </c>
      <c r="H332" s="15">
        <v>972.0</v>
      </c>
      <c r="I332" s="14"/>
      <c r="J332" s="15">
        <v>972.0</v>
      </c>
      <c r="K332" s="14"/>
      <c r="L332" s="14"/>
      <c r="M332" s="14"/>
      <c r="N332" s="16"/>
      <c r="O332" s="3">
        <f t="shared" si="1"/>
        <v>972</v>
      </c>
      <c r="P332" s="17"/>
      <c r="Q332" s="18" t="s">
        <v>503</v>
      </c>
      <c r="R332" s="18" t="s">
        <v>93</v>
      </c>
      <c r="S332" s="19" t="s">
        <v>738</v>
      </c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 ht="18.0" customHeight="1">
      <c r="A333" s="8" t="s">
        <v>19</v>
      </c>
      <c r="B333" s="9">
        <v>45078.0</v>
      </c>
      <c r="C333" s="10" t="s">
        <v>27</v>
      </c>
      <c r="D333" s="11" t="s">
        <v>739</v>
      </c>
      <c r="E333" s="12" t="s">
        <v>27</v>
      </c>
      <c r="F333" s="13" t="s">
        <v>680</v>
      </c>
      <c r="G333" s="15">
        <v>2000.0</v>
      </c>
      <c r="H333" s="15">
        <v>712.0</v>
      </c>
      <c r="I333" s="15">
        <v>47.0</v>
      </c>
      <c r="J333" s="15">
        <v>759.0</v>
      </c>
      <c r="K333" s="14"/>
      <c r="L333" s="14"/>
      <c r="M333" s="14"/>
      <c r="N333" s="16"/>
      <c r="O333" s="3">
        <f t="shared" si="1"/>
        <v>759</v>
      </c>
      <c r="P333" s="17"/>
      <c r="Q333" s="18" t="s">
        <v>30</v>
      </c>
      <c r="R333" s="18" t="s">
        <v>438</v>
      </c>
      <c r="S333" s="22" t="s">
        <v>740</v>
      </c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 ht="18.0" customHeight="1">
      <c r="A334" s="8" t="s">
        <v>19</v>
      </c>
      <c r="B334" s="29">
        <v>45083.0</v>
      </c>
      <c r="C334" s="10" t="s">
        <v>20</v>
      </c>
      <c r="D334" s="11" t="s">
        <v>741</v>
      </c>
      <c r="E334" s="12" t="s">
        <v>22</v>
      </c>
      <c r="F334" s="13" t="s">
        <v>23</v>
      </c>
      <c r="G334" s="15">
        <v>11250.0</v>
      </c>
      <c r="H334" s="15">
        <v>1308.0</v>
      </c>
      <c r="I334" s="15">
        <v>86.0</v>
      </c>
      <c r="J334" s="15">
        <v>1394.0</v>
      </c>
      <c r="K334" s="14"/>
      <c r="L334" s="14"/>
      <c r="M334" s="14"/>
      <c r="N334" s="16"/>
      <c r="O334" s="3">
        <f t="shared" si="1"/>
        <v>1394</v>
      </c>
      <c r="P334" s="17"/>
      <c r="Q334" s="18" t="s">
        <v>670</v>
      </c>
      <c r="R334" s="18" t="s">
        <v>101</v>
      </c>
      <c r="S334" s="19" t="s">
        <v>742</v>
      </c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 ht="18.0" customHeight="1">
      <c r="A335" s="8" t="s">
        <v>19</v>
      </c>
      <c r="B335" s="29">
        <v>45083.0</v>
      </c>
      <c r="C335" s="10" t="s">
        <v>20</v>
      </c>
      <c r="D335" s="11" t="s">
        <v>743</v>
      </c>
      <c r="E335" s="12" t="s">
        <v>22</v>
      </c>
      <c r="F335" s="13" t="s">
        <v>23</v>
      </c>
      <c r="G335" s="15">
        <v>11250.0</v>
      </c>
      <c r="H335" s="15">
        <v>1308.0</v>
      </c>
      <c r="I335" s="15">
        <v>86.0</v>
      </c>
      <c r="J335" s="15">
        <v>1394.0</v>
      </c>
      <c r="K335" s="14"/>
      <c r="L335" s="14"/>
      <c r="M335" s="14"/>
      <c r="N335" s="16"/>
      <c r="O335" s="3">
        <f t="shared" si="1"/>
        <v>1394</v>
      </c>
      <c r="P335" s="17"/>
      <c r="Q335" s="18" t="s">
        <v>34</v>
      </c>
      <c r="R335" s="18" t="s">
        <v>101</v>
      </c>
      <c r="S335" s="19" t="s">
        <v>744</v>
      </c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 ht="18.0" customHeight="1">
      <c r="A336" s="8" t="s">
        <v>19</v>
      </c>
      <c r="B336" s="33">
        <v>45090.0</v>
      </c>
      <c r="C336" s="10" t="s">
        <v>20</v>
      </c>
      <c r="D336" s="11" t="s">
        <v>745</v>
      </c>
      <c r="E336" s="12" t="s">
        <v>22</v>
      </c>
      <c r="F336" s="13" t="s">
        <v>680</v>
      </c>
      <c r="G336" s="15">
        <v>4150.0</v>
      </c>
      <c r="H336" s="15">
        <v>712.0</v>
      </c>
      <c r="I336" s="15">
        <v>47.0</v>
      </c>
      <c r="J336" s="15">
        <v>759.0</v>
      </c>
      <c r="K336" s="14"/>
      <c r="L336" s="14"/>
      <c r="M336" s="14"/>
      <c r="N336" s="16"/>
      <c r="O336" s="3">
        <f t="shared" si="1"/>
        <v>759</v>
      </c>
      <c r="P336" s="17"/>
      <c r="Q336" s="18" t="s">
        <v>34</v>
      </c>
      <c r="R336" s="18" t="s">
        <v>101</v>
      </c>
      <c r="S336" s="19" t="s">
        <v>746</v>
      </c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 ht="18.0" customHeight="1">
      <c r="A337" s="8" t="s">
        <v>19</v>
      </c>
      <c r="B337" s="33">
        <v>45091.0</v>
      </c>
      <c r="C337" s="10" t="s">
        <v>27</v>
      </c>
      <c r="D337" s="11" t="s">
        <v>747</v>
      </c>
      <c r="E337" s="12" t="s">
        <v>22</v>
      </c>
      <c r="F337" s="13" t="s">
        <v>680</v>
      </c>
      <c r="G337" s="15">
        <v>3200.0</v>
      </c>
      <c r="H337" s="15">
        <v>712.0</v>
      </c>
      <c r="I337" s="15">
        <v>47.0</v>
      </c>
      <c r="J337" s="15">
        <v>759.0</v>
      </c>
      <c r="K337" s="14"/>
      <c r="L337" s="14"/>
      <c r="M337" s="14"/>
      <c r="N337" s="16"/>
      <c r="O337" s="3">
        <f t="shared" si="1"/>
        <v>759</v>
      </c>
      <c r="P337" s="17"/>
      <c r="Q337" s="18" t="s">
        <v>34</v>
      </c>
      <c r="R337" s="18" t="s">
        <v>101</v>
      </c>
      <c r="S337" s="19" t="s">
        <v>748</v>
      </c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 ht="18.0" customHeight="1">
      <c r="A338" s="8" t="s">
        <v>19</v>
      </c>
      <c r="B338" s="33">
        <v>45096.0</v>
      </c>
      <c r="C338" s="10" t="s">
        <v>20</v>
      </c>
      <c r="D338" s="11" t="s">
        <v>749</v>
      </c>
      <c r="E338" s="12" t="s">
        <v>22</v>
      </c>
      <c r="F338" s="31" t="s">
        <v>680</v>
      </c>
      <c r="G338" s="15">
        <v>2000.0</v>
      </c>
      <c r="H338" s="15">
        <v>712.0</v>
      </c>
      <c r="I338" s="15">
        <v>47.0</v>
      </c>
      <c r="J338" s="15">
        <v>759.0</v>
      </c>
      <c r="K338" s="14"/>
      <c r="L338" s="14"/>
      <c r="M338" s="14"/>
      <c r="N338" s="16"/>
      <c r="O338" s="3">
        <f t="shared" si="1"/>
        <v>759</v>
      </c>
      <c r="P338" s="32"/>
      <c r="Q338" s="18" t="s">
        <v>196</v>
      </c>
      <c r="R338" s="18" t="s">
        <v>101</v>
      </c>
      <c r="S338" s="19" t="s">
        <v>750</v>
      </c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 ht="18.0" customHeight="1">
      <c r="A339" s="8" t="s">
        <v>19</v>
      </c>
      <c r="B339" s="33">
        <v>45099.0</v>
      </c>
      <c r="C339" s="10" t="s">
        <v>27</v>
      </c>
      <c r="D339" s="11" t="s">
        <v>751</v>
      </c>
      <c r="E339" s="12" t="s">
        <v>27</v>
      </c>
      <c r="F339" s="31" t="s">
        <v>680</v>
      </c>
      <c r="G339" s="15">
        <v>3000.0</v>
      </c>
      <c r="H339" s="15">
        <v>498.0</v>
      </c>
      <c r="I339" s="15">
        <v>33.0</v>
      </c>
      <c r="J339" s="15">
        <v>531.0</v>
      </c>
      <c r="K339" s="14"/>
      <c r="L339" s="14"/>
      <c r="M339" s="14"/>
      <c r="N339" s="16"/>
      <c r="O339" s="3">
        <f t="shared" si="1"/>
        <v>531</v>
      </c>
      <c r="P339" s="17"/>
      <c r="Q339" s="18" t="s">
        <v>30</v>
      </c>
      <c r="R339" s="18" t="s">
        <v>438</v>
      </c>
      <c r="S339" s="22" t="s">
        <v>752</v>
      </c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 ht="18.0" customHeight="1">
      <c r="A340" s="8" t="s">
        <v>19</v>
      </c>
      <c r="B340" s="33">
        <v>45099.0</v>
      </c>
      <c r="C340" s="10" t="s">
        <v>27</v>
      </c>
      <c r="D340" s="11" t="s">
        <v>753</v>
      </c>
      <c r="E340" s="12" t="s">
        <v>27</v>
      </c>
      <c r="F340" s="31" t="s">
        <v>680</v>
      </c>
      <c r="G340" s="15">
        <v>3600.0</v>
      </c>
      <c r="H340" s="15">
        <v>918.0</v>
      </c>
      <c r="I340" s="14"/>
      <c r="J340" s="15">
        <f>918-150</f>
        <v>768</v>
      </c>
      <c r="K340" s="14"/>
      <c r="L340" s="14"/>
      <c r="M340" s="14"/>
      <c r="N340" s="16"/>
      <c r="O340" s="3">
        <f t="shared" si="1"/>
        <v>768</v>
      </c>
      <c r="P340" s="24" t="s">
        <v>754</v>
      </c>
      <c r="Q340" s="18" t="s">
        <v>30</v>
      </c>
      <c r="R340" s="18" t="s">
        <v>438</v>
      </c>
      <c r="S340" s="22" t="s">
        <v>755</v>
      </c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 ht="18.0" customHeight="1">
      <c r="A341" s="8" t="s">
        <v>19</v>
      </c>
      <c r="B341" s="33">
        <v>45100.0</v>
      </c>
      <c r="C341" s="10" t="s">
        <v>20</v>
      </c>
      <c r="D341" s="11" t="s">
        <v>756</v>
      </c>
      <c r="E341" s="12" t="s">
        <v>22</v>
      </c>
      <c r="F341" s="31" t="s">
        <v>680</v>
      </c>
      <c r="G341" s="15">
        <v>1000.0</v>
      </c>
      <c r="H341" s="15">
        <v>712.0</v>
      </c>
      <c r="I341" s="15">
        <v>47.0</v>
      </c>
      <c r="J341" s="15">
        <v>759.0</v>
      </c>
      <c r="K341" s="14"/>
      <c r="L341" s="14"/>
      <c r="M341" s="14"/>
      <c r="N341" s="16"/>
      <c r="O341" s="3">
        <f t="shared" si="1"/>
        <v>759</v>
      </c>
      <c r="P341" s="17"/>
      <c r="Q341" s="18" t="s">
        <v>503</v>
      </c>
      <c r="R341" s="18" t="s">
        <v>101</v>
      </c>
      <c r="S341" s="19" t="s">
        <v>757</v>
      </c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 ht="18.0" customHeight="1">
      <c r="A342" s="8" t="s">
        <v>19</v>
      </c>
      <c r="B342" s="33">
        <v>45104.0</v>
      </c>
      <c r="C342" s="10" t="s">
        <v>20</v>
      </c>
      <c r="D342" s="11" t="s">
        <v>758</v>
      </c>
      <c r="E342" s="12" t="s">
        <v>22</v>
      </c>
      <c r="F342" s="31" t="s">
        <v>680</v>
      </c>
      <c r="G342" s="15">
        <v>3000.0</v>
      </c>
      <c r="H342" s="15">
        <v>712.0</v>
      </c>
      <c r="I342" s="15">
        <v>47.0</v>
      </c>
      <c r="J342" s="15">
        <v>759.0</v>
      </c>
      <c r="K342" s="14"/>
      <c r="L342" s="14"/>
      <c r="M342" s="14"/>
      <c r="N342" s="16"/>
      <c r="O342" s="3">
        <f t="shared" si="1"/>
        <v>759</v>
      </c>
      <c r="P342" s="17"/>
      <c r="Q342" s="18" t="s">
        <v>670</v>
      </c>
      <c r="R342" s="18" t="s">
        <v>101</v>
      </c>
      <c r="S342" s="19" t="s">
        <v>759</v>
      </c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 ht="18.0" customHeight="1">
      <c r="A343" s="8" t="s">
        <v>19</v>
      </c>
      <c r="B343" s="33">
        <v>44687.0</v>
      </c>
      <c r="C343" s="10" t="s">
        <v>20</v>
      </c>
      <c r="D343" s="11" t="s">
        <v>760</v>
      </c>
      <c r="E343" s="12" t="s">
        <v>22</v>
      </c>
      <c r="F343" s="13" t="s">
        <v>39</v>
      </c>
      <c r="G343" s="14"/>
      <c r="H343" s="15">
        <v>691.0</v>
      </c>
      <c r="I343" s="14"/>
      <c r="J343" s="15">
        <v>691.0</v>
      </c>
      <c r="K343" s="14"/>
      <c r="L343" s="14"/>
      <c r="M343" s="14"/>
      <c r="N343" s="16"/>
      <c r="O343" s="3">
        <f t="shared" si="1"/>
        <v>691</v>
      </c>
      <c r="P343" s="17"/>
      <c r="Q343" s="18" t="s">
        <v>61</v>
      </c>
      <c r="R343" s="18" t="s">
        <v>93</v>
      </c>
      <c r="S343" s="19" t="s">
        <v>761</v>
      </c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 ht="18.0" customHeight="1">
      <c r="A344" s="8" t="s">
        <v>19</v>
      </c>
      <c r="B344" s="33">
        <v>45124.0</v>
      </c>
      <c r="C344" s="10" t="s">
        <v>67</v>
      </c>
      <c r="D344" s="11" t="s">
        <v>762</v>
      </c>
      <c r="E344" s="12" t="s">
        <v>22</v>
      </c>
      <c r="F344" s="13" t="s">
        <v>39</v>
      </c>
      <c r="G344" s="15">
        <v>4000.0</v>
      </c>
      <c r="H344" s="15">
        <v>1226.0</v>
      </c>
      <c r="I344" s="14"/>
      <c r="J344" s="15">
        <v>1226.0</v>
      </c>
      <c r="K344" s="14"/>
      <c r="L344" s="15">
        <v>600.0</v>
      </c>
      <c r="M344" s="14"/>
      <c r="N344" s="16"/>
      <c r="O344" s="3">
        <f t="shared" si="1"/>
        <v>1826</v>
      </c>
      <c r="P344" s="17"/>
      <c r="Q344" s="18" t="s">
        <v>34</v>
      </c>
      <c r="R344" s="18" t="s">
        <v>454</v>
      </c>
      <c r="S344" s="19" t="s">
        <v>763</v>
      </c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 ht="18.0" customHeight="1">
      <c r="A345" s="8" t="s">
        <v>19</v>
      </c>
      <c r="B345" s="33">
        <v>45125.0</v>
      </c>
      <c r="C345" s="10" t="s">
        <v>20</v>
      </c>
      <c r="D345" s="11" t="s">
        <v>764</v>
      </c>
      <c r="E345" s="12" t="s">
        <v>22</v>
      </c>
      <c r="F345" s="31" t="s">
        <v>680</v>
      </c>
      <c r="G345" s="15">
        <v>1000.0</v>
      </c>
      <c r="H345" s="15">
        <v>625.0</v>
      </c>
      <c r="I345" s="14"/>
      <c r="J345" s="15">
        <v>625.0</v>
      </c>
      <c r="K345" s="14"/>
      <c r="L345" s="14"/>
      <c r="M345" s="15">
        <v>410.0</v>
      </c>
      <c r="N345" s="16"/>
      <c r="O345" s="3">
        <f t="shared" si="1"/>
        <v>1035</v>
      </c>
      <c r="P345" s="17"/>
      <c r="Q345" s="18" t="s">
        <v>30</v>
      </c>
      <c r="R345" s="18" t="s">
        <v>454</v>
      </c>
      <c r="S345" s="19" t="s">
        <v>765</v>
      </c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 ht="18.0" customHeight="1">
      <c r="A346" s="8" t="s">
        <v>19</v>
      </c>
      <c r="B346" s="33">
        <v>45125.0</v>
      </c>
      <c r="C346" s="10" t="s">
        <v>20</v>
      </c>
      <c r="D346" s="11" t="s">
        <v>766</v>
      </c>
      <c r="E346" s="12" t="s">
        <v>22</v>
      </c>
      <c r="F346" s="31" t="s">
        <v>680</v>
      </c>
      <c r="G346" s="15">
        <v>1000.0</v>
      </c>
      <c r="H346" s="15">
        <v>625.0</v>
      </c>
      <c r="I346" s="14"/>
      <c r="J346" s="15">
        <v>625.0</v>
      </c>
      <c r="K346" s="14"/>
      <c r="L346" s="14"/>
      <c r="M346" s="14"/>
      <c r="N346" s="16"/>
      <c r="O346" s="3">
        <f t="shared" si="1"/>
        <v>625</v>
      </c>
      <c r="P346" s="17"/>
      <c r="Q346" s="18" t="s">
        <v>30</v>
      </c>
      <c r="R346" s="18" t="s">
        <v>454</v>
      </c>
      <c r="S346" s="19" t="s">
        <v>767</v>
      </c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 ht="18.0" customHeight="1">
      <c r="A347" s="8" t="s">
        <v>19</v>
      </c>
      <c r="B347" s="33">
        <v>45135.0</v>
      </c>
      <c r="C347" s="10" t="s">
        <v>20</v>
      </c>
      <c r="D347" s="11" t="s">
        <v>768</v>
      </c>
      <c r="E347" s="12" t="s">
        <v>22</v>
      </c>
      <c r="F347" s="31" t="s">
        <v>680</v>
      </c>
      <c r="G347" s="15">
        <v>2000.0</v>
      </c>
      <c r="H347" s="15">
        <v>853.0</v>
      </c>
      <c r="I347" s="14"/>
      <c r="J347" s="15">
        <v>853.0</v>
      </c>
      <c r="K347" s="14"/>
      <c r="L347" s="14"/>
      <c r="M347" s="14"/>
      <c r="N347" s="16"/>
      <c r="O347" s="3">
        <f t="shared" si="1"/>
        <v>853</v>
      </c>
      <c r="P347" s="17"/>
      <c r="Q347" s="18" t="s">
        <v>125</v>
      </c>
      <c r="R347" s="18" t="s">
        <v>454</v>
      </c>
      <c r="S347" s="19" t="s">
        <v>769</v>
      </c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 ht="18.0" customHeight="1">
      <c r="A348" s="8" t="s">
        <v>19</v>
      </c>
      <c r="B348" s="9">
        <v>43160.0</v>
      </c>
      <c r="C348" s="10" t="s">
        <v>27</v>
      </c>
      <c r="D348" s="11" t="s">
        <v>770</v>
      </c>
      <c r="E348" s="12" t="s">
        <v>22</v>
      </c>
      <c r="F348" s="13" t="s">
        <v>39</v>
      </c>
      <c r="G348" s="14"/>
      <c r="H348" s="15">
        <v>410.0</v>
      </c>
      <c r="I348" s="14"/>
      <c r="J348" s="15">
        <v>410.0</v>
      </c>
      <c r="K348" s="14"/>
      <c r="L348" s="14"/>
      <c r="M348" s="14"/>
      <c r="N348" s="16"/>
      <c r="O348" s="3">
        <f t="shared" si="1"/>
        <v>410</v>
      </c>
      <c r="P348" s="17"/>
      <c r="Q348" s="18" t="s">
        <v>34</v>
      </c>
      <c r="R348" s="18" t="s">
        <v>25</v>
      </c>
      <c r="S348" s="19" t="s">
        <v>771</v>
      </c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 ht="18.0" customHeight="1">
      <c r="A349" s="8" t="s">
        <v>19</v>
      </c>
      <c r="B349" s="33">
        <v>45139.0</v>
      </c>
      <c r="C349" s="10" t="s">
        <v>20</v>
      </c>
      <c r="D349" s="11" t="s">
        <v>772</v>
      </c>
      <c r="E349" s="12" t="s">
        <v>22</v>
      </c>
      <c r="F349" s="31" t="s">
        <v>680</v>
      </c>
      <c r="G349" s="15">
        <v>2000.0</v>
      </c>
      <c r="H349" s="15">
        <v>523.0</v>
      </c>
      <c r="I349" s="14"/>
      <c r="J349" s="15">
        <v>523.0</v>
      </c>
      <c r="K349" s="14"/>
      <c r="L349" s="14"/>
      <c r="M349" s="14"/>
      <c r="N349" s="16"/>
      <c r="O349" s="3">
        <f t="shared" si="1"/>
        <v>523</v>
      </c>
      <c r="P349" s="17"/>
      <c r="Q349" s="18" t="s">
        <v>34</v>
      </c>
      <c r="R349" s="18" t="s">
        <v>379</v>
      </c>
      <c r="S349" s="19" t="s">
        <v>773</v>
      </c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 ht="18.0" customHeight="1">
      <c r="A350" s="8" t="s">
        <v>19</v>
      </c>
      <c r="B350" s="33">
        <v>45140.0</v>
      </c>
      <c r="C350" s="10" t="s">
        <v>20</v>
      </c>
      <c r="D350" s="11" t="s">
        <v>774</v>
      </c>
      <c r="E350" s="12" t="s">
        <v>22</v>
      </c>
      <c r="F350" s="31" t="s">
        <v>680</v>
      </c>
      <c r="G350" s="15">
        <v>3500.0</v>
      </c>
      <c r="H350" s="15">
        <v>712.0</v>
      </c>
      <c r="I350" s="14"/>
      <c r="J350" s="15">
        <v>712.0</v>
      </c>
      <c r="K350" s="14"/>
      <c r="L350" s="14"/>
      <c r="M350" s="14"/>
      <c r="N350" s="16"/>
      <c r="O350" s="3">
        <f t="shared" si="1"/>
        <v>712</v>
      </c>
      <c r="P350" s="17"/>
      <c r="Q350" s="18" t="s">
        <v>34</v>
      </c>
      <c r="R350" s="18" t="s">
        <v>379</v>
      </c>
      <c r="S350" s="19" t="s">
        <v>775</v>
      </c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 ht="18.0" customHeight="1">
      <c r="A351" s="8" t="s">
        <v>19</v>
      </c>
      <c r="B351" s="33">
        <v>45146.0</v>
      </c>
      <c r="C351" s="10" t="s">
        <v>20</v>
      </c>
      <c r="D351" s="11" t="s">
        <v>776</v>
      </c>
      <c r="E351" s="12" t="s">
        <v>22</v>
      </c>
      <c r="F351" s="31" t="s">
        <v>680</v>
      </c>
      <c r="G351" s="15">
        <v>4000.0</v>
      </c>
      <c r="H351" s="15">
        <v>628.0</v>
      </c>
      <c r="I351" s="14"/>
      <c r="J351" s="15">
        <v>628.0</v>
      </c>
      <c r="K351" s="14"/>
      <c r="L351" s="14"/>
      <c r="M351" s="14"/>
      <c r="N351" s="16"/>
      <c r="O351" s="3">
        <f t="shared" si="1"/>
        <v>628</v>
      </c>
      <c r="P351" s="17"/>
      <c r="Q351" s="18" t="s">
        <v>379</v>
      </c>
      <c r="R351" s="18" t="s">
        <v>379</v>
      </c>
      <c r="S351" s="19" t="s">
        <v>777</v>
      </c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 ht="18.0" customHeight="1">
      <c r="A352" s="8" t="s">
        <v>19</v>
      </c>
      <c r="B352" s="33">
        <v>45146.0</v>
      </c>
      <c r="C352" s="10" t="s">
        <v>27</v>
      </c>
      <c r="D352" s="11" t="s">
        <v>778</v>
      </c>
      <c r="E352" s="12" t="s">
        <v>22</v>
      </c>
      <c r="F352" s="31" t="s">
        <v>680</v>
      </c>
      <c r="G352" s="15">
        <v>4000.0</v>
      </c>
      <c r="H352" s="15">
        <v>712.0</v>
      </c>
      <c r="I352" s="14"/>
      <c r="J352" s="15">
        <v>712.0</v>
      </c>
      <c r="K352" s="14"/>
      <c r="L352" s="14"/>
      <c r="M352" s="14"/>
      <c r="N352" s="16"/>
      <c r="O352" s="3">
        <f t="shared" si="1"/>
        <v>712</v>
      </c>
      <c r="P352" s="17"/>
      <c r="Q352" s="18" t="s">
        <v>30</v>
      </c>
      <c r="R352" s="18" t="s">
        <v>379</v>
      </c>
      <c r="S352" s="19" t="s">
        <v>779</v>
      </c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 ht="18.0" customHeight="1">
      <c r="A353" s="8" t="s">
        <v>19</v>
      </c>
      <c r="B353" s="33">
        <v>45148.0</v>
      </c>
      <c r="C353" s="10" t="s">
        <v>27</v>
      </c>
      <c r="D353" s="11" t="s">
        <v>780</v>
      </c>
      <c r="E353" s="12" t="s">
        <v>27</v>
      </c>
      <c r="F353" s="31" t="s">
        <v>680</v>
      </c>
      <c r="G353" s="15">
        <v>4000.0</v>
      </c>
      <c r="H353" s="15">
        <v>712.0</v>
      </c>
      <c r="I353" s="14"/>
      <c r="J353" s="15">
        <v>712.0</v>
      </c>
      <c r="K353" s="14"/>
      <c r="L353" s="14"/>
      <c r="M353" s="15">
        <v>380.0</v>
      </c>
      <c r="N353" s="16"/>
      <c r="O353" s="3">
        <f t="shared" si="1"/>
        <v>1092</v>
      </c>
      <c r="P353" s="17"/>
      <c r="Q353" s="18" t="s">
        <v>30</v>
      </c>
      <c r="R353" s="18" t="s">
        <v>660</v>
      </c>
      <c r="S353" s="22" t="s">
        <v>781</v>
      </c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 ht="18.0" customHeight="1">
      <c r="A354" s="8" t="s">
        <v>19</v>
      </c>
      <c r="B354" s="33">
        <v>45149.0</v>
      </c>
      <c r="C354" s="10" t="s">
        <v>20</v>
      </c>
      <c r="D354" s="11" t="s">
        <v>782</v>
      </c>
      <c r="E354" s="12" t="s">
        <v>22</v>
      </c>
      <c r="F354" s="31" t="s">
        <v>680</v>
      </c>
      <c r="G354" s="15">
        <v>4000.0</v>
      </c>
      <c r="H354" s="15">
        <v>712.0</v>
      </c>
      <c r="I354" s="14"/>
      <c r="J354" s="15">
        <v>712.0</v>
      </c>
      <c r="K354" s="14"/>
      <c r="L354" s="14"/>
      <c r="M354" s="15">
        <f>410*2</f>
        <v>820</v>
      </c>
      <c r="N354" s="23">
        <v>820.0</v>
      </c>
      <c r="O354" s="3">
        <f t="shared" si="1"/>
        <v>712</v>
      </c>
      <c r="P354" s="17"/>
      <c r="Q354" s="18" t="s">
        <v>34</v>
      </c>
      <c r="R354" s="18" t="s">
        <v>379</v>
      </c>
      <c r="S354" s="19" t="s">
        <v>783</v>
      </c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 ht="18.0" customHeight="1">
      <c r="A355" s="8" t="s">
        <v>19</v>
      </c>
      <c r="B355" s="33">
        <v>45152.0</v>
      </c>
      <c r="C355" s="10" t="s">
        <v>20</v>
      </c>
      <c r="D355" s="11" t="s">
        <v>784</v>
      </c>
      <c r="E355" s="12" t="s">
        <v>22</v>
      </c>
      <c r="F355" s="31" t="s">
        <v>680</v>
      </c>
      <c r="G355" s="15">
        <v>3600.0</v>
      </c>
      <c r="H355" s="15">
        <v>628.0</v>
      </c>
      <c r="I355" s="14"/>
      <c r="J355" s="15">
        <v>628.0</v>
      </c>
      <c r="K355" s="14"/>
      <c r="L355" s="14"/>
      <c r="M355" s="14"/>
      <c r="N355" s="16"/>
      <c r="O355" s="3">
        <f t="shared" si="1"/>
        <v>628</v>
      </c>
      <c r="P355" s="17"/>
      <c r="Q355" s="18" t="s">
        <v>667</v>
      </c>
      <c r="R355" s="18" t="s">
        <v>379</v>
      </c>
      <c r="S355" s="19" t="s">
        <v>785</v>
      </c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 ht="18.0" customHeight="1">
      <c r="A356" s="8" t="s">
        <v>19</v>
      </c>
      <c r="B356" s="33">
        <v>45154.0</v>
      </c>
      <c r="C356" s="10" t="s">
        <v>20</v>
      </c>
      <c r="D356" s="11" t="s">
        <v>786</v>
      </c>
      <c r="E356" s="12" t="s">
        <v>22</v>
      </c>
      <c r="F356" s="31" t="s">
        <v>680</v>
      </c>
      <c r="G356" s="15">
        <v>4000.0</v>
      </c>
      <c r="H356" s="15">
        <v>712.0</v>
      </c>
      <c r="I356" s="14"/>
      <c r="J356" s="15">
        <v>712.0</v>
      </c>
      <c r="K356" s="14"/>
      <c r="L356" s="14"/>
      <c r="M356" s="14"/>
      <c r="N356" s="16"/>
      <c r="O356" s="3">
        <f t="shared" si="1"/>
        <v>712</v>
      </c>
      <c r="P356" s="17"/>
      <c r="Q356" s="18" t="s">
        <v>34</v>
      </c>
      <c r="R356" s="18" t="s">
        <v>379</v>
      </c>
      <c r="S356" s="19" t="s">
        <v>787</v>
      </c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 ht="18.0" customHeight="1">
      <c r="A357" s="8" t="s">
        <v>19</v>
      </c>
      <c r="B357" s="9">
        <v>45156.0</v>
      </c>
      <c r="C357" s="10" t="s">
        <v>20</v>
      </c>
      <c r="D357" s="11" t="s">
        <v>788</v>
      </c>
      <c r="E357" s="12" t="s">
        <v>22</v>
      </c>
      <c r="F357" s="31" t="s">
        <v>680</v>
      </c>
      <c r="G357" s="15">
        <v>3200.0</v>
      </c>
      <c r="H357" s="15">
        <v>712.0</v>
      </c>
      <c r="I357" s="14"/>
      <c r="J357" s="15">
        <v>712.0</v>
      </c>
      <c r="K357" s="14"/>
      <c r="L357" s="14"/>
      <c r="M357" s="14"/>
      <c r="N357" s="16"/>
      <c r="O357" s="3">
        <f t="shared" si="1"/>
        <v>712</v>
      </c>
      <c r="P357" s="17"/>
      <c r="Q357" s="18" t="s">
        <v>384</v>
      </c>
      <c r="R357" s="18" t="s">
        <v>379</v>
      </c>
      <c r="S357" s="19" t="s">
        <v>789</v>
      </c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 ht="18.0" customHeight="1">
      <c r="A358" s="8" t="s">
        <v>19</v>
      </c>
      <c r="B358" s="9">
        <v>45159.0</v>
      </c>
      <c r="C358" s="10" t="s">
        <v>20</v>
      </c>
      <c r="D358" s="11" t="s">
        <v>790</v>
      </c>
      <c r="E358" s="12" t="s">
        <v>22</v>
      </c>
      <c r="F358" s="31" t="s">
        <v>680</v>
      </c>
      <c r="G358" s="15">
        <v>2000.0</v>
      </c>
      <c r="H358" s="15">
        <v>712.0</v>
      </c>
      <c r="I358" s="14"/>
      <c r="J358" s="15">
        <v>712.0</v>
      </c>
      <c r="K358" s="14"/>
      <c r="L358" s="14"/>
      <c r="M358" s="14"/>
      <c r="N358" s="16"/>
      <c r="O358" s="3">
        <f t="shared" si="1"/>
        <v>712</v>
      </c>
      <c r="P358" s="17"/>
      <c r="Q358" s="18" t="s">
        <v>446</v>
      </c>
      <c r="R358" s="18" t="s">
        <v>379</v>
      </c>
      <c r="S358" s="19" t="s">
        <v>791</v>
      </c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 ht="18.0" customHeight="1">
      <c r="A359" s="8" t="s">
        <v>19</v>
      </c>
      <c r="B359" s="9">
        <v>45160.0</v>
      </c>
      <c r="C359" s="10" t="s">
        <v>20</v>
      </c>
      <c r="D359" s="11" t="s">
        <v>792</v>
      </c>
      <c r="E359" s="12" t="s">
        <v>22</v>
      </c>
      <c r="F359" s="31" t="s">
        <v>680</v>
      </c>
      <c r="G359" s="15">
        <v>4000.0</v>
      </c>
      <c r="H359" s="15">
        <v>712.0</v>
      </c>
      <c r="I359" s="14"/>
      <c r="J359" s="15">
        <v>712.0</v>
      </c>
      <c r="K359" s="14"/>
      <c r="L359" s="14"/>
      <c r="M359" s="14"/>
      <c r="N359" s="16"/>
      <c r="O359" s="3">
        <f t="shared" si="1"/>
        <v>712</v>
      </c>
      <c r="P359" s="17"/>
      <c r="Q359" s="18" t="s">
        <v>30</v>
      </c>
      <c r="R359" s="18" t="s">
        <v>379</v>
      </c>
      <c r="S359" s="19" t="s">
        <v>793</v>
      </c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 ht="18.0" customHeight="1">
      <c r="A360" s="8" t="s">
        <v>19</v>
      </c>
      <c r="B360" s="9">
        <v>45163.0</v>
      </c>
      <c r="C360" s="10" t="s">
        <v>20</v>
      </c>
      <c r="D360" s="11" t="s">
        <v>794</v>
      </c>
      <c r="E360" s="12" t="s">
        <v>22</v>
      </c>
      <c r="F360" s="31" t="s">
        <v>680</v>
      </c>
      <c r="G360" s="15">
        <v>4000.0</v>
      </c>
      <c r="H360" s="15">
        <v>712.0</v>
      </c>
      <c r="I360" s="14"/>
      <c r="J360" s="15">
        <v>712.0</v>
      </c>
      <c r="K360" s="14"/>
      <c r="L360" s="14"/>
      <c r="M360" s="14"/>
      <c r="N360" s="16"/>
      <c r="O360" s="3">
        <f t="shared" si="1"/>
        <v>712</v>
      </c>
      <c r="P360" s="32"/>
      <c r="Q360" s="18" t="s">
        <v>125</v>
      </c>
      <c r="R360" s="18" t="s">
        <v>379</v>
      </c>
      <c r="S360" s="19" t="s">
        <v>795</v>
      </c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 ht="18.0" customHeight="1">
      <c r="A361" s="8" t="s">
        <v>19</v>
      </c>
      <c r="B361" s="33">
        <v>44834.0</v>
      </c>
      <c r="C361" s="10" t="s">
        <v>20</v>
      </c>
      <c r="D361" s="11" t="s">
        <v>796</v>
      </c>
      <c r="E361" s="12" t="s">
        <v>22</v>
      </c>
      <c r="F361" s="13" t="s">
        <v>39</v>
      </c>
      <c r="G361" s="14"/>
      <c r="H361" s="15">
        <v>1130.0</v>
      </c>
      <c r="I361" s="14"/>
      <c r="J361" s="15">
        <v>1130.0</v>
      </c>
      <c r="K361" s="14"/>
      <c r="L361" s="14"/>
      <c r="M361" s="14"/>
      <c r="N361" s="16"/>
      <c r="O361" s="3">
        <f t="shared" si="1"/>
        <v>1130</v>
      </c>
      <c r="P361" s="28"/>
      <c r="Q361" s="18" t="s">
        <v>125</v>
      </c>
      <c r="R361" s="18" t="s">
        <v>379</v>
      </c>
      <c r="S361" s="19" t="s">
        <v>797</v>
      </c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 ht="18.0" customHeight="1">
      <c r="A362" s="8" t="s">
        <v>19</v>
      </c>
      <c r="B362" s="9">
        <v>45173.0</v>
      </c>
      <c r="C362" s="10" t="s">
        <v>20</v>
      </c>
      <c r="D362" s="11" t="s">
        <v>798</v>
      </c>
      <c r="E362" s="12" t="s">
        <v>22</v>
      </c>
      <c r="F362" s="13" t="s">
        <v>680</v>
      </c>
      <c r="G362" s="15">
        <v>4000.0</v>
      </c>
      <c r="H362" s="15">
        <v>712.0</v>
      </c>
      <c r="I362" s="14"/>
      <c r="J362" s="15">
        <v>712.0</v>
      </c>
      <c r="K362" s="14"/>
      <c r="L362" s="14"/>
      <c r="M362" s="14"/>
      <c r="N362" s="16"/>
      <c r="O362" s="3">
        <f t="shared" si="1"/>
        <v>712</v>
      </c>
      <c r="P362" s="32"/>
      <c r="Q362" s="18" t="s">
        <v>34</v>
      </c>
      <c r="R362" s="18" t="s">
        <v>379</v>
      </c>
      <c r="S362" s="19" t="s">
        <v>799</v>
      </c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 ht="18.0" customHeight="1">
      <c r="A363" s="8" t="s">
        <v>19</v>
      </c>
      <c r="B363" s="9">
        <v>45183.0</v>
      </c>
      <c r="C363" s="10" t="s">
        <v>27</v>
      </c>
      <c r="D363" s="11" t="s">
        <v>800</v>
      </c>
      <c r="E363" s="12" t="s">
        <v>27</v>
      </c>
      <c r="F363" s="13" t="s">
        <v>680</v>
      </c>
      <c r="G363" s="15">
        <v>4000.0</v>
      </c>
      <c r="H363" s="15">
        <v>712.0</v>
      </c>
      <c r="I363" s="14"/>
      <c r="J363" s="15">
        <v>712.0</v>
      </c>
      <c r="K363" s="14"/>
      <c r="L363" s="14"/>
      <c r="M363" s="14"/>
      <c r="N363" s="16"/>
      <c r="O363" s="3">
        <f t="shared" si="1"/>
        <v>712</v>
      </c>
      <c r="P363" s="32"/>
      <c r="Q363" s="18" t="s">
        <v>30</v>
      </c>
      <c r="R363" s="18">
        <v>9.0</v>
      </c>
      <c r="S363" s="22" t="s">
        <v>801</v>
      </c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 ht="18.0" customHeight="1">
      <c r="A364" s="8" t="s">
        <v>19</v>
      </c>
      <c r="B364" s="9">
        <v>45190.0</v>
      </c>
      <c r="C364" s="10" t="s">
        <v>20</v>
      </c>
      <c r="D364" s="11" t="s">
        <v>802</v>
      </c>
      <c r="E364" s="12" t="s">
        <v>22</v>
      </c>
      <c r="F364" s="13" t="s">
        <v>680</v>
      </c>
      <c r="G364" s="15">
        <v>3800.0</v>
      </c>
      <c r="H364" s="15">
        <v>712.0</v>
      </c>
      <c r="I364" s="14"/>
      <c r="J364" s="15">
        <v>712.0</v>
      </c>
      <c r="K364" s="14"/>
      <c r="L364" s="14"/>
      <c r="M364" s="15">
        <v>680.0</v>
      </c>
      <c r="N364" s="16"/>
      <c r="O364" s="3">
        <f t="shared" si="1"/>
        <v>1392</v>
      </c>
      <c r="P364" s="32"/>
      <c r="Q364" s="18" t="s">
        <v>196</v>
      </c>
      <c r="R364" s="18" t="s">
        <v>379</v>
      </c>
      <c r="S364" s="19" t="s">
        <v>803</v>
      </c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</row>
    <row r="365" ht="18.0" customHeight="1">
      <c r="A365" s="8" t="s">
        <v>19</v>
      </c>
      <c r="B365" s="9">
        <v>45190.0</v>
      </c>
      <c r="C365" s="10" t="s">
        <v>27</v>
      </c>
      <c r="D365" s="11" t="s">
        <v>804</v>
      </c>
      <c r="E365" s="12" t="s">
        <v>27</v>
      </c>
      <c r="F365" s="13" t="s">
        <v>453</v>
      </c>
      <c r="G365" s="15">
        <v>4000.0</v>
      </c>
      <c r="H365" s="15">
        <v>1460.0</v>
      </c>
      <c r="I365" s="14"/>
      <c r="J365" s="15">
        <v>1460.0</v>
      </c>
      <c r="K365" s="14"/>
      <c r="L365" s="14"/>
      <c r="M365" s="15">
        <f>150*2</f>
        <v>300</v>
      </c>
      <c r="N365" s="23">
        <v>382.0</v>
      </c>
      <c r="O365" s="3">
        <f t="shared" si="1"/>
        <v>1378</v>
      </c>
      <c r="P365" s="37" t="s">
        <v>805</v>
      </c>
      <c r="Q365" s="18" t="s">
        <v>30</v>
      </c>
      <c r="R365" s="18">
        <v>9.0</v>
      </c>
      <c r="S365" s="22" t="s">
        <v>806</v>
      </c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</row>
    <row r="366" ht="18.0" customHeight="1">
      <c r="A366" s="8" t="s">
        <v>19</v>
      </c>
      <c r="B366" s="9">
        <v>45191.0</v>
      </c>
      <c r="C366" s="10" t="s">
        <v>27</v>
      </c>
      <c r="D366" s="11" t="s">
        <v>807</v>
      </c>
      <c r="E366" s="12" t="s">
        <v>27</v>
      </c>
      <c r="F366" s="13" t="s">
        <v>680</v>
      </c>
      <c r="G366" s="15">
        <v>4000.0</v>
      </c>
      <c r="H366" s="15">
        <v>712.0</v>
      </c>
      <c r="I366" s="14"/>
      <c r="J366" s="15">
        <v>712.0</v>
      </c>
      <c r="K366" s="14"/>
      <c r="L366" s="14"/>
      <c r="M366" s="14"/>
      <c r="N366" s="16"/>
      <c r="O366" s="3">
        <f t="shared" si="1"/>
        <v>712</v>
      </c>
      <c r="P366" s="32"/>
      <c r="Q366" s="18" t="s">
        <v>30</v>
      </c>
      <c r="R366" s="18">
        <v>9.0</v>
      </c>
      <c r="S366" s="22" t="s">
        <v>808</v>
      </c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</row>
    <row r="367" ht="18.0" customHeight="1">
      <c r="A367" s="8" t="s">
        <v>19</v>
      </c>
      <c r="B367" s="9">
        <v>45196.0</v>
      </c>
      <c r="C367" s="10" t="s">
        <v>20</v>
      </c>
      <c r="D367" s="11" t="s">
        <v>809</v>
      </c>
      <c r="E367" s="12" t="s">
        <v>22</v>
      </c>
      <c r="F367" s="13" t="s">
        <v>680</v>
      </c>
      <c r="G367" s="15">
        <v>4000.0</v>
      </c>
      <c r="H367" s="15">
        <v>712.0</v>
      </c>
      <c r="I367" s="14"/>
      <c r="J367" s="15">
        <v>712.0</v>
      </c>
      <c r="K367" s="14"/>
      <c r="L367" s="14"/>
      <c r="M367" s="14"/>
      <c r="N367" s="16"/>
      <c r="O367" s="3">
        <f t="shared" si="1"/>
        <v>712</v>
      </c>
      <c r="P367" s="32"/>
      <c r="Q367" s="18" t="s">
        <v>125</v>
      </c>
      <c r="R367" s="18" t="s">
        <v>379</v>
      </c>
      <c r="S367" s="19" t="s">
        <v>810</v>
      </c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</row>
    <row r="368" ht="18.0" customHeight="1">
      <c r="A368" s="8" t="s">
        <v>19</v>
      </c>
      <c r="B368" s="9">
        <v>45204.0</v>
      </c>
      <c r="C368" s="10" t="s">
        <v>20</v>
      </c>
      <c r="D368" s="11" t="s">
        <v>811</v>
      </c>
      <c r="E368" s="12" t="s">
        <v>22</v>
      </c>
      <c r="F368" s="13" t="s">
        <v>39</v>
      </c>
      <c r="G368" s="15">
        <v>4000.0</v>
      </c>
      <c r="H368" s="15">
        <v>1026.0</v>
      </c>
      <c r="I368" s="14"/>
      <c r="J368" s="15">
        <v>1026.0</v>
      </c>
      <c r="K368" s="14"/>
      <c r="L368" s="14"/>
      <c r="M368" s="15">
        <f>680*3</f>
        <v>2040</v>
      </c>
      <c r="N368" s="16"/>
      <c r="O368" s="3">
        <f t="shared" si="1"/>
        <v>3066</v>
      </c>
      <c r="P368" s="17"/>
      <c r="Q368" s="18" t="s">
        <v>34</v>
      </c>
      <c r="R368" s="18">
        <v>10.0</v>
      </c>
      <c r="S368" s="19" t="s">
        <v>812</v>
      </c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</row>
    <row r="369" ht="18.0" customHeight="1">
      <c r="A369" s="8" t="s">
        <v>19</v>
      </c>
      <c r="B369" s="33">
        <v>45229.0</v>
      </c>
      <c r="C369" s="10" t="s">
        <v>67</v>
      </c>
      <c r="D369" s="11" t="s">
        <v>813</v>
      </c>
      <c r="E369" s="12" t="s">
        <v>22</v>
      </c>
      <c r="F369" s="13" t="s">
        <v>680</v>
      </c>
      <c r="G369" s="15">
        <v>4000.0</v>
      </c>
      <c r="H369" s="15">
        <v>712.0</v>
      </c>
      <c r="I369" s="14"/>
      <c r="J369" s="15">
        <v>712.0</v>
      </c>
      <c r="K369" s="14"/>
      <c r="L369" s="14"/>
      <c r="M369" s="14"/>
      <c r="N369" s="16"/>
      <c r="O369" s="3">
        <f t="shared" si="1"/>
        <v>712</v>
      </c>
      <c r="P369" s="32"/>
      <c r="Q369" s="18" t="s">
        <v>596</v>
      </c>
      <c r="R369" s="18">
        <v>10.0</v>
      </c>
      <c r="S369" s="19" t="s">
        <v>814</v>
      </c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</row>
    <row r="370" ht="18.0" customHeight="1">
      <c r="A370" s="8" t="s">
        <v>19</v>
      </c>
      <c r="B370" s="9">
        <v>44039.0</v>
      </c>
      <c r="C370" s="10" t="s">
        <v>20</v>
      </c>
      <c r="D370" s="11" t="s">
        <v>815</v>
      </c>
      <c r="E370" s="12" t="s">
        <v>22</v>
      </c>
      <c r="F370" s="13" t="s">
        <v>39</v>
      </c>
      <c r="G370" s="14"/>
      <c r="H370" s="15">
        <v>460.0</v>
      </c>
      <c r="I370" s="14"/>
      <c r="J370" s="15">
        <v>460.0</v>
      </c>
      <c r="K370" s="14"/>
      <c r="L370" s="14"/>
      <c r="M370" s="14"/>
      <c r="N370" s="16"/>
      <c r="O370" s="3">
        <f t="shared" si="1"/>
        <v>460</v>
      </c>
      <c r="P370" s="17"/>
      <c r="Q370" s="18" t="s">
        <v>34</v>
      </c>
      <c r="R370" s="18" t="s">
        <v>25</v>
      </c>
      <c r="S370" s="19" t="s">
        <v>816</v>
      </c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</row>
    <row r="371" ht="18.0" customHeight="1">
      <c r="A371" s="8" t="s">
        <v>19</v>
      </c>
      <c r="B371" s="30">
        <v>45251.0</v>
      </c>
      <c r="C371" s="10" t="s">
        <v>20</v>
      </c>
      <c r="D371" s="11" t="s">
        <v>817</v>
      </c>
      <c r="E371" s="12" t="s">
        <v>22</v>
      </c>
      <c r="F371" s="13" t="s">
        <v>680</v>
      </c>
      <c r="G371" s="15">
        <v>625.0</v>
      </c>
      <c r="H371" s="15">
        <v>262.0</v>
      </c>
      <c r="I371" s="14"/>
      <c r="J371" s="15">
        <v>262.0</v>
      </c>
      <c r="K371" s="14"/>
      <c r="L371" s="14"/>
      <c r="M371" s="14"/>
      <c r="N371" s="16"/>
      <c r="O371" s="3">
        <f t="shared" si="1"/>
        <v>262</v>
      </c>
      <c r="P371" s="17"/>
      <c r="Q371" s="18" t="s">
        <v>406</v>
      </c>
      <c r="R371" s="18">
        <v>11.0</v>
      </c>
      <c r="S371" s="19" t="s">
        <v>818</v>
      </c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</row>
    <row r="372" ht="18.0" customHeight="1">
      <c r="A372" s="8" t="s">
        <v>19</v>
      </c>
      <c r="B372" s="30">
        <v>45251.0</v>
      </c>
      <c r="C372" s="10" t="s">
        <v>20</v>
      </c>
      <c r="D372" s="11" t="s">
        <v>817</v>
      </c>
      <c r="E372" s="12" t="s">
        <v>22</v>
      </c>
      <c r="F372" s="13" t="s">
        <v>680</v>
      </c>
      <c r="G372" s="15">
        <v>625.0</v>
      </c>
      <c r="H372" s="15">
        <v>262.0</v>
      </c>
      <c r="I372" s="14"/>
      <c r="J372" s="15">
        <v>262.0</v>
      </c>
      <c r="K372" s="14"/>
      <c r="L372" s="14"/>
      <c r="M372" s="14"/>
      <c r="N372" s="16"/>
      <c r="O372" s="3">
        <f t="shared" si="1"/>
        <v>262</v>
      </c>
      <c r="P372" s="17"/>
      <c r="Q372" s="18" t="s">
        <v>406</v>
      </c>
      <c r="R372" s="18">
        <v>11.0</v>
      </c>
      <c r="S372" s="19" t="s">
        <v>819</v>
      </c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</row>
    <row r="373" ht="18.0" customHeight="1">
      <c r="A373" s="8" t="s">
        <v>19</v>
      </c>
      <c r="B373" s="30">
        <v>45251.0</v>
      </c>
      <c r="C373" s="10" t="s">
        <v>20</v>
      </c>
      <c r="D373" s="11" t="s">
        <v>817</v>
      </c>
      <c r="E373" s="12" t="s">
        <v>22</v>
      </c>
      <c r="F373" s="13" t="s">
        <v>680</v>
      </c>
      <c r="G373" s="15">
        <v>625.0</v>
      </c>
      <c r="H373" s="15">
        <v>262.0</v>
      </c>
      <c r="I373" s="14"/>
      <c r="J373" s="15">
        <v>262.0</v>
      </c>
      <c r="K373" s="14"/>
      <c r="L373" s="14"/>
      <c r="M373" s="14"/>
      <c r="N373" s="16"/>
      <c r="O373" s="3">
        <f t="shared" si="1"/>
        <v>262</v>
      </c>
      <c r="P373" s="17"/>
      <c r="Q373" s="18" t="s">
        <v>406</v>
      </c>
      <c r="R373" s="18">
        <v>11.0</v>
      </c>
      <c r="S373" s="19" t="s">
        <v>820</v>
      </c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</row>
    <row r="374" ht="18.0" customHeight="1">
      <c r="A374" s="8" t="s">
        <v>19</v>
      </c>
      <c r="B374" s="30">
        <v>45251.0</v>
      </c>
      <c r="C374" s="10" t="s">
        <v>20</v>
      </c>
      <c r="D374" s="11" t="s">
        <v>817</v>
      </c>
      <c r="E374" s="12" t="s">
        <v>22</v>
      </c>
      <c r="F374" s="13" t="s">
        <v>680</v>
      </c>
      <c r="G374" s="15">
        <v>625.0</v>
      </c>
      <c r="H374" s="15">
        <v>262.0</v>
      </c>
      <c r="I374" s="14"/>
      <c r="J374" s="15">
        <v>262.0</v>
      </c>
      <c r="K374" s="14"/>
      <c r="L374" s="14"/>
      <c r="M374" s="14"/>
      <c r="N374" s="16"/>
      <c r="O374" s="3">
        <f t="shared" si="1"/>
        <v>262</v>
      </c>
      <c r="P374" s="17"/>
      <c r="Q374" s="18" t="s">
        <v>406</v>
      </c>
      <c r="R374" s="18">
        <v>11.0</v>
      </c>
      <c r="S374" s="19" t="s">
        <v>821</v>
      </c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</row>
    <row r="375" ht="18.0" customHeight="1">
      <c r="A375" s="8" t="s">
        <v>19</v>
      </c>
      <c r="B375" s="30">
        <v>45252.0</v>
      </c>
      <c r="C375" s="10" t="s">
        <v>20</v>
      </c>
      <c r="D375" s="11" t="s">
        <v>822</v>
      </c>
      <c r="E375" s="12" t="s">
        <v>22</v>
      </c>
      <c r="F375" s="13" t="s">
        <v>680</v>
      </c>
      <c r="G375" s="15">
        <v>2000.0</v>
      </c>
      <c r="H375" s="15">
        <v>712.0</v>
      </c>
      <c r="I375" s="14"/>
      <c r="J375" s="15">
        <v>712.0</v>
      </c>
      <c r="K375" s="14"/>
      <c r="L375" s="14"/>
      <c r="M375" s="14"/>
      <c r="N375" s="16"/>
      <c r="O375" s="3">
        <f t="shared" si="1"/>
        <v>712</v>
      </c>
      <c r="P375" s="17"/>
      <c r="Q375" s="18" t="s">
        <v>196</v>
      </c>
      <c r="R375" s="18">
        <v>11.0</v>
      </c>
      <c r="S375" s="19" t="s">
        <v>823</v>
      </c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</row>
    <row r="376" ht="18.0" customHeight="1">
      <c r="A376" s="8" t="s">
        <v>19</v>
      </c>
      <c r="B376" s="30">
        <v>45253.0</v>
      </c>
      <c r="C376" s="10" t="s">
        <v>20</v>
      </c>
      <c r="D376" s="11" t="s">
        <v>824</v>
      </c>
      <c r="E376" s="12" t="s">
        <v>22</v>
      </c>
      <c r="F376" s="13" t="s">
        <v>680</v>
      </c>
      <c r="G376" s="15">
        <v>4900.0</v>
      </c>
      <c r="H376" s="15">
        <v>653.34</v>
      </c>
      <c r="I376" s="14"/>
      <c r="J376" s="15">
        <f>326.67+326.67</f>
        <v>653.34</v>
      </c>
      <c r="K376" s="14"/>
      <c r="L376" s="14"/>
      <c r="M376" s="14"/>
      <c r="N376" s="23">
        <v>653.34</v>
      </c>
      <c r="O376" s="3">
        <f t="shared" si="1"/>
        <v>0</v>
      </c>
      <c r="P376" s="24" t="s">
        <v>825</v>
      </c>
      <c r="Q376" s="18" t="s">
        <v>647</v>
      </c>
      <c r="R376" s="18">
        <v>11.0</v>
      </c>
      <c r="S376" s="19" t="s">
        <v>826</v>
      </c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</row>
    <row r="377" ht="18.0" customHeight="1">
      <c r="A377" s="8" t="s">
        <v>19</v>
      </c>
      <c r="B377" s="30">
        <v>45259.0</v>
      </c>
      <c r="C377" s="10" t="s">
        <v>20</v>
      </c>
      <c r="D377" s="11" t="s">
        <v>827</v>
      </c>
      <c r="E377" s="12" t="s">
        <v>22</v>
      </c>
      <c r="F377" s="31" t="s">
        <v>680</v>
      </c>
      <c r="G377" s="15">
        <v>2000.0</v>
      </c>
      <c r="H377" s="15">
        <v>712.0</v>
      </c>
      <c r="I377" s="14"/>
      <c r="J377" s="15">
        <v>712.0</v>
      </c>
      <c r="K377" s="14"/>
      <c r="L377" s="14"/>
      <c r="M377" s="14"/>
      <c r="N377" s="16"/>
      <c r="O377" s="3">
        <f t="shared" si="1"/>
        <v>712</v>
      </c>
      <c r="P377" s="17"/>
      <c r="Q377" s="18" t="s">
        <v>596</v>
      </c>
      <c r="R377" s="18">
        <v>11.0</v>
      </c>
      <c r="S377" s="19" t="s">
        <v>828</v>
      </c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</row>
    <row r="378" ht="18.0" customHeight="1">
      <c r="A378" s="8" t="s">
        <v>19</v>
      </c>
      <c r="B378" s="30">
        <v>45261.0</v>
      </c>
      <c r="C378" s="10" t="s">
        <v>20</v>
      </c>
      <c r="D378" s="11" t="s">
        <v>829</v>
      </c>
      <c r="E378" s="12" t="s">
        <v>22</v>
      </c>
      <c r="F378" s="31" t="s">
        <v>680</v>
      </c>
      <c r="G378" s="15">
        <v>0.0</v>
      </c>
      <c r="H378" s="15">
        <v>680.0</v>
      </c>
      <c r="I378" s="14"/>
      <c r="J378" s="15">
        <f t="shared" ref="J378:J379" si="2">H378</f>
        <v>680</v>
      </c>
      <c r="K378" s="14"/>
      <c r="L378" s="14"/>
      <c r="M378" s="14"/>
      <c r="N378" s="16"/>
      <c r="O378" s="3">
        <f t="shared" si="1"/>
        <v>680</v>
      </c>
      <c r="P378" s="17"/>
      <c r="Q378" s="18" t="s">
        <v>34</v>
      </c>
      <c r="R378" s="18" t="s">
        <v>379</v>
      </c>
      <c r="S378" s="19" t="s">
        <v>830</v>
      </c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</row>
    <row r="379" ht="18.0" customHeight="1">
      <c r="A379" s="8" t="s">
        <v>19</v>
      </c>
      <c r="B379" s="30">
        <v>45265.0</v>
      </c>
      <c r="C379" s="10" t="s">
        <v>20</v>
      </c>
      <c r="D379" s="11" t="s">
        <v>831</v>
      </c>
      <c r="E379" s="12" t="s">
        <v>22</v>
      </c>
      <c r="F379" s="31" t="s">
        <v>680</v>
      </c>
      <c r="G379" s="15">
        <v>680.0</v>
      </c>
      <c r="H379" s="15">
        <v>680.0</v>
      </c>
      <c r="I379" s="14"/>
      <c r="J379" s="15">
        <f t="shared" si="2"/>
        <v>680</v>
      </c>
      <c r="K379" s="14"/>
      <c r="L379" s="14"/>
      <c r="M379" s="14"/>
      <c r="N379" s="16"/>
      <c r="O379" s="3">
        <f t="shared" si="1"/>
        <v>680</v>
      </c>
      <c r="P379" s="17"/>
      <c r="Q379" s="18" t="s">
        <v>125</v>
      </c>
      <c r="R379" s="18" t="s">
        <v>454</v>
      </c>
      <c r="S379" s="19" t="s">
        <v>832</v>
      </c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</row>
    <row r="380" ht="18.0" customHeight="1">
      <c r="A380" s="8" t="s">
        <v>19</v>
      </c>
      <c r="B380" s="30">
        <v>45272.0</v>
      </c>
      <c r="C380" s="10" t="s">
        <v>27</v>
      </c>
      <c r="D380" s="11" t="s">
        <v>833</v>
      </c>
      <c r="E380" s="12" t="s">
        <v>27</v>
      </c>
      <c r="F380" s="13" t="s">
        <v>680</v>
      </c>
      <c r="G380" s="15">
        <v>4000.0</v>
      </c>
      <c r="H380" s="15">
        <v>712.0</v>
      </c>
      <c r="I380" s="14"/>
      <c r="J380" s="15">
        <v>712.0</v>
      </c>
      <c r="K380" s="14"/>
      <c r="L380" s="14"/>
      <c r="M380" s="14"/>
      <c r="N380" s="16"/>
      <c r="O380" s="3">
        <f t="shared" si="1"/>
        <v>712</v>
      </c>
      <c r="P380" s="17"/>
      <c r="Q380" s="18" t="s">
        <v>30</v>
      </c>
      <c r="R380" s="18" t="s">
        <v>213</v>
      </c>
      <c r="S380" s="22" t="s">
        <v>834</v>
      </c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</row>
    <row r="381" ht="18.0" customHeight="1">
      <c r="A381" s="8" t="s">
        <v>19</v>
      </c>
      <c r="B381" s="30">
        <v>45280.0</v>
      </c>
      <c r="C381" s="10" t="s">
        <v>20</v>
      </c>
      <c r="D381" s="11" t="s">
        <v>835</v>
      </c>
      <c r="E381" s="12" t="s">
        <v>22</v>
      </c>
      <c r="F381" s="13" t="s">
        <v>680</v>
      </c>
      <c r="G381" s="15">
        <v>0.0</v>
      </c>
      <c r="H381" s="15">
        <v>680.0</v>
      </c>
      <c r="I381" s="14"/>
      <c r="J381" s="15">
        <v>680.0</v>
      </c>
      <c r="K381" s="14"/>
      <c r="L381" s="14"/>
      <c r="M381" s="14"/>
      <c r="N381" s="16"/>
      <c r="O381" s="3">
        <f t="shared" si="1"/>
        <v>680</v>
      </c>
      <c r="P381" s="32"/>
      <c r="Q381" s="18" t="s">
        <v>101</v>
      </c>
      <c r="R381" s="18" t="s">
        <v>213</v>
      </c>
      <c r="S381" s="22" t="s">
        <v>836</v>
      </c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</row>
    <row r="382" ht="18.0" customHeight="1">
      <c r="A382" s="8" t="s">
        <v>19</v>
      </c>
      <c r="B382" s="30">
        <v>45302.0</v>
      </c>
      <c r="C382" s="10" t="s">
        <v>20</v>
      </c>
      <c r="D382" s="11" t="s">
        <v>837</v>
      </c>
      <c r="E382" s="12" t="s">
        <v>22</v>
      </c>
      <c r="F382" s="13" t="s">
        <v>680</v>
      </c>
      <c r="G382" s="15">
        <v>3500.0</v>
      </c>
      <c r="H382" s="15">
        <v>725.0</v>
      </c>
      <c r="I382" s="14"/>
      <c r="J382" s="15">
        <v>725.0</v>
      </c>
      <c r="K382" s="14"/>
      <c r="L382" s="14"/>
      <c r="M382" s="14"/>
      <c r="N382" s="16"/>
      <c r="O382" s="3">
        <f t="shared" si="1"/>
        <v>725</v>
      </c>
      <c r="P382" s="17"/>
      <c r="Q382" s="18" t="s">
        <v>458</v>
      </c>
      <c r="R382" s="18" t="s">
        <v>519</v>
      </c>
      <c r="S382" s="19" t="s">
        <v>838</v>
      </c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</row>
    <row r="383" ht="18.0" customHeight="1">
      <c r="A383" s="8" t="s">
        <v>19</v>
      </c>
      <c r="B383" s="30">
        <v>45307.0</v>
      </c>
      <c r="C383" s="10" t="s">
        <v>20</v>
      </c>
      <c r="D383" s="11" t="s">
        <v>839</v>
      </c>
      <c r="E383" s="12" t="s">
        <v>22</v>
      </c>
      <c r="F383" s="31" t="s">
        <v>680</v>
      </c>
      <c r="G383" s="15">
        <v>0.0</v>
      </c>
      <c r="H383" s="15">
        <v>392.0</v>
      </c>
      <c r="I383" s="14"/>
      <c r="J383" s="15">
        <v>392.0</v>
      </c>
      <c r="K383" s="14"/>
      <c r="L383" s="14"/>
      <c r="M383" s="14"/>
      <c r="N383" s="16"/>
      <c r="O383" s="3">
        <f t="shared" si="1"/>
        <v>392</v>
      </c>
      <c r="P383" s="17"/>
      <c r="Q383" s="18" t="s">
        <v>458</v>
      </c>
      <c r="R383" s="18" t="s">
        <v>519</v>
      </c>
      <c r="S383" s="19" t="s">
        <v>840</v>
      </c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</row>
    <row r="384" ht="18.0" customHeight="1">
      <c r="A384" s="8" t="s">
        <v>19</v>
      </c>
      <c r="B384" s="30">
        <v>45314.0</v>
      </c>
      <c r="C384" s="10" t="s">
        <v>20</v>
      </c>
      <c r="D384" s="11" t="s">
        <v>841</v>
      </c>
      <c r="E384" s="12" t="s">
        <v>22</v>
      </c>
      <c r="F384" s="31" t="s">
        <v>680</v>
      </c>
      <c r="G384" s="15">
        <v>3800.0</v>
      </c>
      <c r="H384" s="15">
        <v>725.0</v>
      </c>
      <c r="I384" s="14"/>
      <c r="J384" s="15">
        <v>725.0</v>
      </c>
      <c r="K384" s="14"/>
      <c r="L384" s="14"/>
      <c r="M384" s="15">
        <v>359.0</v>
      </c>
      <c r="N384" s="16"/>
      <c r="O384" s="3">
        <f t="shared" si="1"/>
        <v>1084</v>
      </c>
      <c r="P384" s="17"/>
      <c r="Q384" s="18" t="s">
        <v>647</v>
      </c>
      <c r="R384" s="18" t="s">
        <v>519</v>
      </c>
      <c r="S384" s="19" t="s">
        <v>842</v>
      </c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</row>
    <row r="385" ht="18.0" customHeight="1">
      <c r="A385" s="8" t="s">
        <v>19</v>
      </c>
      <c r="B385" s="30">
        <v>45314.0</v>
      </c>
      <c r="C385" s="10" t="s">
        <v>20</v>
      </c>
      <c r="D385" s="11" t="s">
        <v>843</v>
      </c>
      <c r="E385" s="12" t="s">
        <v>22</v>
      </c>
      <c r="F385" s="13" t="s">
        <v>680</v>
      </c>
      <c r="G385" s="15">
        <v>3600.0</v>
      </c>
      <c r="H385" s="15">
        <v>680.0</v>
      </c>
      <c r="I385" s="14"/>
      <c r="J385" s="15">
        <v>680.0</v>
      </c>
      <c r="K385" s="14"/>
      <c r="L385" s="14"/>
      <c r="M385" s="14"/>
      <c r="N385" s="16"/>
      <c r="O385" s="3">
        <f t="shared" si="1"/>
        <v>680</v>
      </c>
      <c r="P385" s="17"/>
      <c r="Q385" s="18" t="s">
        <v>647</v>
      </c>
      <c r="R385" s="18" t="s">
        <v>519</v>
      </c>
      <c r="S385" s="22" t="s">
        <v>844</v>
      </c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</row>
    <row r="386" ht="18.0" customHeight="1">
      <c r="A386" s="8" t="s">
        <v>19</v>
      </c>
      <c r="B386" s="30">
        <v>45322.0</v>
      </c>
      <c r="C386" s="10" t="s">
        <v>20</v>
      </c>
      <c r="D386" s="11" t="s">
        <v>845</v>
      </c>
      <c r="E386" s="12" t="s">
        <v>22</v>
      </c>
      <c r="F386" s="31" t="s">
        <v>680</v>
      </c>
      <c r="G386" s="15">
        <v>1000.0</v>
      </c>
      <c r="H386" s="15">
        <v>725.0</v>
      </c>
      <c r="I386" s="14"/>
      <c r="J386" s="15">
        <v>725.0</v>
      </c>
      <c r="K386" s="14"/>
      <c r="L386" s="14"/>
      <c r="M386" s="14"/>
      <c r="N386" s="16"/>
      <c r="O386" s="3">
        <f t="shared" si="1"/>
        <v>725</v>
      </c>
      <c r="P386" s="17"/>
      <c r="Q386" s="18" t="s">
        <v>125</v>
      </c>
      <c r="R386" s="18" t="s">
        <v>519</v>
      </c>
      <c r="S386" s="19" t="s">
        <v>846</v>
      </c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</row>
    <row r="387" ht="18.0" customHeight="1">
      <c r="A387" s="8" t="s">
        <v>19</v>
      </c>
      <c r="B387" s="30">
        <v>45322.0</v>
      </c>
      <c r="C387" s="10" t="s">
        <v>20</v>
      </c>
      <c r="D387" s="11" t="s">
        <v>847</v>
      </c>
      <c r="E387" s="12" t="s">
        <v>22</v>
      </c>
      <c r="F387" s="13" t="s">
        <v>39</v>
      </c>
      <c r="G387" s="15">
        <v>0.0</v>
      </c>
      <c r="H387" s="15">
        <v>638.0</v>
      </c>
      <c r="I387" s="14"/>
      <c r="J387" s="15">
        <v>638.0</v>
      </c>
      <c r="K387" s="14"/>
      <c r="L387" s="14"/>
      <c r="M387" s="15">
        <f>359*5</f>
        <v>1795</v>
      </c>
      <c r="N387" s="16"/>
      <c r="O387" s="3">
        <f t="shared" si="1"/>
        <v>2433</v>
      </c>
      <c r="P387" s="17"/>
      <c r="Q387" s="18" t="s">
        <v>125</v>
      </c>
      <c r="R387" s="18" t="s">
        <v>519</v>
      </c>
      <c r="S387" s="19" t="s">
        <v>848</v>
      </c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</row>
    <row r="388" ht="18.0" customHeight="1">
      <c r="A388" s="8" t="s">
        <v>19</v>
      </c>
      <c r="B388" s="30">
        <v>45327.0</v>
      </c>
      <c r="C388" s="10" t="s">
        <v>20</v>
      </c>
      <c r="D388" s="11" t="s">
        <v>849</v>
      </c>
      <c r="E388" s="12" t="s">
        <v>22</v>
      </c>
      <c r="F388" s="31" t="s">
        <v>680</v>
      </c>
      <c r="G388" s="15">
        <v>3500.0</v>
      </c>
      <c r="H388" s="15">
        <v>639.0</v>
      </c>
      <c r="I388" s="14"/>
      <c r="J388" s="15">
        <v>639.0</v>
      </c>
      <c r="K388" s="14"/>
      <c r="L388" s="14"/>
      <c r="M388" s="14"/>
      <c r="N388" s="16"/>
      <c r="O388" s="3">
        <f t="shared" si="1"/>
        <v>639</v>
      </c>
      <c r="P388" s="28"/>
      <c r="Q388" s="18" t="s">
        <v>446</v>
      </c>
      <c r="R388" s="18" t="s">
        <v>550</v>
      </c>
      <c r="S388" s="19" t="s">
        <v>850</v>
      </c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</row>
    <row r="389" ht="18.0" customHeight="1">
      <c r="A389" s="8" t="s">
        <v>19</v>
      </c>
      <c r="B389" s="30">
        <v>45328.0</v>
      </c>
      <c r="C389" s="10" t="s">
        <v>20</v>
      </c>
      <c r="D389" s="11" t="s">
        <v>851</v>
      </c>
      <c r="E389" s="12" t="s">
        <v>22</v>
      </c>
      <c r="F389" s="31" t="s">
        <v>680</v>
      </c>
      <c r="G389" s="15">
        <v>0.0</v>
      </c>
      <c r="H389" s="15">
        <v>724.0</v>
      </c>
      <c r="I389" s="14"/>
      <c r="J389" s="15">
        <v>724.0</v>
      </c>
      <c r="K389" s="14"/>
      <c r="L389" s="14"/>
      <c r="M389" s="14"/>
      <c r="N389" s="16"/>
      <c r="O389" s="3">
        <f t="shared" si="1"/>
        <v>724</v>
      </c>
      <c r="P389" s="28"/>
      <c r="Q389" s="18" t="s">
        <v>446</v>
      </c>
      <c r="R389" s="18" t="s">
        <v>550</v>
      </c>
      <c r="S389" s="19" t="s">
        <v>852</v>
      </c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</row>
    <row r="390" ht="18.0" customHeight="1">
      <c r="A390" s="8" t="s">
        <v>19</v>
      </c>
      <c r="B390" s="30">
        <v>45331.0</v>
      </c>
      <c r="C390" s="10" t="s">
        <v>20</v>
      </c>
      <c r="D390" s="11" t="s">
        <v>853</v>
      </c>
      <c r="E390" s="12" t="s">
        <v>22</v>
      </c>
      <c r="F390" s="13" t="s">
        <v>854</v>
      </c>
      <c r="G390" s="15">
        <v>7000.0</v>
      </c>
      <c r="H390" s="15">
        <v>1577.0</v>
      </c>
      <c r="I390" s="14"/>
      <c r="J390" s="15">
        <v>1577.0</v>
      </c>
      <c r="K390" s="14"/>
      <c r="L390" s="14"/>
      <c r="M390" s="15">
        <v>410.0</v>
      </c>
      <c r="N390" s="16"/>
      <c r="O390" s="3">
        <f t="shared" si="1"/>
        <v>1987</v>
      </c>
      <c r="P390" s="28"/>
      <c r="Q390" s="18" t="s">
        <v>482</v>
      </c>
      <c r="R390" s="18" t="s">
        <v>570</v>
      </c>
      <c r="S390" s="19" t="s">
        <v>855</v>
      </c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</row>
    <row r="391" ht="18.0" customHeight="1">
      <c r="A391" s="8" t="s">
        <v>19</v>
      </c>
      <c r="B391" s="30">
        <v>45337.0</v>
      </c>
      <c r="C391" s="10" t="s">
        <v>27</v>
      </c>
      <c r="D391" s="11" t="s">
        <v>856</v>
      </c>
      <c r="E391" s="12" t="s">
        <v>27</v>
      </c>
      <c r="F391" s="31" t="s">
        <v>680</v>
      </c>
      <c r="G391" s="15">
        <v>4000.0</v>
      </c>
      <c r="H391" s="15">
        <v>680.0</v>
      </c>
      <c r="I391" s="14"/>
      <c r="J391" s="15">
        <v>680.0</v>
      </c>
      <c r="K391" s="14"/>
      <c r="L391" s="14"/>
      <c r="M391" s="14"/>
      <c r="N391" s="16"/>
      <c r="O391" s="3">
        <f t="shared" si="1"/>
        <v>680</v>
      </c>
      <c r="P391" s="28"/>
      <c r="Q391" s="18" t="s">
        <v>30</v>
      </c>
      <c r="R391" s="18">
        <v>2.0</v>
      </c>
      <c r="S391" s="22" t="s">
        <v>857</v>
      </c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</row>
    <row r="392" ht="18.0" customHeight="1">
      <c r="A392" s="8" t="s">
        <v>19</v>
      </c>
      <c r="B392" s="9">
        <v>45343.0</v>
      </c>
      <c r="C392" s="10" t="s">
        <v>67</v>
      </c>
      <c r="D392" s="11" t="s">
        <v>858</v>
      </c>
      <c r="E392" s="12" t="s">
        <v>22</v>
      </c>
      <c r="F392" s="31" t="s">
        <v>680</v>
      </c>
      <c r="G392" s="15">
        <v>4000.0</v>
      </c>
      <c r="H392" s="15">
        <v>724.0</v>
      </c>
      <c r="I392" s="14"/>
      <c r="J392" s="15">
        <v>724.0</v>
      </c>
      <c r="K392" s="14"/>
      <c r="L392" s="14"/>
      <c r="M392" s="14"/>
      <c r="N392" s="16"/>
      <c r="O392" s="3">
        <f t="shared" si="1"/>
        <v>724</v>
      </c>
      <c r="P392" s="28"/>
      <c r="Q392" s="18" t="s">
        <v>34</v>
      </c>
      <c r="R392" s="18" t="s">
        <v>550</v>
      </c>
      <c r="S392" s="19" t="s">
        <v>859</v>
      </c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</row>
    <row r="393" ht="18.0" customHeight="1">
      <c r="A393" s="8" t="s">
        <v>19</v>
      </c>
      <c r="B393" s="9">
        <v>45343.0</v>
      </c>
      <c r="C393" s="10" t="s">
        <v>20</v>
      </c>
      <c r="D393" s="11" t="s">
        <v>860</v>
      </c>
      <c r="E393" s="12" t="s">
        <v>22</v>
      </c>
      <c r="F393" s="13" t="s">
        <v>610</v>
      </c>
      <c r="G393" s="14"/>
      <c r="H393" s="15">
        <v>319.0</v>
      </c>
      <c r="I393" s="14"/>
      <c r="J393" s="15">
        <v>319.0</v>
      </c>
      <c r="K393" s="14"/>
      <c r="L393" s="14"/>
      <c r="M393" s="14"/>
      <c r="N393" s="16"/>
      <c r="O393" s="3">
        <f t="shared" si="1"/>
        <v>319</v>
      </c>
      <c r="P393" s="28"/>
      <c r="Q393" s="18" t="s">
        <v>196</v>
      </c>
      <c r="R393" s="18" t="s">
        <v>550</v>
      </c>
      <c r="S393" s="19" t="s">
        <v>861</v>
      </c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</row>
    <row r="394" ht="18.0" customHeight="1">
      <c r="A394" s="8" t="s">
        <v>19</v>
      </c>
      <c r="B394" s="9">
        <v>45343.0</v>
      </c>
      <c r="C394" s="10" t="s">
        <v>20</v>
      </c>
      <c r="D394" s="11" t="s">
        <v>862</v>
      </c>
      <c r="E394" s="12" t="s">
        <v>22</v>
      </c>
      <c r="F394" s="31" t="s">
        <v>680</v>
      </c>
      <c r="G394" s="15">
        <v>0.0</v>
      </c>
      <c r="H394" s="15">
        <v>680.0</v>
      </c>
      <c r="I394" s="14"/>
      <c r="J394" s="15">
        <v>680.0</v>
      </c>
      <c r="K394" s="14"/>
      <c r="L394" s="15">
        <v>600.0</v>
      </c>
      <c r="M394" s="14"/>
      <c r="N394" s="23">
        <v>381.0</v>
      </c>
      <c r="O394" s="3">
        <f t="shared" si="1"/>
        <v>899</v>
      </c>
      <c r="P394" s="38" t="s">
        <v>863</v>
      </c>
      <c r="Q394" s="18" t="s">
        <v>196</v>
      </c>
      <c r="R394" s="18" t="s">
        <v>550</v>
      </c>
      <c r="S394" s="19" t="s">
        <v>864</v>
      </c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</row>
    <row r="395" ht="18.0" customHeight="1">
      <c r="A395" s="8" t="s">
        <v>19</v>
      </c>
      <c r="B395" s="9">
        <v>45344.0</v>
      </c>
      <c r="C395" s="10" t="s">
        <v>27</v>
      </c>
      <c r="D395" s="11" t="s">
        <v>865</v>
      </c>
      <c r="E395" s="12" t="s">
        <v>27</v>
      </c>
      <c r="F395" s="31" t="s">
        <v>680</v>
      </c>
      <c r="G395" s="14"/>
      <c r="H395" s="15">
        <v>1278.0</v>
      </c>
      <c r="I395" s="14"/>
      <c r="J395" s="15">
        <v>1278.0</v>
      </c>
      <c r="K395" s="14"/>
      <c r="L395" s="14"/>
      <c r="M395" s="14"/>
      <c r="N395" s="16"/>
      <c r="O395" s="3">
        <f t="shared" si="1"/>
        <v>1278</v>
      </c>
      <c r="P395" s="39" t="s">
        <v>866</v>
      </c>
      <c r="Q395" s="18" t="s">
        <v>30</v>
      </c>
      <c r="R395" s="18" t="s">
        <v>577</v>
      </c>
      <c r="S395" s="22" t="s">
        <v>867</v>
      </c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</row>
    <row r="396" ht="18.0" customHeight="1">
      <c r="A396" s="8" t="s">
        <v>19</v>
      </c>
      <c r="B396" s="9">
        <v>45345.0</v>
      </c>
      <c r="C396" s="10" t="s">
        <v>20</v>
      </c>
      <c r="D396" s="11" t="s">
        <v>868</v>
      </c>
      <c r="E396" s="12" t="s">
        <v>22</v>
      </c>
      <c r="F396" s="31" t="s">
        <v>680</v>
      </c>
      <c r="G396" s="15">
        <v>4000.0</v>
      </c>
      <c r="H396" s="15">
        <v>724.0</v>
      </c>
      <c r="I396" s="14"/>
      <c r="J396" s="15">
        <v>724.0</v>
      </c>
      <c r="K396" s="14"/>
      <c r="L396" s="14"/>
      <c r="M396" s="14"/>
      <c r="N396" s="16"/>
      <c r="O396" s="3">
        <f t="shared" si="1"/>
        <v>724</v>
      </c>
      <c r="P396" s="28"/>
      <c r="Q396" s="18" t="s">
        <v>647</v>
      </c>
      <c r="R396" s="18" t="s">
        <v>550</v>
      </c>
      <c r="S396" s="19" t="s">
        <v>869</v>
      </c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</row>
    <row r="397" ht="18.0" customHeight="1">
      <c r="A397" s="8" t="s">
        <v>19</v>
      </c>
      <c r="B397" s="9">
        <v>45345.0</v>
      </c>
      <c r="C397" s="10" t="s">
        <v>20</v>
      </c>
      <c r="D397" s="11" t="s">
        <v>870</v>
      </c>
      <c r="E397" s="12" t="s">
        <v>22</v>
      </c>
      <c r="F397" s="13" t="s">
        <v>610</v>
      </c>
      <c r="G397" s="15">
        <v>0.0</v>
      </c>
      <c r="H397" s="15">
        <v>382.0</v>
      </c>
      <c r="I397" s="14"/>
      <c r="J397" s="15">
        <v>382.0</v>
      </c>
      <c r="K397" s="14"/>
      <c r="L397" s="14"/>
      <c r="M397" s="14"/>
      <c r="N397" s="16"/>
      <c r="O397" s="3">
        <f t="shared" si="1"/>
        <v>382</v>
      </c>
      <c r="P397" s="28"/>
      <c r="Q397" s="18" t="s">
        <v>647</v>
      </c>
      <c r="R397" s="18" t="s">
        <v>550</v>
      </c>
      <c r="S397" s="19" t="s">
        <v>871</v>
      </c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</row>
    <row r="398" ht="18.0" customHeight="1">
      <c r="A398" s="8" t="s">
        <v>19</v>
      </c>
      <c r="B398" s="9">
        <v>45349.0</v>
      </c>
      <c r="C398" s="10" t="s">
        <v>20</v>
      </c>
      <c r="D398" s="11" t="s">
        <v>872</v>
      </c>
      <c r="E398" s="12" t="s">
        <v>22</v>
      </c>
      <c r="F398" s="31" t="s">
        <v>680</v>
      </c>
      <c r="G398" s="15">
        <v>3400.0</v>
      </c>
      <c r="H398" s="15">
        <v>724.0</v>
      </c>
      <c r="I398" s="14"/>
      <c r="J398" s="15">
        <v>724.0</v>
      </c>
      <c r="K398" s="14"/>
      <c r="L398" s="14"/>
      <c r="M398" s="14"/>
      <c r="N398" s="16"/>
      <c r="O398" s="3">
        <f t="shared" si="1"/>
        <v>724</v>
      </c>
      <c r="P398" s="28"/>
      <c r="Q398" s="18" t="s">
        <v>647</v>
      </c>
      <c r="R398" s="18" t="s">
        <v>550</v>
      </c>
      <c r="S398" s="19" t="s">
        <v>873</v>
      </c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</row>
    <row r="399" ht="18.0" customHeight="1">
      <c r="A399" s="8" t="s">
        <v>19</v>
      </c>
      <c r="B399" s="9">
        <v>45349.0</v>
      </c>
      <c r="C399" s="10" t="s">
        <v>27</v>
      </c>
      <c r="D399" s="11" t="s">
        <v>874</v>
      </c>
      <c r="E399" s="12" t="s">
        <v>22</v>
      </c>
      <c r="F399" s="13" t="s">
        <v>392</v>
      </c>
      <c r="G399" s="15">
        <v>840.0</v>
      </c>
      <c r="H399" s="14"/>
      <c r="I399" s="14"/>
      <c r="J399" s="14"/>
      <c r="K399" s="14"/>
      <c r="L399" s="15">
        <v>840.0</v>
      </c>
      <c r="M399" s="14"/>
      <c r="N399" s="16"/>
      <c r="O399" s="3">
        <f t="shared" si="1"/>
        <v>840</v>
      </c>
      <c r="P399" s="28"/>
      <c r="Q399" s="18" t="s">
        <v>384</v>
      </c>
      <c r="R399" s="18" t="s">
        <v>550</v>
      </c>
      <c r="S399" s="19" t="s">
        <v>410</v>
      </c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</row>
    <row r="400" ht="18.0" customHeight="1">
      <c r="A400" s="8" t="s">
        <v>19</v>
      </c>
      <c r="B400" s="9">
        <v>45357.0</v>
      </c>
      <c r="C400" s="10" t="s">
        <v>20</v>
      </c>
      <c r="D400" s="11" t="s">
        <v>875</v>
      </c>
      <c r="E400" s="12" t="s">
        <v>22</v>
      </c>
      <c r="F400" s="31" t="s">
        <v>680</v>
      </c>
      <c r="G400" s="15">
        <v>4000.0</v>
      </c>
      <c r="H400" s="15">
        <v>724.0</v>
      </c>
      <c r="I400" s="14"/>
      <c r="J400" s="15">
        <v>724.0</v>
      </c>
      <c r="K400" s="14"/>
      <c r="L400" s="14"/>
      <c r="M400" s="14"/>
      <c r="N400" s="16"/>
      <c r="O400" s="3">
        <f t="shared" si="1"/>
        <v>724</v>
      </c>
      <c r="P400" s="28"/>
      <c r="Q400" s="18" t="s">
        <v>454</v>
      </c>
      <c r="R400" s="18" t="s">
        <v>570</v>
      </c>
      <c r="S400" s="19" t="s">
        <v>876</v>
      </c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</row>
    <row r="401" ht="18.0" customHeight="1">
      <c r="A401" s="8" t="s">
        <v>19</v>
      </c>
      <c r="B401" s="9">
        <v>45357.0</v>
      </c>
      <c r="C401" s="10" t="s">
        <v>20</v>
      </c>
      <c r="D401" s="11" t="s">
        <v>877</v>
      </c>
      <c r="E401" s="12" t="s">
        <v>22</v>
      </c>
      <c r="F401" s="31" t="s">
        <v>680</v>
      </c>
      <c r="G401" s="15">
        <v>4000.0</v>
      </c>
      <c r="H401" s="15">
        <v>724.0</v>
      </c>
      <c r="I401" s="14"/>
      <c r="J401" s="15">
        <v>724.0</v>
      </c>
      <c r="K401" s="14"/>
      <c r="L401" s="14"/>
      <c r="M401" s="15">
        <v>410.0</v>
      </c>
      <c r="N401" s="16"/>
      <c r="O401" s="3">
        <f t="shared" si="1"/>
        <v>1134</v>
      </c>
      <c r="P401" s="28"/>
      <c r="Q401" s="18" t="s">
        <v>101</v>
      </c>
      <c r="R401" s="18" t="s">
        <v>570</v>
      </c>
      <c r="S401" s="19" t="s">
        <v>878</v>
      </c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</row>
    <row r="402" ht="18.0" customHeight="1">
      <c r="A402" s="8" t="s">
        <v>19</v>
      </c>
      <c r="B402" s="9">
        <v>45359.0</v>
      </c>
      <c r="C402" s="10" t="s">
        <v>27</v>
      </c>
      <c r="D402" s="11" t="s">
        <v>879</v>
      </c>
      <c r="E402" s="12" t="s">
        <v>27</v>
      </c>
      <c r="F402" s="31" t="s">
        <v>680</v>
      </c>
      <c r="G402" s="15">
        <v>0.0</v>
      </c>
      <c r="H402" s="15">
        <v>724.0</v>
      </c>
      <c r="I402" s="14"/>
      <c r="J402" s="15">
        <v>724.0</v>
      </c>
      <c r="K402" s="14"/>
      <c r="L402" s="14"/>
      <c r="M402" s="14"/>
      <c r="N402" s="16"/>
      <c r="O402" s="3">
        <f t="shared" si="1"/>
        <v>724</v>
      </c>
      <c r="P402" s="28"/>
      <c r="Q402" s="18" t="s">
        <v>30</v>
      </c>
      <c r="R402" s="18" t="s">
        <v>577</v>
      </c>
      <c r="S402" s="22" t="s">
        <v>880</v>
      </c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</row>
    <row r="403" ht="18.0" customHeight="1">
      <c r="A403" s="8" t="s">
        <v>19</v>
      </c>
      <c r="B403" s="9">
        <v>45366.0</v>
      </c>
      <c r="C403" s="10" t="s">
        <v>20</v>
      </c>
      <c r="D403" s="11" t="s">
        <v>881</v>
      </c>
      <c r="E403" s="12" t="s">
        <v>22</v>
      </c>
      <c r="F403" s="13" t="s">
        <v>680</v>
      </c>
      <c r="G403" s="15">
        <f>4000+2000</f>
        <v>6000</v>
      </c>
      <c r="H403" s="15">
        <v>724.0</v>
      </c>
      <c r="I403" s="14"/>
      <c r="J403" s="15">
        <v>724.0</v>
      </c>
      <c r="K403" s="14"/>
      <c r="L403" s="14"/>
      <c r="M403" s="14"/>
      <c r="N403" s="16"/>
      <c r="O403" s="3">
        <f t="shared" si="1"/>
        <v>724</v>
      </c>
      <c r="P403" s="28"/>
      <c r="Q403" s="18" t="s">
        <v>34</v>
      </c>
      <c r="R403" s="18" t="s">
        <v>570</v>
      </c>
      <c r="S403" s="19" t="s">
        <v>882</v>
      </c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</row>
    <row r="404" ht="18.0" customHeight="1">
      <c r="A404" s="8" t="s">
        <v>19</v>
      </c>
      <c r="B404" s="9">
        <v>45366.0</v>
      </c>
      <c r="C404" s="10" t="s">
        <v>20</v>
      </c>
      <c r="D404" s="11" t="s">
        <v>883</v>
      </c>
      <c r="E404" s="12" t="s">
        <v>22</v>
      </c>
      <c r="F404" s="13" t="s">
        <v>39</v>
      </c>
      <c r="G404" s="15">
        <v>4000.0</v>
      </c>
      <c r="H404" s="15">
        <v>1044.0</v>
      </c>
      <c r="I404" s="14"/>
      <c r="J404" s="15">
        <v>1044.0</v>
      </c>
      <c r="K404" s="14"/>
      <c r="L404" s="14"/>
      <c r="M404" s="14"/>
      <c r="N404" s="16"/>
      <c r="O404" s="3">
        <f t="shared" si="1"/>
        <v>1044</v>
      </c>
      <c r="P404" s="28"/>
      <c r="Q404" s="18" t="s">
        <v>34</v>
      </c>
      <c r="R404" s="18" t="s">
        <v>570</v>
      </c>
      <c r="S404" s="19" t="s">
        <v>884</v>
      </c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</row>
    <row r="405" ht="18.0" customHeight="1">
      <c r="A405" s="8" t="s">
        <v>19</v>
      </c>
      <c r="B405" s="9">
        <v>45370.0</v>
      </c>
      <c r="C405" s="10" t="s">
        <v>20</v>
      </c>
      <c r="D405" s="11" t="s">
        <v>885</v>
      </c>
      <c r="E405" s="12" t="s">
        <v>22</v>
      </c>
      <c r="F405" s="31" t="s">
        <v>680</v>
      </c>
      <c r="G405" s="15">
        <v>4000.0</v>
      </c>
      <c r="H405" s="15">
        <v>724.0</v>
      </c>
      <c r="I405" s="14"/>
      <c r="J405" s="15">
        <v>724.0</v>
      </c>
      <c r="K405" s="14"/>
      <c r="L405" s="14"/>
      <c r="M405" s="14"/>
      <c r="N405" s="16"/>
      <c r="O405" s="3">
        <f t="shared" si="1"/>
        <v>724</v>
      </c>
      <c r="P405" s="28"/>
      <c r="Q405" s="18" t="s">
        <v>510</v>
      </c>
      <c r="R405" s="18" t="s">
        <v>570</v>
      </c>
      <c r="S405" s="19" t="s">
        <v>886</v>
      </c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</row>
    <row r="406" ht="18.0" customHeight="1">
      <c r="A406" s="8" t="s">
        <v>19</v>
      </c>
      <c r="B406" s="9">
        <v>45378.0</v>
      </c>
      <c r="C406" s="10" t="s">
        <v>20</v>
      </c>
      <c r="D406" s="11" t="s">
        <v>887</v>
      </c>
      <c r="E406" s="12" t="s">
        <v>22</v>
      </c>
      <c r="F406" s="31" t="s">
        <v>680</v>
      </c>
      <c r="G406" s="15">
        <v>4000.0</v>
      </c>
      <c r="H406" s="15">
        <v>724.0</v>
      </c>
      <c r="I406" s="14"/>
      <c r="J406" s="15">
        <v>724.0</v>
      </c>
      <c r="K406" s="14"/>
      <c r="L406" s="15">
        <v>450.0</v>
      </c>
      <c r="M406" s="14"/>
      <c r="N406" s="16"/>
      <c r="O406" s="3">
        <f t="shared" si="1"/>
        <v>1174</v>
      </c>
      <c r="P406" s="28"/>
      <c r="Q406" s="18" t="s">
        <v>384</v>
      </c>
      <c r="R406" s="18" t="s">
        <v>570</v>
      </c>
      <c r="S406" s="19" t="s">
        <v>888</v>
      </c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</row>
    <row r="407" ht="18.0" customHeight="1">
      <c r="A407" s="8" t="s">
        <v>19</v>
      </c>
      <c r="B407" s="9">
        <v>45383.0</v>
      </c>
      <c r="C407" s="10" t="s">
        <v>20</v>
      </c>
      <c r="D407" s="11" t="s">
        <v>889</v>
      </c>
      <c r="E407" s="12" t="s">
        <v>22</v>
      </c>
      <c r="F407" s="31" t="s">
        <v>680</v>
      </c>
      <c r="G407" s="15">
        <v>4000.0</v>
      </c>
      <c r="H407" s="15">
        <v>724.0</v>
      </c>
      <c r="I407" s="14"/>
      <c r="J407" s="15">
        <v>724.0</v>
      </c>
      <c r="K407" s="14"/>
      <c r="L407" s="14"/>
      <c r="M407" s="14"/>
      <c r="N407" s="16"/>
      <c r="O407" s="3">
        <f t="shared" si="1"/>
        <v>724</v>
      </c>
      <c r="P407" s="28"/>
      <c r="Q407" s="18" t="s">
        <v>446</v>
      </c>
      <c r="R407" s="18" t="s">
        <v>25</v>
      </c>
      <c r="S407" s="19" t="s">
        <v>890</v>
      </c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</row>
    <row r="408" ht="18.0" customHeight="1">
      <c r="A408" s="8" t="s">
        <v>19</v>
      </c>
      <c r="B408" s="9">
        <v>45387.0</v>
      </c>
      <c r="C408" s="10" t="s">
        <v>27</v>
      </c>
      <c r="D408" s="11" t="s">
        <v>891</v>
      </c>
      <c r="E408" s="12" t="s">
        <v>27</v>
      </c>
      <c r="F408" s="31" t="s">
        <v>680</v>
      </c>
      <c r="G408" s="15">
        <v>6000.0</v>
      </c>
      <c r="H408" s="15">
        <v>1193.0</v>
      </c>
      <c r="I408" s="14"/>
      <c r="J408" s="15">
        <v>1193.0</v>
      </c>
      <c r="K408" s="14"/>
      <c r="L408" s="14"/>
      <c r="M408" s="14"/>
      <c r="N408" s="16"/>
      <c r="O408" s="3">
        <f t="shared" si="1"/>
        <v>1193</v>
      </c>
      <c r="P408" s="28"/>
      <c r="Q408" s="18" t="s">
        <v>101</v>
      </c>
      <c r="R408" s="18">
        <f>MONTH(B408)</f>
        <v>4</v>
      </c>
      <c r="S408" s="22" t="s">
        <v>892</v>
      </c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</row>
    <row r="409" ht="18.0" customHeight="1">
      <c r="A409" s="8" t="s">
        <v>19</v>
      </c>
      <c r="B409" s="9">
        <v>45390.0</v>
      </c>
      <c r="C409" s="10" t="s">
        <v>20</v>
      </c>
      <c r="D409" s="11" t="s">
        <v>893</v>
      </c>
      <c r="E409" s="12" t="s">
        <v>22</v>
      </c>
      <c r="F409" s="31" t="s">
        <v>680</v>
      </c>
      <c r="G409" s="15">
        <v>2000.0</v>
      </c>
      <c r="H409" s="15">
        <v>1449.0</v>
      </c>
      <c r="I409" s="14"/>
      <c r="J409" s="15">
        <v>1449.0</v>
      </c>
      <c r="K409" s="14"/>
      <c r="L409" s="14"/>
      <c r="M409" s="15">
        <v>340.0</v>
      </c>
      <c r="N409" s="16"/>
      <c r="O409" s="3">
        <f t="shared" si="1"/>
        <v>1789</v>
      </c>
      <c r="P409" s="28"/>
      <c r="Q409" s="18" t="s">
        <v>446</v>
      </c>
      <c r="R409" s="18" t="s">
        <v>25</v>
      </c>
      <c r="S409" s="19" t="s">
        <v>894</v>
      </c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</row>
    <row r="410" ht="18.0" customHeight="1">
      <c r="A410" s="8" t="s">
        <v>19</v>
      </c>
      <c r="B410" s="9">
        <v>45391.0</v>
      </c>
      <c r="C410" s="10" t="s">
        <v>27</v>
      </c>
      <c r="D410" s="11" t="s">
        <v>895</v>
      </c>
      <c r="E410" s="12" t="s">
        <v>27</v>
      </c>
      <c r="F410" s="31" t="s">
        <v>680</v>
      </c>
      <c r="G410" s="15">
        <v>4000.0</v>
      </c>
      <c r="H410" s="15">
        <v>724.0</v>
      </c>
      <c r="I410" s="14"/>
      <c r="J410" s="15">
        <v>724.0</v>
      </c>
      <c r="K410" s="14"/>
      <c r="L410" s="14"/>
      <c r="M410" s="14"/>
      <c r="N410" s="16"/>
      <c r="O410" s="3">
        <f t="shared" si="1"/>
        <v>724</v>
      </c>
      <c r="P410" s="28"/>
      <c r="Q410" s="18" t="s">
        <v>446</v>
      </c>
      <c r="R410" s="18">
        <f>MONTH(B410)</f>
        <v>4</v>
      </c>
      <c r="S410" s="22" t="s">
        <v>896</v>
      </c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</row>
    <row r="411" ht="18.0" customHeight="1">
      <c r="A411" s="8" t="s">
        <v>19</v>
      </c>
      <c r="B411" s="9">
        <v>43588.0</v>
      </c>
      <c r="C411" s="10" t="s">
        <v>27</v>
      </c>
      <c r="D411" s="11" t="s">
        <v>897</v>
      </c>
      <c r="E411" s="12" t="s">
        <v>22</v>
      </c>
      <c r="F411" s="31" t="s">
        <v>23</v>
      </c>
      <c r="G411" s="15">
        <v>0.0</v>
      </c>
      <c r="H411" s="15">
        <v>420.0</v>
      </c>
      <c r="I411" s="14"/>
      <c r="J411" s="15">
        <v>420.0</v>
      </c>
      <c r="K411" s="14"/>
      <c r="L411" s="14"/>
      <c r="M411" s="14"/>
      <c r="N411" s="16"/>
      <c r="O411" s="3">
        <f t="shared" si="1"/>
        <v>420</v>
      </c>
      <c r="P411" s="28"/>
      <c r="Q411" s="18" t="s">
        <v>101</v>
      </c>
      <c r="R411" s="18" t="s">
        <v>93</v>
      </c>
      <c r="S411" s="19" t="s">
        <v>898</v>
      </c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</row>
    <row r="412" ht="18.0" customHeight="1">
      <c r="A412" s="8" t="s">
        <v>19</v>
      </c>
      <c r="B412" s="9">
        <v>45398.0</v>
      </c>
      <c r="C412" s="10" t="s">
        <v>20</v>
      </c>
      <c r="D412" s="11" t="s">
        <v>899</v>
      </c>
      <c r="E412" s="12" t="s">
        <v>22</v>
      </c>
      <c r="F412" s="31" t="s">
        <v>680</v>
      </c>
      <c r="G412" s="15">
        <v>4000.0</v>
      </c>
      <c r="H412" s="15">
        <v>724.0</v>
      </c>
      <c r="I412" s="14"/>
      <c r="J412" s="15">
        <v>724.0</v>
      </c>
      <c r="K412" s="14"/>
      <c r="L412" s="14"/>
      <c r="M412" s="14"/>
      <c r="N412" s="16"/>
      <c r="O412" s="3">
        <f t="shared" si="1"/>
        <v>724</v>
      </c>
      <c r="P412" s="28"/>
      <c r="Q412" s="18">
        <f t="shared" ref="Q412:Q415" si="3">DAY(B412)</f>
        <v>16</v>
      </c>
      <c r="R412" s="18" t="s">
        <v>25</v>
      </c>
      <c r="S412" s="19" t="s">
        <v>900</v>
      </c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</row>
    <row r="413" ht="18.0" customHeight="1">
      <c r="A413" s="8" t="s">
        <v>19</v>
      </c>
      <c r="B413" s="9">
        <v>45399.0</v>
      </c>
      <c r="C413" s="10" t="s">
        <v>20</v>
      </c>
      <c r="D413" s="11" t="s">
        <v>901</v>
      </c>
      <c r="E413" s="12" t="s">
        <v>22</v>
      </c>
      <c r="F413" s="31" t="s">
        <v>453</v>
      </c>
      <c r="G413" s="15">
        <v>4000.0</v>
      </c>
      <c r="H413" s="15">
        <v>1044.0</v>
      </c>
      <c r="I413" s="14"/>
      <c r="J413" s="15">
        <v>1044.0</v>
      </c>
      <c r="K413" s="14"/>
      <c r="L413" s="15">
        <v>1400.0</v>
      </c>
      <c r="M413" s="15">
        <v>820.0</v>
      </c>
      <c r="N413" s="16"/>
      <c r="O413" s="3">
        <f t="shared" si="1"/>
        <v>3264</v>
      </c>
      <c r="P413" s="28"/>
      <c r="Q413" s="18">
        <f t="shared" si="3"/>
        <v>17</v>
      </c>
      <c r="R413" s="18" t="s">
        <v>25</v>
      </c>
      <c r="S413" s="19" t="s">
        <v>902</v>
      </c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</row>
    <row r="414" ht="18.0" customHeight="1">
      <c r="A414" s="8" t="s">
        <v>19</v>
      </c>
      <c r="B414" s="9">
        <v>45404.0</v>
      </c>
      <c r="C414" s="10" t="s">
        <v>20</v>
      </c>
      <c r="D414" s="11" t="s">
        <v>903</v>
      </c>
      <c r="E414" s="12" t="s">
        <v>22</v>
      </c>
      <c r="F414" s="13" t="s">
        <v>345</v>
      </c>
      <c r="G414" s="15">
        <v>4000.0</v>
      </c>
      <c r="H414" s="15">
        <v>724.0</v>
      </c>
      <c r="I414" s="14"/>
      <c r="J414" s="15">
        <v>724.0</v>
      </c>
      <c r="K414" s="14"/>
      <c r="L414" s="14"/>
      <c r="M414" s="14"/>
      <c r="N414" s="16"/>
      <c r="O414" s="3">
        <f t="shared" si="1"/>
        <v>724</v>
      </c>
      <c r="P414" s="28"/>
      <c r="Q414" s="18">
        <f t="shared" si="3"/>
        <v>22</v>
      </c>
      <c r="R414" s="18" t="s">
        <v>25</v>
      </c>
      <c r="S414" s="19" t="s">
        <v>904</v>
      </c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</row>
    <row r="415" ht="18.0" customHeight="1">
      <c r="A415" s="8" t="s">
        <v>19</v>
      </c>
      <c r="B415" s="9">
        <v>45407.0</v>
      </c>
      <c r="C415" s="10" t="s">
        <v>20</v>
      </c>
      <c r="D415" s="11" t="s">
        <v>905</v>
      </c>
      <c r="E415" s="12" t="s">
        <v>22</v>
      </c>
      <c r="F415" s="13" t="s">
        <v>680</v>
      </c>
      <c r="G415" s="15">
        <v>4000.0</v>
      </c>
      <c r="H415" s="15">
        <v>724.0</v>
      </c>
      <c r="I415" s="14"/>
      <c r="J415" s="15">
        <v>724.0</v>
      </c>
      <c r="K415" s="14"/>
      <c r="L415" s="14"/>
      <c r="M415" s="14"/>
      <c r="N415" s="16"/>
      <c r="O415" s="3">
        <f t="shared" si="1"/>
        <v>724</v>
      </c>
      <c r="P415" s="28"/>
      <c r="Q415" s="18">
        <f t="shared" si="3"/>
        <v>25</v>
      </c>
      <c r="R415" s="18" t="s">
        <v>25</v>
      </c>
      <c r="S415" s="19" t="s">
        <v>906</v>
      </c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</row>
    <row r="416" ht="18.0" customHeight="1">
      <c r="A416" s="8" t="s">
        <v>19</v>
      </c>
      <c r="B416" s="9">
        <v>45408.0</v>
      </c>
      <c r="C416" s="10" t="s">
        <v>20</v>
      </c>
      <c r="D416" s="11" t="s">
        <v>907</v>
      </c>
      <c r="E416" s="12" t="s">
        <v>22</v>
      </c>
      <c r="F416" s="13" t="s">
        <v>680</v>
      </c>
      <c r="G416" s="15">
        <v>3500.0</v>
      </c>
      <c r="H416" s="15">
        <v>724.0</v>
      </c>
      <c r="I416" s="14"/>
      <c r="J416" s="15">
        <v>724.0</v>
      </c>
      <c r="K416" s="14"/>
      <c r="L416" s="14"/>
      <c r="M416" s="15">
        <v>410.0</v>
      </c>
      <c r="N416" s="16"/>
      <c r="O416" s="3">
        <f t="shared" si="1"/>
        <v>1134</v>
      </c>
      <c r="P416" s="28"/>
      <c r="Q416" s="18" t="s">
        <v>446</v>
      </c>
      <c r="R416" s="18" t="s">
        <v>25</v>
      </c>
      <c r="S416" s="19" t="s">
        <v>908</v>
      </c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</row>
    <row r="417" ht="18.0" customHeight="1">
      <c r="A417" s="8" t="s">
        <v>19</v>
      </c>
      <c r="B417" s="9">
        <v>45343.0</v>
      </c>
      <c r="C417" s="10" t="s">
        <v>20</v>
      </c>
      <c r="D417" s="11" t="s">
        <v>909</v>
      </c>
      <c r="E417" s="12" t="s">
        <v>22</v>
      </c>
      <c r="F417" s="31" t="s">
        <v>680</v>
      </c>
      <c r="G417" s="15">
        <v>4000.0</v>
      </c>
      <c r="H417" s="15">
        <v>724.0</v>
      </c>
      <c r="I417" s="14"/>
      <c r="J417" s="15">
        <v>724.0</v>
      </c>
      <c r="K417" s="14"/>
      <c r="L417" s="14"/>
      <c r="M417" s="14"/>
      <c r="N417" s="16"/>
      <c r="O417" s="3">
        <f t="shared" si="1"/>
        <v>724</v>
      </c>
      <c r="P417" s="28"/>
      <c r="Q417" s="18" t="s">
        <v>406</v>
      </c>
      <c r="R417" s="18" t="s">
        <v>550</v>
      </c>
      <c r="S417" s="19" t="s">
        <v>910</v>
      </c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</row>
    <row r="418" ht="18.0" customHeight="1">
      <c r="A418" s="8" t="s">
        <v>19</v>
      </c>
      <c r="B418" s="9">
        <v>45419.0</v>
      </c>
      <c r="C418" s="10" t="s">
        <v>20</v>
      </c>
      <c r="D418" s="11" t="s">
        <v>911</v>
      </c>
      <c r="E418" s="12" t="s">
        <v>22</v>
      </c>
      <c r="F418" s="13" t="s">
        <v>680</v>
      </c>
      <c r="G418" s="15">
        <v>2800.0</v>
      </c>
      <c r="H418" s="15">
        <v>724.0</v>
      </c>
      <c r="I418" s="14"/>
      <c r="J418" s="15">
        <v>724.0</v>
      </c>
      <c r="K418" s="14"/>
      <c r="L418" s="14"/>
      <c r="M418" s="14"/>
      <c r="N418" s="16"/>
      <c r="O418" s="3">
        <f t="shared" si="1"/>
        <v>724</v>
      </c>
      <c r="P418" s="40"/>
      <c r="Q418" s="18" t="s">
        <v>454</v>
      </c>
      <c r="R418" s="18" t="s">
        <v>93</v>
      </c>
      <c r="S418" s="19" t="s">
        <v>912</v>
      </c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</row>
    <row r="419" ht="18.0" customHeight="1">
      <c r="A419" s="8" t="s">
        <v>19</v>
      </c>
      <c r="B419" s="9">
        <v>45428.0</v>
      </c>
      <c r="C419" s="10" t="s">
        <v>20</v>
      </c>
      <c r="D419" s="11" t="s">
        <v>913</v>
      </c>
      <c r="E419" s="12" t="s">
        <v>22</v>
      </c>
      <c r="F419" s="13" t="s">
        <v>680</v>
      </c>
      <c r="G419" s="15">
        <v>4000.0</v>
      </c>
      <c r="H419" s="15">
        <v>724.0</v>
      </c>
      <c r="I419" s="14"/>
      <c r="J419" s="15">
        <v>724.0</v>
      </c>
      <c r="K419" s="14"/>
      <c r="L419" s="14"/>
      <c r="M419" s="14"/>
      <c r="N419" s="16"/>
      <c r="O419" s="3">
        <f t="shared" si="1"/>
        <v>724</v>
      </c>
      <c r="P419" s="40"/>
      <c r="Q419" s="18" t="s">
        <v>733</v>
      </c>
      <c r="R419" s="18" t="s">
        <v>93</v>
      </c>
      <c r="S419" s="19" t="s">
        <v>914</v>
      </c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</row>
    <row r="420" ht="18.0" customHeight="1">
      <c r="A420" s="8" t="s">
        <v>19</v>
      </c>
      <c r="B420" s="9">
        <v>45432.0</v>
      </c>
      <c r="C420" s="10" t="s">
        <v>20</v>
      </c>
      <c r="D420" s="11" t="s">
        <v>915</v>
      </c>
      <c r="E420" s="12" t="s">
        <v>22</v>
      </c>
      <c r="F420" s="13" t="s">
        <v>680</v>
      </c>
      <c r="G420" s="15">
        <v>4000.0</v>
      </c>
      <c r="H420" s="15">
        <v>1044.0</v>
      </c>
      <c r="I420" s="14"/>
      <c r="J420" s="15">
        <v>1044.0</v>
      </c>
      <c r="K420" s="14"/>
      <c r="L420" s="14"/>
      <c r="M420" s="14"/>
      <c r="N420" s="16"/>
      <c r="O420" s="3">
        <f t="shared" si="1"/>
        <v>1044</v>
      </c>
      <c r="P420" s="40"/>
      <c r="Q420" s="18" t="s">
        <v>30</v>
      </c>
      <c r="R420" s="18" t="s">
        <v>93</v>
      </c>
      <c r="S420" s="19" t="s">
        <v>916</v>
      </c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</row>
    <row r="421" ht="18.0" customHeight="1">
      <c r="A421" s="8" t="s">
        <v>19</v>
      </c>
      <c r="B421" s="9">
        <v>45432.0</v>
      </c>
      <c r="C421" s="10" t="s">
        <v>27</v>
      </c>
      <c r="D421" s="11" t="s">
        <v>917</v>
      </c>
      <c r="E421" s="12" t="s">
        <v>27</v>
      </c>
      <c r="F421" s="13" t="s">
        <v>680</v>
      </c>
      <c r="G421" s="15">
        <v>3400.0</v>
      </c>
      <c r="H421" s="15">
        <v>724.0</v>
      </c>
      <c r="I421" s="14"/>
      <c r="J421" s="15">
        <v>724.0</v>
      </c>
      <c r="K421" s="14"/>
      <c r="L421" s="14"/>
      <c r="M421" s="14"/>
      <c r="N421" s="16"/>
      <c r="O421" s="3">
        <f t="shared" si="1"/>
        <v>724</v>
      </c>
      <c r="P421" s="40"/>
      <c r="Q421" s="18" t="s">
        <v>30</v>
      </c>
      <c r="R421" s="18" t="s">
        <v>918</v>
      </c>
      <c r="S421" s="22" t="s">
        <v>919</v>
      </c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</row>
    <row r="422" ht="18.0" customHeight="1">
      <c r="A422" s="8" t="s">
        <v>19</v>
      </c>
      <c r="B422" s="9">
        <v>45432.0</v>
      </c>
      <c r="C422" s="10" t="s">
        <v>27</v>
      </c>
      <c r="D422" s="11" t="s">
        <v>917</v>
      </c>
      <c r="E422" s="12" t="s">
        <v>22</v>
      </c>
      <c r="F422" s="13" t="s">
        <v>680</v>
      </c>
      <c r="G422" s="15">
        <v>1000.0</v>
      </c>
      <c r="H422" s="14"/>
      <c r="I422" s="14"/>
      <c r="J422" s="14"/>
      <c r="K422" s="14"/>
      <c r="L422" s="15">
        <v>600.0</v>
      </c>
      <c r="M422" s="14"/>
      <c r="N422" s="16"/>
      <c r="O422" s="3">
        <f t="shared" si="1"/>
        <v>600</v>
      </c>
      <c r="P422" s="40"/>
      <c r="Q422" s="18" t="s">
        <v>30</v>
      </c>
      <c r="R422" s="18" t="s">
        <v>93</v>
      </c>
      <c r="S422" s="19" t="s">
        <v>919</v>
      </c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</row>
    <row r="423" ht="18.0" customHeight="1">
      <c r="A423" s="8" t="s">
        <v>19</v>
      </c>
      <c r="B423" s="9">
        <v>45441.0</v>
      </c>
      <c r="C423" s="10" t="s">
        <v>20</v>
      </c>
      <c r="D423" s="11" t="s">
        <v>920</v>
      </c>
      <c r="E423" s="12" t="s">
        <v>22</v>
      </c>
      <c r="F423" s="13" t="s">
        <v>680</v>
      </c>
      <c r="G423" s="15">
        <v>4000.0</v>
      </c>
      <c r="H423" s="15">
        <v>724.0</v>
      </c>
      <c r="I423" s="14"/>
      <c r="J423" s="15">
        <v>724.0</v>
      </c>
      <c r="K423" s="14"/>
      <c r="L423" s="14"/>
      <c r="M423" s="14"/>
      <c r="N423" s="16"/>
      <c r="O423" s="3">
        <f t="shared" si="1"/>
        <v>724</v>
      </c>
      <c r="P423" s="40"/>
      <c r="Q423" s="18" t="s">
        <v>596</v>
      </c>
      <c r="R423" s="18" t="s">
        <v>93</v>
      </c>
      <c r="S423" s="19" t="s">
        <v>921</v>
      </c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</row>
    <row r="424" ht="18.0" customHeight="1">
      <c r="A424" s="8" t="s">
        <v>19</v>
      </c>
      <c r="B424" s="9">
        <v>45441.0</v>
      </c>
      <c r="C424" s="10" t="s">
        <v>27</v>
      </c>
      <c r="D424" s="11" t="s">
        <v>922</v>
      </c>
      <c r="E424" s="12" t="s">
        <v>27</v>
      </c>
      <c r="F424" s="13" t="s">
        <v>680</v>
      </c>
      <c r="G424" s="15">
        <v>0.0</v>
      </c>
      <c r="H424" s="15">
        <v>724.0</v>
      </c>
      <c r="I424" s="14"/>
      <c r="J424" s="15">
        <v>724.0</v>
      </c>
      <c r="K424" s="14"/>
      <c r="L424" s="14"/>
      <c r="M424" s="14"/>
      <c r="N424" s="16"/>
      <c r="O424" s="3">
        <f t="shared" si="1"/>
        <v>724</v>
      </c>
      <c r="P424" s="40"/>
      <c r="Q424" s="18" t="s">
        <v>34</v>
      </c>
      <c r="R424" s="18" t="s">
        <v>918</v>
      </c>
      <c r="S424" s="22" t="s">
        <v>923</v>
      </c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</row>
    <row r="425" ht="18.0" customHeight="1">
      <c r="A425" s="8" t="s">
        <v>19</v>
      </c>
      <c r="B425" s="9">
        <v>45450.0</v>
      </c>
      <c r="C425" s="10" t="s">
        <v>67</v>
      </c>
      <c r="D425" s="11" t="s">
        <v>924</v>
      </c>
      <c r="E425" s="12" t="s">
        <v>22</v>
      </c>
      <c r="F425" s="13" t="s">
        <v>680</v>
      </c>
      <c r="G425" s="15">
        <v>4000.0</v>
      </c>
      <c r="H425" s="15">
        <v>680.0</v>
      </c>
      <c r="I425" s="15">
        <v>44.0</v>
      </c>
      <c r="J425" s="15">
        <v>724.0</v>
      </c>
      <c r="K425" s="14"/>
      <c r="L425" s="14"/>
      <c r="M425" s="14"/>
      <c r="N425" s="16"/>
      <c r="O425" s="3">
        <f t="shared" si="1"/>
        <v>724</v>
      </c>
      <c r="P425" s="40"/>
      <c r="Q425" s="18" t="s">
        <v>446</v>
      </c>
      <c r="R425" s="18" t="s">
        <v>101</v>
      </c>
      <c r="S425" s="19" t="s">
        <v>925</v>
      </c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</row>
    <row r="426" ht="18.0" customHeight="1">
      <c r="A426" s="8" t="s">
        <v>19</v>
      </c>
      <c r="B426" s="9">
        <v>45462.0</v>
      </c>
      <c r="C426" s="10" t="s">
        <v>20</v>
      </c>
      <c r="D426" s="11" t="s">
        <v>926</v>
      </c>
      <c r="E426" s="12" t="s">
        <v>22</v>
      </c>
      <c r="F426" s="13" t="s">
        <v>39</v>
      </c>
      <c r="G426" s="15">
        <v>349.0</v>
      </c>
      <c r="H426" s="15">
        <v>349.0</v>
      </c>
      <c r="I426" s="15">
        <v>23.0</v>
      </c>
      <c r="J426" s="15">
        <v>372.0</v>
      </c>
      <c r="K426" s="14"/>
      <c r="L426" s="14"/>
      <c r="M426" s="14"/>
      <c r="N426" s="16"/>
      <c r="O426" s="3">
        <f t="shared" si="1"/>
        <v>372</v>
      </c>
      <c r="P426" s="40"/>
      <c r="Q426" s="18" t="s">
        <v>510</v>
      </c>
      <c r="R426" s="18" t="s">
        <v>101</v>
      </c>
      <c r="S426" s="19" t="s">
        <v>927</v>
      </c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</row>
    <row r="427" ht="18.0" customHeight="1">
      <c r="A427" s="8" t="s">
        <v>19</v>
      </c>
      <c r="B427" s="9">
        <v>45464.0</v>
      </c>
      <c r="C427" s="10" t="s">
        <v>20</v>
      </c>
      <c r="D427" s="11" t="s">
        <v>928</v>
      </c>
      <c r="E427" s="12" t="s">
        <v>22</v>
      </c>
      <c r="F427" s="13" t="s">
        <v>453</v>
      </c>
      <c r="G427" s="15">
        <v>4000.0</v>
      </c>
      <c r="H427" s="15">
        <v>980.0</v>
      </c>
      <c r="I427" s="15">
        <v>64.0</v>
      </c>
      <c r="J427" s="15">
        <v>1044.0</v>
      </c>
      <c r="K427" s="14"/>
      <c r="L427" s="14"/>
      <c r="M427" s="14"/>
      <c r="N427" s="16"/>
      <c r="O427" s="3">
        <f t="shared" si="1"/>
        <v>1044</v>
      </c>
      <c r="P427" s="40"/>
      <c r="Q427" s="18" t="s">
        <v>406</v>
      </c>
      <c r="R427" s="18" t="s">
        <v>101</v>
      </c>
      <c r="S427" s="19" t="s">
        <v>929</v>
      </c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</row>
    <row r="428" ht="18.0" customHeight="1">
      <c r="A428" s="8" t="s">
        <v>19</v>
      </c>
      <c r="B428" s="9">
        <v>45467.0</v>
      </c>
      <c r="C428" s="10" t="s">
        <v>20</v>
      </c>
      <c r="D428" s="11" t="s">
        <v>930</v>
      </c>
      <c r="E428" s="12" t="s">
        <v>22</v>
      </c>
      <c r="F428" s="13" t="s">
        <v>680</v>
      </c>
      <c r="G428" s="15">
        <v>780.0</v>
      </c>
      <c r="H428" s="15">
        <v>780.0</v>
      </c>
      <c r="I428" s="15">
        <v>51.0</v>
      </c>
      <c r="J428" s="15">
        <v>831.0</v>
      </c>
      <c r="K428" s="14"/>
      <c r="L428" s="14"/>
      <c r="M428" s="14"/>
      <c r="N428" s="16"/>
      <c r="O428" s="3">
        <f t="shared" si="1"/>
        <v>831</v>
      </c>
      <c r="P428" s="40"/>
      <c r="Q428" s="18" t="s">
        <v>503</v>
      </c>
      <c r="R428" s="18" t="s">
        <v>101</v>
      </c>
      <c r="S428" s="19" t="s">
        <v>931</v>
      </c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</row>
    <row r="429" ht="18.0" customHeight="1">
      <c r="A429" s="8" t="s">
        <v>19</v>
      </c>
      <c r="B429" s="9">
        <v>45470.0</v>
      </c>
      <c r="C429" s="10" t="s">
        <v>20</v>
      </c>
      <c r="D429" s="11" t="s">
        <v>932</v>
      </c>
      <c r="E429" s="12" t="s">
        <v>22</v>
      </c>
      <c r="F429" s="13" t="s">
        <v>680</v>
      </c>
      <c r="G429" s="15">
        <v>4000.0</v>
      </c>
      <c r="H429" s="15">
        <v>780.0</v>
      </c>
      <c r="I429" s="15">
        <v>51.0</v>
      </c>
      <c r="J429" s="15">
        <v>831.0</v>
      </c>
      <c r="K429" s="14"/>
      <c r="L429" s="14"/>
      <c r="M429" s="14"/>
      <c r="N429" s="16"/>
      <c r="O429" s="3">
        <f t="shared" si="1"/>
        <v>831</v>
      </c>
      <c r="P429" s="40"/>
      <c r="Q429" s="18" t="s">
        <v>384</v>
      </c>
      <c r="R429" s="18" t="s">
        <v>101</v>
      </c>
      <c r="S429" s="19" t="s">
        <v>933</v>
      </c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</row>
    <row r="430" ht="18.0" customHeight="1">
      <c r="A430" s="8" t="s">
        <v>19</v>
      </c>
      <c r="B430" s="9">
        <v>45476.0</v>
      </c>
      <c r="C430" s="10" t="s">
        <v>27</v>
      </c>
      <c r="D430" s="11" t="s">
        <v>934</v>
      </c>
      <c r="E430" s="12" t="s">
        <v>27</v>
      </c>
      <c r="F430" s="13" t="s">
        <v>680</v>
      </c>
      <c r="G430" s="15">
        <v>1000.0</v>
      </c>
      <c r="H430" s="15">
        <v>933.0</v>
      </c>
      <c r="I430" s="14"/>
      <c r="J430" s="15">
        <v>933.0</v>
      </c>
      <c r="K430" s="14"/>
      <c r="L430" s="14"/>
      <c r="M430" s="14"/>
      <c r="N430" s="16"/>
      <c r="O430" s="3">
        <f t="shared" si="1"/>
        <v>933</v>
      </c>
      <c r="P430" s="40"/>
      <c r="Q430" s="18" t="s">
        <v>30</v>
      </c>
      <c r="R430" s="18" t="s">
        <v>461</v>
      </c>
      <c r="S430" s="22" t="s">
        <v>935</v>
      </c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</row>
    <row r="431" ht="18.0" customHeight="1">
      <c r="A431" s="8" t="s">
        <v>19</v>
      </c>
      <c r="B431" s="9">
        <v>45484.0</v>
      </c>
      <c r="C431" s="10" t="s">
        <v>27</v>
      </c>
      <c r="D431" s="11" t="s">
        <v>936</v>
      </c>
      <c r="E431" s="12" t="s">
        <v>27</v>
      </c>
      <c r="F431" s="13" t="s">
        <v>680</v>
      </c>
      <c r="G431" s="15">
        <v>3600.0</v>
      </c>
      <c r="H431" s="15">
        <v>933.0</v>
      </c>
      <c r="I431" s="14"/>
      <c r="J431" s="15">
        <v>933.0</v>
      </c>
      <c r="K431" s="14"/>
      <c r="L431" s="14"/>
      <c r="M431" s="14"/>
      <c r="N431" s="23">
        <v>69.0</v>
      </c>
      <c r="O431" s="3">
        <f t="shared" si="1"/>
        <v>864</v>
      </c>
      <c r="P431" s="31" t="s">
        <v>937</v>
      </c>
      <c r="Q431" s="18" t="s">
        <v>30</v>
      </c>
      <c r="R431" s="18" t="s">
        <v>461</v>
      </c>
      <c r="S431" s="22" t="s">
        <v>938</v>
      </c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</row>
    <row r="432" ht="18.0" customHeight="1">
      <c r="A432" s="8" t="s">
        <v>19</v>
      </c>
      <c r="B432" s="9">
        <v>45485.0</v>
      </c>
      <c r="C432" s="10" t="s">
        <v>20</v>
      </c>
      <c r="D432" s="11" t="s">
        <v>939</v>
      </c>
      <c r="E432" s="12" t="s">
        <v>22</v>
      </c>
      <c r="F432" s="13" t="s">
        <v>39</v>
      </c>
      <c r="G432" s="15">
        <v>4000.0</v>
      </c>
      <c r="H432" s="15">
        <v>1339.0</v>
      </c>
      <c r="I432" s="14"/>
      <c r="J432" s="15">
        <v>1339.0</v>
      </c>
      <c r="K432" s="14"/>
      <c r="L432" s="14"/>
      <c r="M432" s="14"/>
      <c r="N432" s="23">
        <v>224.0</v>
      </c>
      <c r="O432" s="3">
        <f t="shared" si="1"/>
        <v>1115</v>
      </c>
      <c r="P432" s="31" t="s">
        <v>940</v>
      </c>
      <c r="Q432" s="18">
        <v>12.0</v>
      </c>
      <c r="R432" s="18" t="s">
        <v>476</v>
      </c>
      <c r="S432" s="19" t="s">
        <v>941</v>
      </c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</row>
    <row r="433" ht="18.0" customHeight="1">
      <c r="A433" s="8" t="s">
        <v>19</v>
      </c>
      <c r="B433" s="9">
        <v>45488.0</v>
      </c>
      <c r="C433" s="10" t="s">
        <v>20</v>
      </c>
      <c r="D433" s="11" t="s">
        <v>942</v>
      </c>
      <c r="E433" s="12" t="s">
        <v>22</v>
      </c>
      <c r="F433" s="13" t="s">
        <v>680</v>
      </c>
      <c r="G433" s="15">
        <v>680.0</v>
      </c>
      <c r="H433" s="15">
        <v>812.0</v>
      </c>
      <c r="I433" s="14"/>
      <c r="J433" s="15">
        <v>812.0</v>
      </c>
      <c r="K433" s="14"/>
      <c r="L433" s="14"/>
      <c r="M433" s="14"/>
      <c r="N433" s="16"/>
      <c r="O433" s="3">
        <f t="shared" si="1"/>
        <v>812</v>
      </c>
      <c r="P433" s="28"/>
      <c r="Q433" s="18">
        <v>15.0</v>
      </c>
      <c r="R433" s="18" t="s">
        <v>476</v>
      </c>
      <c r="S433" s="19" t="s">
        <v>943</v>
      </c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</row>
    <row r="434" ht="18.0" customHeight="1">
      <c r="A434" s="8" t="s">
        <v>19</v>
      </c>
      <c r="B434" s="9">
        <v>45495.0</v>
      </c>
      <c r="C434" s="10" t="s">
        <v>20</v>
      </c>
      <c r="D434" s="11" t="s">
        <v>944</v>
      </c>
      <c r="E434" s="12" t="s">
        <v>22</v>
      </c>
      <c r="F434" s="31" t="s">
        <v>680</v>
      </c>
      <c r="G434" s="15">
        <v>3600.0</v>
      </c>
      <c r="H434" s="15">
        <v>933.0</v>
      </c>
      <c r="I434" s="14"/>
      <c r="J434" s="15">
        <v>933.0</v>
      </c>
      <c r="K434" s="14"/>
      <c r="L434" s="14"/>
      <c r="M434" s="14"/>
      <c r="N434" s="16"/>
      <c r="O434" s="3">
        <f t="shared" si="1"/>
        <v>933</v>
      </c>
      <c r="P434" s="40"/>
      <c r="Q434" s="18">
        <v>22.0</v>
      </c>
      <c r="R434" s="18" t="s">
        <v>476</v>
      </c>
      <c r="S434" s="19" t="s">
        <v>945</v>
      </c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</row>
    <row r="435" ht="18.0" customHeight="1">
      <c r="A435" s="8" t="s">
        <v>19</v>
      </c>
      <c r="B435" s="9">
        <v>45495.0</v>
      </c>
      <c r="C435" s="10" t="s">
        <v>20</v>
      </c>
      <c r="D435" s="11" t="s">
        <v>946</v>
      </c>
      <c r="E435" s="12" t="s">
        <v>22</v>
      </c>
      <c r="F435" s="31" t="s">
        <v>680</v>
      </c>
      <c r="G435" s="15">
        <v>4000.0</v>
      </c>
      <c r="H435" s="15">
        <v>933.0</v>
      </c>
      <c r="I435" s="14"/>
      <c r="J435" s="15">
        <v>933.0</v>
      </c>
      <c r="K435" s="14"/>
      <c r="L435" s="14"/>
      <c r="M435" s="14"/>
      <c r="N435" s="16"/>
      <c r="O435" s="3">
        <f t="shared" si="1"/>
        <v>933</v>
      </c>
      <c r="P435" s="40"/>
      <c r="Q435" s="18">
        <v>22.0</v>
      </c>
      <c r="R435" s="18" t="s">
        <v>476</v>
      </c>
      <c r="S435" s="19" t="s">
        <v>947</v>
      </c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</row>
    <row r="436" ht="18.0" customHeight="1">
      <c r="A436" s="8" t="s">
        <v>19</v>
      </c>
      <c r="B436" s="9">
        <v>45509.0</v>
      </c>
      <c r="C436" s="10" t="s">
        <v>20</v>
      </c>
      <c r="D436" s="11" t="s">
        <v>948</v>
      </c>
      <c r="E436" s="12" t="s">
        <v>22</v>
      </c>
      <c r="F436" s="13" t="s">
        <v>680</v>
      </c>
      <c r="G436" s="15">
        <v>680.0</v>
      </c>
      <c r="H436" s="15">
        <v>680.0</v>
      </c>
      <c r="I436" s="14"/>
      <c r="J436" s="15">
        <v>680.0</v>
      </c>
      <c r="K436" s="14"/>
      <c r="L436" s="14"/>
      <c r="M436" s="15">
        <f>257.77*10+258+410</f>
        <v>3245.7</v>
      </c>
      <c r="N436" s="16"/>
      <c r="O436" s="3">
        <f t="shared" si="1"/>
        <v>3925.7</v>
      </c>
      <c r="P436" s="40"/>
      <c r="Q436" s="18" t="s">
        <v>34</v>
      </c>
      <c r="R436" s="18" t="s">
        <v>476</v>
      </c>
      <c r="S436" s="19" t="s">
        <v>949</v>
      </c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</row>
    <row r="437" ht="18.0" customHeight="1">
      <c r="A437" s="8" t="s">
        <v>19</v>
      </c>
      <c r="B437" s="9">
        <v>45512.0</v>
      </c>
      <c r="C437" s="10" t="s">
        <v>20</v>
      </c>
      <c r="D437" s="11" t="s">
        <v>950</v>
      </c>
      <c r="E437" s="12" t="s">
        <v>22</v>
      </c>
      <c r="F437" s="13" t="s">
        <v>680</v>
      </c>
      <c r="G437" s="15">
        <v>3500.0</v>
      </c>
      <c r="H437" s="15">
        <v>780.0</v>
      </c>
      <c r="I437" s="14"/>
      <c r="J437" s="15">
        <v>780.0</v>
      </c>
      <c r="K437" s="14"/>
      <c r="L437" s="14"/>
      <c r="M437" s="14"/>
      <c r="N437" s="16"/>
      <c r="O437" s="3">
        <f t="shared" si="1"/>
        <v>780</v>
      </c>
      <c r="P437" s="17"/>
      <c r="Q437" s="18" t="s">
        <v>476</v>
      </c>
      <c r="R437" s="18" t="s">
        <v>476</v>
      </c>
      <c r="S437" s="19" t="s">
        <v>951</v>
      </c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</row>
    <row r="438" ht="18.0" customHeight="1">
      <c r="A438" s="8" t="s">
        <v>19</v>
      </c>
      <c r="B438" s="9">
        <v>45513.0</v>
      </c>
      <c r="C438" s="10" t="s">
        <v>20</v>
      </c>
      <c r="D438" s="11" t="s">
        <v>952</v>
      </c>
      <c r="E438" s="12" t="s">
        <v>22</v>
      </c>
      <c r="F438" s="13" t="s">
        <v>680</v>
      </c>
      <c r="G438" s="15">
        <v>4000.0</v>
      </c>
      <c r="H438" s="15">
        <v>780.0</v>
      </c>
      <c r="I438" s="14"/>
      <c r="J438" s="15">
        <v>780.0</v>
      </c>
      <c r="K438" s="14"/>
      <c r="L438" s="14"/>
      <c r="M438" s="14"/>
      <c r="N438" s="16"/>
      <c r="O438" s="3">
        <f t="shared" si="1"/>
        <v>780</v>
      </c>
      <c r="P438" s="17"/>
      <c r="Q438" s="18" t="s">
        <v>379</v>
      </c>
      <c r="R438" s="18" t="s">
        <v>476</v>
      </c>
      <c r="S438" s="19" t="s">
        <v>953</v>
      </c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</row>
    <row r="439" ht="18.0" customHeight="1">
      <c r="A439" s="8" t="s">
        <v>19</v>
      </c>
      <c r="B439" s="9">
        <v>45516.0</v>
      </c>
      <c r="C439" s="10" t="s">
        <v>27</v>
      </c>
      <c r="D439" s="11" t="s">
        <v>546</v>
      </c>
      <c r="E439" s="12" t="s">
        <v>22</v>
      </c>
      <c r="F439" s="13" t="s">
        <v>954</v>
      </c>
      <c r="G439" s="15">
        <v>756.0</v>
      </c>
      <c r="H439" s="14"/>
      <c r="I439" s="14"/>
      <c r="J439" s="14"/>
      <c r="K439" s="14"/>
      <c r="L439" s="15">
        <v>800.0</v>
      </c>
      <c r="M439" s="14"/>
      <c r="N439" s="16"/>
      <c r="O439" s="3">
        <f t="shared" si="1"/>
        <v>800</v>
      </c>
      <c r="P439" s="17"/>
      <c r="Q439" s="18" t="s">
        <v>30</v>
      </c>
      <c r="R439" s="18" t="s">
        <v>476</v>
      </c>
      <c r="S439" s="19" t="s">
        <v>548</v>
      </c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</row>
    <row r="440" ht="18.0" customHeight="1">
      <c r="A440" s="8" t="s">
        <v>19</v>
      </c>
      <c r="B440" s="9">
        <v>45524.0</v>
      </c>
      <c r="C440" s="10" t="s">
        <v>20</v>
      </c>
      <c r="D440" s="11" t="s">
        <v>955</v>
      </c>
      <c r="E440" s="12" t="s">
        <v>22</v>
      </c>
      <c r="F440" s="13" t="s">
        <v>680</v>
      </c>
      <c r="G440" s="15">
        <v>4000.0</v>
      </c>
      <c r="H440" s="15">
        <v>780.0</v>
      </c>
      <c r="I440" s="14"/>
      <c r="J440" s="15">
        <v>780.0</v>
      </c>
      <c r="K440" s="14"/>
      <c r="L440" s="14"/>
      <c r="M440" s="14"/>
      <c r="N440" s="16"/>
      <c r="O440" s="3">
        <f t="shared" si="1"/>
        <v>780</v>
      </c>
      <c r="P440" s="17"/>
      <c r="Q440" s="18" t="s">
        <v>30</v>
      </c>
      <c r="R440" s="18" t="s">
        <v>476</v>
      </c>
      <c r="S440" s="19" t="s">
        <v>956</v>
      </c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</row>
    <row r="441" ht="18.0" customHeight="1">
      <c r="A441" s="8" t="s">
        <v>19</v>
      </c>
      <c r="B441" s="9">
        <v>45525.0</v>
      </c>
      <c r="C441" s="10" t="s">
        <v>20</v>
      </c>
      <c r="D441" s="11" t="s">
        <v>957</v>
      </c>
      <c r="E441" s="12" t="s">
        <v>22</v>
      </c>
      <c r="F441" s="13" t="s">
        <v>680</v>
      </c>
      <c r="G441" s="15">
        <v>1000.0</v>
      </c>
      <c r="H441" s="15">
        <v>780.0</v>
      </c>
      <c r="I441" s="14"/>
      <c r="J441" s="15">
        <v>780.0</v>
      </c>
      <c r="K441" s="14"/>
      <c r="L441" s="14"/>
      <c r="M441" s="14"/>
      <c r="N441" s="16"/>
      <c r="O441" s="3">
        <f t="shared" si="1"/>
        <v>780</v>
      </c>
      <c r="P441" s="17"/>
      <c r="Q441" s="18" t="s">
        <v>406</v>
      </c>
      <c r="R441" s="18" t="s">
        <v>476</v>
      </c>
      <c r="S441" s="19" t="s">
        <v>958</v>
      </c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</row>
    <row r="442" ht="18.0" customHeight="1">
      <c r="A442" s="8" t="s">
        <v>19</v>
      </c>
      <c r="B442" s="9">
        <v>45526.0</v>
      </c>
      <c r="C442" s="10" t="s">
        <v>27</v>
      </c>
      <c r="D442" s="11" t="s">
        <v>959</v>
      </c>
      <c r="E442" s="12" t="s">
        <v>22</v>
      </c>
      <c r="F442" s="13" t="s">
        <v>680</v>
      </c>
      <c r="G442" s="15">
        <v>4000.0</v>
      </c>
      <c r="H442" s="15">
        <v>780.0</v>
      </c>
      <c r="I442" s="14"/>
      <c r="J442" s="15">
        <v>780.0</v>
      </c>
      <c r="K442" s="14"/>
      <c r="L442" s="14"/>
      <c r="M442" s="14"/>
      <c r="N442" s="16"/>
      <c r="O442" s="3">
        <f t="shared" si="1"/>
        <v>780</v>
      </c>
      <c r="P442" s="17"/>
      <c r="Q442" s="18" t="s">
        <v>196</v>
      </c>
      <c r="R442" s="18" t="s">
        <v>476</v>
      </c>
      <c r="S442" s="19" t="s">
        <v>960</v>
      </c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</row>
    <row r="443" ht="18.0" customHeight="1">
      <c r="A443" s="8" t="s">
        <v>19</v>
      </c>
      <c r="B443" s="9">
        <v>45530.0</v>
      </c>
      <c r="C443" s="10" t="s">
        <v>20</v>
      </c>
      <c r="D443" s="11" t="s">
        <v>961</v>
      </c>
      <c r="E443" s="12" t="s">
        <v>22</v>
      </c>
      <c r="F443" s="13" t="s">
        <v>680</v>
      </c>
      <c r="G443" s="15">
        <v>3800.0</v>
      </c>
      <c r="H443" s="15">
        <v>780.0</v>
      </c>
      <c r="I443" s="14"/>
      <c r="J443" s="15">
        <v>780.0</v>
      </c>
      <c r="K443" s="14"/>
      <c r="L443" s="14"/>
      <c r="M443" s="14"/>
      <c r="N443" s="16"/>
      <c r="O443" s="3">
        <f t="shared" si="1"/>
        <v>780</v>
      </c>
      <c r="P443" s="17"/>
      <c r="Q443" s="18" t="s">
        <v>670</v>
      </c>
      <c r="R443" s="18" t="s">
        <v>476</v>
      </c>
      <c r="S443" s="19" t="s">
        <v>962</v>
      </c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</row>
    <row r="444" ht="18.0" customHeight="1">
      <c r="A444" s="8" t="s">
        <v>19</v>
      </c>
      <c r="B444" s="9">
        <v>45530.0</v>
      </c>
      <c r="C444" s="10" t="s">
        <v>27</v>
      </c>
      <c r="D444" s="11" t="s">
        <v>963</v>
      </c>
      <c r="E444" s="12" t="s">
        <v>22</v>
      </c>
      <c r="F444" s="13" t="s">
        <v>680</v>
      </c>
      <c r="G444" s="15">
        <v>0.0</v>
      </c>
      <c r="H444" s="15">
        <v>780.0</v>
      </c>
      <c r="I444" s="14"/>
      <c r="J444" s="15">
        <v>780.0</v>
      </c>
      <c r="K444" s="14"/>
      <c r="L444" s="14"/>
      <c r="M444" s="14"/>
      <c r="N444" s="23">
        <v>200.0</v>
      </c>
      <c r="O444" s="3">
        <f t="shared" si="1"/>
        <v>580</v>
      </c>
      <c r="P444" s="24" t="s">
        <v>964</v>
      </c>
      <c r="Q444" s="18" t="s">
        <v>670</v>
      </c>
      <c r="R444" s="18" t="s">
        <v>476</v>
      </c>
      <c r="S444" s="19" t="s">
        <v>965</v>
      </c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</row>
    <row r="445" ht="18.0" customHeight="1">
      <c r="A445" s="8" t="s">
        <v>19</v>
      </c>
      <c r="B445" s="9">
        <v>45533.0</v>
      </c>
      <c r="C445" s="10" t="s">
        <v>20</v>
      </c>
      <c r="D445" s="11" t="s">
        <v>966</v>
      </c>
      <c r="E445" s="12" t="s">
        <v>22</v>
      </c>
      <c r="F445" s="13" t="s">
        <v>680</v>
      </c>
      <c r="G445" s="15">
        <v>4000.0</v>
      </c>
      <c r="H445" s="15">
        <v>780.0</v>
      </c>
      <c r="I445" s="14"/>
      <c r="J445" s="15">
        <v>780.0</v>
      </c>
      <c r="K445" s="14"/>
      <c r="L445" s="14"/>
      <c r="M445" s="14"/>
      <c r="N445" s="16"/>
      <c r="O445" s="3">
        <f t="shared" si="1"/>
        <v>780</v>
      </c>
      <c r="P445" s="17"/>
      <c r="Q445" s="18" t="s">
        <v>596</v>
      </c>
      <c r="R445" s="18" t="s">
        <v>476</v>
      </c>
      <c r="S445" s="19" t="s">
        <v>967</v>
      </c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</row>
    <row r="446" ht="18.0" customHeight="1">
      <c r="A446" s="8" t="s">
        <v>19</v>
      </c>
      <c r="B446" s="8" t="s">
        <v>968</v>
      </c>
      <c r="C446" s="41" t="s">
        <v>27</v>
      </c>
      <c r="D446" s="42" t="s">
        <v>969</v>
      </c>
      <c r="E446" s="43" t="s">
        <v>27</v>
      </c>
      <c r="F446" s="44" t="s">
        <v>680</v>
      </c>
      <c r="G446" s="15">
        <v>3400.0</v>
      </c>
      <c r="H446" s="15">
        <v>1120.0</v>
      </c>
      <c r="I446" s="14"/>
      <c r="J446" s="15">
        <v>1120.0</v>
      </c>
      <c r="K446" s="14"/>
      <c r="L446" s="14"/>
      <c r="M446" s="14"/>
      <c r="N446" s="23">
        <v>168.0</v>
      </c>
      <c r="O446" s="3">
        <f t="shared" si="1"/>
        <v>952</v>
      </c>
      <c r="P446" s="45" t="s">
        <v>970</v>
      </c>
      <c r="Q446" s="18" t="s">
        <v>446</v>
      </c>
      <c r="R446" s="18" t="s">
        <v>379</v>
      </c>
      <c r="S446" s="22" t="s">
        <v>971</v>
      </c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</row>
    <row r="447" ht="18.0" customHeight="1">
      <c r="A447" s="8" t="s">
        <v>19</v>
      </c>
      <c r="B447" s="8" t="s">
        <v>972</v>
      </c>
      <c r="C447" s="41" t="s">
        <v>20</v>
      </c>
      <c r="D447" s="42" t="s">
        <v>973</v>
      </c>
      <c r="E447" s="12" t="s">
        <v>22</v>
      </c>
      <c r="F447" s="44" t="s">
        <v>680</v>
      </c>
      <c r="G447" s="15">
        <v>4000.0</v>
      </c>
      <c r="H447" s="15">
        <v>780.0</v>
      </c>
      <c r="I447" s="14"/>
      <c r="J447" s="15">
        <v>780.0</v>
      </c>
      <c r="K447" s="14"/>
      <c r="L447" s="14"/>
      <c r="M447" s="14"/>
      <c r="N447" s="16"/>
      <c r="O447" s="3">
        <f t="shared" si="1"/>
        <v>780</v>
      </c>
      <c r="P447" s="32"/>
      <c r="Q447" s="18" t="s">
        <v>446</v>
      </c>
      <c r="R447" s="18" t="s">
        <v>379</v>
      </c>
      <c r="S447" s="22" t="s">
        <v>974</v>
      </c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</row>
    <row r="448" ht="18.0" customHeight="1">
      <c r="A448" s="8" t="s">
        <v>19</v>
      </c>
      <c r="B448" s="8" t="s">
        <v>972</v>
      </c>
      <c r="C448" s="41" t="s">
        <v>27</v>
      </c>
      <c r="D448" s="42" t="s">
        <v>975</v>
      </c>
      <c r="E448" s="43" t="s">
        <v>27</v>
      </c>
      <c r="F448" s="44" t="s">
        <v>680</v>
      </c>
      <c r="G448" s="15">
        <v>3600.0</v>
      </c>
      <c r="H448" s="15">
        <v>780.0</v>
      </c>
      <c r="I448" s="14"/>
      <c r="J448" s="15">
        <v>780.0</v>
      </c>
      <c r="K448" s="14"/>
      <c r="L448" s="14"/>
      <c r="M448" s="14"/>
      <c r="N448" s="16"/>
      <c r="O448" s="3">
        <f t="shared" si="1"/>
        <v>780</v>
      </c>
      <c r="P448" s="32"/>
      <c r="Q448" s="18" t="s">
        <v>446</v>
      </c>
      <c r="R448" s="18" t="s">
        <v>379</v>
      </c>
      <c r="S448" s="22" t="s">
        <v>976</v>
      </c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</row>
    <row r="449" ht="18.0" customHeight="1">
      <c r="A449" s="8" t="s">
        <v>19</v>
      </c>
      <c r="B449" s="8" t="s">
        <v>977</v>
      </c>
      <c r="C449" s="41" t="s">
        <v>27</v>
      </c>
      <c r="D449" s="42" t="s">
        <v>978</v>
      </c>
      <c r="E449" s="12" t="s">
        <v>22</v>
      </c>
      <c r="F449" s="44" t="s">
        <v>680</v>
      </c>
      <c r="G449" s="15">
        <v>3600.0</v>
      </c>
      <c r="H449" s="15">
        <v>780.0</v>
      </c>
      <c r="I449" s="14"/>
      <c r="J449" s="15">
        <v>780.0</v>
      </c>
      <c r="K449" s="14"/>
      <c r="L449" s="14"/>
      <c r="M449" s="14"/>
      <c r="N449" s="23">
        <f>780-624</f>
        <v>156</v>
      </c>
      <c r="O449" s="3">
        <f t="shared" si="1"/>
        <v>624</v>
      </c>
      <c r="P449" s="45" t="s">
        <v>979</v>
      </c>
      <c r="Q449" s="18" t="s">
        <v>384</v>
      </c>
      <c r="R449" s="18" t="s">
        <v>379</v>
      </c>
      <c r="S449" s="22" t="s">
        <v>980</v>
      </c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</row>
    <row r="450" ht="18.0" customHeight="1">
      <c r="A450" s="8" t="s">
        <v>19</v>
      </c>
      <c r="B450" s="8" t="s">
        <v>981</v>
      </c>
      <c r="C450" s="41" t="s">
        <v>20</v>
      </c>
      <c r="D450" s="42" t="s">
        <v>982</v>
      </c>
      <c r="E450" s="12" t="s">
        <v>22</v>
      </c>
      <c r="F450" s="44" t="s">
        <v>680</v>
      </c>
      <c r="G450" s="15">
        <v>2000.0</v>
      </c>
      <c r="H450" s="15">
        <v>650.0</v>
      </c>
      <c r="I450" s="14"/>
      <c r="J450" s="15">
        <v>650.0</v>
      </c>
      <c r="K450" s="14"/>
      <c r="L450" s="14"/>
      <c r="M450" s="15">
        <v>410.0</v>
      </c>
      <c r="N450" s="16"/>
      <c r="O450" s="3">
        <f t="shared" si="1"/>
        <v>1060</v>
      </c>
      <c r="P450" s="32"/>
      <c r="Q450" s="18" t="s">
        <v>52</v>
      </c>
      <c r="R450" s="18" t="s">
        <v>379</v>
      </c>
      <c r="S450" s="22" t="s">
        <v>983</v>
      </c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</row>
    <row r="451" ht="18.0" customHeight="1">
      <c r="A451" s="8" t="s">
        <v>19</v>
      </c>
      <c r="B451" s="8" t="s">
        <v>981</v>
      </c>
      <c r="C451" s="41" t="s">
        <v>20</v>
      </c>
      <c r="D451" s="42" t="s">
        <v>984</v>
      </c>
      <c r="E451" s="12" t="s">
        <v>22</v>
      </c>
      <c r="F451" s="44" t="s">
        <v>680</v>
      </c>
      <c r="G451" s="15">
        <v>3000.0</v>
      </c>
      <c r="H451" s="15">
        <v>780.0</v>
      </c>
      <c r="I451" s="14"/>
      <c r="J451" s="15">
        <v>780.0</v>
      </c>
      <c r="K451" s="14"/>
      <c r="L451" s="14"/>
      <c r="M451" s="14"/>
      <c r="N451" s="16"/>
      <c r="O451" s="3">
        <f t="shared" si="1"/>
        <v>780</v>
      </c>
      <c r="P451" s="32"/>
      <c r="Q451" s="18" t="s">
        <v>52</v>
      </c>
      <c r="R451" s="18" t="s">
        <v>379</v>
      </c>
      <c r="S451" s="22" t="s">
        <v>985</v>
      </c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</row>
    <row r="452" ht="18.0" customHeight="1">
      <c r="A452" s="8" t="s">
        <v>19</v>
      </c>
      <c r="B452" s="9">
        <v>45020.0</v>
      </c>
      <c r="C452" s="10" t="s">
        <v>27</v>
      </c>
      <c r="D452" s="11" t="s">
        <v>986</v>
      </c>
      <c r="E452" s="12" t="s">
        <v>27</v>
      </c>
      <c r="F452" s="13" t="s">
        <v>680</v>
      </c>
      <c r="G452" s="15">
        <v>3600.0</v>
      </c>
      <c r="H452" s="15">
        <v>724.0</v>
      </c>
      <c r="I452" s="14"/>
      <c r="J452" s="15">
        <v>724.0</v>
      </c>
      <c r="K452" s="14"/>
      <c r="L452" s="14"/>
      <c r="M452" s="14"/>
      <c r="N452" s="16"/>
      <c r="O452" s="3">
        <f t="shared" si="1"/>
        <v>724</v>
      </c>
      <c r="P452" s="17"/>
      <c r="Q452" s="18" t="s">
        <v>30</v>
      </c>
      <c r="R452" s="18" t="s">
        <v>31</v>
      </c>
      <c r="S452" s="22" t="s">
        <v>987</v>
      </c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</row>
    <row r="453" ht="18.0" customHeight="1">
      <c r="A453" s="8" t="s">
        <v>19</v>
      </c>
      <c r="B453" s="33">
        <v>45098.0</v>
      </c>
      <c r="C453" s="10" t="s">
        <v>27</v>
      </c>
      <c r="D453" s="11" t="s">
        <v>988</v>
      </c>
      <c r="E453" s="12" t="s">
        <v>27</v>
      </c>
      <c r="F453" s="31" t="s">
        <v>680</v>
      </c>
      <c r="G453" s="15">
        <v>2000.0</v>
      </c>
      <c r="H453" s="15">
        <v>680.0</v>
      </c>
      <c r="I453" s="15">
        <v>44.0</v>
      </c>
      <c r="J453" s="15">
        <v>724.0</v>
      </c>
      <c r="K453" s="14"/>
      <c r="L453" s="14"/>
      <c r="M453" s="14"/>
      <c r="N453" s="16"/>
      <c r="O453" s="3">
        <f t="shared" si="1"/>
        <v>724</v>
      </c>
      <c r="P453" s="28"/>
      <c r="Q453" s="18" t="s">
        <v>30</v>
      </c>
      <c r="R453" s="18" t="s">
        <v>438</v>
      </c>
      <c r="S453" s="22" t="s">
        <v>989</v>
      </c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</row>
    <row r="454" ht="18.0" customHeight="1">
      <c r="A454" s="8" t="s">
        <v>19</v>
      </c>
      <c r="B454" s="9">
        <v>45568.0</v>
      </c>
      <c r="C454" s="41" t="s">
        <v>27</v>
      </c>
      <c r="D454" s="42" t="s">
        <v>990</v>
      </c>
      <c r="E454" s="12" t="s">
        <v>22</v>
      </c>
      <c r="F454" s="44" t="s">
        <v>39</v>
      </c>
      <c r="G454" s="15">
        <v>2800.0</v>
      </c>
      <c r="H454" s="15">
        <v>1120.0</v>
      </c>
      <c r="I454" s="14"/>
      <c r="J454" s="15">
        <v>1120.0</v>
      </c>
      <c r="K454" s="14"/>
      <c r="L454" s="15">
        <v>300.0</v>
      </c>
      <c r="M454" s="14"/>
      <c r="N454" s="16"/>
      <c r="O454" s="3">
        <f t="shared" si="1"/>
        <v>1420</v>
      </c>
      <c r="P454" s="32"/>
      <c r="Q454" s="18" t="s">
        <v>101</v>
      </c>
      <c r="R454" s="18" t="s">
        <v>446</v>
      </c>
      <c r="S454" s="22" t="s">
        <v>991</v>
      </c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</row>
    <row r="455" ht="18.0" customHeight="1">
      <c r="A455" s="8" t="s">
        <v>19</v>
      </c>
      <c r="B455" s="8" t="s">
        <v>992</v>
      </c>
      <c r="C455" s="41" t="s">
        <v>20</v>
      </c>
      <c r="D455" s="42" t="s">
        <v>993</v>
      </c>
      <c r="E455" s="12" t="s">
        <v>22</v>
      </c>
      <c r="F455" s="44" t="s">
        <v>680</v>
      </c>
      <c r="G455" s="15">
        <v>1500.0</v>
      </c>
      <c r="H455" s="15">
        <v>780.0</v>
      </c>
      <c r="I455" s="14"/>
      <c r="J455" s="15">
        <v>780.0</v>
      </c>
      <c r="K455" s="14"/>
      <c r="L455" s="15">
        <v>360.0</v>
      </c>
      <c r="M455" s="14"/>
      <c r="N455" s="16"/>
      <c r="O455" s="3">
        <f t="shared" si="1"/>
        <v>1140</v>
      </c>
      <c r="P455" s="32"/>
      <c r="Q455" s="18" t="s">
        <v>61</v>
      </c>
      <c r="R455" s="18" t="s">
        <v>446</v>
      </c>
      <c r="S455" s="22" t="s">
        <v>994</v>
      </c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</row>
    <row r="456" ht="18.0" customHeight="1">
      <c r="A456" s="8" t="s">
        <v>19</v>
      </c>
      <c r="B456" s="8" t="s">
        <v>995</v>
      </c>
      <c r="C456" s="41" t="s">
        <v>20</v>
      </c>
      <c r="D456" s="42" t="s">
        <v>996</v>
      </c>
      <c r="E456" s="12" t="s">
        <v>22</v>
      </c>
      <c r="F456" s="44" t="s">
        <v>680</v>
      </c>
      <c r="G456" s="15">
        <v>4000.0</v>
      </c>
      <c r="H456" s="15">
        <v>780.0</v>
      </c>
      <c r="I456" s="14"/>
      <c r="J456" s="15">
        <v>780.0</v>
      </c>
      <c r="K456" s="14"/>
      <c r="L456" s="14"/>
      <c r="M456" s="14"/>
      <c r="N456" s="16"/>
      <c r="O456" s="3">
        <f t="shared" si="1"/>
        <v>780</v>
      </c>
      <c r="P456" s="32"/>
      <c r="Q456" s="18" t="s">
        <v>406</v>
      </c>
      <c r="R456" s="18" t="s">
        <v>446</v>
      </c>
      <c r="S456" s="22" t="s">
        <v>997</v>
      </c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</row>
    <row r="457" ht="18.0" customHeight="1">
      <c r="A457" s="8" t="s">
        <v>19</v>
      </c>
      <c r="B457" s="30">
        <v>45590.0</v>
      </c>
      <c r="C457" s="41" t="s">
        <v>20</v>
      </c>
      <c r="D457" s="42" t="s">
        <v>998</v>
      </c>
      <c r="E457" s="12" t="s">
        <v>22</v>
      </c>
      <c r="F457" s="44" t="s">
        <v>680</v>
      </c>
      <c r="G457" s="15">
        <v>2000.0</v>
      </c>
      <c r="H457" s="15">
        <v>780.0</v>
      </c>
      <c r="I457" s="14"/>
      <c r="J457" s="15">
        <v>780.0</v>
      </c>
      <c r="K457" s="14"/>
      <c r="L457" s="14"/>
      <c r="M457" s="14"/>
      <c r="N457" s="16"/>
      <c r="O457" s="3">
        <f t="shared" si="1"/>
        <v>780</v>
      </c>
      <c r="P457" s="45" t="s">
        <v>999</v>
      </c>
      <c r="Q457" s="18" t="s">
        <v>482</v>
      </c>
      <c r="R457" s="18" t="s">
        <v>446</v>
      </c>
      <c r="S457" s="22" t="s">
        <v>1000</v>
      </c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</row>
    <row r="458" ht="18.0" customHeight="1">
      <c r="A458" s="8" t="s">
        <v>19</v>
      </c>
      <c r="B458" s="30">
        <v>45595.0</v>
      </c>
      <c r="C458" s="41" t="s">
        <v>20</v>
      </c>
      <c r="D458" s="42" t="s">
        <v>1001</v>
      </c>
      <c r="E458" s="12" t="s">
        <v>22</v>
      </c>
      <c r="F458" s="44" t="s">
        <v>680</v>
      </c>
      <c r="G458" s="15">
        <v>2000.0</v>
      </c>
      <c r="H458" s="15">
        <v>780.0</v>
      </c>
      <c r="I458" s="14"/>
      <c r="J458" s="15">
        <v>780.0</v>
      </c>
      <c r="K458" s="14"/>
      <c r="L458" s="14"/>
      <c r="M458" s="14"/>
      <c r="N458" s="16"/>
      <c r="O458" s="3">
        <f t="shared" si="1"/>
        <v>780</v>
      </c>
      <c r="P458" s="32"/>
      <c r="Q458" s="18" t="s">
        <v>52</v>
      </c>
      <c r="R458" s="18" t="s">
        <v>446</v>
      </c>
      <c r="S458" s="22" t="s">
        <v>1002</v>
      </c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</row>
    <row r="459" ht="18.0" customHeight="1">
      <c r="A459" s="8" t="s">
        <v>19</v>
      </c>
      <c r="B459" s="33">
        <v>44782.0</v>
      </c>
      <c r="C459" s="26" t="s">
        <v>20</v>
      </c>
      <c r="D459" s="11" t="s">
        <v>1003</v>
      </c>
      <c r="E459" s="12" t="s">
        <v>22</v>
      </c>
      <c r="F459" s="13" t="s">
        <v>39</v>
      </c>
      <c r="G459" s="14"/>
      <c r="H459" s="15">
        <v>412.0</v>
      </c>
      <c r="I459" s="14"/>
      <c r="J459" s="15">
        <v>412.0</v>
      </c>
      <c r="K459" s="14"/>
      <c r="L459" s="14"/>
      <c r="M459" s="14"/>
      <c r="N459" s="16"/>
      <c r="O459" s="3">
        <f t="shared" si="1"/>
        <v>412</v>
      </c>
      <c r="P459" s="28"/>
      <c r="Q459" s="18" t="s">
        <v>213</v>
      </c>
      <c r="R459" s="18" t="s">
        <v>476</v>
      </c>
      <c r="S459" s="19" t="s">
        <v>1004</v>
      </c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</row>
    <row r="460" ht="18.0" customHeight="1">
      <c r="A460" s="8" t="s">
        <v>19</v>
      </c>
      <c r="B460" s="33">
        <v>44987.0</v>
      </c>
      <c r="C460" s="26" t="s">
        <v>20</v>
      </c>
      <c r="D460" s="11" t="s">
        <v>1005</v>
      </c>
      <c r="E460" s="12" t="s">
        <v>22</v>
      </c>
      <c r="F460" s="31" t="s">
        <v>680</v>
      </c>
      <c r="G460" s="15">
        <v>4000.0</v>
      </c>
      <c r="H460" s="15">
        <v>759.0</v>
      </c>
      <c r="I460" s="14"/>
      <c r="J460" s="15">
        <v>759.0</v>
      </c>
      <c r="K460" s="14"/>
      <c r="L460" s="14"/>
      <c r="M460" s="14"/>
      <c r="N460" s="16"/>
      <c r="O460" s="3">
        <f t="shared" si="1"/>
        <v>759</v>
      </c>
      <c r="P460" s="28"/>
      <c r="Q460" s="18" t="s">
        <v>213</v>
      </c>
      <c r="R460" s="18" t="s">
        <v>570</v>
      </c>
      <c r="S460" s="19" t="s">
        <v>1006</v>
      </c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</row>
    <row r="461" ht="18.0" customHeight="1">
      <c r="A461" s="8" t="s">
        <v>19</v>
      </c>
      <c r="B461" s="9">
        <v>45408.0</v>
      </c>
      <c r="C461" s="26" t="s">
        <v>20</v>
      </c>
      <c r="D461" s="11" t="s">
        <v>1007</v>
      </c>
      <c r="E461" s="12" t="s">
        <v>22</v>
      </c>
      <c r="F461" s="13" t="s">
        <v>680</v>
      </c>
      <c r="G461" s="15">
        <v>3000.0</v>
      </c>
      <c r="H461" s="15">
        <v>724.0</v>
      </c>
      <c r="I461" s="14"/>
      <c r="J461" s="15">
        <v>724.0</v>
      </c>
      <c r="K461" s="14"/>
      <c r="L461" s="14"/>
      <c r="M461" s="14"/>
      <c r="N461" s="16"/>
      <c r="O461" s="3">
        <f t="shared" si="1"/>
        <v>724</v>
      </c>
      <c r="P461" s="28"/>
      <c r="Q461" s="18" t="s">
        <v>446</v>
      </c>
      <c r="R461" s="18" t="s">
        <v>25</v>
      </c>
      <c r="S461" s="19" t="s">
        <v>1008</v>
      </c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</row>
    <row r="462" ht="18.0" customHeight="1">
      <c r="A462" s="8" t="s">
        <v>19</v>
      </c>
      <c r="B462" s="9">
        <v>45604.0</v>
      </c>
      <c r="C462" s="26" t="s">
        <v>20</v>
      </c>
      <c r="D462" s="11" t="s">
        <v>1009</v>
      </c>
      <c r="E462" s="12" t="s">
        <v>22</v>
      </c>
      <c r="F462" s="13" t="s">
        <v>1010</v>
      </c>
      <c r="G462" s="15">
        <f>2500+4000</f>
        <v>6500</v>
      </c>
      <c r="H462" s="15">
        <v>1110.0</v>
      </c>
      <c r="I462" s="14"/>
      <c r="J462" s="15">
        <v>1110.0</v>
      </c>
      <c r="K462" s="14"/>
      <c r="L462" s="14"/>
      <c r="M462" s="14"/>
      <c r="N462" s="16"/>
      <c r="O462" s="3">
        <f t="shared" si="1"/>
        <v>1110</v>
      </c>
      <c r="P462" s="28"/>
      <c r="Q462" s="18" t="s">
        <v>476</v>
      </c>
      <c r="R462" s="18" t="s">
        <v>61</v>
      </c>
      <c r="S462" s="19" t="s">
        <v>1011</v>
      </c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</row>
    <row r="463" ht="18.0" customHeight="1">
      <c r="A463" s="8" t="s">
        <v>19</v>
      </c>
      <c r="B463" s="9">
        <v>45609.0</v>
      </c>
      <c r="C463" s="26" t="s">
        <v>27</v>
      </c>
      <c r="D463" s="11" t="s">
        <v>1012</v>
      </c>
      <c r="E463" s="12" t="s">
        <v>27</v>
      </c>
      <c r="F463" s="13" t="s">
        <v>680</v>
      </c>
      <c r="G463" s="15">
        <v>3400.0</v>
      </c>
      <c r="H463" s="15">
        <v>780.0</v>
      </c>
      <c r="I463" s="14"/>
      <c r="J463" s="15">
        <v>780.0</v>
      </c>
      <c r="K463" s="14"/>
      <c r="L463" s="14"/>
      <c r="M463" s="14"/>
      <c r="N463" s="46"/>
      <c r="O463" s="3">
        <f t="shared" si="1"/>
        <v>780</v>
      </c>
      <c r="P463" s="28"/>
      <c r="Q463" s="18" t="s">
        <v>1013</v>
      </c>
      <c r="R463" s="18" t="s">
        <v>61</v>
      </c>
      <c r="S463" s="19" t="s">
        <v>1014</v>
      </c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</row>
    <row r="464" ht="18.0" customHeight="1">
      <c r="A464" s="8" t="s">
        <v>19</v>
      </c>
      <c r="B464" s="9">
        <v>45609.0</v>
      </c>
      <c r="C464" s="26" t="s">
        <v>27</v>
      </c>
      <c r="D464" s="11" t="s">
        <v>1015</v>
      </c>
      <c r="E464" s="12" t="s">
        <v>27</v>
      </c>
      <c r="F464" s="13" t="s">
        <v>680</v>
      </c>
      <c r="G464" s="15">
        <v>2000.0</v>
      </c>
      <c r="H464" s="15">
        <v>780.0</v>
      </c>
      <c r="I464" s="14"/>
      <c r="J464" s="15">
        <v>780.0</v>
      </c>
      <c r="K464" s="14"/>
      <c r="L464" s="14"/>
      <c r="M464" s="14"/>
      <c r="N464" s="16"/>
      <c r="O464" s="3">
        <f t="shared" si="1"/>
        <v>780</v>
      </c>
      <c r="P464" s="28"/>
      <c r="Q464" s="18" t="s">
        <v>1013</v>
      </c>
      <c r="R464" s="18" t="s">
        <v>61</v>
      </c>
      <c r="S464" s="19" t="s">
        <v>1016</v>
      </c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</row>
    <row r="465" ht="18.0" customHeight="1">
      <c r="A465" s="8" t="s">
        <v>19</v>
      </c>
      <c r="B465" s="9">
        <v>45615.0</v>
      </c>
      <c r="C465" s="26" t="s">
        <v>20</v>
      </c>
      <c r="D465" s="11" t="s">
        <v>1017</v>
      </c>
      <c r="E465" s="12" t="s">
        <v>22</v>
      </c>
      <c r="F465" s="13" t="s">
        <v>1010</v>
      </c>
      <c r="G465" s="15">
        <f>2500+4000</f>
        <v>6500</v>
      </c>
      <c r="H465" s="15">
        <v>1110.0</v>
      </c>
      <c r="I465" s="14"/>
      <c r="J465" s="15">
        <v>1110.0</v>
      </c>
      <c r="K465" s="14"/>
      <c r="L465" s="15">
        <v>400.0</v>
      </c>
      <c r="M465" s="15">
        <f>400*5</f>
        <v>2000</v>
      </c>
      <c r="N465" s="23">
        <v>400.0</v>
      </c>
      <c r="O465" s="3">
        <f t="shared" si="1"/>
        <v>3110</v>
      </c>
      <c r="P465" s="13" t="s">
        <v>1018</v>
      </c>
      <c r="Q465" s="18" t="s">
        <v>510</v>
      </c>
      <c r="R465" s="18" t="s">
        <v>61</v>
      </c>
      <c r="S465" s="19" t="s">
        <v>1019</v>
      </c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</row>
    <row r="466" ht="18.0" customHeight="1">
      <c r="A466" s="8" t="s">
        <v>19</v>
      </c>
      <c r="B466" s="9">
        <v>45617.0</v>
      </c>
      <c r="C466" s="26" t="s">
        <v>27</v>
      </c>
      <c r="D466" s="11" t="s">
        <v>1020</v>
      </c>
      <c r="E466" s="12" t="s">
        <v>27</v>
      </c>
      <c r="F466" s="13" t="s">
        <v>680</v>
      </c>
      <c r="G466" s="15">
        <v>3400.0</v>
      </c>
      <c r="H466" s="15">
        <v>780.0</v>
      </c>
      <c r="I466" s="14"/>
      <c r="J466" s="15">
        <v>780.0</v>
      </c>
      <c r="K466" s="14"/>
      <c r="L466" s="14"/>
      <c r="M466" s="14"/>
      <c r="N466" s="23">
        <v>180.0</v>
      </c>
      <c r="O466" s="3">
        <f t="shared" si="1"/>
        <v>600</v>
      </c>
      <c r="P466" s="13" t="s">
        <v>1021</v>
      </c>
      <c r="Q466" s="18" t="s">
        <v>406</v>
      </c>
      <c r="R466" s="18" t="s">
        <v>61</v>
      </c>
      <c r="S466" s="19" t="s">
        <v>1022</v>
      </c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</row>
    <row r="467" ht="18.0" customHeight="1">
      <c r="A467" s="8" t="s">
        <v>19</v>
      </c>
      <c r="B467" s="9">
        <v>45625.0</v>
      </c>
      <c r="C467" s="26" t="s">
        <v>20</v>
      </c>
      <c r="D467" s="11" t="s">
        <v>1023</v>
      </c>
      <c r="E467" s="12" t="s">
        <v>22</v>
      </c>
      <c r="F467" s="13" t="s">
        <v>680</v>
      </c>
      <c r="G467" s="15">
        <v>2000.0</v>
      </c>
      <c r="H467" s="15">
        <v>780.0</v>
      </c>
      <c r="I467" s="14"/>
      <c r="J467" s="15">
        <v>780.0</v>
      </c>
      <c r="K467" s="14"/>
      <c r="L467" s="14"/>
      <c r="M467" s="14"/>
      <c r="N467" s="16"/>
      <c r="O467" s="3">
        <f t="shared" si="1"/>
        <v>780</v>
      </c>
      <c r="P467" s="28"/>
      <c r="Q467" s="18" t="s">
        <v>596</v>
      </c>
      <c r="R467" s="18" t="s">
        <v>61</v>
      </c>
      <c r="S467" s="19" t="s">
        <v>1024</v>
      </c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</row>
    <row r="468" ht="18.0" customHeight="1">
      <c r="A468" s="8" t="s">
        <v>19</v>
      </c>
      <c r="B468" s="9">
        <v>45625.0</v>
      </c>
      <c r="C468" s="26" t="s">
        <v>20</v>
      </c>
      <c r="D468" s="11" t="s">
        <v>1025</v>
      </c>
      <c r="E468" s="12" t="s">
        <v>22</v>
      </c>
      <c r="F468" s="13" t="s">
        <v>453</v>
      </c>
      <c r="G468" s="15">
        <v>2000.0</v>
      </c>
      <c r="H468" s="15">
        <v>1120.0</v>
      </c>
      <c r="I468" s="14"/>
      <c r="J468" s="15">
        <v>1120.0</v>
      </c>
      <c r="K468" s="14"/>
      <c r="L468" s="14"/>
      <c r="M468" s="14"/>
      <c r="N468" s="16"/>
      <c r="O468" s="3">
        <f t="shared" si="1"/>
        <v>1120</v>
      </c>
      <c r="P468" s="28"/>
      <c r="Q468" s="18" t="s">
        <v>596</v>
      </c>
      <c r="R468" s="18" t="s">
        <v>61</v>
      </c>
      <c r="S468" s="19" t="s">
        <v>1026</v>
      </c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</row>
    <row r="469" ht="18.0" customHeight="1">
      <c r="A469" s="8" t="s">
        <v>19</v>
      </c>
      <c r="B469" s="9">
        <v>45344.0</v>
      </c>
      <c r="C469" s="10" t="s">
        <v>27</v>
      </c>
      <c r="D469" s="11" t="s">
        <v>538</v>
      </c>
      <c r="E469" s="12" t="s">
        <v>22</v>
      </c>
      <c r="F469" s="13" t="s">
        <v>392</v>
      </c>
      <c r="G469" s="15">
        <v>840.0</v>
      </c>
      <c r="H469" s="14"/>
      <c r="I469" s="14"/>
      <c r="J469" s="14"/>
      <c r="K469" s="14"/>
      <c r="L469" s="15">
        <v>200.0</v>
      </c>
      <c r="M469" s="14"/>
      <c r="N469" s="16"/>
      <c r="O469" s="3">
        <f t="shared" si="1"/>
        <v>200</v>
      </c>
      <c r="P469" s="28"/>
      <c r="Q469" s="18" t="s">
        <v>196</v>
      </c>
      <c r="R469" s="18" t="s">
        <v>550</v>
      </c>
      <c r="S469" s="19" t="s">
        <v>539</v>
      </c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</row>
    <row r="470" ht="18.0" customHeight="1">
      <c r="A470" s="8" t="s">
        <v>19</v>
      </c>
      <c r="B470" s="9">
        <v>45635.0</v>
      </c>
      <c r="C470" s="26" t="s">
        <v>20</v>
      </c>
      <c r="D470" s="11" t="s">
        <v>1027</v>
      </c>
      <c r="E470" s="12" t="s">
        <v>22</v>
      </c>
      <c r="F470" s="31" t="s">
        <v>680</v>
      </c>
      <c r="G470" s="15">
        <v>780.0</v>
      </c>
      <c r="H470" s="15">
        <v>780.0</v>
      </c>
      <c r="I470" s="14"/>
      <c r="J470" s="15">
        <v>780.0</v>
      </c>
      <c r="K470" s="14"/>
      <c r="L470" s="14"/>
      <c r="M470" s="14"/>
      <c r="N470" s="16"/>
      <c r="O470" s="3">
        <f t="shared" si="1"/>
        <v>780</v>
      </c>
      <c r="P470" s="40"/>
      <c r="Q470" s="18" t="s">
        <v>379</v>
      </c>
      <c r="R470" s="18" t="s">
        <v>213</v>
      </c>
      <c r="S470" s="22" t="s">
        <v>1028</v>
      </c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</row>
    <row r="471" ht="18.0" customHeight="1">
      <c r="A471" s="8" t="s">
        <v>19</v>
      </c>
      <c r="B471" s="9">
        <v>45636.0</v>
      </c>
      <c r="C471" s="26" t="s">
        <v>20</v>
      </c>
      <c r="D471" s="11" t="s">
        <v>1029</v>
      </c>
      <c r="E471" s="12" t="s">
        <v>22</v>
      </c>
      <c r="F471" s="31" t="s">
        <v>680</v>
      </c>
      <c r="G471" s="15">
        <v>4000.0</v>
      </c>
      <c r="H471" s="15">
        <v>780.0</v>
      </c>
      <c r="I471" s="14"/>
      <c r="J471" s="15">
        <v>780.0</v>
      </c>
      <c r="K471" s="14"/>
      <c r="L471" s="14"/>
      <c r="M471" s="14"/>
      <c r="N471" s="16"/>
      <c r="O471" s="3">
        <f t="shared" si="1"/>
        <v>780</v>
      </c>
      <c r="P471" s="40"/>
      <c r="Q471" s="18" t="s">
        <v>446</v>
      </c>
      <c r="R471" s="18" t="s">
        <v>213</v>
      </c>
      <c r="S471" s="22" t="s">
        <v>1030</v>
      </c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</row>
    <row r="472" ht="18.0" customHeight="1">
      <c r="A472" s="8" t="s">
        <v>19</v>
      </c>
      <c r="B472" s="9">
        <v>43620.0</v>
      </c>
      <c r="C472" s="10" t="s">
        <v>27</v>
      </c>
      <c r="D472" s="11" t="s">
        <v>1031</v>
      </c>
      <c r="E472" s="12" t="s">
        <v>27</v>
      </c>
      <c r="F472" s="13" t="s">
        <v>29</v>
      </c>
      <c r="G472" s="14"/>
      <c r="H472" s="15">
        <v>678.0</v>
      </c>
      <c r="I472" s="14"/>
      <c r="J472" s="15">
        <v>678.0</v>
      </c>
      <c r="K472" s="14"/>
      <c r="L472" s="14"/>
      <c r="M472" s="14"/>
      <c r="N472" s="16"/>
      <c r="O472" s="47">
        <f t="shared" si="1"/>
        <v>678</v>
      </c>
      <c r="P472" s="17"/>
      <c r="Q472" s="18" t="s">
        <v>30</v>
      </c>
      <c r="R472" s="18" t="s">
        <v>31</v>
      </c>
      <c r="S472" s="22" t="s">
        <v>1032</v>
      </c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</row>
    <row r="473" ht="18.0" customHeight="1">
      <c r="A473" s="8" t="s">
        <v>19</v>
      </c>
      <c r="B473" s="33">
        <v>45147.0</v>
      </c>
      <c r="C473" s="10" t="s">
        <v>20</v>
      </c>
      <c r="D473" s="11" t="s">
        <v>1033</v>
      </c>
      <c r="E473" s="12" t="s">
        <v>22</v>
      </c>
      <c r="F473" s="13" t="s">
        <v>680</v>
      </c>
      <c r="G473" s="15">
        <v>1000.0</v>
      </c>
      <c r="H473" s="15">
        <v>498.0</v>
      </c>
      <c r="I473" s="14"/>
      <c r="J473" s="15">
        <v>498.0</v>
      </c>
      <c r="K473" s="14"/>
      <c r="L473" s="14"/>
      <c r="M473" s="14"/>
      <c r="N473" s="16"/>
      <c r="O473" s="3">
        <f t="shared" si="1"/>
        <v>498</v>
      </c>
      <c r="P473" s="28"/>
      <c r="Q473" s="18" t="s">
        <v>34</v>
      </c>
      <c r="R473" s="18" t="s">
        <v>379</v>
      </c>
      <c r="S473" s="19" t="s">
        <v>1034</v>
      </c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</row>
    <row r="474" ht="18.0" customHeight="1">
      <c r="A474" s="8" t="s">
        <v>19</v>
      </c>
      <c r="B474" s="9">
        <v>45670.0</v>
      </c>
      <c r="C474" s="26" t="s">
        <v>20</v>
      </c>
      <c r="D474" s="11" t="s">
        <v>1035</v>
      </c>
      <c r="E474" s="12" t="s">
        <v>22</v>
      </c>
      <c r="F474" s="13" t="s">
        <v>453</v>
      </c>
      <c r="G474" s="15">
        <v>2000.0</v>
      </c>
      <c r="H474" s="15">
        <v>1120.0</v>
      </c>
      <c r="I474" s="14"/>
      <c r="J474" s="15">
        <v>1120.0</v>
      </c>
      <c r="K474" s="14"/>
      <c r="L474" s="14"/>
      <c r="M474" s="14"/>
      <c r="N474" s="16"/>
      <c r="O474" s="3">
        <f t="shared" si="1"/>
        <v>1120</v>
      </c>
      <c r="P474" s="40"/>
      <c r="Q474" s="18" t="s">
        <v>1013</v>
      </c>
      <c r="R474" s="18" t="s">
        <v>519</v>
      </c>
      <c r="S474" s="19" t="s">
        <v>1036</v>
      </c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</row>
    <row r="475" ht="18.0" customHeight="1">
      <c r="A475" s="8" t="s">
        <v>19</v>
      </c>
      <c r="B475" s="9">
        <v>45671.0</v>
      </c>
      <c r="C475" s="26" t="s">
        <v>27</v>
      </c>
      <c r="D475" s="11" t="s">
        <v>1037</v>
      </c>
      <c r="E475" s="12" t="s">
        <v>27</v>
      </c>
      <c r="F475" s="13" t="s">
        <v>680</v>
      </c>
      <c r="G475" s="15">
        <v>3200.0</v>
      </c>
      <c r="H475" s="15">
        <v>780.0</v>
      </c>
      <c r="I475" s="14"/>
      <c r="J475" s="15">
        <v>780.0</v>
      </c>
      <c r="K475" s="14"/>
      <c r="L475" s="14"/>
      <c r="M475" s="14"/>
      <c r="N475" s="23">
        <f>H475*20%</f>
        <v>156</v>
      </c>
      <c r="O475" s="3">
        <f t="shared" si="1"/>
        <v>624</v>
      </c>
      <c r="P475" s="48" t="s">
        <v>1038</v>
      </c>
      <c r="Q475" s="18" t="s">
        <v>30</v>
      </c>
      <c r="R475" s="18" t="s">
        <v>519</v>
      </c>
      <c r="S475" s="19" t="s">
        <v>1039</v>
      </c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</row>
    <row r="476" ht="18.0" customHeight="1">
      <c r="A476" s="8" t="s">
        <v>19</v>
      </c>
      <c r="B476" s="9">
        <v>45674.0</v>
      </c>
      <c r="C476" s="41" t="s">
        <v>20</v>
      </c>
      <c r="D476" s="42" t="s">
        <v>1040</v>
      </c>
      <c r="E476" s="12" t="s">
        <v>22</v>
      </c>
      <c r="F476" s="44" t="s">
        <v>1010</v>
      </c>
      <c r="G476" s="15">
        <v>4000.0</v>
      </c>
      <c r="H476" s="15">
        <v>1100.0</v>
      </c>
      <c r="I476" s="14"/>
      <c r="J476" s="15">
        <v>1100.0</v>
      </c>
      <c r="K476" s="14"/>
      <c r="L476" s="14"/>
      <c r="M476" s="14"/>
      <c r="N476" s="16"/>
      <c r="O476" s="3">
        <f t="shared" si="1"/>
        <v>1100</v>
      </c>
      <c r="P476" s="32"/>
      <c r="Q476" s="18" t="s">
        <v>24</v>
      </c>
      <c r="R476" s="18" t="s">
        <v>519</v>
      </c>
      <c r="S476" s="22" t="s">
        <v>1041</v>
      </c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</row>
    <row r="477" ht="18.0" customHeight="1">
      <c r="A477" s="8" t="s">
        <v>19</v>
      </c>
      <c r="B477" s="9">
        <v>43640.0</v>
      </c>
      <c r="C477" s="49" t="s">
        <v>27</v>
      </c>
      <c r="D477" s="42" t="s">
        <v>1042</v>
      </c>
      <c r="E477" s="12" t="s">
        <v>22</v>
      </c>
      <c r="F477" s="13" t="s">
        <v>29</v>
      </c>
      <c r="G477" s="14"/>
      <c r="H477" s="15">
        <v>266.0</v>
      </c>
      <c r="I477" s="14"/>
      <c r="J477" s="15">
        <v>266.0</v>
      </c>
      <c r="K477" s="14"/>
      <c r="L477" s="14"/>
      <c r="M477" s="14"/>
      <c r="N477" s="16"/>
      <c r="O477" s="3">
        <f t="shared" si="1"/>
        <v>266</v>
      </c>
      <c r="P477" s="28"/>
      <c r="Q477" s="18" t="s">
        <v>503</v>
      </c>
      <c r="R477" s="18" t="s">
        <v>519</v>
      </c>
      <c r="S477" s="19" t="s">
        <v>1043</v>
      </c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</row>
    <row r="478" ht="18.0" customHeight="1">
      <c r="A478" s="8" t="s">
        <v>19</v>
      </c>
      <c r="B478" s="30">
        <v>44617.0</v>
      </c>
      <c r="C478" s="26" t="s">
        <v>20</v>
      </c>
      <c r="D478" s="11" t="s">
        <v>1044</v>
      </c>
      <c r="E478" s="27" t="s">
        <v>22</v>
      </c>
      <c r="F478" s="13" t="s">
        <v>39</v>
      </c>
      <c r="G478" s="14"/>
      <c r="H478" s="15">
        <v>412.0</v>
      </c>
      <c r="I478" s="14"/>
      <c r="J478" s="15">
        <v>412.0</v>
      </c>
      <c r="K478" s="14"/>
      <c r="L478" s="14"/>
      <c r="M478" s="14"/>
      <c r="N478" s="16"/>
      <c r="O478" s="3">
        <f t="shared" si="1"/>
        <v>412</v>
      </c>
      <c r="P478" s="28"/>
      <c r="Q478" s="18" t="s">
        <v>482</v>
      </c>
      <c r="R478" s="18" t="s">
        <v>550</v>
      </c>
      <c r="S478" s="19" t="s">
        <v>1045</v>
      </c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</row>
    <row r="479" ht="18.0" customHeight="1">
      <c r="A479" s="8" t="s">
        <v>19</v>
      </c>
      <c r="B479" s="9">
        <v>45680.0</v>
      </c>
      <c r="C479" s="26" t="s">
        <v>20</v>
      </c>
      <c r="D479" s="11" t="s">
        <v>1046</v>
      </c>
      <c r="E479" s="27" t="s">
        <v>22</v>
      </c>
      <c r="F479" s="31" t="s">
        <v>680</v>
      </c>
      <c r="G479" s="15">
        <v>2000.0</v>
      </c>
      <c r="H479" s="15">
        <v>780.0</v>
      </c>
      <c r="I479" s="14"/>
      <c r="J479" s="15">
        <v>780.0</v>
      </c>
      <c r="K479" s="14"/>
      <c r="L479" s="14"/>
      <c r="M479" s="14"/>
      <c r="N479" s="16"/>
      <c r="O479" s="3">
        <f t="shared" si="1"/>
        <v>780</v>
      </c>
      <c r="P479" s="40"/>
      <c r="Q479" s="18" t="s">
        <v>647</v>
      </c>
      <c r="R479" s="18" t="s">
        <v>519</v>
      </c>
      <c r="S479" s="22" t="s">
        <v>1047</v>
      </c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</row>
    <row r="480" ht="18.0" customHeight="1">
      <c r="A480" s="8" t="s">
        <v>19</v>
      </c>
      <c r="B480" s="9">
        <v>45681.0</v>
      </c>
      <c r="C480" s="26" t="s">
        <v>20</v>
      </c>
      <c r="D480" s="11" t="s">
        <v>1048</v>
      </c>
      <c r="E480" s="27" t="s">
        <v>22</v>
      </c>
      <c r="F480" s="31" t="s">
        <v>680</v>
      </c>
      <c r="G480" s="15">
        <v>2000.0</v>
      </c>
      <c r="H480" s="15">
        <v>780.0</v>
      </c>
      <c r="I480" s="14"/>
      <c r="J480" s="15">
        <v>780.0</v>
      </c>
      <c r="K480" s="14"/>
      <c r="L480" s="14"/>
      <c r="M480" s="14"/>
      <c r="N480" s="16"/>
      <c r="O480" s="3">
        <f t="shared" si="1"/>
        <v>780</v>
      </c>
      <c r="P480" s="40"/>
      <c r="Q480" s="18" t="s">
        <v>503</v>
      </c>
      <c r="R480" s="18" t="s">
        <v>519</v>
      </c>
      <c r="S480" s="22" t="s">
        <v>1049</v>
      </c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</row>
    <row r="481" ht="18.0" customHeight="1">
      <c r="A481" s="8" t="s">
        <v>19</v>
      </c>
      <c r="B481" s="9">
        <v>45681.0</v>
      </c>
      <c r="C481" s="41" t="s">
        <v>20</v>
      </c>
      <c r="D481" s="42" t="s">
        <v>1050</v>
      </c>
      <c r="E481" s="12" t="s">
        <v>22</v>
      </c>
      <c r="F481" s="44" t="s">
        <v>1010</v>
      </c>
      <c r="G481" s="15">
        <v>4000.0</v>
      </c>
      <c r="H481" s="15">
        <v>1100.0</v>
      </c>
      <c r="I481" s="14"/>
      <c r="J481" s="15">
        <v>1100.0</v>
      </c>
      <c r="K481" s="14"/>
      <c r="L481" s="14"/>
      <c r="M481" s="14"/>
      <c r="N481" s="16"/>
      <c r="O481" s="3">
        <f t="shared" si="1"/>
        <v>1100</v>
      </c>
      <c r="P481" s="32"/>
      <c r="Q481" s="18" t="s">
        <v>503</v>
      </c>
      <c r="R481" s="18" t="s">
        <v>519</v>
      </c>
      <c r="S481" s="22" t="s">
        <v>1051</v>
      </c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</row>
    <row r="482" ht="18.0" customHeight="1">
      <c r="A482" s="8" t="s">
        <v>19</v>
      </c>
      <c r="B482" s="9">
        <v>45684.0</v>
      </c>
      <c r="C482" s="26" t="s">
        <v>20</v>
      </c>
      <c r="D482" s="11" t="s">
        <v>1052</v>
      </c>
      <c r="E482" s="27" t="s">
        <v>22</v>
      </c>
      <c r="F482" s="31" t="s">
        <v>680</v>
      </c>
      <c r="G482" s="15">
        <v>2000.0</v>
      </c>
      <c r="H482" s="15">
        <v>780.0</v>
      </c>
      <c r="I482" s="14"/>
      <c r="J482" s="15">
        <v>780.0</v>
      </c>
      <c r="K482" s="14"/>
      <c r="L482" s="14"/>
      <c r="M482" s="14"/>
      <c r="N482" s="16"/>
      <c r="O482" s="3">
        <f t="shared" si="1"/>
        <v>780</v>
      </c>
      <c r="P482" s="40"/>
      <c r="Q482" s="18" t="s">
        <v>446</v>
      </c>
      <c r="R482" s="18" t="s">
        <v>570</v>
      </c>
      <c r="S482" s="22" t="s">
        <v>1053</v>
      </c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</row>
    <row r="483" ht="18.0" customHeight="1">
      <c r="A483" s="8" t="s">
        <v>19</v>
      </c>
      <c r="B483" s="9">
        <v>45684.0</v>
      </c>
      <c r="C483" s="41" t="s">
        <v>20</v>
      </c>
      <c r="D483" s="42" t="s">
        <v>1054</v>
      </c>
      <c r="E483" s="12" t="s">
        <v>22</v>
      </c>
      <c r="F483" s="44" t="s">
        <v>1010</v>
      </c>
      <c r="G483" s="15">
        <f>4000+2000</f>
        <v>6000</v>
      </c>
      <c r="H483" s="15">
        <v>1100.0</v>
      </c>
      <c r="I483" s="14"/>
      <c r="J483" s="15">
        <v>1100.0</v>
      </c>
      <c r="K483" s="14"/>
      <c r="L483" s="14"/>
      <c r="M483" s="14"/>
      <c r="N483" s="16"/>
      <c r="O483" s="3">
        <f t="shared" si="1"/>
        <v>1100</v>
      </c>
      <c r="P483" s="32"/>
      <c r="Q483" s="18" t="s">
        <v>384</v>
      </c>
      <c r="R483" s="18" t="s">
        <v>519</v>
      </c>
      <c r="S483" s="22" t="s">
        <v>1055</v>
      </c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</row>
    <row r="484" ht="18.0" customHeight="1">
      <c r="A484" s="8" t="s">
        <v>19</v>
      </c>
      <c r="B484" s="9">
        <v>45687.0</v>
      </c>
      <c r="C484" s="26" t="s">
        <v>20</v>
      </c>
      <c r="D484" s="11" t="s">
        <v>1056</v>
      </c>
      <c r="E484" s="27" t="s">
        <v>22</v>
      </c>
      <c r="F484" s="31" t="s">
        <v>680</v>
      </c>
      <c r="G484" s="15">
        <v>2000.0</v>
      </c>
      <c r="H484" s="15">
        <v>780.0</v>
      </c>
      <c r="I484" s="14"/>
      <c r="J484" s="15">
        <v>780.0</v>
      </c>
      <c r="K484" s="14"/>
      <c r="L484" s="14"/>
      <c r="M484" s="15">
        <f>410+410</f>
        <v>820</v>
      </c>
      <c r="N484" s="23">
        <v>154.0</v>
      </c>
      <c r="O484" s="3">
        <f t="shared" si="1"/>
        <v>1446</v>
      </c>
      <c r="P484" s="31" t="s">
        <v>1057</v>
      </c>
      <c r="Q484" s="18" t="s">
        <v>52</v>
      </c>
      <c r="R484" s="18" t="s">
        <v>519</v>
      </c>
      <c r="S484" s="22" t="s">
        <v>1058</v>
      </c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</row>
    <row r="485" ht="18.0" customHeight="1">
      <c r="A485" s="8" t="s">
        <v>19</v>
      </c>
      <c r="B485" s="9">
        <v>45687.0</v>
      </c>
      <c r="C485" s="41" t="s">
        <v>20</v>
      </c>
      <c r="D485" s="42" t="s">
        <v>1059</v>
      </c>
      <c r="E485" s="12" t="s">
        <v>22</v>
      </c>
      <c r="F485" s="44" t="s">
        <v>1010</v>
      </c>
      <c r="G485" s="15">
        <v>4000.0</v>
      </c>
      <c r="H485" s="15">
        <v>1100.0</v>
      </c>
      <c r="I485" s="14"/>
      <c r="J485" s="15">
        <v>1100.0</v>
      </c>
      <c r="K485" s="14"/>
      <c r="L485" s="14"/>
      <c r="M485" s="14"/>
      <c r="N485" s="16"/>
      <c r="O485" s="3">
        <f t="shared" si="1"/>
        <v>1100</v>
      </c>
      <c r="P485" s="32"/>
      <c r="Q485" s="18" t="s">
        <v>52</v>
      </c>
      <c r="R485" s="18" t="s">
        <v>519</v>
      </c>
      <c r="S485" s="22" t="s">
        <v>1060</v>
      </c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</row>
    <row r="486" ht="18.0" customHeight="1">
      <c r="A486" s="8" t="s">
        <v>19</v>
      </c>
      <c r="B486" s="9">
        <v>45688.0</v>
      </c>
      <c r="C486" s="26" t="s">
        <v>1061</v>
      </c>
      <c r="D486" s="11" t="s">
        <v>1062</v>
      </c>
      <c r="E486" s="12" t="s">
        <v>22</v>
      </c>
      <c r="F486" s="13" t="s">
        <v>1010</v>
      </c>
      <c r="G486" s="14"/>
      <c r="H486" s="15">
        <v>1100.0</v>
      </c>
      <c r="I486" s="14"/>
      <c r="J486" s="15">
        <v>1100.0</v>
      </c>
      <c r="K486" s="14"/>
      <c r="L486" s="14"/>
      <c r="M486" s="15">
        <v>410.0</v>
      </c>
      <c r="N486" s="16"/>
      <c r="O486" s="3">
        <f t="shared" si="1"/>
        <v>1510</v>
      </c>
      <c r="P486" s="28"/>
      <c r="Q486" s="18" t="s">
        <v>52</v>
      </c>
      <c r="R486" s="18" t="s">
        <v>519</v>
      </c>
      <c r="S486" s="19" t="s">
        <v>1063</v>
      </c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</row>
    <row r="487" ht="18.0" customHeight="1">
      <c r="A487" s="8" t="s">
        <v>19</v>
      </c>
      <c r="B487" s="9">
        <v>45688.0</v>
      </c>
      <c r="C487" s="41" t="s">
        <v>20</v>
      </c>
      <c r="D487" s="42" t="s">
        <v>1064</v>
      </c>
      <c r="E487" s="12" t="s">
        <v>22</v>
      </c>
      <c r="F487" s="44" t="s">
        <v>1010</v>
      </c>
      <c r="G487" s="15">
        <v>4000.0</v>
      </c>
      <c r="H487" s="15">
        <v>1100.0</v>
      </c>
      <c r="I487" s="14"/>
      <c r="J487" s="15">
        <v>1100.0</v>
      </c>
      <c r="K487" s="14"/>
      <c r="L487" s="14"/>
      <c r="M487" s="14"/>
      <c r="N487" s="16"/>
      <c r="O487" s="3">
        <f t="shared" si="1"/>
        <v>1100</v>
      </c>
      <c r="P487" s="32"/>
      <c r="Q487" s="18" t="s">
        <v>446</v>
      </c>
      <c r="R487" s="18" t="s">
        <v>550</v>
      </c>
      <c r="S487" s="22" t="s">
        <v>1065</v>
      </c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</row>
    <row r="488" ht="18.0" customHeight="1">
      <c r="A488" s="8" t="s">
        <v>19</v>
      </c>
      <c r="B488" s="9">
        <v>45693.0</v>
      </c>
      <c r="C488" s="41" t="s">
        <v>20</v>
      </c>
      <c r="D488" s="42" t="s">
        <v>1066</v>
      </c>
      <c r="E488" s="12" t="s">
        <v>22</v>
      </c>
      <c r="F488" s="44" t="s">
        <v>1010</v>
      </c>
      <c r="G488" s="15">
        <v>4000.0</v>
      </c>
      <c r="H488" s="15">
        <v>1100.0</v>
      </c>
      <c r="I488" s="14"/>
      <c r="J488" s="15">
        <v>1100.0</v>
      </c>
      <c r="K488" s="14"/>
      <c r="L488" s="14"/>
      <c r="M488" s="14"/>
      <c r="N488" s="16"/>
      <c r="O488" s="3">
        <f t="shared" si="1"/>
        <v>1100</v>
      </c>
      <c r="P488" s="32"/>
      <c r="Q488" s="18" t="s">
        <v>454</v>
      </c>
      <c r="R488" s="18" t="s">
        <v>550</v>
      </c>
      <c r="S488" s="22" t="s">
        <v>1067</v>
      </c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</row>
    <row r="489" ht="18.0" customHeight="1">
      <c r="A489" s="8" t="s">
        <v>19</v>
      </c>
      <c r="B489" s="9">
        <v>45693.0</v>
      </c>
      <c r="C489" s="41" t="s">
        <v>20</v>
      </c>
      <c r="D489" s="42" t="s">
        <v>1068</v>
      </c>
      <c r="E489" s="12" t="s">
        <v>22</v>
      </c>
      <c r="F489" s="44" t="s">
        <v>1010</v>
      </c>
      <c r="G489" s="15">
        <v>2000.0</v>
      </c>
      <c r="H489" s="15">
        <v>1100.0</v>
      </c>
      <c r="I489" s="14"/>
      <c r="J489" s="15">
        <v>1100.0</v>
      </c>
      <c r="K489" s="14"/>
      <c r="L489" s="14"/>
      <c r="M489" s="14"/>
      <c r="N489" s="16"/>
      <c r="O489" s="3">
        <f t="shared" si="1"/>
        <v>1100</v>
      </c>
      <c r="P489" s="32"/>
      <c r="Q489" s="18" t="s">
        <v>454</v>
      </c>
      <c r="R489" s="18" t="s">
        <v>550</v>
      </c>
      <c r="S489" s="22" t="s">
        <v>1069</v>
      </c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</row>
    <row r="490" ht="18.0" customHeight="1">
      <c r="A490" s="8" t="s">
        <v>19</v>
      </c>
      <c r="B490" s="9">
        <v>45693.0</v>
      </c>
      <c r="C490" s="41" t="s">
        <v>20</v>
      </c>
      <c r="D490" s="42" t="s">
        <v>1070</v>
      </c>
      <c r="E490" s="12" t="s">
        <v>22</v>
      </c>
      <c r="F490" s="44" t="s">
        <v>1010</v>
      </c>
      <c r="G490" s="15">
        <v>6000.0</v>
      </c>
      <c r="H490" s="15">
        <v>1100.0</v>
      </c>
      <c r="I490" s="14"/>
      <c r="J490" s="15">
        <v>1100.0</v>
      </c>
      <c r="K490" s="14"/>
      <c r="L490" s="14"/>
      <c r="M490" s="14"/>
      <c r="N490" s="16"/>
      <c r="O490" s="3">
        <f t="shared" si="1"/>
        <v>1100</v>
      </c>
      <c r="P490" s="32"/>
      <c r="Q490" s="18" t="s">
        <v>454</v>
      </c>
      <c r="R490" s="18" t="s">
        <v>550</v>
      </c>
      <c r="S490" s="22" t="s">
        <v>1071</v>
      </c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</row>
    <row r="491" ht="18.0" customHeight="1">
      <c r="A491" s="8" t="s">
        <v>19</v>
      </c>
      <c r="B491" s="9">
        <v>45700.0</v>
      </c>
      <c r="C491" s="41" t="s">
        <v>20</v>
      </c>
      <c r="D491" s="42" t="s">
        <v>1072</v>
      </c>
      <c r="E491" s="12" t="s">
        <v>22</v>
      </c>
      <c r="F491" s="44" t="s">
        <v>1010</v>
      </c>
      <c r="G491" s="15">
        <v>4000.0</v>
      </c>
      <c r="H491" s="15">
        <v>1100.0</v>
      </c>
      <c r="I491" s="14"/>
      <c r="J491" s="15">
        <v>1100.0</v>
      </c>
      <c r="K491" s="14"/>
      <c r="L491" s="14"/>
      <c r="M491" s="14"/>
      <c r="N491" s="16"/>
      <c r="O491" s="3">
        <f t="shared" si="1"/>
        <v>1100</v>
      </c>
      <c r="P491" s="32"/>
      <c r="Q491" s="18" t="s">
        <v>213</v>
      </c>
      <c r="R491" s="18" t="s">
        <v>550</v>
      </c>
      <c r="S491" s="22" t="s">
        <v>1073</v>
      </c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</row>
    <row r="492" ht="18.0" customHeight="1">
      <c r="A492" s="8" t="s">
        <v>19</v>
      </c>
      <c r="B492" s="9">
        <v>45705.0</v>
      </c>
      <c r="C492" s="41" t="s">
        <v>20</v>
      </c>
      <c r="D492" s="42" t="s">
        <v>1074</v>
      </c>
      <c r="E492" s="12" t="s">
        <v>22</v>
      </c>
      <c r="F492" s="44" t="s">
        <v>1075</v>
      </c>
      <c r="G492" s="15">
        <v>4000.0</v>
      </c>
      <c r="H492" s="15">
        <v>1100.0</v>
      </c>
      <c r="I492" s="14"/>
      <c r="J492" s="15">
        <v>1100.0</v>
      </c>
      <c r="K492" s="14"/>
      <c r="L492" s="14"/>
      <c r="M492" s="14"/>
      <c r="N492" s="16"/>
      <c r="O492" s="3">
        <f t="shared" si="1"/>
        <v>1100</v>
      </c>
      <c r="P492" s="32"/>
      <c r="Q492" s="18" t="s">
        <v>24</v>
      </c>
      <c r="R492" s="18" t="s">
        <v>550</v>
      </c>
      <c r="S492" s="22" t="s">
        <v>1076</v>
      </c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</row>
    <row r="493" ht="18.0" customHeight="1">
      <c r="A493" s="8" t="s">
        <v>19</v>
      </c>
      <c r="B493" s="9">
        <v>45705.0</v>
      </c>
      <c r="C493" s="41" t="s">
        <v>20</v>
      </c>
      <c r="D493" s="42" t="s">
        <v>1077</v>
      </c>
      <c r="E493" s="12" t="s">
        <v>22</v>
      </c>
      <c r="F493" s="44" t="s">
        <v>1075</v>
      </c>
      <c r="G493" s="15">
        <v>3600.0</v>
      </c>
      <c r="H493" s="15">
        <v>1100.0</v>
      </c>
      <c r="I493" s="14"/>
      <c r="J493" s="15">
        <v>1100.0</v>
      </c>
      <c r="K493" s="14"/>
      <c r="L493" s="14"/>
      <c r="M493" s="14"/>
      <c r="N493" s="16"/>
      <c r="O493" s="3">
        <f t="shared" si="1"/>
        <v>1100</v>
      </c>
      <c r="P493" s="32"/>
      <c r="Q493" s="18" t="s">
        <v>24</v>
      </c>
      <c r="R493" s="18" t="s">
        <v>550</v>
      </c>
      <c r="S493" s="22" t="s">
        <v>1078</v>
      </c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</row>
    <row r="494" ht="18.0" customHeight="1">
      <c r="A494" s="8" t="s">
        <v>19</v>
      </c>
      <c r="B494" s="9">
        <v>45709.0</v>
      </c>
      <c r="C494" s="41" t="s">
        <v>1079</v>
      </c>
      <c r="D494" s="42" t="s">
        <v>1080</v>
      </c>
      <c r="E494" s="12" t="s">
        <v>22</v>
      </c>
      <c r="F494" s="44" t="s">
        <v>1075</v>
      </c>
      <c r="G494" s="15">
        <f>4000+2500</f>
        <v>6500</v>
      </c>
      <c r="H494" s="15">
        <v>1100.0</v>
      </c>
      <c r="I494" s="14"/>
      <c r="J494" s="15">
        <v>1100.0</v>
      </c>
      <c r="K494" s="14"/>
      <c r="L494" s="14"/>
      <c r="M494" s="14"/>
      <c r="N494" s="16"/>
      <c r="O494" s="3">
        <f t="shared" si="1"/>
        <v>1100</v>
      </c>
      <c r="P494" s="32"/>
      <c r="Q494" s="18" t="s">
        <v>406</v>
      </c>
      <c r="R494" s="18" t="s">
        <v>550</v>
      </c>
      <c r="S494" s="22" t="s">
        <v>1081</v>
      </c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</row>
    <row r="495" ht="18.0" customHeight="1">
      <c r="A495" s="8" t="s">
        <v>19</v>
      </c>
      <c r="B495" s="9">
        <v>45708.0</v>
      </c>
      <c r="C495" s="41" t="s">
        <v>27</v>
      </c>
      <c r="D495" s="42" t="s">
        <v>1082</v>
      </c>
      <c r="E495" s="12" t="s">
        <v>27</v>
      </c>
      <c r="F495" s="31" t="s">
        <v>39</v>
      </c>
      <c r="G495" s="15">
        <v>4000.0</v>
      </c>
      <c r="H495" s="15">
        <v>780.0</v>
      </c>
      <c r="I495" s="14"/>
      <c r="J495" s="15">
        <v>780.0</v>
      </c>
      <c r="K495" s="14"/>
      <c r="L495" s="14"/>
      <c r="M495" s="14"/>
      <c r="N495" s="23">
        <v>78.0</v>
      </c>
      <c r="O495" s="3">
        <f t="shared" si="1"/>
        <v>702</v>
      </c>
      <c r="P495" s="45" t="s">
        <v>1083</v>
      </c>
      <c r="Q495" s="18" t="s">
        <v>30</v>
      </c>
      <c r="R495" s="18" t="s">
        <v>550</v>
      </c>
      <c r="S495" s="22" t="s">
        <v>1084</v>
      </c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</row>
    <row r="496" ht="18.0" customHeight="1">
      <c r="A496" s="8" t="s">
        <v>19</v>
      </c>
      <c r="B496" s="9">
        <v>45712.0</v>
      </c>
      <c r="C496" s="41" t="s">
        <v>20</v>
      </c>
      <c r="D496" s="42" t="s">
        <v>1085</v>
      </c>
      <c r="E496" s="12" t="s">
        <v>22</v>
      </c>
      <c r="F496" s="44" t="s">
        <v>1075</v>
      </c>
      <c r="G496" s="15">
        <v>3500.0</v>
      </c>
      <c r="H496" s="15">
        <v>1100.0</v>
      </c>
      <c r="I496" s="14"/>
      <c r="J496" s="15">
        <v>1100.0</v>
      </c>
      <c r="K496" s="14"/>
      <c r="L496" s="14"/>
      <c r="M496" s="15">
        <v>410.0</v>
      </c>
      <c r="N496" s="16"/>
      <c r="O496" s="3">
        <f t="shared" si="1"/>
        <v>1510</v>
      </c>
      <c r="P496" s="32"/>
      <c r="Q496" s="18" t="s">
        <v>503</v>
      </c>
      <c r="R496" s="18" t="s">
        <v>550</v>
      </c>
      <c r="S496" s="22" t="s">
        <v>1086</v>
      </c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</row>
    <row r="497" ht="18.0" customHeight="1">
      <c r="A497" s="8" t="s">
        <v>19</v>
      </c>
      <c r="B497" s="9">
        <v>45713.0</v>
      </c>
      <c r="C497" s="41" t="s">
        <v>20</v>
      </c>
      <c r="D497" s="42" t="s">
        <v>1087</v>
      </c>
      <c r="E497" s="12" t="s">
        <v>22</v>
      </c>
      <c r="F497" s="44" t="s">
        <v>1075</v>
      </c>
      <c r="G497" s="15">
        <v>2000.0</v>
      </c>
      <c r="H497" s="15">
        <v>1100.0</v>
      </c>
      <c r="I497" s="14"/>
      <c r="J497" s="15">
        <v>1100.0</v>
      </c>
      <c r="K497" s="14"/>
      <c r="L497" s="14"/>
      <c r="M497" s="14"/>
      <c r="N497" s="16"/>
      <c r="O497" s="3">
        <f t="shared" si="1"/>
        <v>1100</v>
      </c>
      <c r="P497" s="32"/>
      <c r="Q497" s="18" t="s">
        <v>482</v>
      </c>
      <c r="R497" s="18" t="s">
        <v>550</v>
      </c>
      <c r="S497" s="22" t="s">
        <v>1088</v>
      </c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</row>
    <row r="498" ht="18.0" customHeight="1">
      <c r="A498" s="8" t="s">
        <v>19</v>
      </c>
      <c r="B498" s="9">
        <v>44438.0</v>
      </c>
      <c r="C498" s="26" t="s">
        <v>20</v>
      </c>
      <c r="D498" s="11" t="s">
        <v>490</v>
      </c>
      <c r="E498" s="12" t="s">
        <v>1089</v>
      </c>
      <c r="F498" s="13" t="s">
        <v>1090</v>
      </c>
      <c r="G498" s="14"/>
      <c r="H498" s="14"/>
      <c r="I498" s="14"/>
      <c r="J498" s="14"/>
      <c r="K498" s="14"/>
      <c r="L498" s="15">
        <v>1100.0</v>
      </c>
      <c r="M498" s="14"/>
      <c r="N498" s="16"/>
      <c r="O498" s="3">
        <f t="shared" si="1"/>
        <v>1100</v>
      </c>
      <c r="P498" s="24" t="s">
        <v>1089</v>
      </c>
      <c r="Q498" s="18" t="s">
        <v>482</v>
      </c>
      <c r="R498" s="18" t="s">
        <v>476</v>
      </c>
      <c r="S498" s="19" t="s">
        <v>491</v>
      </c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</row>
    <row r="499" ht="18.0" customHeight="1">
      <c r="A499" s="8" t="s">
        <v>19</v>
      </c>
      <c r="B499" s="33">
        <v>44830.0</v>
      </c>
      <c r="C499" s="26" t="s">
        <v>20</v>
      </c>
      <c r="D499" s="11" t="s">
        <v>666</v>
      </c>
      <c r="E499" s="12" t="s">
        <v>22</v>
      </c>
      <c r="F499" s="13" t="s">
        <v>1090</v>
      </c>
      <c r="G499" s="14"/>
      <c r="H499" s="14"/>
      <c r="I499" s="14"/>
      <c r="J499" s="14"/>
      <c r="K499" s="14"/>
      <c r="L499" s="15">
        <f>740+700</f>
        <v>1440</v>
      </c>
      <c r="M499" s="14"/>
      <c r="N499" s="16"/>
      <c r="O499" s="3">
        <f t="shared" si="1"/>
        <v>1440</v>
      </c>
      <c r="P499" s="17"/>
      <c r="Q499" s="18" t="s">
        <v>125</v>
      </c>
      <c r="R499" s="18" t="s">
        <v>379</v>
      </c>
      <c r="S499" s="19" t="s">
        <v>668</v>
      </c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</row>
    <row r="500" ht="18.0" customHeight="1">
      <c r="A500" s="8" t="s">
        <v>19</v>
      </c>
      <c r="B500" s="9">
        <v>43903.0</v>
      </c>
      <c r="C500" s="26" t="s">
        <v>20</v>
      </c>
      <c r="D500" s="11" t="s">
        <v>160</v>
      </c>
      <c r="E500" s="12" t="s">
        <v>22</v>
      </c>
      <c r="F500" s="13" t="s">
        <v>1090</v>
      </c>
      <c r="G500" s="14"/>
      <c r="H500" s="14"/>
      <c r="I500" s="14"/>
      <c r="J500" s="14"/>
      <c r="K500" s="14"/>
      <c r="L500" s="15">
        <f>1440+120</f>
        <v>1560</v>
      </c>
      <c r="M500" s="14"/>
      <c r="N500" s="16"/>
      <c r="O500" s="3">
        <f t="shared" si="1"/>
        <v>1560</v>
      </c>
      <c r="P500" s="17"/>
      <c r="Q500" s="18" t="s">
        <v>30</v>
      </c>
      <c r="R500" s="18" t="s">
        <v>25</v>
      </c>
      <c r="S500" s="19" t="s">
        <v>161</v>
      </c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</row>
    <row r="501" ht="18.0" customHeight="1">
      <c r="A501" s="8" t="s">
        <v>19</v>
      </c>
      <c r="B501" s="9">
        <v>45320.0</v>
      </c>
      <c r="C501" s="41" t="s">
        <v>121</v>
      </c>
      <c r="D501" s="11" t="s">
        <v>1091</v>
      </c>
      <c r="E501" s="12" t="s">
        <v>22</v>
      </c>
      <c r="F501" s="13" t="s">
        <v>392</v>
      </c>
      <c r="G501" s="14"/>
      <c r="H501" s="14"/>
      <c r="I501" s="14"/>
      <c r="J501" s="14"/>
      <c r="K501" s="14"/>
      <c r="L501" s="15">
        <v>2420.0</v>
      </c>
      <c r="M501" s="14"/>
      <c r="N501" s="16"/>
      <c r="O501" s="3">
        <f t="shared" si="1"/>
        <v>2420</v>
      </c>
      <c r="P501" s="17"/>
      <c r="Q501" s="18" t="s">
        <v>30</v>
      </c>
      <c r="R501" s="18" t="s">
        <v>25</v>
      </c>
      <c r="S501" s="19" t="s">
        <v>1092</v>
      </c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</row>
    <row r="502" ht="18.0" customHeight="1">
      <c r="A502" s="8" t="s">
        <v>19</v>
      </c>
      <c r="B502" s="9">
        <v>45708.0</v>
      </c>
      <c r="C502" s="41" t="s">
        <v>1079</v>
      </c>
      <c r="D502" s="42" t="s">
        <v>1093</v>
      </c>
      <c r="E502" s="12" t="s">
        <v>1094</v>
      </c>
      <c r="F502" s="44" t="s">
        <v>1095</v>
      </c>
      <c r="G502" s="15">
        <v>1751.0</v>
      </c>
      <c r="H502" s="15">
        <v>780.0</v>
      </c>
      <c r="I502" s="14"/>
      <c r="J502" s="15">
        <v>780.0</v>
      </c>
      <c r="K502" s="14"/>
      <c r="L502" s="14"/>
      <c r="M502" s="14"/>
      <c r="N502" s="16"/>
      <c r="O502" s="3">
        <f t="shared" si="1"/>
        <v>780</v>
      </c>
      <c r="P502" s="32"/>
      <c r="Q502" s="18" t="s">
        <v>30</v>
      </c>
      <c r="R502" s="18" t="s">
        <v>550</v>
      </c>
      <c r="S502" s="19" t="s">
        <v>1096</v>
      </c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</row>
    <row r="503" ht="18.0" customHeight="1">
      <c r="A503" s="8" t="s">
        <v>19</v>
      </c>
      <c r="B503" s="9">
        <v>45721.0</v>
      </c>
      <c r="C503" s="41" t="s">
        <v>20</v>
      </c>
      <c r="D503" s="42" t="s">
        <v>1097</v>
      </c>
      <c r="E503" s="12" t="s">
        <v>22</v>
      </c>
      <c r="F503" s="44" t="s">
        <v>1075</v>
      </c>
      <c r="G503" s="15">
        <v>4000.0</v>
      </c>
      <c r="H503" s="15">
        <v>1100.0</v>
      </c>
      <c r="I503" s="14"/>
      <c r="J503" s="15">
        <v>1100.0</v>
      </c>
      <c r="K503" s="14"/>
      <c r="L503" s="14"/>
      <c r="M503" s="14"/>
      <c r="N503" s="16"/>
      <c r="O503" s="3">
        <f t="shared" si="1"/>
        <v>1100</v>
      </c>
      <c r="P503" s="32"/>
      <c r="Q503" s="18" t="s">
        <v>454</v>
      </c>
      <c r="R503" s="18" t="s">
        <v>570</v>
      </c>
      <c r="S503" s="22" t="s">
        <v>1098</v>
      </c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</row>
    <row r="504" ht="18.0" customHeight="1">
      <c r="A504" s="8" t="s">
        <v>19</v>
      </c>
      <c r="B504" s="9">
        <v>45727.0</v>
      </c>
      <c r="C504" s="41" t="s">
        <v>20</v>
      </c>
      <c r="D504" s="42" t="s">
        <v>1099</v>
      </c>
      <c r="E504" s="12" t="s">
        <v>22</v>
      </c>
      <c r="F504" s="44" t="s">
        <v>1075</v>
      </c>
      <c r="G504" s="15">
        <f>4000+2500</f>
        <v>6500</v>
      </c>
      <c r="H504" s="15">
        <v>1100.0</v>
      </c>
      <c r="I504" s="14"/>
      <c r="J504" s="15">
        <v>1100.0</v>
      </c>
      <c r="K504" s="14"/>
      <c r="L504" s="14"/>
      <c r="M504" s="14"/>
      <c r="N504" s="16"/>
      <c r="O504" s="3">
        <f t="shared" si="1"/>
        <v>1100</v>
      </c>
      <c r="P504" s="32"/>
      <c r="Q504" s="18" t="s">
        <v>61</v>
      </c>
      <c r="R504" s="18" t="s">
        <v>570</v>
      </c>
      <c r="S504" s="22" t="s">
        <v>1100</v>
      </c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</row>
    <row r="505" ht="18.0" customHeight="1">
      <c r="A505" s="8" t="s">
        <v>19</v>
      </c>
      <c r="B505" s="9">
        <v>45728.0</v>
      </c>
      <c r="C505" s="41" t="s">
        <v>20</v>
      </c>
      <c r="D505" s="42" t="s">
        <v>1101</v>
      </c>
      <c r="E505" s="12" t="s">
        <v>22</v>
      </c>
      <c r="F505" s="44" t="s">
        <v>1075</v>
      </c>
      <c r="G505" s="15">
        <v>4000.0</v>
      </c>
      <c r="H505" s="15">
        <v>1100.0</v>
      </c>
      <c r="I505" s="14"/>
      <c r="J505" s="15">
        <v>1100.0</v>
      </c>
      <c r="K505" s="14"/>
      <c r="L505" s="14"/>
      <c r="M505" s="15">
        <v>410.0</v>
      </c>
      <c r="N505" s="16"/>
      <c r="O505" s="3">
        <f t="shared" si="1"/>
        <v>1510</v>
      </c>
      <c r="P505" s="32"/>
      <c r="Q505" s="18" t="s">
        <v>213</v>
      </c>
      <c r="R505" s="18" t="s">
        <v>570</v>
      </c>
      <c r="S505" s="22" t="s">
        <v>1102</v>
      </c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</row>
    <row r="506" ht="18.0" customHeight="1">
      <c r="A506" s="8" t="s">
        <v>19</v>
      </c>
      <c r="B506" s="9">
        <v>45729.0</v>
      </c>
      <c r="C506" s="41" t="s">
        <v>20</v>
      </c>
      <c r="D506" s="42" t="s">
        <v>1103</v>
      </c>
      <c r="E506" s="12" t="s">
        <v>22</v>
      </c>
      <c r="F506" s="44" t="s">
        <v>1075</v>
      </c>
      <c r="G506" s="15">
        <v>4000.0</v>
      </c>
      <c r="H506" s="15">
        <v>1100.0</v>
      </c>
      <c r="I506" s="14"/>
      <c r="J506" s="15">
        <v>1100.0</v>
      </c>
      <c r="K506" s="14"/>
      <c r="L506" s="14"/>
      <c r="M506" s="15">
        <v>410.0</v>
      </c>
      <c r="N506" s="16"/>
      <c r="O506" s="3">
        <f t="shared" si="1"/>
        <v>1510</v>
      </c>
      <c r="P506" s="32"/>
      <c r="Q506" s="18" t="s">
        <v>1013</v>
      </c>
      <c r="R506" s="18" t="s">
        <v>570</v>
      </c>
      <c r="S506" s="22" t="s">
        <v>1104</v>
      </c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</row>
    <row r="507" ht="18.0" customHeight="1">
      <c r="A507" s="8" t="s">
        <v>19</v>
      </c>
      <c r="B507" s="9">
        <v>45730.0</v>
      </c>
      <c r="C507" s="41" t="s">
        <v>20</v>
      </c>
      <c r="D507" s="42" t="s">
        <v>1105</v>
      </c>
      <c r="E507" s="12" t="s">
        <v>22</v>
      </c>
      <c r="F507" s="44" t="s">
        <v>1075</v>
      </c>
      <c r="G507" s="15">
        <v>3500.0</v>
      </c>
      <c r="H507" s="15">
        <v>1100.0</v>
      </c>
      <c r="I507" s="14"/>
      <c r="J507" s="15">
        <v>1100.0</v>
      </c>
      <c r="K507" s="14"/>
      <c r="L507" s="14"/>
      <c r="M507" s="14"/>
      <c r="N507" s="16"/>
      <c r="O507" s="3">
        <f t="shared" si="1"/>
        <v>1100</v>
      </c>
      <c r="P507" s="32"/>
      <c r="Q507" s="18" t="s">
        <v>667</v>
      </c>
      <c r="R507" s="18" t="s">
        <v>570</v>
      </c>
      <c r="S507" s="22" t="s">
        <v>1106</v>
      </c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</row>
    <row r="508" ht="18.0" customHeight="1">
      <c r="A508" s="8" t="s">
        <v>19</v>
      </c>
      <c r="B508" s="9">
        <v>45735.0</v>
      </c>
      <c r="C508" s="41" t="s">
        <v>1079</v>
      </c>
      <c r="D508" s="42" t="s">
        <v>1107</v>
      </c>
      <c r="E508" s="12" t="s">
        <v>1094</v>
      </c>
      <c r="F508" s="44" t="s">
        <v>1075</v>
      </c>
      <c r="G508" s="15">
        <v>4000.0</v>
      </c>
      <c r="H508" s="15">
        <v>1100.0</v>
      </c>
      <c r="I508" s="14"/>
      <c r="J508" s="15">
        <v>1100.0</v>
      </c>
      <c r="K508" s="14"/>
      <c r="L508" s="14"/>
      <c r="M508" s="14"/>
      <c r="N508" s="16"/>
      <c r="O508" s="3">
        <f t="shared" si="1"/>
        <v>1100</v>
      </c>
      <c r="P508" s="32"/>
      <c r="Q508" s="18" t="s">
        <v>510</v>
      </c>
      <c r="R508" s="18" t="s">
        <v>570</v>
      </c>
      <c r="S508" s="22" t="s">
        <v>1108</v>
      </c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</row>
    <row r="509" ht="18.0" customHeight="1">
      <c r="A509" s="8" t="s">
        <v>19</v>
      </c>
      <c r="B509" s="9">
        <v>45736.0</v>
      </c>
      <c r="C509" s="41" t="s">
        <v>20</v>
      </c>
      <c r="D509" s="42" t="s">
        <v>1109</v>
      </c>
      <c r="E509" s="12" t="s">
        <v>22</v>
      </c>
      <c r="F509" s="44" t="s">
        <v>1075</v>
      </c>
      <c r="G509" s="15">
        <v>4000.0</v>
      </c>
      <c r="H509" s="15">
        <v>1100.0</v>
      </c>
      <c r="I509" s="14"/>
      <c r="J509" s="15">
        <v>1100.0</v>
      </c>
      <c r="K509" s="14"/>
      <c r="L509" s="14"/>
      <c r="M509" s="14"/>
      <c r="N509" s="16"/>
      <c r="O509" s="3">
        <f t="shared" si="1"/>
        <v>1100</v>
      </c>
      <c r="P509" s="32"/>
      <c r="Q509" s="18" t="s">
        <v>30</v>
      </c>
      <c r="R509" s="18" t="s">
        <v>570</v>
      </c>
      <c r="S509" s="22" t="s">
        <v>1110</v>
      </c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</row>
    <row r="510" ht="18.0" customHeight="1">
      <c r="A510" s="8" t="s">
        <v>19</v>
      </c>
      <c r="B510" s="9">
        <v>45736.0</v>
      </c>
      <c r="C510" s="41" t="s">
        <v>20</v>
      </c>
      <c r="D510" s="42" t="s">
        <v>1111</v>
      </c>
      <c r="E510" s="12" t="s">
        <v>22</v>
      </c>
      <c r="F510" s="44" t="s">
        <v>1075</v>
      </c>
      <c r="G510" s="15">
        <f>4000+2500</f>
        <v>6500</v>
      </c>
      <c r="H510" s="15">
        <v>1100.0</v>
      </c>
      <c r="I510" s="14"/>
      <c r="J510" s="15">
        <v>1100.0</v>
      </c>
      <c r="K510" s="14"/>
      <c r="L510" s="14"/>
      <c r="M510" s="14"/>
      <c r="N510" s="16"/>
      <c r="O510" s="3">
        <f t="shared" si="1"/>
        <v>1100</v>
      </c>
      <c r="P510" s="32"/>
      <c r="Q510" s="18" t="s">
        <v>30</v>
      </c>
      <c r="R510" s="18" t="s">
        <v>570</v>
      </c>
      <c r="S510" s="22" t="s">
        <v>1112</v>
      </c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</row>
    <row r="511" ht="18.0" customHeight="1">
      <c r="A511" s="8" t="s">
        <v>19</v>
      </c>
      <c r="B511" s="9">
        <v>45737.0</v>
      </c>
      <c r="C511" s="41" t="s">
        <v>1079</v>
      </c>
      <c r="D511" s="42" t="s">
        <v>1113</v>
      </c>
      <c r="E511" s="12" t="s">
        <v>1094</v>
      </c>
      <c r="F511" s="44" t="s">
        <v>1075</v>
      </c>
      <c r="G511" s="15">
        <v>3760.0</v>
      </c>
      <c r="H511" s="15">
        <v>1100.0</v>
      </c>
      <c r="I511" s="14"/>
      <c r="J511" s="15">
        <v>1100.0</v>
      </c>
      <c r="K511" s="14"/>
      <c r="L511" s="14"/>
      <c r="M511" s="14"/>
      <c r="N511" s="16"/>
      <c r="O511" s="3">
        <f t="shared" si="1"/>
        <v>1100</v>
      </c>
      <c r="P511" s="32"/>
      <c r="Q511" s="18" t="s">
        <v>406</v>
      </c>
      <c r="R511" s="18" t="s">
        <v>570</v>
      </c>
      <c r="S511" s="22" t="s">
        <v>1114</v>
      </c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</row>
    <row r="512" ht="18.0" customHeight="1">
      <c r="A512" s="8" t="s">
        <v>19</v>
      </c>
      <c r="B512" s="9">
        <v>45737.0</v>
      </c>
      <c r="C512" s="41" t="s">
        <v>20</v>
      </c>
      <c r="D512" s="42" t="s">
        <v>1115</v>
      </c>
      <c r="E512" s="12" t="s">
        <v>22</v>
      </c>
      <c r="F512" s="44" t="s">
        <v>1075</v>
      </c>
      <c r="G512" s="15">
        <v>4500.0</v>
      </c>
      <c r="H512" s="15">
        <v>1100.0</v>
      </c>
      <c r="I512" s="14"/>
      <c r="J512" s="15">
        <v>1100.0</v>
      </c>
      <c r="K512" s="14"/>
      <c r="L512" s="14"/>
      <c r="M512" s="14"/>
      <c r="N512" s="16"/>
      <c r="O512" s="3">
        <f t="shared" si="1"/>
        <v>1100</v>
      </c>
      <c r="P512" s="32"/>
      <c r="Q512" s="18" t="s">
        <v>406</v>
      </c>
      <c r="R512" s="18" t="s">
        <v>570</v>
      </c>
      <c r="S512" s="22" t="s">
        <v>1116</v>
      </c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</row>
    <row r="513" ht="18.0" customHeight="1">
      <c r="A513" s="8" t="s">
        <v>19</v>
      </c>
      <c r="B513" s="9">
        <v>45741.0</v>
      </c>
      <c r="C513" s="41" t="s">
        <v>27</v>
      </c>
      <c r="D513" s="42" t="s">
        <v>1117</v>
      </c>
      <c r="E513" s="12" t="s">
        <v>22</v>
      </c>
      <c r="F513" s="44" t="s">
        <v>1075</v>
      </c>
      <c r="G513" s="14"/>
      <c r="H513" s="15">
        <v>1100.0</v>
      </c>
      <c r="I513" s="14"/>
      <c r="J513" s="15">
        <v>1100.0</v>
      </c>
      <c r="K513" s="14"/>
      <c r="L513" s="14"/>
      <c r="M513" s="14"/>
      <c r="N513" s="16"/>
      <c r="O513" s="3">
        <f t="shared" si="1"/>
        <v>1100</v>
      </c>
      <c r="P513" s="17"/>
      <c r="Q513" s="18" t="s">
        <v>482</v>
      </c>
      <c r="R513" s="18" t="s">
        <v>570</v>
      </c>
      <c r="S513" s="19" t="s">
        <v>1118</v>
      </c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</row>
    <row r="514" ht="18.0" customHeight="1">
      <c r="A514" s="8" t="s">
        <v>19</v>
      </c>
      <c r="B514" s="9">
        <v>45743.0</v>
      </c>
      <c r="C514" s="49" t="s">
        <v>27</v>
      </c>
      <c r="D514" s="42" t="s">
        <v>183</v>
      </c>
      <c r="E514" s="12" t="s">
        <v>22</v>
      </c>
      <c r="F514" s="13" t="s">
        <v>1119</v>
      </c>
      <c r="G514" s="15">
        <v>400.0</v>
      </c>
      <c r="H514" s="14"/>
      <c r="I514" s="14"/>
      <c r="J514" s="14"/>
      <c r="K514" s="14"/>
      <c r="L514" s="15">
        <v>400.0</v>
      </c>
      <c r="M514" s="14"/>
      <c r="N514" s="16"/>
      <c r="O514" s="3">
        <f t="shared" si="1"/>
        <v>400</v>
      </c>
      <c r="P514" s="17"/>
      <c r="Q514" s="18" t="s">
        <v>384</v>
      </c>
      <c r="R514" s="18" t="s">
        <v>570</v>
      </c>
      <c r="S514" s="19" t="s">
        <v>184</v>
      </c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</row>
    <row r="515" ht="18.0" customHeight="1">
      <c r="A515" s="8" t="s">
        <v>19</v>
      </c>
      <c r="B515" s="9">
        <v>45747.0</v>
      </c>
      <c r="C515" s="41" t="s">
        <v>20</v>
      </c>
      <c r="D515" s="42" t="s">
        <v>1120</v>
      </c>
      <c r="E515" s="12" t="s">
        <v>22</v>
      </c>
      <c r="F515" s="44" t="s">
        <v>1075</v>
      </c>
      <c r="G515" s="15">
        <v>1600.0</v>
      </c>
      <c r="H515" s="15">
        <v>1100.0</v>
      </c>
      <c r="I515" s="14"/>
      <c r="J515" s="15">
        <v>1100.0</v>
      </c>
      <c r="K515" s="14"/>
      <c r="L515" s="14"/>
      <c r="M515" s="14"/>
      <c r="N515" s="23">
        <v>110.0</v>
      </c>
      <c r="O515" s="3">
        <f t="shared" si="1"/>
        <v>990</v>
      </c>
      <c r="P515" s="48" t="s">
        <v>1121</v>
      </c>
      <c r="Q515" s="18" t="s">
        <v>454</v>
      </c>
      <c r="R515" s="18" t="s">
        <v>570</v>
      </c>
      <c r="S515" s="19" t="s">
        <v>1122</v>
      </c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</row>
    <row r="516" ht="18.0" customHeight="1">
      <c r="A516" s="8" t="s">
        <v>19</v>
      </c>
      <c r="B516" s="9">
        <v>45748.0</v>
      </c>
      <c r="C516" s="41" t="s">
        <v>20</v>
      </c>
      <c r="D516" s="42" t="s">
        <v>1123</v>
      </c>
      <c r="E516" s="12" t="s">
        <v>22</v>
      </c>
      <c r="F516" s="44" t="s">
        <v>1075</v>
      </c>
      <c r="G516" s="15" t="s">
        <v>999</v>
      </c>
      <c r="H516" s="15">
        <v>1100.0</v>
      </c>
      <c r="I516" s="14"/>
      <c r="J516" s="15">
        <v>1100.0</v>
      </c>
      <c r="K516" s="14"/>
      <c r="L516" s="14"/>
      <c r="M516" s="15">
        <f>410+410</f>
        <v>820</v>
      </c>
      <c r="N516" s="16"/>
      <c r="O516" s="3">
        <f t="shared" si="1"/>
        <v>1920</v>
      </c>
      <c r="P516" s="32"/>
      <c r="Q516" s="18" t="s">
        <v>101</v>
      </c>
      <c r="R516" s="18" t="s">
        <v>25</v>
      </c>
      <c r="S516" s="22" t="s">
        <v>1124</v>
      </c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</row>
    <row r="517" ht="18.0" customHeight="1">
      <c r="A517" s="8" t="s">
        <v>19</v>
      </c>
      <c r="B517" s="9">
        <v>45748.0</v>
      </c>
      <c r="C517" s="41" t="s">
        <v>20</v>
      </c>
      <c r="D517" s="42" t="s">
        <v>1125</v>
      </c>
      <c r="E517" s="12" t="s">
        <v>22</v>
      </c>
      <c r="F517" s="44" t="s">
        <v>1075</v>
      </c>
      <c r="G517" s="15">
        <v>4000.0</v>
      </c>
      <c r="H517" s="15">
        <v>1100.0</v>
      </c>
      <c r="I517" s="14"/>
      <c r="J517" s="15">
        <v>1100.0</v>
      </c>
      <c r="K517" s="14"/>
      <c r="L517" s="14"/>
      <c r="M517" s="14"/>
      <c r="N517" s="16"/>
      <c r="O517" s="3">
        <f t="shared" si="1"/>
        <v>1100</v>
      </c>
      <c r="P517" s="32"/>
      <c r="Q517" s="18" t="s">
        <v>101</v>
      </c>
      <c r="R517" s="18" t="s">
        <v>25</v>
      </c>
      <c r="S517" s="22" t="s">
        <v>1126</v>
      </c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</row>
    <row r="518" ht="18.0" customHeight="1">
      <c r="A518" s="8" t="s">
        <v>19</v>
      </c>
      <c r="B518" s="9">
        <v>45750.0</v>
      </c>
      <c r="C518" s="41" t="s">
        <v>20</v>
      </c>
      <c r="D518" s="42" t="s">
        <v>1127</v>
      </c>
      <c r="E518" s="12" t="s">
        <v>22</v>
      </c>
      <c r="F518" s="44" t="s">
        <v>1075</v>
      </c>
      <c r="G518" s="14"/>
      <c r="H518" s="15">
        <v>1100.0</v>
      </c>
      <c r="I518" s="14"/>
      <c r="J518" s="15">
        <v>1100.0</v>
      </c>
      <c r="K518" s="14"/>
      <c r="L518" s="14"/>
      <c r="M518" s="14"/>
      <c r="N518" s="16"/>
      <c r="O518" s="3">
        <f t="shared" si="1"/>
        <v>1100</v>
      </c>
      <c r="P518" s="32"/>
      <c r="Q518" s="18" t="s">
        <v>101</v>
      </c>
      <c r="R518" s="18" t="s">
        <v>25</v>
      </c>
      <c r="S518" s="22" t="s">
        <v>1128</v>
      </c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</row>
    <row r="519" ht="18.0" customHeight="1">
      <c r="A519" s="8" t="s">
        <v>19</v>
      </c>
      <c r="B519" s="9">
        <v>45750.0</v>
      </c>
      <c r="C519" s="41" t="s">
        <v>20</v>
      </c>
      <c r="D519" s="42" t="s">
        <v>1129</v>
      </c>
      <c r="E519" s="12" t="s">
        <v>367</v>
      </c>
      <c r="F519" s="44" t="s">
        <v>1075</v>
      </c>
      <c r="G519" s="14"/>
      <c r="H519" s="15">
        <v>1100.0</v>
      </c>
      <c r="I519" s="14"/>
      <c r="J519" s="15">
        <v>1100.0</v>
      </c>
      <c r="K519" s="14"/>
      <c r="L519" s="14"/>
      <c r="M519" s="15">
        <v>299.0</v>
      </c>
      <c r="N519" s="16"/>
      <c r="O519" s="3">
        <f t="shared" si="1"/>
        <v>1399</v>
      </c>
      <c r="P519" s="32"/>
      <c r="Q519" s="18" t="s">
        <v>101</v>
      </c>
      <c r="R519" s="18" t="s">
        <v>25</v>
      </c>
      <c r="S519" s="22" t="s">
        <v>1130</v>
      </c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</row>
    <row r="520" ht="18.0" customHeight="1">
      <c r="A520" s="8" t="s">
        <v>19</v>
      </c>
      <c r="B520" s="9">
        <v>45754.0</v>
      </c>
      <c r="C520" s="41" t="s">
        <v>20</v>
      </c>
      <c r="D520" s="42" t="s">
        <v>1131</v>
      </c>
      <c r="E520" s="12" t="s">
        <v>22</v>
      </c>
      <c r="F520" s="44" t="s">
        <v>1075</v>
      </c>
      <c r="G520" s="15">
        <v>4000.0</v>
      </c>
      <c r="H520" s="15">
        <v>1100.0</v>
      </c>
      <c r="I520" s="14"/>
      <c r="J520" s="15">
        <v>1100.0</v>
      </c>
      <c r="K520" s="14"/>
      <c r="L520" s="14"/>
      <c r="M520" s="14"/>
      <c r="N520" s="16"/>
      <c r="O520" s="3">
        <f t="shared" si="1"/>
        <v>1100</v>
      </c>
      <c r="P520" s="32"/>
      <c r="Q520" s="18" t="s">
        <v>454</v>
      </c>
      <c r="R520" s="18" t="s">
        <v>25</v>
      </c>
      <c r="S520" s="22" t="s">
        <v>1132</v>
      </c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</row>
    <row r="521" ht="18.0" customHeight="1">
      <c r="A521" s="8" t="s">
        <v>19</v>
      </c>
      <c r="B521" s="9">
        <v>45756.0</v>
      </c>
      <c r="C521" s="49" t="s">
        <v>27</v>
      </c>
      <c r="D521" s="42" t="s">
        <v>1133</v>
      </c>
      <c r="E521" s="12" t="s">
        <v>367</v>
      </c>
      <c r="F521" s="13" t="s">
        <v>1095</v>
      </c>
      <c r="G521" s="14"/>
      <c r="H521" s="15">
        <v>600.0</v>
      </c>
      <c r="I521" s="14"/>
      <c r="J521" s="15">
        <v>600.0</v>
      </c>
      <c r="K521" s="14"/>
      <c r="L521" s="14"/>
      <c r="M521" s="14"/>
      <c r="N521" s="16"/>
      <c r="O521" s="3">
        <f t="shared" si="1"/>
        <v>600</v>
      </c>
      <c r="P521" s="25" t="s">
        <v>1134</v>
      </c>
      <c r="Q521" s="18" t="s">
        <v>34</v>
      </c>
      <c r="R521" s="18" t="s">
        <v>25</v>
      </c>
      <c r="S521" s="19" t="s">
        <v>1135</v>
      </c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</row>
    <row r="522" ht="18.0" customHeight="1">
      <c r="A522" s="8" t="s">
        <v>19</v>
      </c>
      <c r="B522" s="9">
        <v>45758.0</v>
      </c>
      <c r="C522" s="41" t="s">
        <v>20</v>
      </c>
      <c r="D522" s="42" t="s">
        <v>1136</v>
      </c>
      <c r="E522" s="12" t="s">
        <v>22</v>
      </c>
      <c r="F522" s="44" t="s">
        <v>1075</v>
      </c>
      <c r="G522" s="15">
        <v>1000.0</v>
      </c>
      <c r="H522" s="15">
        <v>1100.0</v>
      </c>
      <c r="I522" s="14"/>
      <c r="J522" s="15">
        <v>1100.0</v>
      </c>
      <c r="K522" s="14"/>
      <c r="L522" s="14"/>
      <c r="M522" s="14"/>
      <c r="N522" s="16"/>
      <c r="O522" s="3">
        <f t="shared" si="1"/>
        <v>1100</v>
      </c>
      <c r="P522" s="45" t="s">
        <v>1137</v>
      </c>
      <c r="Q522" s="18" t="s">
        <v>61</v>
      </c>
      <c r="R522" s="18" t="s">
        <v>25</v>
      </c>
      <c r="S522" s="22" t="s">
        <v>1138</v>
      </c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</row>
    <row r="523" ht="18.0" customHeight="1">
      <c r="A523" s="8" t="s">
        <v>19</v>
      </c>
      <c r="B523" s="9">
        <v>45758.0</v>
      </c>
      <c r="C523" s="41" t="s">
        <v>20</v>
      </c>
      <c r="D523" s="42" t="s">
        <v>1139</v>
      </c>
      <c r="E523" s="12" t="s">
        <v>22</v>
      </c>
      <c r="F523" s="44" t="s">
        <v>1075</v>
      </c>
      <c r="G523" s="15">
        <f>2000+1250</f>
        <v>3250</v>
      </c>
      <c r="H523" s="15">
        <v>1100.0</v>
      </c>
      <c r="I523" s="14"/>
      <c r="J523" s="15">
        <v>1100.0</v>
      </c>
      <c r="K523" s="14"/>
      <c r="L523" s="14"/>
      <c r="M523" s="14"/>
      <c r="N523" s="16"/>
      <c r="O523" s="3">
        <f t="shared" si="1"/>
        <v>1100</v>
      </c>
      <c r="P523" s="32"/>
      <c r="Q523" s="18" t="s">
        <v>61</v>
      </c>
      <c r="R523" s="18" t="s">
        <v>25</v>
      </c>
      <c r="S523" s="22" t="s">
        <v>1140</v>
      </c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</row>
    <row r="524" ht="18.0" customHeight="1">
      <c r="A524" s="8" t="s">
        <v>19</v>
      </c>
      <c r="B524" s="9">
        <v>45762.0</v>
      </c>
      <c r="C524" s="41" t="s">
        <v>20</v>
      </c>
      <c r="D524" s="42" t="s">
        <v>1141</v>
      </c>
      <c r="E524" s="12" t="s">
        <v>22</v>
      </c>
      <c r="F524" s="13" t="s">
        <v>39</v>
      </c>
      <c r="G524" s="14"/>
      <c r="H524" s="15">
        <v>1026.0</v>
      </c>
      <c r="I524" s="14"/>
      <c r="J524" s="15">
        <v>1026.0</v>
      </c>
      <c r="K524" s="14"/>
      <c r="L524" s="14"/>
      <c r="M524" s="14"/>
      <c r="N524" s="16"/>
      <c r="O524" s="3">
        <f t="shared" si="1"/>
        <v>1026</v>
      </c>
      <c r="P524" s="17"/>
      <c r="Q524" s="18" t="s">
        <v>34</v>
      </c>
      <c r="R524" s="18" t="s">
        <v>25</v>
      </c>
      <c r="S524" s="19" t="s">
        <v>1142</v>
      </c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</row>
    <row r="525" ht="18.0" customHeight="1">
      <c r="A525" s="8" t="s">
        <v>19</v>
      </c>
      <c r="B525" s="9">
        <v>45762.0</v>
      </c>
      <c r="C525" s="49" t="s">
        <v>27</v>
      </c>
      <c r="D525" s="42" t="s">
        <v>1143</v>
      </c>
      <c r="E525" s="12" t="s">
        <v>27</v>
      </c>
      <c r="F525" s="13" t="s">
        <v>1075</v>
      </c>
      <c r="G525" s="14"/>
      <c r="H525" s="15">
        <v>1100.0</v>
      </c>
      <c r="I525" s="14"/>
      <c r="J525" s="15">
        <v>1100.0</v>
      </c>
      <c r="K525" s="14"/>
      <c r="L525" s="14"/>
      <c r="M525" s="14"/>
      <c r="N525" s="16"/>
      <c r="O525" s="3">
        <f t="shared" si="1"/>
        <v>1100</v>
      </c>
      <c r="P525" s="17"/>
      <c r="Q525" s="18" t="s">
        <v>34</v>
      </c>
      <c r="R525" s="18" t="s">
        <v>25</v>
      </c>
      <c r="S525" s="22" t="s">
        <v>1144</v>
      </c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</row>
    <row r="526" ht="18.0" customHeight="1">
      <c r="A526" s="8" t="s">
        <v>19</v>
      </c>
      <c r="B526" s="30">
        <v>45764.0</v>
      </c>
      <c r="C526" s="41" t="s">
        <v>20</v>
      </c>
      <c r="D526" s="42" t="s">
        <v>1145</v>
      </c>
      <c r="E526" s="12" t="s">
        <v>22</v>
      </c>
      <c r="F526" s="13" t="s">
        <v>1075</v>
      </c>
      <c r="G526" s="15">
        <v>4000.0</v>
      </c>
      <c r="H526" s="15">
        <v>1100.0</v>
      </c>
      <c r="I526" s="14"/>
      <c r="J526" s="15">
        <v>1100.0</v>
      </c>
      <c r="K526" s="14"/>
      <c r="L526" s="14"/>
      <c r="M526" s="15">
        <v>410.0</v>
      </c>
      <c r="N526" s="16"/>
      <c r="O526" s="3">
        <f>SUM(I526:M526)-N526</f>
        <v>1510</v>
      </c>
      <c r="P526" s="17"/>
      <c r="Q526" s="18" t="s">
        <v>24</v>
      </c>
      <c r="R526" s="18" t="s">
        <v>25</v>
      </c>
      <c r="S526" s="22" t="s">
        <v>1146</v>
      </c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</row>
    <row r="527" ht="18.0" customHeight="1">
      <c r="A527" s="8" t="s">
        <v>19</v>
      </c>
      <c r="B527" s="30">
        <v>45764.0</v>
      </c>
      <c r="C527" s="41" t="s">
        <v>20</v>
      </c>
      <c r="D527" s="42" t="s">
        <v>1147</v>
      </c>
      <c r="E527" s="12" t="s">
        <v>22</v>
      </c>
      <c r="F527" s="31" t="s">
        <v>680</v>
      </c>
      <c r="G527" s="14"/>
      <c r="H527" s="15">
        <v>1100.0</v>
      </c>
      <c r="I527" s="14"/>
      <c r="J527" s="15">
        <v>1100.0</v>
      </c>
      <c r="K527" s="14"/>
      <c r="L527" s="14"/>
      <c r="M527" s="14"/>
      <c r="N527" s="16"/>
      <c r="O527" s="3">
        <f t="shared" ref="O527:O547" si="4">SUM(J527:M527)-N527</f>
        <v>1100</v>
      </c>
      <c r="P527" s="40"/>
      <c r="Q527" s="18" t="s">
        <v>24</v>
      </c>
      <c r="R527" s="18" t="s">
        <v>25</v>
      </c>
      <c r="S527" s="22" t="s">
        <v>1148</v>
      </c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</row>
    <row r="528" ht="18.0" customHeight="1">
      <c r="A528" s="8" t="s">
        <v>19</v>
      </c>
      <c r="B528" s="30">
        <v>45764.0</v>
      </c>
      <c r="C528" s="41" t="s">
        <v>20</v>
      </c>
      <c r="D528" s="42" t="s">
        <v>1149</v>
      </c>
      <c r="E528" s="12" t="s">
        <v>22</v>
      </c>
      <c r="F528" s="44" t="s">
        <v>1075</v>
      </c>
      <c r="G528" s="15">
        <v>4000.0</v>
      </c>
      <c r="H528" s="15">
        <v>1100.0</v>
      </c>
      <c r="I528" s="14"/>
      <c r="J528" s="15">
        <v>1100.0</v>
      </c>
      <c r="K528" s="14"/>
      <c r="L528" s="14"/>
      <c r="M528" s="14"/>
      <c r="N528" s="16"/>
      <c r="O528" s="3">
        <f t="shared" si="4"/>
        <v>1100</v>
      </c>
      <c r="P528" s="32"/>
      <c r="Q528" s="18" t="s">
        <v>24</v>
      </c>
      <c r="R528" s="18" t="s">
        <v>25</v>
      </c>
      <c r="S528" s="22" t="s">
        <v>1150</v>
      </c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</row>
    <row r="529" ht="18.0" customHeight="1">
      <c r="A529" s="8" t="s">
        <v>19</v>
      </c>
      <c r="B529" s="9">
        <v>45770.0</v>
      </c>
      <c r="C529" s="41" t="s">
        <v>20</v>
      </c>
      <c r="D529" s="42" t="s">
        <v>1151</v>
      </c>
      <c r="E529" s="12" t="s">
        <v>22</v>
      </c>
      <c r="F529" s="44" t="s">
        <v>1075</v>
      </c>
      <c r="G529" s="15">
        <v>4000.0</v>
      </c>
      <c r="H529" s="15">
        <v>1100.0</v>
      </c>
      <c r="I529" s="14"/>
      <c r="J529" s="15">
        <v>1100.0</v>
      </c>
      <c r="K529" s="14"/>
      <c r="L529" s="14"/>
      <c r="M529" s="14"/>
      <c r="N529" s="16"/>
      <c r="O529" s="3">
        <f t="shared" si="4"/>
        <v>1100</v>
      </c>
      <c r="P529" s="32"/>
      <c r="Q529" s="18" t="s">
        <v>647</v>
      </c>
      <c r="R529" s="18" t="s">
        <v>25</v>
      </c>
      <c r="S529" s="22" t="s">
        <v>1152</v>
      </c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</row>
    <row r="530" ht="18.0" customHeight="1">
      <c r="A530" s="8" t="s">
        <v>19</v>
      </c>
      <c r="B530" s="33">
        <v>45770.0</v>
      </c>
      <c r="C530" s="41" t="s">
        <v>20</v>
      </c>
      <c r="D530" s="42" t="s">
        <v>1153</v>
      </c>
      <c r="E530" s="12" t="s">
        <v>1154</v>
      </c>
      <c r="F530" s="31" t="s">
        <v>1090</v>
      </c>
      <c r="G530" s="15">
        <v>600.0</v>
      </c>
      <c r="H530" s="14"/>
      <c r="I530" s="14"/>
      <c r="J530" s="14"/>
      <c r="K530" s="14"/>
      <c r="L530" s="15">
        <v>600.0</v>
      </c>
      <c r="M530" s="14"/>
      <c r="N530" s="16"/>
      <c r="O530" s="3">
        <f t="shared" si="4"/>
        <v>600</v>
      </c>
      <c r="P530" s="34"/>
      <c r="Q530" s="18" t="s">
        <v>503</v>
      </c>
      <c r="R530" s="18" t="s">
        <v>25</v>
      </c>
      <c r="S530" s="22" t="s">
        <v>1155</v>
      </c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</row>
    <row r="531" ht="18.0" customHeight="1">
      <c r="A531" s="8" t="s">
        <v>19</v>
      </c>
      <c r="B531" s="33">
        <v>45772.0</v>
      </c>
      <c r="C531" s="49" t="s">
        <v>20</v>
      </c>
      <c r="D531" s="42" t="s">
        <v>1153</v>
      </c>
      <c r="E531" s="12" t="s">
        <v>1154</v>
      </c>
      <c r="F531" s="31" t="s">
        <v>1075</v>
      </c>
      <c r="G531" s="14"/>
      <c r="H531" s="15">
        <v>1100.0</v>
      </c>
      <c r="I531" s="14"/>
      <c r="J531" s="15">
        <v>1100.0</v>
      </c>
      <c r="K531" s="14"/>
      <c r="L531" s="14"/>
      <c r="M531" s="14"/>
      <c r="N531" s="16"/>
      <c r="O531" s="3">
        <f t="shared" si="4"/>
        <v>1100</v>
      </c>
      <c r="P531" s="34"/>
      <c r="Q531" s="18" t="s">
        <v>670</v>
      </c>
      <c r="R531" s="18" t="s">
        <v>25</v>
      </c>
      <c r="S531" s="22" t="s">
        <v>1155</v>
      </c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</row>
    <row r="532" ht="18.0" customHeight="1">
      <c r="A532" s="8" t="s">
        <v>19</v>
      </c>
      <c r="B532" s="9">
        <v>45772.0</v>
      </c>
      <c r="C532" s="41" t="s">
        <v>20</v>
      </c>
      <c r="D532" s="42" t="s">
        <v>225</v>
      </c>
      <c r="E532" s="12" t="s">
        <v>22</v>
      </c>
      <c r="F532" s="13" t="s">
        <v>1090</v>
      </c>
      <c r="G532" s="14"/>
      <c r="H532" s="14"/>
      <c r="I532" s="14"/>
      <c r="J532" s="14"/>
      <c r="K532" s="14"/>
      <c r="L532" s="15">
        <v>790.0</v>
      </c>
      <c r="M532" s="14"/>
      <c r="N532" s="16"/>
      <c r="O532" s="3">
        <f t="shared" si="4"/>
        <v>790</v>
      </c>
      <c r="P532" s="17"/>
      <c r="Q532" s="18" t="s">
        <v>482</v>
      </c>
      <c r="R532" s="18" t="s">
        <v>25</v>
      </c>
      <c r="S532" s="19" t="s">
        <v>226</v>
      </c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</row>
    <row r="533" ht="18.0" customHeight="1">
      <c r="A533" s="8" t="s">
        <v>19</v>
      </c>
      <c r="B533" s="9">
        <v>45772.0</v>
      </c>
      <c r="C533" s="41" t="s">
        <v>20</v>
      </c>
      <c r="D533" s="42" t="s">
        <v>82</v>
      </c>
      <c r="E533" s="12" t="s">
        <v>1154</v>
      </c>
      <c r="F533" s="13" t="s">
        <v>1090</v>
      </c>
      <c r="G533" s="14"/>
      <c r="H533" s="14"/>
      <c r="I533" s="14"/>
      <c r="J533" s="14"/>
      <c r="K533" s="14"/>
      <c r="L533" s="15">
        <v>990.0</v>
      </c>
      <c r="M533" s="14"/>
      <c r="N533" s="50">
        <v>495.0</v>
      </c>
      <c r="O533" s="3">
        <f t="shared" si="4"/>
        <v>495</v>
      </c>
      <c r="P533" s="24" t="s">
        <v>1156</v>
      </c>
      <c r="Q533" s="18" t="s">
        <v>482</v>
      </c>
      <c r="R533" s="18" t="s">
        <v>25</v>
      </c>
      <c r="S533" s="19" t="s">
        <v>83</v>
      </c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</row>
    <row r="534" ht="18.0" customHeight="1">
      <c r="A534" s="8" t="s">
        <v>19</v>
      </c>
      <c r="B534" s="9">
        <v>45775.0</v>
      </c>
      <c r="C534" s="49" t="s">
        <v>27</v>
      </c>
      <c r="D534" s="42" t="s">
        <v>1157</v>
      </c>
      <c r="E534" s="12" t="s">
        <v>22</v>
      </c>
      <c r="F534" s="31" t="s">
        <v>1075</v>
      </c>
      <c r="G534" s="15">
        <v>0.0</v>
      </c>
      <c r="H534" s="15">
        <v>1100.0</v>
      </c>
      <c r="I534" s="14"/>
      <c r="J534" s="15">
        <v>1100.0</v>
      </c>
      <c r="K534" s="14"/>
      <c r="L534" s="15">
        <v>300.0</v>
      </c>
      <c r="M534" s="14"/>
      <c r="N534" s="16"/>
      <c r="O534" s="3">
        <f t="shared" si="4"/>
        <v>1400</v>
      </c>
      <c r="P534" s="28"/>
      <c r="Q534" s="18" t="s">
        <v>125</v>
      </c>
      <c r="R534" s="18" t="s">
        <v>25</v>
      </c>
      <c r="S534" s="19" t="s">
        <v>1158</v>
      </c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</row>
    <row r="535" ht="18.0" customHeight="1">
      <c r="A535" s="8" t="s">
        <v>19</v>
      </c>
      <c r="B535" s="9">
        <v>45775.0</v>
      </c>
      <c r="C535" s="41" t="s">
        <v>20</v>
      </c>
      <c r="D535" s="42" t="s">
        <v>1159</v>
      </c>
      <c r="E535" s="12" t="s">
        <v>22</v>
      </c>
      <c r="F535" s="44" t="s">
        <v>1075</v>
      </c>
      <c r="G535" s="15">
        <v>4000.0</v>
      </c>
      <c r="H535" s="15">
        <v>1100.0</v>
      </c>
      <c r="I535" s="14"/>
      <c r="J535" s="15">
        <v>1100.0</v>
      </c>
      <c r="K535" s="14"/>
      <c r="L535" s="14"/>
      <c r="M535" s="14"/>
      <c r="N535" s="16"/>
      <c r="O535" s="3">
        <f t="shared" si="4"/>
        <v>1100</v>
      </c>
      <c r="P535" s="32"/>
      <c r="Q535" s="18" t="s">
        <v>125</v>
      </c>
      <c r="R535" s="18" t="s">
        <v>25</v>
      </c>
      <c r="S535" s="22" t="s">
        <v>1160</v>
      </c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</row>
    <row r="536" ht="18.0" customHeight="1">
      <c r="A536" s="8" t="s">
        <v>19</v>
      </c>
      <c r="B536" s="9">
        <v>45776.0</v>
      </c>
      <c r="C536" s="41" t="s">
        <v>1061</v>
      </c>
      <c r="D536" s="42" t="s">
        <v>1062</v>
      </c>
      <c r="E536" s="12" t="s">
        <v>22</v>
      </c>
      <c r="F536" s="13" t="s">
        <v>1090</v>
      </c>
      <c r="G536" s="14"/>
      <c r="H536" s="14"/>
      <c r="I536" s="14"/>
      <c r="J536" s="14"/>
      <c r="K536" s="14"/>
      <c r="L536" s="15">
        <v>300.0</v>
      </c>
      <c r="M536" s="14"/>
      <c r="N536" s="16"/>
      <c r="O536" s="47">
        <f t="shared" si="4"/>
        <v>300</v>
      </c>
      <c r="P536" s="17"/>
      <c r="Q536" s="18" t="s">
        <v>596</v>
      </c>
      <c r="R536" s="18" t="s">
        <v>25</v>
      </c>
      <c r="S536" s="19" t="s">
        <v>1063</v>
      </c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</row>
    <row r="537" ht="18.0" customHeight="1">
      <c r="A537" s="8" t="s">
        <v>19</v>
      </c>
      <c r="B537" s="9">
        <v>45776.0</v>
      </c>
      <c r="C537" s="41" t="s">
        <v>1161</v>
      </c>
      <c r="D537" s="42" t="s">
        <v>1162</v>
      </c>
      <c r="E537" s="12" t="s">
        <v>1163</v>
      </c>
      <c r="F537" s="31" t="s">
        <v>680</v>
      </c>
      <c r="G537" s="15">
        <v>0.0</v>
      </c>
      <c r="H537" s="15">
        <v>780.0</v>
      </c>
      <c r="I537" s="14"/>
      <c r="J537" s="15">
        <f>H537+I537</f>
        <v>780</v>
      </c>
      <c r="K537" s="14"/>
      <c r="L537" s="14"/>
      <c r="M537" s="14"/>
      <c r="N537" s="16"/>
      <c r="O537" s="47">
        <f t="shared" si="4"/>
        <v>780</v>
      </c>
      <c r="P537" s="32"/>
      <c r="Q537" s="18" t="s">
        <v>596</v>
      </c>
      <c r="R537" s="18" t="s">
        <v>25</v>
      </c>
      <c r="S537" s="22" t="s">
        <v>1164</v>
      </c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</row>
    <row r="538" ht="18.0" customHeight="1">
      <c r="A538" s="8" t="s">
        <v>19</v>
      </c>
      <c r="B538" s="9">
        <v>45776.0</v>
      </c>
      <c r="C538" s="49" t="s">
        <v>20</v>
      </c>
      <c r="D538" s="42" t="s">
        <v>598</v>
      </c>
      <c r="E538" s="12" t="s">
        <v>22</v>
      </c>
      <c r="F538" s="13" t="s">
        <v>1090</v>
      </c>
      <c r="G538" s="14"/>
      <c r="H538" s="14"/>
      <c r="I538" s="14"/>
      <c r="J538" s="14"/>
      <c r="K538" s="14"/>
      <c r="L538" s="15">
        <v>600.0</v>
      </c>
      <c r="M538" s="14"/>
      <c r="N538" s="23">
        <v>600.0</v>
      </c>
      <c r="O538" s="3">
        <f t="shared" si="4"/>
        <v>0</v>
      </c>
      <c r="P538" s="17" t="s">
        <v>1165</v>
      </c>
      <c r="Q538" s="18" t="s">
        <v>596</v>
      </c>
      <c r="R538" s="18" t="s">
        <v>25</v>
      </c>
      <c r="S538" s="19" t="s">
        <v>599</v>
      </c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</row>
    <row r="539" ht="18.0" customHeight="1">
      <c r="A539" s="8" t="s">
        <v>19</v>
      </c>
      <c r="B539" s="9">
        <v>45777.0</v>
      </c>
      <c r="C539" s="41" t="s">
        <v>20</v>
      </c>
      <c r="D539" s="42" t="s">
        <v>1166</v>
      </c>
      <c r="E539" s="12" t="s">
        <v>22</v>
      </c>
      <c r="F539" s="44" t="s">
        <v>1075</v>
      </c>
      <c r="G539" s="15">
        <v>500.0</v>
      </c>
      <c r="H539" s="15">
        <v>780.0</v>
      </c>
      <c r="I539" s="14"/>
      <c r="J539" s="15">
        <v>780.0</v>
      </c>
      <c r="K539" s="14"/>
      <c r="L539" s="14"/>
      <c r="M539" s="14"/>
      <c r="N539" s="23">
        <v>280.0</v>
      </c>
      <c r="O539" s="3">
        <f t="shared" si="4"/>
        <v>500</v>
      </c>
      <c r="P539" s="45" t="s">
        <v>1167</v>
      </c>
      <c r="Q539" s="18" t="s">
        <v>52</v>
      </c>
      <c r="R539" s="18" t="s">
        <v>25</v>
      </c>
      <c r="S539" s="22" t="s">
        <v>1168</v>
      </c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</row>
    <row r="540" ht="18.0" customHeight="1">
      <c r="A540" s="8" t="s">
        <v>19</v>
      </c>
      <c r="B540" s="9">
        <v>45782.0</v>
      </c>
      <c r="C540" s="41" t="s">
        <v>20</v>
      </c>
      <c r="D540" s="42" t="s">
        <v>1169</v>
      </c>
      <c r="E540" s="12" t="s">
        <v>22</v>
      </c>
      <c r="F540" s="44" t="s">
        <v>1075</v>
      </c>
      <c r="G540" s="15">
        <v>4000.0</v>
      </c>
      <c r="H540" s="15">
        <v>1100.0</v>
      </c>
      <c r="I540" s="14"/>
      <c r="J540" s="15">
        <v>1100.0</v>
      </c>
      <c r="K540" s="14"/>
      <c r="L540" s="14"/>
      <c r="M540" s="14"/>
      <c r="N540" s="23">
        <v>110.0</v>
      </c>
      <c r="O540" s="3">
        <f t="shared" si="4"/>
        <v>990</v>
      </c>
      <c r="P540" s="32"/>
      <c r="Q540" s="18" t="s">
        <v>101</v>
      </c>
      <c r="R540" s="18" t="s">
        <v>93</v>
      </c>
      <c r="S540" s="22" t="s">
        <v>985</v>
      </c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</row>
    <row r="541" ht="18.0" customHeight="1">
      <c r="A541" s="8" t="s">
        <v>19</v>
      </c>
      <c r="B541" s="9">
        <v>45782.0</v>
      </c>
      <c r="C541" s="41" t="s">
        <v>121</v>
      </c>
      <c r="D541" s="42" t="s">
        <v>1091</v>
      </c>
      <c r="E541" s="12" t="s">
        <v>22</v>
      </c>
      <c r="F541" s="44" t="s">
        <v>1075</v>
      </c>
      <c r="G541" s="14"/>
      <c r="H541" s="15">
        <v>1100.0</v>
      </c>
      <c r="I541" s="14"/>
      <c r="J541" s="15">
        <v>1100.0</v>
      </c>
      <c r="K541" s="14"/>
      <c r="L541" s="14"/>
      <c r="M541" s="14"/>
      <c r="N541" s="16"/>
      <c r="O541" s="3">
        <f t="shared" si="4"/>
        <v>1100</v>
      </c>
      <c r="P541" s="17"/>
      <c r="Q541" s="18" t="s">
        <v>101</v>
      </c>
      <c r="R541" s="18" t="s">
        <v>93</v>
      </c>
      <c r="S541" s="22" t="s">
        <v>1092</v>
      </c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</row>
    <row r="542" ht="18.0" customHeight="1">
      <c r="A542" s="8" t="s">
        <v>19</v>
      </c>
      <c r="B542" s="9">
        <v>45784.0</v>
      </c>
      <c r="C542" s="41" t="s">
        <v>20</v>
      </c>
      <c r="D542" s="42" t="s">
        <v>1170</v>
      </c>
      <c r="E542" s="12" t="s">
        <v>22</v>
      </c>
      <c r="F542" s="44" t="s">
        <v>1075</v>
      </c>
      <c r="G542" s="15">
        <v>1100.0</v>
      </c>
      <c r="H542" s="15">
        <v>1100.0</v>
      </c>
      <c r="I542" s="14"/>
      <c r="J542" s="15">
        <v>1100.0</v>
      </c>
      <c r="K542" s="14"/>
      <c r="L542" s="14"/>
      <c r="M542" s="14"/>
      <c r="N542" s="16"/>
      <c r="O542" s="3">
        <f t="shared" si="4"/>
        <v>1100</v>
      </c>
      <c r="P542" s="17"/>
      <c r="Q542" s="18" t="s">
        <v>454</v>
      </c>
      <c r="R542" s="18" t="s">
        <v>93</v>
      </c>
      <c r="S542" s="19" t="s">
        <v>1171</v>
      </c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</row>
    <row r="543" ht="18.0" customHeight="1">
      <c r="A543" s="8" t="s">
        <v>19</v>
      </c>
      <c r="B543" s="9">
        <v>45785.0</v>
      </c>
      <c r="C543" s="41" t="s">
        <v>1172</v>
      </c>
      <c r="D543" s="42" t="s">
        <v>1173</v>
      </c>
      <c r="E543" s="12" t="s">
        <v>1174</v>
      </c>
      <c r="F543" s="44" t="s">
        <v>1075</v>
      </c>
      <c r="G543" s="15">
        <v>1701.0</v>
      </c>
      <c r="H543" s="15">
        <v>780.0</v>
      </c>
      <c r="I543" s="14"/>
      <c r="J543" s="15">
        <v>780.0</v>
      </c>
      <c r="K543" s="14"/>
      <c r="L543" s="14"/>
      <c r="M543" s="14"/>
      <c r="N543" s="16"/>
      <c r="O543" s="3">
        <f t="shared" si="4"/>
        <v>780</v>
      </c>
      <c r="P543" s="28"/>
      <c r="Q543" s="18" t="s">
        <v>406</v>
      </c>
      <c r="R543" s="18" t="s">
        <v>93</v>
      </c>
      <c r="S543" s="19" t="s">
        <v>1175</v>
      </c>
      <c r="T543" s="28"/>
      <c r="U543" s="28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</row>
    <row r="544" ht="18.0" customHeight="1">
      <c r="A544" s="8" t="s">
        <v>19</v>
      </c>
      <c r="B544" s="9">
        <v>45790.0</v>
      </c>
      <c r="C544" s="41" t="s">
        <v>20</v>
      </c>
      <c r="D544" s="42" t="s">
        <v>1176</v>
      </c>
      <c r="E544" s="12" t="s">
        <v>1154</v>
      </c>
      <c r="F544" s="44" t="s">
        <v>1075</v>
      </c>
      <c r="G544" s="15">
        <v>1700.0</v>
      </c>
      <c r="H544" s="15">
        <v>780.0</v>
      </c>
      <c r="I544" s="14"/>
      <c r="J544" s="15">
        <v>780.0</v>
      </c>
      <c r="K544" s="14"/>
      <c r="L544" s="14"/>
      <c r="M544" s="14"/>
      <c r="N544" s="16"/>
      <c r="O544" s="47">
        <f t="shared" si="4"/>
        <v>780</v>
      </c>
      <c r="P544" s="32"/>
      <c r="Q544" s="18" t="s">
        <v>1013</v>
      </c>
      <c r="R544" s="18" t="s">
        <v>93</v>
      </c>
      <c r="S544" s="19" t="s">
        <v>1177</v>
      </c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</row>
    <row r="545" ht="18.0" customHeight="1">
      <c r="A545" s="8" t="s">
        <v>19</v>
      </c>
      <c r="B545" s="9">
        <v>45792.0</v>
      </c>
      <c r="C545" s="41" t="s">
        <v>27</v>
      </c>
      <c r="D545" s="42" t="s">
        <v>1178</v>
      </c>
      <c r="E545" s="12" t="s">
        <v>22</v>
      </c>
      <c r="F545" s="44" t="s">
        <v>1075</v>
      </c>
      <c r="G545" s="15">
        <v>2000.0</v>
      </c>
      <c r="H545" s="15">
        <v>1100.0</v>
      </c>
      <c r="I545" s="14"/>
      <c r="J545" s="15">
        <v>1100.0</v>
      </c>
      <c r="K545" s="14"/>
      <c r="L545" s="14"/>
      <c r="M545" s="14"/>
      <c r="N545" s="16"/>
      <c r="O545" s="3">
        <f t="shared" si="4"/>
        <v>1100</v>
      </c>
      <c r="P545" s="32"/>
      <c r="Q545" s="18" t="s">
        <v>34</v>
      </c>
      <c r="R545" s="18" t="s">
        <v>93</v>
      </c>
      <c r="S545" s="22" t="s">
        <v>1179</v>
      </c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</row>
    <row r="546" ht="18.0" customHeight="1">
      <c r="A546" s="8" t="s">
        <v>19</v>
      </c>
      <c r="B546" s="9">
        <v>45793.0</v>
      </c>
      <c r="C546" s="41" t="s">
        <v>20</v>
      </c>
      <c r="D546" s="42" t="s">
        <v>1180</v>
      </c>
      <c r="E546" s="12" t="s">
        <v>22</v>
      </c>
      <c r="F546" s="44" t="s">
        <v>1075</v>
      </c>
      <c r="G546" s="15">
        <v>3600.0</v>
      </c>
      <c r="H546" s="15">
        <v>1100.0</v>
      </c>
      <c r="I546" s="14"/>
      <c r="J546" s="15">
        <v>1100.0</v>
      </c>
      <c r="K546" s="14"/>
      <c r="L546" s="14"/>
      <c r="M546" s="14"/>
      <c r="N546" s="16"/>
      <c r="O546" s="3">
        <f t="shared" si="4"/>
        <v>1100</v>
      </c>
      <c r="P546" s="32"/>
      <c r="Q546" s="18" t="s">
        <v>733</v>
      </c>
      <c r="R546" s="18" t="s">
        <v>93</v>
      </c>
      <c r="S546" s="22" t="s">
        <v>1181</v>
      </c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</row>
    <row r="547" ht="18.0" customHeight="1">
      <c r="A547" s="8" t="s">
        <v>19</v>
      </c>
      <c r="B547" s="9">
        <v>45796.0</v>
      </c>
      <c r="C547" s="41" t="s">
        <v>20</v>
      </c>
      <c r="D547" s="42" t="s">
        <v>1182</v>
      </c>
      <c r="E547" s="12" t="s">
        <v>22</v>
      </c>
      <c r="F547" s="44" t="s">
        <v>1075</v>
      </c>
      <c r="G547" s="14"/>
      <c r="H547" s="15">
        <v>1100.0</v>
      </c>
      <c r="I547" s="14"/>
      <c r="J547" s="15">
        <v>1100.0</v>
      </c>
      <c r="K547" s="14"/>
      <c r="L547" s="14"/>
      <c r="M547" s="14"/>
      <c r="N547" s="16"/>
      <c r="O547" s="3">
        <f t="shared" si="4"/>
        <v>1100</v>
      </c>
      <c r="P547" s="28"/>
      <c r="Q547" s="18" t="s">
        <v>510</v>
      </c>
      <c r="R547" s="18" t="s">
        <v>93</v>
      </c>
      <c r="S547" s="22" t="s">
        <v>1183</v>
      </c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</row>
    <row r="548" ht="18.0" customHeight="1">
      <c r="A548" s="8" t="s">
        <v>19</v>
      </c>
      <c r="B548" s="9">
        <v>45800.0</v>
      </c>
      <c r="C548" s="41" t="s">
        <v>20</v>
      </c>
      <c r="D548" s="42" t="s">
        <v>1184</v>
      </c>
      <c r="E548" s="12" t="s">
        <v>22</v>
      </c>
      <c r="F548" s="13" t="s">
        <v>23</v>
      </c>
      <c r="G548" s="15">
        <f>2000+1250</f>
        <v>3250</v>
      </c>
      <c r="H548" s="15">
        <v>1100.0</v>
      </c>
      <c r="I548" s="14"/>
      <c r="J548" s="15">
        <v>1100.0</v>
      </c>
      <c r="K548" s="14"/>
      <c r="L548" s="14"/>
      <c r="M548" s="14"/>
      <c r="N548" s="16"/>
      <c r="O548" s="3">
        <f>SUM(I548:M548)-N548</f>
        <v>1100</v>
      </c>
      <c r="P548" s="28"/>
      <c r="Q548" s="18" t="s">
        <v>647</v>
      </c>
      <c r="R548" s="18" t="s">
        <v>93</v>
      </c>
      <c r="S548" s="19" t="s">
        <v>1185</v>
      </c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</row>
    <row r="549" ht="18.0" customHeight="1">
      <c r="A549" s="8" t="s">
        <v>19</v>
      </c>
      <c r="B549" s="9">
        <v>45800.0</v>
      </c>
      <c r="C549" s="41" t="s">
        <v>20</v>
      </c>
      <c r="D549" s="42" t="s">
        <v>1186</v>
      </c>
      <c r="E549" s="12" t="s">
        <v>22</v>
      </c>
      <c r="F549" s="44" t="s">
        <v>1075</v>
      </c>
      <c r="G549" s="15">
        <v>3600.0</v>
      </c>
      <c r="H549" s="15">
        <v>1100.0</v>
      </c>
      <c r="I549" s="14"/>
      <c r="J549" s="15">
        <v>1100.0</v>
      </c>
      <c r="K549" s="14"/>
      <c r="L549" s="14"/>
      <c r="M549" s="14"/>
      <c r="N549" s="16"/>
      <c r="O549" s="3">
        <f t="shared" ref="O549:O562" si="5">SUM(J549:M549)-N549</f>
        <v>1100</v>
      </c>
      <c r="P549" s="32"/>
      <c r="Q549" s="18" t="s">
        <v>647</v>
      </c>
      <c r="R549" s="18" t="s">
        <v>93</v>
      </c>
      <c r="S549" s="22" t="s">
        <v>1187</v>
      </c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</row>
    <row r="550" ht="18.0" customHeight="1">
      <c r="A550" s="8" t="s">
        <v>19</v>
      </c>
      <c r="B550" s="9">
        <v>45804.0</v>
      </c>
      <c r="C550" s="41" t="s">
        <v>20</v>
      </c>
      <c r="D550" s="42" t="s">
        <v>1188</v>
      </c>
      <c r="E550" s="12" t="s">
        <v>22</v>
      </c>
      <c r="F550" s="44" t="s">
        <v>1075</v>
      </c>
      <c r="G550" s="15">
        <v>2000.0</v>
      </c>
      <c r="H550" s="15">
        <v>1100.0</v>
      </c>
      <c r="I550" s="14"/>
      <c r="J550" s="15">
        <v>1100.0</v>
      </c>
      <c r="K550" s="14"/>
      <c r="L550" s="14"/>
      <c r="M550" s="14"/>
      <c r="N550" s="16"/>
      <c r="O550" s="3">
        <f t="shared" si="5"/>
        <v>1100</v>
      </c>
      <c r="P550" s="32"/>
      <c r="Q550" s="18" t="s">
        <v>384</v>
      </c>
      <c r="R550" s="18" t="s">
        <v>93</v>
      </c>
      <c r="S550" s="22" t="s">
        <v>1189</v>
      </c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</row>
    <row r="551" ht="18.0" customHeight="1">
      <c r="A551" s="8" t="s">
        <v>19</v>
      </c>
      <c r="B551" s="9">
        <v>45805.0</v>
      </c>
      <c r="C551" s="49" t="s">
        <v>27</v>
      </c>
      <c r="D551" s="42" t="s">
        <v>185</v>
      </c>
      <c r="E551" s="12" t="s">
        <v>22</v>
      </c>
      <c r="F551" s="13" t="s">
        <v>1090</v>
      </c>
      <c r="G551" s="14"/>
      <c r="H551" s="14"/>
      <c r="I551" s="14"/>
      <c r="J551" s="14"/>
      <c r="K551" s="14"/>
      <c r="L551" s="15">
        <v>900.0</v>
      </c>
      <c r="M551" s="14"/>
      <c r="N551" s="23">
        <v>450.0</v>
      </c>
      <c r="O551" s="3">
        <f t="shared" si="5"/>
        <v>450</v>
      </c>
      <c r="P551" s="25" t="s">
        <v>1190</v>
      </c>
      <c r="Q551" s="18" t="s">
        <v>125</v>
      </c>
      <c r="R551" s="18" t="s">
        <v>93</v>
      </c>
      <c r="S551" s="19" t="s">
        <v>186</v>
      </c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</row>
    <row r="552" ht="18.0" customHeight="1">
      <c r="A552" s="8" t="s">
        <v>19</v>
      </c>
      <c r="B552" s="9">
        <v>45806.0</v>
      </c>
      <c r="C552" s="41" t="s">
        <v>20</v>
      </c>
      <c r="D552" s="42" t="s">
        <v>1191</v>
      </c>
      <c r="E552" s="12" t="s">
        <v>22</v>
      </c>
      <c r="F552" s="44" t="s">
        <v>1075</v>
      </c>
      <c r="G552" s="15">
        <f>3850+2000</f>
        <v>5850</v>
      </c>
      <c r="H552" s="15">
        <v>1100.0</v>
      </c>
      <c r="I552" s="14"/>
      <c r="J552" s="15">
        <v>1100.0</v>
      </c>
      <c r="K552" s="14"/>
      <c r="L552" s="14"/>
      <c r="M552" s="14"/>
      <c r="N552" s="16"/>
      <c r="O552" s="3">
        <f t="shared" si="5"/>
        <v>1100</v>
      </c>
      <c r="P552" s="32"/>
      <c r="Q552" s="18" t="s">
        <v>596</v>
      </c>
      <c r="R552" s="18" t="s">
        <v>93</v>
      </c>
      <c r="S552" s="22" t="s">
        <v>1192</v>
      </c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</row>
    <row r="553" ht="18.0" customHeight="1">
      <c r="A553" s="8" t="s">
        <v>19</v>
      </c>
      <c r="B553" s="9">
        <v>45807.0</v>
      </c>
      <c r="C553" s="49" t="s">
        <v>27</v>
      </c>
      <c r="D553" s="42" t="s">
        <v>1193</v>
      </c>
      <c r="E553" s="12" t="s">
        <v>27</v>
      </c>
      <c r="F553" s="13" t="s">
        <v>39</v>
      </c>
      <c r="G553" s="14"/>
      <c r="H553" s="15">
        <v>385.0</v>
      </c>
      <c r="I553" s="14"/>
      <c r="J553" s="15">
        <v>410.0</v>
      </c>
      <c r="K553" s="15">
        <v>350.0</v>
      </c>
      <c r="L553" s="14"/>
      <c r="M553" s="14"/>
      <c r="N553" s="16"/>
      <c r="O553" s="3">
        <f t="shared" si="5"/>
        <v>760</v>
      </c>
      <c r="P553" s="25" t="s">
        <v>1194</v>
      </c>
      <c r="Q553" s="18" t="s">
        <v>30</v>
      </c>
      <c r="R553" s="18" t="s">
        <v>25</v>
      </c>
      <c r="S553" s="22" t="s">
        <v>1195</v>
      </c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</row>
    <row r="554" ht="18.0" customHeight="1">
      <c r="A554" s="8" t="s">
        <v>19</v>
      </c>
      <c r="B554" s="9">
        <v>45807.0</v>
      </c>
      <c r="C554" s="41" t="s">
        <v>20</v>
      </c>
      <c r="D554" s="42" t="s">
        <v>1196</v>
      </c>
      <c r="E554" s="12" t="s">
        <v>22</v>
      </c>
      <c r="F554" s="44" t="s">
        <v>1075</v>
      </c>
      <c r="G554" s="15">
        <v>4000.0</v>
      </c>
      <c r="H554" s="15">
        <v>1100.0</v>
      </c>
      <c r="I554" s="14"/>
      <c r="J554" s="15">
        <v>1100.0</v>
      </c>
      <c r="K554" s="14"/>
      <c r="L554" s="14"/>
      <c r="M554" s="14"/>
      <c r="N554" s="16"/>
      <c r="O554" s="3">
        <f t="shared" si="5"/>
        <v>1100</v>
      </c>
      <c r="P554" s="32"/>
      <c r="Q554" s="18" t="s">
        <v>52</v>
      </c>
      <c r="R554" s="18" t="s">
        <v>93</v>
      </c>
      <c r="S554" s="22" t="s">
        <v>1197</v>
      </c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</row>
    <row r="555" ht="18.0" customHeight="1">
      <c r="A555" s="8" t="s">
        <v>19</v>
      </c>
      <c r="B555" s="9">
        <v>45811.0</v>
      </c>
      <c r="C555" s="49" t="s">
        <v>27</v>
      </c>
      <c r="D555" s="42" t="s">
        <v>1198</v>
      </c>
      <c r="E555" s="12" t="s">
        <v>22</v>
      </c>
      <c r="F555" s="44" t="s">
        <v>1075</v>
      </c>
      <c r="G555" s="14"/>
      <c r="H555" s="15">
        <v>1100.0</v>
      </c>
      <c r="I555" s="14"/>
      <c r="J555" s="15">
        <v>1100.0</v>
      </c>
      <c r="K555" s="14"/>
      <c r="L555" s="14"/>
      <c r="M555" s="14"/>
      <c r="N555" s="16"/>
      <c r="O555" s="3">
        <f t="shared" si="5"/>
        <v>1100</v>
      </c>
      <c r="P555" s="17"/>
      <c r="Q555" s="18" t="s">
        <v>34</v>
      </c>
      <c r="R555" s="18" t="s">
        <v>101</v>
      </c>
      <c r="S555" s="45" t="s">
        <v>1199</v>
      </c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</row>
    <row r="556" ht="18.0" customHeight="1">
      <c r="A556" s="8" t="s">
        <v>19</v>
      </c>
      <c r="B556" s="9">
        <v>45824.0</v>
      </c>
      <c r="C556" s="49" t="s">
        <v>20</v>
      </c>
      <c r="D556" s="42" t="s">
        <v>1200</v>
      </c>
      <c r="E556" s="12" t="s">
        <v>22</v>
      </c>
      <c r="F556" s="44" t="s">
        <v>1075</v>
      </c>
      <c r="G556" s="14"/>
      <c r="H556" s="15">
        <v>1100.0</v>
      </c>
      <c r="I556" s="14"/>
      <c r="J556" s="15">
        <v>1100.0</v>
      </c>
      <c r="K556" s="14"/>
      <c r="L556" s="15">
        <v>960.0</v>
      </c>
      <c r="M556" s="15">
        <v>223.0</v>
      </c>
      <c r="N556" s="16"/>
      <c r="O556" s="3">
        <f t="shared" si="5"/>
        <v>2283</v>
      </c>
      <c r="P556" s="17"/>
      <c r="Q556" s="18" t="s">
        <v>733</v>
      </c>
      <c r="R556" s="18" t="s">
        <v>101</v>
      </c>
      <c r="S556" s="45" t="s">
        <v>1201</v>
      </c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</row>
    <row r="557" ht="18.0" customHeight="1">
      <c r="A557" s="8" t="s">
        <v>19</v>
      </c>
      <c r="B557" s="9">
        <v>45825.0</v>
      </c>
      <c r="C557" s="49" t="s">
        <v>27</v>
      </c>
      <c r="D557" s="42" t="s">
        <v>1202</v>
      </c>
      <c r="E557" s="12" t="s">
        <v>22</v>
      </c>
      <c r="F557" s="44" t="s">
        <v>1075</v>
      </c>
      <c r="G557" s="15">
        <v>3400.0</v>
      </c>
      <c r="H557" s="15">
        <v>1100.0</v>
      </c>
      <c r="I557" s="14"/>
      <c r="J557" s="15">
        <v>1100.0</v>
      </c>
      <c r="K557" s="14"/>
      <c r="L557" s="14"/>
      <c r="M557" s="15">
        <v>410.0</v>
      </c>
      <c r="N557" s="16"/>
      <c r="O557" s="3">
        <f t="shared" si="5"/>
        <v>1510</v>
      </c>
      <c r="P557" s="17"/>
      <c r="Q557" s="18" t="s">
        <v>24</v>
      </c>
      <c r="R557" s="18" t="s">
        <v>101</v>
      </c>
      <c r="S557" s="45" t="s">
        <v>128</v>
      </c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</row>
    <row r="558" ht="18.0" customHeight="1">
      <c r="A558" s="8" t="s">
        <v>19</v>
      </c>
      <c r="B558" s="9">
        <v>45828.0</v>
      </c>
      <c r="C558" s="41" t="s">
        <v>1172</v>
      </c>
      <c r="D558" s="42" t="s">
        <v>1203</v>
      </c>
      <c r="E558" s="12" t="s">
        <v>1174</v>
      </c>
      <c r="F558" s="44" t="s">
        <v>1075</v>
      </c>
      <c r="G558" s="15">
        <v>1701.0</v>
      </c>
      <c r="H558" s="15">
        <v>780.0</v>
      </c>
      <c r="I558" s="14"/>
      <c r="J558" s="15">
        <f>H558</f>
        <v>780</v>
      </c>
      <c r="K558" s="14"/>
      <c r="L558" s="14"/>
      <c r="M558" s="14"/>
      <c r="N558" s="16"/>
      <c r="O558" s="47">
        <f t="shared" si="5"/>
        <v>780</v>
      </c>
      <c r="P558" s="25" t="s">
        <v>1204</v>
      </c>
      <c r="Q558" s="18" t="s">
        <v>125</v>
      </c>
      <c r="R558" s="18" t="s">
        <v>101</v>
      </c>
      <c r="S558" s="25" t="s">
        <v>1205</v>
      </c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</row>
    <row r="559" ht="18.0" customHeight="1">
      <c r="A559" s="8" t="s">
        <v>19</v>
      </c>
      <c r="B559" s="9">
        <v>45832.0</v>
      </c>
      <c r="C559" s="41" t="s">
        <v>20</v>
      </c>
      <c r="D559" s="42" t="s">
        <v>1111</v>
      </c>
      <c r="E559" s="12" t="s">
        <v>22</v>
      </c>
      <c r="F559" s="44" t="s">
        <v>1090</v>
      </c>
      <c r="G559" s="15">
        <v>400.0</v>
      </c>
      <c r="H559" s="14"/>
      <c r="I559" s="14"/>
      <c r="J559" s="14"/>
      <c r="K559" s="14"/>
      <c r="L559" s="15">
        <v>400.0</v>
      </c>
      <c r="M559" s="14"/>
      <c r="N559" s="16"/>
      <c r="O559" s="3">
        <f t="shared" si="5"/>
        <v>400</v>
      </c>
      <c r="P559" s="32"/>
      <c r="Q559" s="18" t="s">
        <v>503</v>
      </c>
      <c r="R559" s="18" t="s">
        <v>101</v>
      </c>
      <c r="S559" s="25" t="s">
        <v>1112</v>
      </c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</row>
    <row r="560" ht="18.0" customHeight="1">
      <c r="A560" s="8" t="s">
        <v>19</v>
      </c>
      <c r="B560" s="9">
        <v>45817.0</v>
      </c>
      <c r="C560" s="41" t="s">
        <v>20</v>
      </c>
      <c r="D560" s="42" t="s">
        <v>1206</v>
      </c>
      <c r="E560" s="12" t="s">
        <v>22</v>
      </c>
      <c r="F560" s="44" t="s">
        <v>1075</v>
      </c>
      <c r="G560" s="15">
        <v>3600.0</v>
      </c>
      <c r="H560" s="15">
        <v>1100.0</v>
      </c>
      <c r="I560" s="14"/>
      <c r="J560" s="15">
        <v>1100.0</v>
      </c>
      <c r="K560" s="14"/>
      <c r="L560" s="14"/>
      <c r="M560" s="14"/>
      <c r="N560" s="16"/>
      <c r="O560" s="3">
        <f t="shared" si="5"/>
        <v>1100</v>
      </c>
      <c r="P560" s="32"/>
      <c r="Q560" s="18" t="s">
        <v>379</v>
      </c>
      <c r="R560" s="18" t="s">
        <v>101</v>
      </c>
      <c r="S560" s="25" t="s">
        <v>1207</v>
      </c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</row>
    <row r="561" ht="18.0" customHeight="1">
      <c r="A561" s="8" t="s">
        <v>19</v>
      </c>
      <c r="B561" s="9">
        <v>45820.0</v>
      </c>
      <c r="C561" s="41" t="s">
        <v>20</v>
      </c>
      <c r="D561" s="42" t="s">
        <v>1208</v>
      </c>
      <c r="E561" s="12" t="s">
        <v>22</v>
      </c>
      <c r="F561" s="44" t="s">
        <v>1075</v>
      </c>
      <c r="G561" s="15">
        <v>2000.0</v>
      </c>
      <c r="H561" s="15">
        <v>1100.0</v>
      </c>
      <c r="I561" s="14"/>
      <c r="J561" s="15">
        <v>1100.0</v>
      </c>
      <c r="K561" s="14"/>
      <c r="L561" s="14"/>
      <c r="M561" s="14"/>
      <c r="N561" s="23">
        <v>1100.0</v>
      </c>
      <c r="O561" s="3">
        <f t="shared" si="5"/>
        <v>0</v>
      </c>
      <c r="P561" s="45" t="s">
        <v>1209</v>
      </c>
      <c r="Q561" s="18" t="s">
        <v>213</v>
      </c>
      <c r="R561" s="18" t="s">
        <v>101</v>
      </c>
      <c r="S561" s="25" t="s">
        <v>1210</v>
      </c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</row>
    <row r="562" ht="18.0" customHeight="1">
      <c r="A562" s="8" t="s">
        <v>19</v>
      </c>
      <c r="B562" s="9">
        <v>45820.0</v>
      </c>
      <c r="C562" s="41" t="s">
        <v>20</v>
      </c>
      <c r="D562" s="42" t="s">
        <v>1211</v>
      </c>
      <c r="E562" s="12" t="s">
        <v>22</v>
      </c>
      <c r="F562" s="44" t="s">
        <v>1075</v>
      </c>
      <c r="G562" s="15">
        <v>2000.0</v>
      </c>
      <c r="H562" s="15">
        <v>1100.0</v>
      </c>
      <c r="I562" s="14"/>
      <c r="J562" s="15">
        <v>1100.0</v>
      </c>
      <c r="K562" s="14"/>
      <c r="L562" s="14"/>
      <c r="M562" s="14"/>
      <c r="N562" s="23">
        <v>1100.0</v>
      </c>
      <c r="O562" s="3">
        <f t="shared" si="5"/>
        <v>0</v>
      </c>
      <c r="P562" s="45" t="s">
        <v>1212</v>
      </c>
      <c r="Q562" s="18" t="s">
        <v>1013</v>
      </c>
      <c r="R562" s="18" t="s">
        <v>101</v>
      </c>
      <c r="S562" s="25" t="s">
        <v>1213</v>
      </c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</row>
    <row r="563" ht="18.0" customHeight="1">
      <c r="A563" s="17"/>
      <c r="B563" s="51"/>
      <c r="C563" s="52"/>
      <c r="D563" s="53"/>
      <c r="E563" s="28"/>
      <c r="F563" s="32"/>
      <c r="G563" s="14"/>
      <c r="H563" s="14"/>
      <c r="I563" s="14"/>
      <c r="J563" s="14"/>
      <c r="K563" s="14"/>
      <c r="L563" s="14"/>
      <c r="M563" s="14"/>
      <c r="N563" s="16"/>
      <c r="O563" s="54"/>
      <c r="P563" s="32"/>
      <c r="Q563" s="55"/>
      <c r="R563" s="55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0" max="36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1" t="s">
        <v>16</v>
      </c>
      <c r="R1" s="1" t="s">
        <v>17</v>
      </c>
      <c r="S1" s="6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ht="19.5" customHeight="1">
      <c r="A2" s="8" t="s">
        <v>1214</v>
      </c>
      <c r="B2" s="9">
        <v>42795.0</v>
      </c>
      <c r="C2" s="10" t="s">
        <v>20</v>
      </c>
      <c r="D2" s="11" t="s">
        <v>21</v>
      </c>
      <c r="E2" s="12" t="s">
        <v>367</v>
      </c>
      <c r="F2" s="13" t="s">
        <v>23</v>
      </c>
      <c r="G2" s="14"/>
      <c r="H2" s="15">
        <v>1156.0</v>
      </c>
      <c r="I2" s="14"/>
      <c r="J2" s="15">
        <v>1156.0</v>
      </c>
      <c r="K2" s="14"/>
      <c r="L2" s="14"/>
      <c r="M2" s="14"/>
      <c r="N2" s="16"/>
      <c r="O2" s="3">
        <f t="shared" ref="O2:O505" si="1">SUM(J2:M2)-N2</f>
        <v>1156</v>
      </c>
      <c r="P2" s="56"/>
      <c r="Q2" s="18" t="s">
        <v>24</v>
      </c>
      <c r="R2" s="18" t="s">
        <v>25</v>
      </c>
      <c r="S2" s="19" t="s">
        <v>26</v>
      </c>
      <c r="T2" s="20"/>
      <c r="U2" s="20"/>
      <c r="V2" s="20"/>
      <c r="W2" s="20"/>
      <c r="X2" s="20"/>
      <c r="Y2" s="20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ht="19.5" customHeight="1">
      <c r="A3" s="8" t="s">
        <v>1214</v>
      </c>
      <c r="B3" s="9">
        <v>42937.0</v>
      </c>
      <c r="C3" s="10" t="s">
        <v>27</v>
      </c>
      <c r="D3" s="11" t="s">
        <v>28</v>
      </c>
      <c r="E3" s="12" t="s">
        <v>27</v>
      </c>
      <c r="F3" s="13" t="s">
        <v>29</v>
      </c>
      <c r="G3" s="14"/>
      <c r="H3" s="15">
        <v>302.0</v>
      </c>
      <c r="I3" s="14"/>
      <c r="J3" s="15">
        <v>302.0</v>
      </c>
      <c r="K3" s="14"/>
      <c r="L3" s="14"/>
      <c r="M3" s="14"/>
      <c r="N3" s="16"/>
      <c r="O3" s="3">
        <f t="shared" si="1"/>
        <v>302</v>
      </c>
      <c r="P3" s="56"/>
      <c r="Q3" s="18" t="s">
        <v>30</v>
      </c>
      <c r="R3" s="18" t="s">
        <v>31</v>
      </c>
      <c r="S3" s="22" t="s">
        <v>32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ht="19.5" customHeight="1">
      <c r="A4" s="8" t="s">
        <v>1214</v>
      </c>
      <c r="B4" s="9">
        <v>43160.0</v>
      </c>
      <c r="C4" s="10" t="s">
        <v>27</v>
      </c>
      <c r="D4" s="11" t="s">
        <v>33</v>
      </c>
      <c r="E4" s="12" t="s">
        <v>367</v>
      </c>
      <c r="F4" s="13" t="s">
        <v>23</v>
      </c>
      <c r="G4" s="14"/>
      <c r="H4" s="15">
        <v>724.0</v>
      </c>
      <c r="I4" s="14"/>
      <c r="J4" s="15">
        <v>724.0</v>
      </c>
      <c r="K4" s="14"/>
      <c r="L4" s="14"/>
      <c r="M4" s="14"/>
      <c r="N4" s="16"/>
      <c r="O4" s="3">
        <f t="shared" si="1"/>
        <v>724</v>
      </c>
      <c r="P4" s="56"/>
      <c r="Q4" s="18" t="s">
        <v>34</v>
      </c>
      <c r="R4" s="18" t="s">
        <v>25</v>
      </c>
      <c r="S4" s="19" t="s">
        <v>35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ht="19.5" customHeight="1">
      <c r="A5" s="8" t="s">
        <v>1214</v>
      </c>
      <c r="B5" s="9">
        <v>43160.0</v>
      </c>
      <c r="C5" s="10" t="s">
        <v>27</v>
      </c>
      <c r="D5" s="11" t="s">
        <v>36</v>
      </c>
      <c r="E5" s="12" t="s">
        <v>367</v>
      </c>
      <c r="F5" s="13" t="s">
        <v>23</v>
      </c>
      <c r="G5" s="14"/>
      <c r="H5" s="15">
        <v>1179.0</v>
      </c>
      <c r="I5" s="14"/>
      <c r="J5" s="15">
        <v>1179.0</v>
      </c>
      <c r="K5" s="14"/>
      <c r="L5" s="14"/>
      <c r="M5" s="14"/>
      <c r="N5" s="16"/>
      <c r="O5" s="3">
        <f t="shared" si="1"/>
        <v>1179</v>
      </c>
      <c r="P5" s="56"/>
      <c r="Q5" s="18" t="s">
        <v>30</v>
      </c>
      <c r="R5" s="18" t="s">
        <v>25</v>
      </c>
      <c r="S5" s="19" t="s">
        <v>37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ht="19.5" customHeight="1">
      <c r="A6" s="8" t="s">
        <v>1214</v>
      </c>
      <c r="B6" s="9">
        <v>43160.0</v>
      </c>
      <c r="C6" s="10" t="s">
        <v>27</v>
      </c>
      <c r="D6" s="11" t="s">
        <v>38</v>
      </c>
      <c r="E6" s="12" t="s">
        <v>367</v>
      </c>
      <c r="F6" s="13" t="s">
        <v>39</v>
      </c>
      <c r="G6" s="14"/>
      <c r="H6" s="15">
        <v>441.33</v>
      </c>
      <c r="I6" s="14"/>
      <c r="J6" s="15">
        <v>441.33</v>
      </c>
      <c r="K6" s="14"/>
      <c r="L6" s="14"/>
      <c r="M6" s="14"/>
      <c r="N6" s="16"/>
      <c r="O6" s="3">
        <f t="shared" si="1"/>
        <v>441.33</v>
      </c>
      <c r="P6" s="56"/>
      <c r="Q6" s="18">
        <v>15.0</v>
      </c>
      <c r="R6" s="18" t="s">
        <v>25</v>
      </c>
      <c r="S6" s="19" t="s">
        <v>40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ht="19.5" customHeight="1">
      <c r="A7" s="8" t="s">
        <v>1214</v>
      </c>
      <c r="B7" s="9">
        <v>43160.0</v>
      </c>
      <c r="C7" s="10" t="s">
        <v>27</v>
      </c>
      <c r="D7" s="11" t="s">
        <v>41</v>
      </c>
      <c r="E7" s="12" t="s">
        <v>367</v>
      </c>
      <c r="F7" s="13" t="s">
        <v>23</v>
      </c>
      <c r="G7" s="14"/>
      <c r="H7" s="15">
        <v>889.0</v>
      </c>
      <c r="I7" s="14"/>
      <c r="J7" s="15">
        <v>889.0</v>
      </c>
      <c r="K7" s="14"/>
      <c r="L7" s="14"/>
      <c r="M7" s="14"/>
      <c r="N7" s="16"/>
      <c r="O7" s="3">
        <f t="shared" si="1"/>
        <v>889</v>
      </c>
      <c r="P7" s="56"/>
      <c r="Q7" s="18" t="s">
        <v>34</v>
      </c>
      <c r="R7" s="18" t="s">
        <v>25</v>
      </c>
      <c r="S7" s="19" t="s">
        <v>42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ht="19.5" customHeight="1">
      <c r="A8" s="8" t="s">
        <v>1214</v>
      </c>
      <c r="B8" s="9">
        <v>43160.0</v>
      </c>
      <c r="C8" s="10" t="s">
        <v>27</v>
      </c>
      <c r="D8" s="11" t="s">
        <v>43</v>
      </c>
      <c r="E8" s="12" t="s">
        <v>367</v>
      </c>
      <c r="F8" s="13" t="s">
        <v>23</v>
      </c>
      <c r="G8" s="14"/>
      <c r="H8" s="15">
        <v>1179.0</v>
      </c>
      <c r="I8" s="14"/>
      <c r="J8" s="15">
        <v>1179.0</v>
      </c>
      <c r="K8" s="14"/>
      <c r="L8" s="14"/>
      <c r="M8" s="14"/>
      <c r="N8" s="16"/>
      <c r="O8" s="3">
        <f t="shared" si="1"/>
        <v>1179</v>
      </c>
      <c r="P8" s="56"/>
      <c r="Q8" s="18" t="s">
        <v>30</v>
      </c>
      <c r="R8" s="18" t="s">
        <v>25</v>
      </c>
      <c r="S8" s="19" t="s">
        <v>44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ht="19.5" customHeight="1">
      <c r="A9" s="8" t="s">
        <v>1214</v>
      </c>
      <c r="B9" s="9">
        <v>43160.0</v>
      </c>
      <c r="C9" s="10" t="s">
        <v>27</v>
      </c>
      <c r="D9" s="11" t="s">
        <v>45</v>
      </c>
      <c r="E9" s="12" t="s">
        <v>367</v>
      </c>
      <c r="F9" s="13" t="s">
        <v>29</v>
      </c>
      <c r="G9" s="14"/>
      <c r="H9" s="15">
        <v>283.0</v>
      </c>
      <c r="I9" s="14"/>
      <c r="J9" s="15">
        <v>283.0</v>
      </c>
      <c r="K9" s="14"/>
      <c r="L9" s="14"/>
      <c r="M9" s="14"/>
      <c r="N9" s="16"/>
      <c r="O9" s="3">
        <f t="shared" si="1"/>
        <v>283</v>
      </c>
      <c r="P9" s="56"/>
      <c r="Q9" s="18" t="s">
        <v>30</v>
      </c>
      <c r="R9" s="18" t="s">
        <v>25</v>
      </c>
      <c r="S9" s="19" t="s">
        <v>46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ht="19.5" customHeight="1">
      <c r="A10" s="8" t="s">
        <v>1214</v>
      </c>
      <c r="B10" s="9">
        <v>43160.0</v>
      </c>
      <c r="C10" s="10" t="s">
        <v>27</v>
      </c>
      <c r="D10" s="11" t="s">
        <v>47</v>
      </c>
      <c r="E10" s="12" t="s">
        <v>367</v>
      </c>
      <c r="F10" s="13" t="s">
        <v>39</v>
      </c>
      <c r="G10" s="14"/>
      <c r="H10" s="15">
        <v>425.0</v>
      </c>
      <c r="I10" s="14"/>
      <c r="J10" s="15">
        <v>425.0</v>
      </c>
      <c r="K10" s="14"/>
      <c r="L10" s="14"/>
      <c r="M10" s="14"/>
      <c r="N10" s="16"/>
      <c r="O10" s="3">
        <f t="shared" si="1"/>
        <v>425</v>
      </c>
      <c r="P10" s="56"/>
      <c r="Q10" s="18" t="s">
        <v>34</v>
      </c>
      <c r="R10" s="18" t="s">
        <v>25</v>
      </c>
      <c r="S10" s="19" t="s">
        <v>48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ht="19.5" customHeight="1">
      <c r="A11" s="8" t="s">
        <v>1214</v>
      </c>
      <c r="B11" s="9">
        <v>43160.0</v>
      </c>
      <c r="C11" s="10" t="s">
        <v>27</v>
      </c>
      <c r="D11" s="11" t="s">
        <v>49</v>
      </c>
      <c r="E11" s="12" t="s">
        <v>367</v>
      </c>
      <c r="F11" s="13" t="s">
        <v>23</v>
      </c>
      <c r="G11" s="14"/>
      <c r="H11" s="15">
        <v>1003.0</v>
      </c>
      <c r="I11" s="14"/>
      <c r="J11" s="15">
        <v>1003.0</v>
      </c>
      <c r="K11" s="14"/>
      <c r="L11" s="14"/>
      <c r="M11" s="14"/>
      <c r="N11" s="16"/>
      <c r="O11" s="3">
        <f t="shared" si="1"/>
        <v>1003</v>
      </c>
      <c r="P11" s="56"/>
      <c r="Q11" s="18" t="s">
        <v>34</v>
      </c>
      <c r="R11" s="18" t="s">
        <v>25</v>
      </c>
      <c r="S11" s="19" t="s">
        <v>50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ht="19.5" customHeight="1">
      <c r="A12" s="8" t="s">
        <v>1214</v>
      </c>
      <c r="B12" s="9">
        <v>43160.0</v>
      </c>
      <c r="C12" s="10" t="s">
        <v>27</v>
      </c>
      <c r="D12" s="11" t="s">
        <v>51</v>
      </c>
      <c r="E12" s="12" t="s">
        <v>367</v>
      </c>
      <c r="F12" s="13" t="s">
        <v>23</v>
      </c>
      <c r="G12" s="14"/>
      <c r="H12" s="15">
        <v>1015.0</v>
      </c>
      <c r="I12" s="14"/>
      <c r="J12" s="15">
        <v>1015.0</v>
      </c>
      <c r="K12" s="14"/>
      <c r="L12" s="14"/>
      <c r="M12" s="14"/>
      <c r="N12" s="16"/>
      <c r="O12" s="3">
        <f t="shared" si="1"/>
        <v>1015</v>
      </c>
      <c r="P12" s="56"/>
      <c r="Q12" s="18" t="s">
        <v>52</v>
      </c>
      <c r="R12" s="18" t="s">
        <v>25</v>
      </c>
      <c r="S12" s="19" t="s">
        <v>53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ht="19.5" customHeight="1">
      <c r="A13" s="8" t="s">
        <v>1214</v>
      </c>
      <c r="B13" s="9">
        <v>43160.0</v>
      </c>
      <c r="C13" s="10" t="s">
        <v>27</v>
      </c>
      <c r="D13" s="11" t="s">
        <v>54</v>
      </c>
      <c r="E13" s="12" t="s">
        <v>367</v>
      </c>
      <c r="F13" s="13" t="s">
        <v>39</v>
      </c>
      <c r="G13" s="14"/>
      <c r="H13" s="15">
        <v>425.0</v>
      </c>
      <c r="I13" s="14"/>
      <c r="J13" s="15">
        <v>425.0</v>
      </c>
      <c r="K13" s="14"/>
      <c r="L13" s="14"/>
      <c r="M13" s="14"/>
      <c r="N13" s="16"/>
      <c r="O13" s="3">
        <f t="shared" si="1"/>
        <v>425</v>
      </c>
      <c r="P13" s="56"/>
      <c r="Q13" s="18" t="s">
        <v>34</v>
      </c>
      <c r="R13" s="18" t="s">
        <v>25</v>
      </c>
      <c r="S13" s="19" t="s">
        <v>55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ht="19.5" customHeight="1">
      <c r="A14" s="8" t="s">
        <v>1214</v>
      </c>
      <c r="B14" s="9">
        <v>43160.0</v>
      </c>
      <c r="C14" s="10" t="s">
        <v>27</v>
      </c>
      <c r="D14" s="11" t="s">
        <v>56</v>
      </c>
      <c r="E14" s="12" t="s">
        <v>367</v>
      </c>
      <c r="F14" s="13" t="s">
        <v>23</v>
      </c>
      <c r="G14" s="14"/>
      <c r="H14" s="15">
        <v>1327.0</v>
      </c>
      <c r="I14" s="14"/>
      <c r="J14" s="15">
        <v>1327.0</v>
      </c>
      <c r="K14" s="14"/>
      <c r="L14" s="14"/>
      <c r="M14" s="15">
        <v>359.0</v>
      </c>
      <c r="N14" s="16"/>
      <c r="O14" s="3">
        <f t="shared" si="1"/>
        <v>1686</v>
      </c>
      <c r="P14" s="56"/>
      <c r="Q14" s="18">
        <v>15.0</v>
      </c>
      <c r="R14" s="18" t="s">
        <v>25</v>
      </c>
      <c r="S14" s="19" t="s">
        <v>57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ht="19.5" customHeight="1">
      <c r="A15" s="8" t="s">
        <v>1214</v>
      </c>
      <c r="B15" s="9">
        <v>43160.0</v>
      </c>
      <c r="C15" s="10" t="s">
        <v>27</v>
      </c>
      <c r="D15" s="11" t="s">
        <v>58</v>
      </c>
      <c r="E15" s="12" t="s">
        <v>367</v>
      </c>
      <c r="F15" s="13" t="s">
        <v>23</v>
      </c>
      <c r="G15" s="14"/>
      <c r="H15" s="15">
        <v>1179.0</v>
      </c>
      <c r="I15" s="14"/>
      <c r="J15" s="15">
        <v>1179.0</v>
      </c>
      <c r="K15" s="14"/>
      <c r="L15" s="14"/>
      <c r="M15" s="15">
        <v>359.0</v>
      </c>
      <c r="N15" s="16"/>
      <c r="O15" s="3">
        <f t="shared" si="1"/>
        <v>1538</v>
      </c>
      <c r="P15" s="56"/>
      <c r="Q15" s="18" t="s">
        <v>34</v>
      </c>
      <c r="R15" s="18" t="s">
        <v>25</v>
      </c>
      <c r="S15" s="19" t="s">
        <v>59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ht="19.5" customHeight="1">
      <c r="A16" s="8" t="s">
        <v>1214</v>
      </c>
      <c r="B16" s="9">
        <v>43160.0</v>
      </c>
      <c r="C16" s="10" t="s">
        <v>20</v>
      </c>
      <c r="D16" s="11" t="s">
        <v>60</v>
      </c>
      <c r="E16" s="12" t="s">
        <v>367</v>
      </c>
      <c r="F16" s="13" t="s">
        <v>39</v>
      </c>
      <c r="G16" s="14"/>
      <c r="H16" s="15">
        <v>1193.0</v>
      </c>
      <c r="I16" s="14"/>
      <c r="J16" s="15">
        <v>1193.0</v>
      </c>
      <c r="K16" s="15">
        <v>350.0</v>
      </c>
      <c r="L16" s="14"/>
      <c r="M16" s="14"/>
      <c r="N16" s="16"/>
      <c r="O16" s="3">
        <f t="shared" si="1"/>
        <v>1543</v>
      </c>
      <c r="P16" s="56"/>
      <c r="Q16" s="18" t="s">
        <v>61</v>
      </c>
      <c r="R16" s="18" t="s">
        <v>25</v>
      </c>
      <c r="S16" s="19" t="s">
        <v>62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ht="19.5" customHeight="1">
      <c r="A17" s="8" t="s">
        <v>1214</v>
      </c>
      <c r="B17" s="9">
        <v>43160.0</v>
      </c>
      <c r="C17" s="10" t="s">
        <v>27</v>
      </c>
      <c r="D17" s="11" t="s">
        <v>63</v>
      </c>
      <c r="E17" s="12" t="s">
        <v>367</v>
      </c>
      <c r="F17" s="13" t="s">
        <v>39</v>
      </c>
      <c r="G17" s="14"/>
      <c r="H17" s="15">
        <v>425.0</v>
      </c>
      <c r="I17" s="14"/>
      <c r="J17" s="15">
        <v>425.0</v>
      </c>
      <c r="K17" s="14"/>
      <c r="L17" s="14"/>
      <c r="M17" s="14"/>
      <c r="N17" s="16"/>
      <c r="O17" s="3">
        <f t="shared" si="1"/>
        <v>425</v>
      </c>
      <c r="P17" s="56"/>
      <c r="Q17" s="18" t="s">
        <v>61</v>
      </c>
      <c r="R17" s="18" t="s">
        <v>25</v>
      </c>
      <c r="S17" s="19" t="s">
        <v>64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ht="19.5" customHeight="1">
      <c r="A18" s="8" t="s">
        <v>1214</v>
      </c>
      <c r="B18" s="9">
        <v>43160.0</v>
      </c>
      <c r="C18" s="10" t="s">
        <v>27</v>
      </c>
      <c r="D18" s="11" t="s">
        <v>65</v>
      </c>
      <c r="E18" s="12" t="s">
        <v>367</v>
      </c>
      <c r="F18" s="13" t="s">
        <v>29</v>
      </c>
      <c r="G18" s="14"/>
      <c r="H18" s="15">
        <v>283.0</v>
      </c>
      <c r="I18" s="14"/>
      <c r="J18" s="15">
        <v>283.0</v>
      </c>
      <c r="K18" s="14"/>
      <c r="L18" s="15">
        <f>550+120</f>
        <v>670</v>
      </c>
      <c r="M18" s="14"/>
      <c r="N18" s="16"/>
      <c r="O18" s="3">
        <f t="shared" si="1"/>
        <v>953</v>
      </c>
      <c r="P18" s="56"/>
      <c r="Q18" s="18" t="s">
        <v>34</v>
      </c>
      <c r="R18" s="18" t="s">
        <v>25</v>
      </c>
      <c r="S18" s="19" t="s">
        <v>66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ht="19.5" customHeight="1">
      <c r="A19" s="8" t="s">
        <v>1214</v>
      </c>
      <c r="B19" s="9">
        <v>43160.0</v>
      </c>
      <c r="C19" s="10" t="s">
        <v>67</v>
      </c>
      <c r="D19" s="11" t="s">
        <v>68</v>
      </c>
      <c r="E19" s="12" t="s">
        <v>367</v>
      </c>
      <c r="F19" s="13" t="s">
        <v>23</v>
      </c>
      <c r="G19" s="14"/>
      <c r="H19" s="15">
        <v>1179.0</v>
      </c>
      <c r="I19" s="14"/>
      <c r="J19" s="15">
        <v>1179.0</v>
      </c>
      <c r="K19" s="14"/>
      <c r="L19" s="14"/>
      <c r="M19" s="14"/>
      <c r="N19" s="16"/>
      <c r="O19" s="3">
        <f t="shared" si="1"/>
        <v>1179</v>
      </c>
      <c r="P19" s="56"/>
      <c r="Q19" s="18" t="s">
        <v>30</v>
      </c>
      <c r="R19" s="18" t="s">
        <v>25</v>
      </c>
      <c r="S19" s="19" t="s">
        <v>69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ht="19.5" customHeight="1">
      <c r="A20" s="8" t="s">
        <v>1214</v>
      </c>
      <c r="B20" s="9">
        <v>43160.0</v>
      </c>
      <c r="C20" s="10" t="s">
        <v>27</v>
      </c>
      <c r="D20" s="11" t="s">
        <v>70</v>
      </c>
      <c r="E20" s="12" t="s">
        <v>367</v>
      </c>
      <c r="F20" s="13" t="s">
        <v>29</v>
      </c>
      <c r="G20" s="14"/>
      <c r="H20" s="15">
        <v>283.0</v>
      </c>
      <c r="I20" s="14"/>
      <c r="J20" s="15">
        <v>283.0</v>
      </c>
      <c r="K20" s="14"/>
      <c r="L20" s="14"/>
      <c r="M20" s="14"/>
      <c r="N20" s="16"/>
      <c r="O20" s="3">
        <f t="shared" si="1"/>
        <v>283</v>
      </c>
      <c r="P20" s="56"/>
      <c r="Q20" s="18" t="s">
        <v>34</v>
      </c>
      <c r="R20" s="18" t="s">
        <v>25</v>
      </c>
      <c r="S20" s="19" t="s">
        <v>71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ht="19.5" customHeight="1">
      <c r="A21" s="8" t="s">
        <v>1214</v>
      </c>
      <c r="B21" s="9">
        <v>43160.0</v>
      </c>
      <c r="C21" s="10" t="s">
        <v>20</v>
      </c>
      <c r="D21" s="11" t="s">
        <v>72</v>
      </c>
      <c r="E21" s="12" t="s">
        <v>367</v>
      </c>
      <c r="F21" s="13" t="s">
        <v>39</v>
      </c>
      <c r="G21" s="14"/>
      <c r="H21" s="15">
        <v>1013.0</v>
      </c>
      <c r="I21" s="14"/>
      <c r="J21" s="15">
        <v>1013.0</v>
      </c>
      <c r="K21" s="14"/>
      <c r="L21" s="14"/>
      <c r="M21" s="14"/>
      <c r="N21" s="16"/>
      <c r="O21" s="3">
        <f t="shared" si="1"/>
        <v>1013</v>
      </c>
      <c r="P21" s="56"/>
      <c r="Q21" s="18">
        <v>11.0</v>
      </c>
      <c r="R21" s="18" t="s">
        <v>25</v>
      </c>
      <c r="S21" s="19" t="s">
        <v>73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ht="19.5" customHeight="1">
      <c r="A22" s="8" t="s">
        <v>1214</v>
      </c>
      <c r="B22" s="9">
        <v>43160.0</v>
      </c>
      <c r="C22" s="10" t="s">
        <v>67</v>
      </c>
      <c r="D22" s="11" t="s">
        <v>74</v>
      </c>
      <c r="E22" s="12" t="s">
        <v>367</v>
      </c>
      <c r="F22" s="13" t="s">
        <v>23</v>
      </c>
      <c r="G22" s="14"/>
      <c r="H22" s="15">
        <v>761.0</v>
      </c>
      <c r="I22" s="14"/>
      <c r="J22" s="15">
        <v>761.0</v>
      </c>
      <c r="K22" s="14"/>
      <c r="L22" s="14"/>
      <c r="M22" s="14"/>
      <c r="N22" s="16"/>
      <c r="O22" s="3">
        <f t="shared" si="1"/>
        <v>761</v>
      </c>
      <c r="P22" s="56"/>
      <c r="Q22" s="18" t="s">
        <v>30</v>
      </c>
      <c r="R22" s="18" t="s">
        <v>25</v>
      </c>
      <c r="S22" s="19" t="s">
        <v>75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ht="19.5" customHeight="1">
      <c r="A23" s="8" t="s">
        <v>1214</v>
      </c>
      <c r="B23" s="9">
        <v>43356.0</v>
      </c>
      <c r="C23" s="10" t="s">
        <v>27</v>
      </c>
      <c r="D23" s="11" t="s">
        <v>76</v>
      </c>
      <c r="E23" s="12" t="s">
        <v>367</v>
      </c>
      <c r="F23" s="13" t="s">
        <v>23</v>
      </c>
      <c r="G23" s="14"/>
      <c r="H23" s="15">
        <v>1138.0</v>
      </c>
      <c r="I23" s="14"/>
      <c r="J23" s="15">
        <v>1138.0</v>
      </c>
      <c r="K23" s="14"/>
      <c r="L23" s="14"/>
      <c r="M23" s="14"/>
      <c r="N23" s="16"/>
      <c r="O23" s="3">
        <f t="shared" si="1"/>
        <v>1138</v>
      </c>
      <c r="P23" s="56"/>
      <c r="Q23" s="18" t="s">
        <v>34</v>
      </c>
      <c r="R23" s="18" t="s">
        <v>25</v>
      </c>
      <c r="S23" s="19" t="s">
        <v>77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ht="19.5" customHeight="1">
      <c r="A24" s="8" t="s">
        <v>1214</v>
      </c>
      <c r="B24" s="9">
        <v>43586.0</v>
      </c>
      <c r="C24" s="10" t="s">
        <v>27</v>
      </c>
      <c r="D24" s="11" t="s">
        <v>78</v>
      </c>
      <c r="E24" s="12" t="s">
        <v>367</v>
      </c>
      <c r="F24" s="13" t="s">
        <v>39</v>
      </c>
      <c r="G24" s="14"/>
      <c r="H24" s="15">
        <v>569.0</v>
      </c>
      <c r="I24" s="14"/>
      <c r="J24" s="15">
        <v>569.0</v>
      </c>
      <c r="K24" s="14"/>
      <c r="L24" s="14"/>
      <c r="M24" s="15">
        <v>275.0</v>
      </c>
      <c r="N24" s="16"/>
      <c r="O24" s="3">
        <f t="shared" si="1"/>
        <v>844</v>
      </c>
      <c r="P24" s="56"/>
      <c r="Q24" s="18">
        <v>11.0</v>
      </c>
      <c r="R24" s="18" t="s">
        <v>25</v>
      </c>
      <c r="S24" s="19" t="s">
        <v>79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ht="19.5" customHeight="1">
      <c r="A25" s="8" t="s">
        <v>1214</v>
      </c>
      <c r="B25" s="9">
        <v>43586.0</v>
      </c>
      <c r="C25" s="10" t="s">
        <v>27</v>
      </c>
      <c r="D25" s="11" t="s">
        <v>80</v>
      </c>
      <c r="E25" s="12" t="s">
        <v>367</v>
      </c>
      <c r="F25" s="13" t="s">
        <v>29</v>
      </c>
      <c r="G25" s="14"/>
      <c r="H25" s="15">
        <v>283.0</v>
      </c>
      <c r="I25" s="14"/>
      <c r="J25" s="15">
        <v>283.0</v>
      </c>
      <c r="K25" s="14"/>
      <c r="L25" s="14"/>
      <c r="M25" s="14"/>
      <c r="N25" s="16"/>
      <c r="O25" s="3">
        <f t="shared" si="1"/>
        <v>283</v>
      </c>
      <c r="P25" s="56"/>
      <c r="Q25" s="18" t="s">
        <v>34</v>
      </c>
      <c r="R25" s="18" t="s">
        <v>25</v>
      </c>
      <c r="S25" s="19" t="s">
        <v>81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ht="19.5" customHeight="1">
      <c r="A26" s="8" t="s">
        <v>1214</v>
      </c>
      <c r="B26" s="9">
        <v>43586.0</v>
      </c>
      <c r="C26" s="10" t="s">
        <v>27</v>
      </c>
      <c r="D26" s="11" t="s">
        <v>82</v>
      </c>
      <c r="E26" s="12" t="s">
        <v>367</v>
      </c>
      <c r="F26" s="13" t="s">
        <v>29</v>
      </c>
      <c r="G26" s="14"/>
      <c r="H26" s="15">
        <v>354.0</v>
      </c>
      <c r="I26" s="14"/>
      <c r="J26" s="15">
        <v>354.0</v>
      </c>
      <c r="K26" s="14"/>
      <c r="L26" s="14"/>
      <c r="M26" s="14"/>
      <c r="N26" s="16"/>
      <c r="O26" s="3">
        <f t="shared" si="1"/>
        <v>354</v>
      </c>
      <c r="P26" s="56"/>
      <c r="Q26" s="18">
        <v>15.0</v>
      </c>
      <c r="R26" s="18" t="s">
        <v>25</v>
      </c>
      <c r="S26" s="19" t="s">
        <v>83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ht="19.5" customHeight="1">
      <c r="A27" s="8" t="s">
        <v>1214</v>
      </c>
      <c r="B27" s="9">
        <v>43593.0</v>
      </c>
      <c r="C27" s="10" t="s">
        <v>27</v>
      </c>
      <c r="D27" s="11" t="s">
        <v>84</v>
      </c>
      <c r="E27" s="12" t="s">
        <v>367</v>
      </c>
      <c r="F27" s="13" t="s">
        <v>29</v>
      </c>
      <c r="G27" s="14"/>
      <c r="H27" s="15">
        <v>528.33</v>
      </c>
      <c r="I27" s="14"/>
      <c r="J27" s="15">
        <v>528.33</v>
      </c>
      <c r="K27" s="14"/>
      <c r="L27" s="15">
        <v>850.0</v>
      </c>
      <c r="M27" s="14"/>
      <c r="N27" s="16"/>
      <c r="O27" s="3">
        <f t="shared" si="1"/>
        <v>1378.33</v>
      </c>
      <c r="P27" s="56"/>
      <c r="Q27" s="18" t="s">
        <v>52</v>
      </c>
      <c r="R27" s="18" t="s">
        <v>25</v>
      </c>
      <c r="S27" s="19" t="s">
        <v>85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ht="19.5" customHeight="1">
      <c r="A28" s="8" t="s">
        <v>1214</v>
      </c>
      <c r="B28" s="9">
        <v>43593.0</v>
      </c>
      <c r="C28" s="10" t="s">
        <v>27</v>
      </c>
      <c r="D28" s="11" t="s">
        <v>86</v>
      </c>
      <c r="E28" s="12" t="s">
        <v>367</v>
      </c>
      <c r="F28" s="13" t="s">
        <v>29</v>
      </c>
      <c r="G28" s="14"/>
      <c r="H28" s="15">
        <v>283.0</v>
      </c>
      <c r="I28" s="14"/>
      <c r="J28" s="15">
        <v>283.0</v>
      </c>
      <c r="K28" s="14"/>
      <c r="L28" s="14"/>
      <c r="M28" s="14"/>
      <c r="N28" s="16"/>
      <c r="O28" s="3">
        <f t="shared" si="1"/>
        <v>283</v>
      </c>
      <c r="P28" s="56"/>
      <c r="Q28" s="18" t="s">
        <v>30</v>
      </c>
      <c r="R28" s="18" t="s">
        <v>25</v>
      </c>
      <c r="S28" s="19" t="s">
        <v>87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ht="19.5" customHeight="1">
      <c r="A29" s="8" t="s">
        <v>1214</v>
      </c>
      <c r="B29" s="9">
        <v>43593.0</v>
      </c>
      <c r="C29" s="10" t="s">
        <v>27</v>
      </c>
      <c r="D29" s="11" t="s">
        <v>88</v>
      </c>
      <c r="E29" s="12" t="s">
        <v>367</v>
      </c>
      <c r="F29" s="13" t="s">
        <v>29</v>
      </c>
      <c r="G29" s="14"/>
      <c r="H29" s="15">
        <v>326.67</v>
      </c>
      <c r="I29" s="14"/>
      <c r="J29" s="15">
        <v>326.67</v>
      </c>
      <c r="K29" s="14"/>
      <c r="L29" s="14"/>
      <c r="M29" s="14"/>
      <c r="N29" s="16"/>
      <c r="O29" s="3">
        <f t="shared" si="1"/>
        <v>326.67</v>
      </c>
      <c r="P29" s="56"/>
      <c r="Q29" s="18">
        <v>15.0</v>
      </c>
      <c r="R29" s="18" t="s">
        <v>25</v>
      </c>
      <c r="S29" s="19" t="s">
        <v>89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ht="19.5" customHeight="1">
      <c r="A30" s="8" t="s">
        <v>1214</v>
      </c>
      <c r="B30" s="9">
        <v>43600.0</v>
      </c>
      <c r="C30" s="10" t="s">
        <v>27</v>
      </c>
      <c r="D30" s="11" t="s">
        <v>90</v>
      </c>
      <c r="E30" s="12" t="s">
        <v>367</v>
      </c>
      <c r="F30" s="13" t="s">
        <v>29</v>
      </c>
      <c r="G30" s="14"/>
      <c r="H30" s="15">
        <v>283.0</v>
      </c>
      <c r="I30" s="14"/>
      <c r="J30" s="15">
        <v>283.0</v>
      </c>
      <c r="K30" s="14"/>
      <c r="L30" s="14"/>
      <c r="M30" s="15">
        <v>410.0</v>
      </c>
      <c r="N30" s="16"/>
      <c r="O30" s="3">
        <f t="shared" si="1"/>
        <v>693</v>
      </c>
      <c r="P30" s="56"/>
      <c r="Q30" s="18" t="s">
        <v>34</v>
      </c>
      <c r="R30" s="18" t="s">
        <v>25</v>
      </c>
      <c r="S30" s="19" t="s">
        <v>91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ht="19.5" customHeight="1">
      <c r="A31" s="8" t="s">
        <v>1214</v>
      </c>
      <c r="B31" s="9">
        <v>43606.0</v>
      </c>
      <c r="C31" s="10" t="s">
        <v>20</v>
      </c>
      <c r="D31" s="11" t="s">
        <v>95</v>
      </c>
      <c r="E31" s="12" t="s">
        <v>367</v>
      </c>
      <c r="F31" s="13" t="s">
        <v>23</v>
      </c>
      <c r="G31" s="14"/>
      <c r="H31" s="15">
        <v>1179.0</v>
      </c>
      <c r="I31" s="14"/>
      <c r="J31" s="15">
        <v>1179.0</v>
      </c>
      <c r="K31" s="14"/>
      <c r="L31" s="14"/>
      <c r="M31" s="15">
        <v>410.0</v>
      </c>
      <c r="N31" s="16"/>
      <c r="O31" s="3">
        <f t="shared" si="1"/>
        <v>1589</v>
      </c>
      <c r="P31" s="56"/>
      <c r="Q31" s="18" t="s">
        <v>34</v>
      </c>
      <c r="R31" s="18" t="s">
        <v>25</v>
      </c>
      <c r="S31" s="19" t="s">
        <v>96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ht="19.5" customHeight="1">
      <c r="A32" s="8" t="s">
        <v>1214</v>
      </c>
      <c r="B32" s="9">
        <v>43606.0</v>
      </c>
      <c r="C32" s="10" t="s">
        <v>20</v>
      </c>
      <c r="D32" s="11" t="s">
        <v>97</v>
      </c>
      <c r="E32" s="12" t="s">
        <v>367</v>
      </c>
      <c r="F32" s="13" t="s">
        <v>29</v>
      </c>
      <c r="G32" s="14"/>
      <c r="H32" s="15">
        <v>284.33</v>
      </c>
      <c r="I32" s="14"/>
      <c r="J32" s="15">
        <v>284.33</v>
      </c>
      <c r="K32" s="14"/>
      <c r="L32" s="14"/>
      <c r="M32" s="14"/>
      <c r="N32" s="16"/>
      <c r="O32" s="3">
        <f t="shared" si="1"/>
        <v>284.33</v>
      </c>
      <c r="P32" s="56"/>
      <c r="Q32" s="18" t="s">
        <v>34</v>
      </c>
      <c r="R32" s="18" t="s">
        <v>25</v>
      </c>
      <c r="S32" s="19" t="s">
        <v>98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ht="19.5" customHeight="1">
      <c r="A33" s="8" t="s">
        <v>1214</v>
      </c>
      <c r="B33" s="9">
        <v>43619.0</v>
      </c>
      <c r="C33" s="10" t="s">
        <v>27</v>
      </c>
      <c r="D33" s="11" t="s">
        <v>99</v>
      </c>
      <c r="E33" s="12" t="s">
        <v>100</v>
      </c>
      <c r="F33" s="13" t="s">
        <v>29</v>
      </c>
      <c r="G33" s="14"/>
      <c r="H33" s="15">
        <v>283.0</v>
      </c>
      <c r="I33" s="14"/>
      <c r="J33" s="15">
        <v>283.0</v>
      </c>
      <c r="K33" s="14"/>
      <c r="L33" s="14"/>
      <c r="M33" s="14"/>
      <c r="N33" s="16"/>
      <c r="O33" s="3">
        <f t="shared" si="1"/>
        <v>283</v>
      </c>
      <c r="P33" s="56"/>
      <c r="Q33" s="18" t="s">
        <v>101</v>
      </c>
      <c r="R33" s="18" t="s">
        <v>31</v>
      </c>
      <c r="S33" s="22" t="s">
        <v>102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ht="19.5" customHeight="1">
      <c r="A34" s="8" t="s">
        <v>1214</v>
      </c>
      <c r="B34" s="9">
        <v>43619.0</v>
      </c>
      <c r="C34" s="10" t="s">
        <v>27</v>
      </c>
      <c r="D34" s="11" t="s">
        <v>103</v>
      </c>
      <c r="E34" s="12" t="s">
        <v>367</v>
      </c>
      <c r="F34" s="13" t="s">
        <v>29</v>
      </c>
      <c r="G34" s="14"/>
      <c r="H34" s="15">
        <v>283.0</v>
      </c>
      <c r="I34" s="14"/>
      <c r="J34" s="15">
        <v>283.0</v>
      </c>
      <c r="K34" s="14"/>
      <c r="L34" s="14"/>
      <c r="M34" s="14"/>
      <c r="N34" s="16"/>
      <c r="O34" s="3">
        <f t="shared" si="1"/>
        <v>283</v>
      </c>
      <c r="P34" s="56"/>
      <c r="Q34" s="18" t="s">
        <v>34</v>
      </c>
      <c r="R34" s="18" t="s">
        <v>25</v>
      </c>
      <c r="S34" s="19" t="s">
        <v>104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ht="19.5" customHeight="1">
      <c r="A35" s="8" t="s">
        <v>1214</v>
      </c>
      <c r="B35" s="9">
        <v>43633.0</v>
      </c>
      <c r="C35" s="10" t="s">
        <v>27</v>
      </c>
      <c r="D35" s="11" t="s">
        <v>105</v>
      </c>
      <c r="E35" s="12" t="s">
        <v>367</v>
      </c>
      <c r="F35" s="13" t="s">
        <v>29</v>
      </c>
      <c r="G35" s="14"/>
      <c r="H35" s="15">
        <v>283.0</v>
      </c>
      <c r="I35" s="14"/>
      <c r="J35" s="15">
        <v>283.0</v>
      </c>
      <c r="K35" s="14"/>
      <c r="L35" s="14"/>
      <c r="M35" s="14"/>
      <c r="N35" s="16"/>
      <c r="O35" s="3">
        <f t="shared" si="1"/>
        <v>283</v>
      </c>
      <c r="P35" s="56"/>
      <c r="Q35" s="18" t="s">
        <v>61</v>
      </c>
      <c r="R35" s="18" t="s">
        <v>25</v>
      </c>
      <c r="S35" s="19" t="s">
        <v>106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ht="19.5" customHeight="1">
      <c r="A36" s="8" t="s">
        <v>1214</v>
      </c>
      <c r="B36" s="9">
        <v>43643.0</v>
      </c>
      <c r="C36" s="10" t="s">
        <v>27</v>
      </c>
      <c r="D36" s="11" t="s">
        <v>107</v>
      </c>
      <c r="E36" s="12" t="s">
        <v>367</v>
      </c>
      <c r="F36" s="13" t="s">
        <v>29</v>
      </c>
      <c r="G36" s="14"/>
      <c r="H36" s="15">
        <v>283.0</v>
      </c>
      <c r="I36" s="14"/>
      <c r="J36" s="15">
        <v>283.0</v>
      </c>
      <c r="K36" s="14"/>
      <c r="L36" s="14"/>
      <c r="M36" s="15">
        <v>410.0</v>
      </c>
      <c r="N36" s="16"/>
      <c r="O36" s="3">
        <f t="shared" si="1"/>
        <v>693</v>
      </c>
      <c r="P36" s="56"/>
      <c r="Q36" s="18" t="s">
        <v>34</v>
      </c>
      <c r="R36" s="18" t="s">
        <v>25</v>
      </c>
      <c r="S36" s="19" t="s">
        <v>108</v>
      </c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ht="19.5" customHeight="1">
      <c r="A37" s="8" t="s">
        <v>1214</v>
      </c>
      <c r="B37" s="9">
        <v>43649.0</v>
      </c>
      <c r="C37" s="10" t="s">
        <v>27</v>
      </c>
      <c r="D37" s="11" t="s">
        <v>109</v>
      </c>
      <c r="E37" s="12" t="s">
        <v>367</v>
      </c>
      <c r="F37" s="13" t="s">
        <v>29</v>
      </c>
      <c r="G37" s="14"/>
      <c r="H37" s="15">
        <v>283.0</v>
      </c>
      <c r="I37" s="14"/>
      <c r="J37" s="15">
        <v>283.0</v>
      </c>
      <c r="K37" s="14"/>
      <c r="L37" s="14"/>
      <c r="M37" s="14"/>
      <c r="N37" s="16"/>
      <c r="O37" s="3">
        <f t="shared" si="1"/>
        <v>283</v>
      </c>
      <c r="P37" s="56"/>
      <c r="Q37" s="18" t="s">
        <v>30</v>
      </c>
      <c r="R37" s="18" t="s">
        <v>25</v>
      </c>
      <c r="S37" s="19" t="s">
        <v>110</v>
      </c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ht="19.5" customHeight="1">
      <c r="A38" s="8" t="s">
        <v>1214</v>
      </c>
      <c r="B38" s="9">
        <v>43649.0</v>
      </c>
      <c r="C38" s="10" t="s">
        <v>20</v>
      </c>
      <c r="D38" s="11" t="s">
        <v>111</v>
      </c>
      <c r="E38" s="12" t="s">
        <v>367</v>
      </c>
      <c r="F38" s="13" t="s">
        <v>29</v>
      </c>
      <c r="G38" s="14"/>
      <c r="H38" s="15">
        <v>283.0</v>
      </c>
      <c r="I38" s="14"/>
      <c r="J38" s="15">
        <v>283.0</v>
      </c>
      <c r="K38" s="14"/>
      <c r="L38" s="14"/>
      <c r="M38" s="14"/>
      <c r="N38" s="16"/>
      <c r="O38" s="3">
        <f t="shared" si="1"/>
        <v>283</v>
      </c>
      <c r="P38" s="56"/>
      <c r="Q38" s="18" t="s">
        <v>34</v>
      </c>
      <c r="R38" s="18" t="s">
        <v>25</v>
      </c>
      <c r="S38" s="19" t="s">
        <v>112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ht="19.5" customHeight="1">
      <c r="A39" s="8" t="s">
        <v>1214</v>
      </c>
      <c r="B39" s="9">
        <v>43656.0</v>
      </c>
      <c r="C39" s="10" t="s">
        <v>27</v>
      </c>
      <c r="D39" s="11" t="s">
        <v>113</v>
      </c>
      <c r="E39" s="12" t="s">
        <v>367</v>
      </c>
      <c r="F39" s="13" t="s">
        <v>23</v>
      </c>
      <c r="G39" s="14"/>
      <c r="H39" s="15">
        <v>1179.0</v>
      </c>
      <c r="I39" s="14"/>
      <c r="J39" s="15">
        <v>1179.0</v>
      </c>
      <c r="K39" s="14"/>
      <c r="L39" s="14"/>
      <c r="M39" s="14"/>
      <c r="N39" s="16"/>
      <c r="O39" s="3">
        <f t="shared" si="1"/>
        <v>1179</v>
      </c>
      <c r="P39" s="56"/>
      <c r="Q39" s="18" t="s">
        <v>61</v>
      </c>
      <c r="R39" s="18" t="s">
        <v>25</v>
      </c>
      <c r="S39" s="19" t="s">
        <v>114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ht="19.5" customHeight="1">
      <c r="A40" s="8" t="s">
        <v>1214</v>
      </c>
      <c r="B40" s="9">
        <v>43656.0</v>
      </c>
      <c r="C40" s="10" t="s">
        <v>27</v>
      </c>
      <c r="D40" s="11" t="s">
        <v>115</v>
      </c>
      <c r="E40" s="12" t="s">
        <v>367</v>
      </c>
      <c r="F40" s="13" t="s">
        <v>23</v>
      </c>
      <c r="G40" s="14"/>
      <c r="H40" s="15">
        <v>1179.0</v>
      </c>
      <c r="I40" s="14"/>
      <c r="J40" s="15">
        <v>1179.0</v>
      </c>
      <c r="K40" s="14"/>
      <c r="L40" s="14"/>
      <c r="M40" s="14"/>
      <c r="N40" s="16"/>
      <c r="O40" s="3">
        <f t="shared" si="1"/>
        <v>1179</v>
      </c>
      <c r="P40" s="56"/>
      <c r="Q40" s="18" t="s">
        <v>34</v>
      </c>
      <c r="R40" s="18" t="s">
        <v>25</v>
      </c>
      <c r="S40" s="19" t="s">
        <v>116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ht="19.5" customHeight="1">
      <c r="A41" s="8" t="s">
        <v>1214</v>
      </c>
      <c r="B41" s="9">
        <v>43675.0</v>
      </c>
      <c r="C41" s="10" t="s">
        <v>27</v>
      </c>
      <c r="D41" s="11" t="s">
        <v>117</v>
      </c>
      <c r="E41" s="12" t="s">
        <v>367</v>
      </c>
      <c r="F41" s="13" t="s">
        <v>29</v>
      </c>
      <c r="G41" s="14"/>
      <c r="H41" s="15">
        <v>425.0</v>
      </c>
      <c r="I41" s="14"/>
      <c r="J41" s="15">
        <v>425.0</v>
      </c>
      <c r="K41" s="14"/>
      <c r="L41" s="14"/>
      <c r="M41" s="14"/>
      <c r="N41" s="16"/>
      <c r="O41" s="3">
        <f t="shared" si="1"/>
        <v>425</v>
      </c>
      <c r="P41" s="56"/>
      <c r="Q41" s="18" t="s">
        <v>30</v>
      </c>
      <c r="R41" s="18" t="s">
        <v>25</v>
      </c>
      <c r="S41" s="19" t="s">
        <v>118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ht="19.5" customHeight="1">
      <c r="A42" s="8" t="s">
        <v>1214</v>
      </c>
      <c r="B42" s="9">
        <v>43684.0</v>
      </c>
      <c r="C42" s="10" t="s">
        <v>27</v>
      </c>
      <c r="D42" s="11" t="s">
        <v>119</v>
      </c>
      <c r="E42" s="12" t="s">
        <v>367</v>
      </c>
      <c r="F42" s="13" t="s">
        <v>29</v>
      </c>
      <c r="G42" s="14"/>
      <c r="H42" s="15">
        <v>283.0</v>
      </c>
      <c r="I42" s="14"/>
      <c r="J42" s="15">
        <v>283.0</v>
      </c>
      <c r="K42" s="14"/>
      <c r="L42" s="14"/>
      <c r="M42" s="14"/>
      <c r="N42" s="16"/>
      <c r="O42" s="3">
        <f t="shared" si="1"/>
        <v>283</v>
      </c>
      <c r="P42" s="56"/>
      <c r="Q42" s="18" t="s">
        <v>34</v>
      </c>
      <c r="R42" s="18" t="s">
        <v>25</v>
      </c>
      <c r="S42" s="19" t="s">
        <v>120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ht="19.5" customHeight="1">
      <c r="A43" s="8" t="s">
        <v>1214</v>
      </c>
      <c r="B43" s="9">
        <v>43713.0</v>
      </c>
      <c r="C43" s="10" t="s">
        <v>121</v>
      </c>
      <c r="D43" s="11" t="s">
        <v>122</v>
      </c>
      <c r="E43" s="12" t="s">
        <v>367</v>
      </c>
      <c r="F43" s="13" t="s">
        <v>29</v>
      </c>
      <c r="G43" s="14"/>
      <c r="H43" s="15">
        <v>303.0</v>
      </c>
      <c r="I43" s="14"/>
      <c r="J43" s="15">
        <v>303.0</v>
      </c>
      <c r="K43" s="14"/>
      <c r="L43" s="14"/>
      <c r="M43" s="14"/>
      <c r="N43" s="16"/>
      <c r="O43" s="3">
        <f t="shared" si="1"/>
        <v>303</v>
      </c>
      <c r="P43" s="56"/>
      <c r="Q43" s="18" t="s">
        <v>34</v>
      </c>
      <c r="R43" s="18" t="s">
        <v>25</v>
      </c>
      <c r="S43" s="19" t="s">
        <v>123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ht="19.5" customHeight="1">
      <c r="A44" s="8" t="s">
        <v>1214</v>
      </c>
      <c r="B44" s="9">
        <v>43718.0</v>
      </c>
      <c r="C44" s="10" t="s">
        <v>20</v>
      </c>
      <c r="D44" s="11" t="s">
        <v>124</v>
      </c>
      <c r="E44" s="12" t="s">
        <v>367</v>
      </c>
      <c r="F44" s="13" t="s">
        <v>39</v>
      </c>
      <c r="G44" s="14"/>
      <c r="H44" s="15">
        <v>486.0</v>
      </c>
      <c r="I44" s="14"/>
      <c r="J44" s="15">
        <v>486.0</v>
      </c>
      <c r="K44" s="14"/>
      <c r="L44" s="15">
        <v>1000.0</v>
      </c>
      <c r="M44" s="15">
        <v>600.0</v>
      </c>
      <c r="N44" s="16"/>
      <c r="O44" s="3">
        <f t="shared" si="1"/>
        <v>2086</v>
      </c>
      <c r="P44" s="56"/>
      <c r="Q44" s="18" t="s">
        <v>125</v>
      </c>
      <c r="R44" s="18" t="s">
        <v>25</v>
      </c>
      <c r="S44" s="19" t="s">
        <v>126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ht="19.5" customHeight="1">
      <c r="A45" s="8" t="s">
        <v>1214</v>
      </c>
      <c r="B45" s="9">
        <v>43719.0</v>
      </c>
      <c r="C45" s="10" t="s">
        <v>27</v>
      </c>
      <c r="D45" s="11" t="s">
        <v>127</v>
      </c>
      <c r="E45" s="12" t="s">
        <v>367</v>
      </c>
      <c r="F45" s="13" t="s">
        <v>23</v>
      </c>
      <c r="G45" s="14"/>
      <c r="H45" s="15">
        <v>1005.0</v>
      </c>
      <c r="I45" s="14"/>
      <c r="J45" s="15">
        <v>1005.0</v>
      </c>
      <c r="K45" s="14"/>
      <c r="L45" s="14"/>
      <c r="M45" s="15">
        <f>266+900</f>
        <v>1166</v>
      </c>
      <c r="N45" s="16"/>
      <c r="O45" s="3">
        <f t="shared" si="1"/>
        <v>2171</v>
      </c>
      <c r="P45" s="56"/>
      <c r="Q45" s="18" t="s">
        <v>34</v>
      </c>
      <c r="R45" s="18" t="s">
        <v>25</v>
      </c>
      <c r="S45" s="19" t="s">
        <v>128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ht="19.5" customHeight="1">
      <c r="A46" s="8" t="s">
        <v>1214</v>
      </c>
      <c r="B46" s="9">
        <v>43731.0</v>
      </c>
      <c r="C46" s="10" t="s">
        <v>20</v>
      </c>
      <c r="D46" s="11" t="s">
        <v>129</v>
      </c>
      <c r="E46" s="12" t="s">
        <v>367</v>
      </c>
      <c r="F46" s="13" t="s">
        <v>23</v>
      </c>
      <c r="G46" s="14"/>
      <c r="H46" s="15">
        <v>1400.0</v>
      </c>
      <c r="I46" s="14"/>
      <c r="J46" s="15">
        <v>1400.0</v>
      </c>
      <c r="K46" s="14"/>
      <c r="L46" s="14"/>
      <c r="M46" s="15">
        <f>38*161.95+5</f>
        <v>6159.1</v>
      </c>
      <c r="N46" s="16"/>
      <c r="O46" s="3">
        <f t="shared" si="1"/>
        <v>7559.1</v>
      </c>
      <c r="P46" s="56"/>
      <c r="Q46" s="18" t="s">
        <v>34</v>
      </c>
      <c r="R46" s="18" t="s">
        <v>25</v>
      </c>
      <c r="S46" s="19" t="s">
        <v>130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ht="19.5" customHeight="1">
      <c r="A47" s="8" t="s">
        <v>1214</v>
      </c>
      <c r="B47" s="9">
        <v>43738.0</v>
      </c>
      <c r="C47" s="10" t="s">
        <v>27</v>
      </c>
      <c r="D47" s="11" t="s">
        <v>131</v>
      </c>
      <c r="E47" s="12" t="s">
        <v>367</v>
      </c>
      <c r="F47" s="13" t="s">
        <v>29</v>
      </c>
      <c r="G47" s="14"/>
      <c r="H47" s="15">
        <v>283.0</v>
      </c>
      <c r="I47" s="14"/>
      <c r="J47" s="15">
        <v>283.0</v>
      </c>
      <c r="K47" s="14"/>
      <c r="L47" s="14"/>
      <c r="M47" s="14"/>
      <c r="N47" s="16"/>
      <c r="O47" s="3">
        <f t="shared" si="1"/>
        <v>283</v>
      </c>
      <c r="P47" s="56"/>
      <c r="Q47" s="18" t="s">
        <v>34</v>
      </c>
      <c r="R47" s="18" t="s">
        <v>25</v>
      </c>
      <c r="S47" s="19" t="s">
        <v>132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ht="19.5" customHeight="1">
      <c r="A48" s="8" t="s">
        <v>1214</v>
      </c>
      <c r="B48" s="9">
        <v>43745.0</v>
      </c>
      <c r="C48" s="10" t="s">
        <v>20</v>
      </c>
      <c r="D48" s="11" t="s">
        <v>133</v>
      </c>
      <c r="E48" s="12" t="s">
        <v>367</v>
      </c>
      <c r="F48" s="13" t="s">
        <v>23</v>
      </c>
      <c r="G48" s="14"/>
      <c r="H48" s="15">
        <v>1179.0</v>
      </c>
      <c r="I48" s="14"/>
      <c r="J48" s="15">
        <v>1179.0</v>
      </c>
      <c r="K48" s="14"/>
      <c r="L48" s="14"/>
      <c r="M48" s="15">
        <v>598.0</v>
      </c>
      <c r="N48" s="16"/>
      <c r="O48" s="3">
        <f t="shared" si="1"/>
        <v>1777</v>
      </c>
      <c r="P48" s="56"/>
      <c r="Q48" s="18" t="s">
        <v>34</v>
      </c>
      <c r="R48" s="18" t="s">
        <v>25</v>
      </c>
      <c r="S48" s="19" t="s">
        <v>134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ht="19.5" customHeight="1">
      <c r="A49" s="8" t="s">
        <v>1214</v>
      </c>
      <c r="B49" s="9">
        <v>43755.0</v>
      </c>
      <c r="C49" s="10" t="s">
        <v>27</v>
      </c>
      <c r="D49" s="11" t="s">
        <v>135</v>
      </c>
      <c r="E49" s="12" t="s">
        <v>367</v>
      </c>
      <c r="F49" s="13" t="s">
        <v>29</v>
      </c>
      <c r="G49" s="14"/>
      <c r="H49" s="15">
        <v>283.0</v>
      </c>
      <c r="I49" s="14"/>
      <c r="J49" s="15">
        <v>283.0</v>
      </c>
      <c r="K49" s="14"/>
      <c r="L49" s="14"/>
      <c r="M49" s="14"/>
      <c r="N49" s="16"/>
      <c r="O49" s="3">
        <f t="shared" si="1"/>
        <v>283</v>
      </c>
      <c r="P49" s="56"/>
      <c r="Q49" s="18" t="s">
        <v>34</v>
      </c>
      <c r="R49" s="18" t="s">
        <v>25</v>
      </c>
      <c r="S49" s="19" t="s">
        <v>136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ht="19.5" customHeight="1">
      <c r="A50" s="8" t="s">
        <v>1214</v>
      </c>
      <c r="B50" s="9">
        <v>43755.0</v>
      </c>
      <c r="C50" s="10" t="s">
        <v>27</v>
      </c>
      <c r="D50" s="11" t="s">
        <v>137</v>
      </c>
      <c r="E50" s="12" t="s">
        <v>367</v>
      </c>
      <c r="F50" s="13" t="s">
        <v>23</v>
      </c>
      <c r="G50" s="14"/>
      <c r="H50" s="15">
        <v>1179.0</v>
      </c>
      <c r="I50" s="14"/>
      <c r="J50" s="15">
        <v>1179.0</v>
      </c>
      <c r="K50" s="14"/>
      <c r="L50" s="14"/>
      <c r="M50" s="14"/>
      <c r="N50" s="16"/>
      <c r="O50" s="3">
        <f t="shared" si="1"/>
        <v>1179</v>
      </c>
      <c r="P50" s="56"/>
      <c r="Q50" s="18" t="s">
        <v>34</v>
      </c>
      <c r="R50" s="18" t="s">
        <v>25</v>
      </c>
      <c r="S50" s="19" t="s">
        <v>138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ht="19.5" customHeight="1">
      <c r="A51" s="8" t="s">
        <v>1214</v>
      </c>
      <c r="B51" s="9">
        <v>43768.0</v>
      </c>
      <c r="C51" s="10" t="s">
        <v>27</v>
      </c>
      <c r="D51" s="11" t="s">
        <v>139</v>
      </c>
      <c r="E51" s="12" t="s">
        <v>367</v>
      </c>
      <c r="F51" s="13" t="s">
        <v>23</v>
      </c>
      <c r="G51" s="14"/>
      <c r="H51" s="15">
        <v>1179.0</v>
      </c>
      <c r="I51" s="14"/>
      <c r="J51" s="15">
        <v>1179.0</v>
      </c>
      <c r="K51" s="14"/>
      <c r="L51" s="14"/>
      <c r="M51" s="14"/>
      <c r="N51" s="16"/>
      <c r="O51" s="3">
        <f t="shared" si="1"/>
        <v>1179</v>
      </c>
      <c r="P51" s="56"/>
      <c r="Q51" s="18" t="s">
        <v>30</v>
      </c>
      <c r="R51" s="18" t="s">
        <v>25</v>
      </c>
      <c r="S51" s="19" t="s">
        <v>140</v>
      </c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ht="19.5" customHeight="1">
      <c r="A52" s="8" t="s">
        <v>1214</v>
      </c>
      <c r="B52" s="9">
        <v>43774.0</v>
      </c>
      <c r="C52" s="10" t="s">
        <v>27</v>
      </c>
      <c r="D52" s="11" t="s">
        <v>141</v>
      </c>
      <c r="E52" s="12" t="s">
        <v>367</v>
      </c>
      <c r="F52" s="13" t="s">
        <v>23</v>
      </c>
      <c r="G52" s="14"/>
      <c r="H52" s="15">
        <v>1076.67</v>
      </c>
      <c r="I52" s="14"/>
      <c r="J52" s="15">
        <v>1076.67</v>
      </c>
      <c r="K52" s="14"/>
      <c r="L52" s="14"/>
      <c r="M52" s="14"/>
      <c r="N52" s="16"/>
      <c r="O52" s="3">
        <f t="shared" si="1"/>
        <v>1076.67</v>
      </c>
      <c r="P52" s="56"/>
      <c r="Q52" s="18">
        <v>15.0</v>
      </c>
      <c r="R52" s="18" t="s">
        <v>25</v>
      </c>
      <c r="S52" s="19" t="s">
        <v>142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ht="19.5" customHeight="1">
      <c r="A53" s="8" t="s">
        <v>1214</v>
      </c>
      <c r="B53" s="9">
        <v>43802.0</v>
      </c>
      <c r="C53" s="10" t="s">
        <v>20</v>
      </c>
      <c r="D53" s="11" t="s">
        <v>143</v>
      </c>
      <c r="E53" s="12" t="s">
        <v>367</v>
      </c>
      <c r="F53" s="13" t="s">
        <v>29</v>
      </c>
      <c r="G53" s="14"/>
      <c r="H53" s="15">
        <v>283.0</v>
      </c>
      <c r="I53" s="14"/>
      <c r="J53" s="15">
        <v>283.0</v>
      </c>
      <c r="K53" s="14"/>
      <c r="L53" s="14"/>
      <c r="M53" s="14"/>
      <c r="N53" s="16"/>
      <c r="O53" s="3">
        <f t="shared" si="1"/>
        <v>283</v>
      </c>
      <c r="P53" s="56"/>
      <c r="Q53" s="18" t="s">
        <v>34</v>
      </c>
      <c r="R53" s="18" t="s">
        <v>25</v>
      </c>
      <c r="S53" s="19" t="s">
        <v>144</v>
      </c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ht="19.5" customHeight="1">
      <c r="A54" s="8" t="s">
        <v>1214</v>
      </c>
      <c r="B54" s="9">
        <v>43846.0</v>
      </c>
      <c r="C54" s="10" t="s">
        <v>27</v>
      </c>
      <c r="D54" s="11" t="s">
        <v>145</v>
      </c>
      <c r="E54" s="12" t="s">
        <v>367</v>
      </c>
      <c r="F54" s="13" t="s">
        <v>29</v>
      </c>
      <c r="G54" s="14"/>
      <c r="H54" s="15">
        <v>283.0</v>
      </c>
      <c r="I54" s="14"/>
      <c r="J54" s="15">
        <v>283.0</v>
      </c>
      <c r="K54" s="14"/>
      <c r="L54" s="14"/>
      <c r="M54" s="14"/>
      <c r="N54" s="16"/>
      <c r="O54" s="3">
        <f t="shared" si="1"/>
        <v>283</v>
      </c>
      <c r="P54" s="56"/>
      <c r="Q54" s="18" t="s">
        <v>34</v>
      </c>
      <c r="R54" s="18" t="s">
        <v>25</v>
      </c>
      <c r="S54" s="19" t="s">
        <v>146</v>
      </c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ht="19.5" customHeight="1">
      <c r="A55" s="8" t="s">
        <v>1214</v>
      </c>
      <c r="B55" s="9">
        <v>43861.0</v>
      </c>
      <c r="C55" s="10" t="s">
        <v>20</v>
      </c>
      <c r="D55" s="11" t="s">
        <v>147</v>
      </c>
      <c r="E55" s="12" t="s">
        <v>367</v>
      </c>
      <c r="F55" s="13" t="s">
        <v>29</v>
      </c>
      <c r="G55" s="14"/>
      <c r="H55" s="15">
        <v>283.0</v>
      </c>
      <c r="I55" s="14"/>
      <c r="J55" s="15">
        <v>283.0</v>
      </c>
      <c r="K55" s="14"/>
      <c r="L55" s="14"/>
      <c r="M55" s="14"/>
      <c r="N55" s="16"/>
      <c r="O55" s="3">
        <f t="shared" si="1"/>
        <v>283</v>
      </c>
      <c r="P55" s="56"/>
      <c r="Q55" s="18" t="s">
        <v>34</v>
      </c>
      <c r="R55" s="18" t="s">
        <v>25</v>
      </c>
      <c r="S55" s="19" t="s">
        <v>148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ht="19.5" customHeight="1">
      <c r="A56" s="8" t="s">
        <v>1214</v>
      </c>
      <c r="B56" s="9">
        <v>43867.0</v>
      </c>
      <c r="C56" s="10" t="s">
        <v>27</v>
      </c>
      <c r="D56" s="11" t="s">
        <v>149</v>
      </c>
      <c r="E56" s="12" t="s">
        <v>367</v>
      </c>
      <c r="F56" s="13" t="s">
        <v>39</v>
      </c>
      <c r="G56" s="14"/>
      <c r="H56" s="15">
        <v>425.0</v>
      </c>
      <c r="I56" s="14"/>
      <c r="J56" s="15">
        <v>425.0</v>
      </c>
      <c r="K56" s="14"/>
      <c r="L56" s="14"/>
      <c r="M56" s="14"/>
      <c r="N56" s="16"/>
      <c r="O56" s="3">
        <f t="shared" si="1"/>
        <v>425</v>
      </c>
      <c r="P56" s="56"/>
      <c r="Q56" s="18" t="s">
        <v>30</v>
      </c>
      <c r="R56" s="18" t="s">
        <v>25</v>
      </c>
      <c r="S56" s="19" t="s">
        <v>150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ht="19.5" customHeight="1">
      <c r="A57" s="8" t="s">
        <v>1214</v>
      </c>
      <c r="B57" s="9">
        <v>43878.0</v>
      </c>
      <c r="C57" s="10" t="s">
        <v>27</v>
      </c>
      <c r="D57" s="11" t="s">
        <v>151</v>
      </c>
      <c r="E57" s="12" t="s">
        <v>367</v>
      </c>
      <c r="F57" s="13" t="s">
        <v>29</v>
      </c>
      <c r="G57" s="14"/>
      <c r="H57" s="15">
        <v>283.0</v>
      </c>
      <c r="I57" s="14"/>
      <c r="J57" s="15">
        <v>283.0</v>
      </c>
      <c r="K57" s="14"/>
      <c r="L57" s="14"/>
      <c r="M57" s="14"/>
      <c r="N57" s="16"/>
      <c r="O57" s="3">
        <f t="shared" si="1"/>
        <v>283</v>
      </c>
      <c r="P57" s="56"/>
      <c r="Q57" s="18" t="s">
        <v>34</v>
      </c>
      <c r="R57" s="18" t="s">
        <v>25</v>
      </c>
      <c r="S57" s="19" t="s">
        <v>152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ht="19.5" customHeight="1">
      <c r="A58" s="8" t="s">
        <v>1214</v>
      </c>
      <c r="B58" s="9">
        <v>43888.0</v>
      </c>
      <c r="C58" s="10" t="s">
        <v>20</v>
      </c>
      <c r="D58" s="11" t="s">
        <v>153</v>
      </c>
      <c r="E58" s="12" t="s">
        <v>367</v>
      </c>
      <c r="F58" s="13" t="s">
        <v>29</v>
      </c>
      <c r="G58" s="14"/>
      <c r="H58" s="15">
        <v>283.0</v>
      </c>
      <c r="I58" s="14"/>
      <c r="J58" s="15">
        <v>283.0</v>
      </c>
      <c r="K58" s="14"/>
      <c r="L58" s="14"/>
      <c r="M58" s="14"/>
      <c r="N58" s="16"/>
      <c r="O58" s="3">
        <f t="shared" si="1"/>
        <v>283</v>
      </c>
      <c r="P58" s="56"/>
      <c r="Q58" s="18" t="s">
        <v>34</v>
      </c>
      <c r="R58" s="18" t="s">
        <v>25</v>
      </c>
      <c r="S58" s="19" t="s">
        <v>154</v>
      </c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ht="19.5" customHeight="1">
      <c r="A59" s="8" t="s">
        <v>1214</v>
      </c>
      <c r="B59" s="9">
        <v>43892.0</v>
      </c>
      <c r="C59" s="10" t="s">
        <v>20</v>
      </c>
      <c r="D59" s="11" t="s">
        <v>155</v>
      </c>
      <c r="E59" s="12" t="s">
        <v>367</v>
      </c>
      <c r="F59" s="13" t="s">
        <v>29</v>
      </c>
      <c r="G59" s="14"/>
      <c r="H59" s="15">
        <v>283.0</v>
      </c>
      <c r="I59" s="14"/>
      <c r="J59" s="15">
        <v>283.0</v>
      </c>
      <c r="K59" s="14"/>
      <c r="L59" s="14"/>
      <c r="M59" s="15">
        <v>199.0</v>
      </c>
      <c r="N59" s="16"/>
      <c r="O59" s="3">
        <f t="shared" si="1"/>
        <v>482</v>
      </c>
      <c r="P59" s="56"/>
      <c r="Q59" s="18" t="s">
        <v>61</v>
      </c>
      <c r="R59" s="18" t="s">
        <v>25</v>
      </c>
      <c r="S59" s="19" t="s">
        <v>156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ht="19.5" customHeight="1">
      <c r="A60" s="8" t="s">
        <v>1214</v>
      </c>
      <c r="B60" s="9">
        <v>43903.0</v>
      </c>
      <c r="C60" s="10" t="s">
        <v>20</v>
      </c>
      <c r="D60" s="11" t="s">
        <v>160</v>
      </c>
      <c r="E60" s="12" t="s">
        <v>367</v>
      </c>
      <c r="F60" s="13" t="s">
        <v>39</v>
      </c>
      <c r="G60" s="14"/>
      <c r="H60" s="15">
        <v>1231.0</v>
      </c>
      <c r="I60" s="14"/>
      <c r="J60" s="15">
        <v>1231.0</v>
      </c>
      <c r="K60" s="15">
        <v>350.0</v>
      </c>
      <c r="L60" s="14"/>
      <c r="M60" s="14"/>
      <c r="N60" s="16"/>
      <c r="O60" s="3">
        <f t="shared" si="1"/>
        <v>1581</v>
      </c>
      <c r="P60" s="56"/>
      <c r="Q60" s="18" t="s">
        <v>30</v>
      </c>
      <c r="R60" s="18" t="s">
        <v>25</v>
      </c>
      <c r="S60" s="19" t="s">
        <v>161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ht="19.5" customHeight="1">
      <c r="A61" s="8" t="s">
        <v>1214</v>
      </c>
      <c r="B61" s="9">
        <v>43920.0</v>
      </c>
      <c r="C61" s="10" t="s">
        <v>27</v>
      </c>
      <c r="D61" s="11" t="s">
        <v>162</v>
      </c>
      <c r="E61" s="12" t="s">
        <v>367</v>
      </c>
      <c r="F61" s="13" t="s">
        <v>23</v>
      </c>
      <c r="G61" s="14"/>
      <c r="H61" s="15">
        <v>1243.35</v>
      </c>
      <c r="I61" s="14"/>
      <c r="J61" s="15">
        <v>1243.35</v>
      </c>
      <c r="K61" s="14"/>
      <c r="L61" s="15">
        <v>1920.0</v>
      </c>
      <c r="M61" s="15">
        <v>250.0</v>
      </c>
      <c r="N61" s="16"/>
      <c r="O61" s="3">
        <f t="shared" si="1"/>
        <v>3413.35</v>
      </c>
      <c r="P61" s="56"/>
      <c r="Q61" s="18" t="s">
        <v>61</v>
      </c>
      <c r="R61" s="18" t="s">
        <v>25</v>
      </c>
      <c r="S61" s="19" t="s">
        <v>163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ht="19.5" customHeight="1">
      <c r="A62" s="8" t="s">
        <v>1214</v>
      </c>
      <c r="B62" s="9">
        <v>43943.0</v>
      </c>
      <c r="C62" s="10" t="s">
        <v>20</v>
      </c>
      <c r="D62" s="11" t="s">
        <v>166</v>
      </c>
      <c r="E62" s="12" t="s">
        <v>367</v>
      </c>
      <c r="F62" s="13" t="s">
        <v>29</v>
      </c>
      <c r="G62" s="14"/>
      <c r="H62" s="15">
        <v>283.0</v>
      </c>
      <c r="I62" s="14"/>
      <c r="J62" s="15">
        <v>283.0</v>
      </c>
      <c r="K62" s="14"/>
      <c r="L62" s="14"/>
      <c r="M62" s="15">
        <v>359.0</v>
      </c>
      <c r="N62" s="16"/>
      <c r="O62" s="3">
        <f t="shared" si="1"/>
        <v>642</v>
      </c>
      <c r="P62" s="56"/>
      <c r="Q62" s="18" t="s">
        <v>34</v>
      </c>
      <c r="R62" s="18" t="s">
        <v>25</v>
      </c>
      <c r="S62" s="19" t="s">
        <v>167</v>
      </c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ht="19.5" customHeight="1">
      <c r="A63" s="8" t="s">
        <v>1214</v>
      </c>
      <c r="B63" s="9">
        <v>43949.0</v>
      </c>
      <c r="C63" s="10" t="s">
        <v>20</v>
      </c>
      <c r="D63" s="11" t="s">
        <v>168</v>
      </c>
      <c r="E63" s="12" t="s">
        <v>367</v>
      </c>
      <c r="F63" s="13" t="s">
        <v>29</v>
      </c>
      <c r="G63" s="14"/>
      <c r="H63" s="15">
        <v>283.0</v>
      </c>
      <c r="I63" s="14"/>
      <c r="J63" s="15">
        <v>283.0</v>
      </c>
      <c r="K63" s="14"/>
      <c r="L63" s="14"/>
      <c r="M63" s="14"/>
      <c r="N63" s="16"/>
      <c r="O63" s="3">
        <f t="shared" si="1"/>
        <v>283</v>
      </c>
      <c r="P63" s="56"/>
      <c r="Q63" s="18" t="s">
        <v>61</v>
      </c>
      <c r="R63" s="18" t="s">
        <v>25</v>
      </c>
      <c r="S63" s="19" t="s">
        <v>169</v>
      </c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ht="19.5" customHeight="1">
      <c r="A64" s="8" t="s">
        <v>1214</v>
      </c>
      <c r="B64" s="9">
        <v>43950.0</v>
      </c>
      <c r="C64" s="10" t="s">
        <v>20</v>
      </c>
      <c r="D64" s="11" t="s">
        <v>170</v>
      </c>
      <c r="E64" s="12" t="s">
        <v>367</v>
      </c>
      <c r="F64" s="13" t="s">
        <v>23</v>
      </c>
      <c r="G64" s="14"/>
      <c r="H64" s="15">
        <v>1179.0</v>
      </c>
      <c r="I64" s="14"/>
      <c r="J64" s="15">
        <v>1179.0</v>
      </c>
      <c r="K64" s="14"/>
      <c r="L64" s="14"/>
      <c r="M64" s="14"/>
      <c r="N64" s="16"/>
      <c r="O64" s="3">
        <f t="shared" si="1"/>
        <v>1179</v>
      </c>
      <c r="P64" s="56"/>
      <c r="Q64" s="18" t="s">
        <v>30</v>
      </c>
      <c r="R64" s="18" t="s">
        <v>25</v>
      </c>
      <c r="S64" s="19" t="s">
        <v>171</v>
      </c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ht="19.5" customHeight="1">
      <c r="A65" s="8" t="s">
        <v>1214</v>
      </c>
      <c r="B65" s="9">
        <v>43955.0</v>
      </c>
      <c r="C65" s="10" t="s">
        <v>27</v>
      </c>
      <c r="D65" s="11" t="s">
        <v>172</v>
      </c>
      <c r="E65" s="12" t="s">
        <v>367</v>
      </c>
      <c r="F65" s="13" t="s">
        <v>39</v>
      </c>
      <c r="G65" s="14"/>
      <c r="H65" s="15">
        <v>425.0</v>
      </c>
      <c r="I65" s="14"/>
      <c r="J65" s="15">
        <v>425.0</v>
      </c>
      <c r="K65" s="14"/>
      <c r="L65" s="14"/>
      <c r="M65" s="14"/>
      <c r="N65" s="16"/>
      <c r="O65" s="3">
        <f t="shared" si="1"/>
        <v>425</v>
      </c>
      <c r="P65" s="56"/>
      <c r="Q65" s="18" t="s">
        <v>30</v>
      </c>
      <c r="R65" s="18" t="s">
        <v>25</v>
      </c>
      <c r="S65" s="19" t="s">
        <v>173</v>
      </c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ht="19.5" customHeight="1">
      <c r="A66" s="8" t="s">
        <v>1214</v>
      </c>
      <c r="B66" s="9">
        <v>43958.0</v>
      </c>
      <c r="C66" s="10" t="s">
        <v>27</v>
      </c>
      <c r="D66" s="11" t="s">
        <v>177</v>
      </c>
      <c r="E66" s="12" t="s">
        <v>367</v>
      </c>
      <c r="F66" s="13" t="s">
        <v>39</v>
      </c>
      <c r="G66" s="14"/>
      <c r="H66" s="15">
        <v>425.0</v>
      </c>
      <c r="I66" s="14"/>
      <c r="J66" s="15">
        <v>425.0</v>
      </c>
      <c r="K66" s="14"/>
      <c r="L66" s="14"/>
      <c r="M66" s="14"/>
      <c r="N66" s="16"/>
      <c r="O66" s="3">
        <f t="shared" si="1"/>
        <v>425</v>
      </c>
      <c r="P66" s="56"/>
      <c r="Q66" s="18" t="s">
        <v>30</v>
      </c>
      <c r="R66" s="18" t="s">
        <v>25</v>
      </c>
      <c r="S66" s="19" t="s">
        <v>178</v>
      </c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ht="19.5" customHeight="1">
      <c r="A67" s="8" t="s">
        <v>1214</v>
      </c>
      <c r="B67" s="9">
        <v>43958.0</v>
      </c>
      <c r="C67" s="10" t="s">
        <v>27</v>
      </c>
      <c r="D67" s="11" t="s">
        <v>179</v>
      </c>
      <c r="E67" s="12" t="s">
        <v>367</v>
      </c>
      <c r="F67" s="13" t="s">
        <v>39</v>
      </c>
      <c r="G67" s="14"/>
      <c r="H67" s="15">
        <v>835.0</v>
      </c>
      <c r="I67" s="14"/>
      <c r="J67" s="15">
        <v>835.0</v>
      </c>
      <c r="K67" s="15">
        <v>250.0</v>
      </c>
      <c r="L67" s="14"/>
      <c r="M67" s="14"/>
      <c r="N67" s="16"/>
      <c r="O67" s="3">
        <f t="shared" si="1"/>
        <v>1085</v>
      </c>
      <c r="P67" s="56"/>
      <c r="Q67" s="18" t="s">
        <v>34</v>
      </c>
      <c r="R67" s="18" t="s">
        <v>25</v>
      </c>
      <c r="S67" s="19" t="s">
        <v>180</v>
      </c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ht="19.5" customHeight="1">
      <c r="A68" s="8" t="s">
        <v>1214</v>
      </c>
      <c r="B68" s="9">
        <v>43962.0</v>
      </c>
      <c r="C68" s="10" t="s">
        <v>20</v>
      </c>
      <c r="D68" s="11" t="s">
        <v>181</v>
      </c>
      <c r="E68" s="12" t="s">
        <v>367</v>
      </c>
      <c r="F68" s="13" t="s">
        <v>39</v>
      </c>
      <c r="G68" s="14"/>
      <c r="H68" s="15">
        <v>425.0</v>
      </c>
      <c r="I68" s="14"/>
      <c r="J68" s="15">
        <v>425.0</v>
      </c>
      <c r="K68" s="14"/>
      <c r="L68" s="14"/>
      <c r="M68" s="14"/>
      <c r="N68" s="16"/>
      <c r="O68" s="3">
        <f t="shared" si="1"/>
        <v>425</v>
      </c>
      <c r="P68" s="56"/>
      <c r="Q68" s="18" t="s">
        <v>34</v>
      </c>
      <c r="R68" s="18" t="s">
        <v>25</v>
      </c>
      <c r="S68" s="19" t="s">
        <v>182</v>
      </c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ht="19.5" customHeight="1">
      <c r="A69" s="8" t="s">
        <v>1214</v>
      </c>
      <c r="B69" s="9">
        <v>43965.0</v>
      </c>
      <c r="C69" s="10" t="s">
        <v>27</v>
      </c>
      <c r="D69" s="11" t="s">
        <v>183</v>
      </c>
      <c r="E69" s="12" t="s">
        <v>367</v>
      </c>
      <c r="F69" s="13" t="s">
        <v>39</v>
      </c>
      <c r="G69" s="14"/>
      <c r="H69" s="15">
        <v>665.0</v>
      </c>
      <c r="I69" s="14"/>
      <c r="J69" s="15">
        <v>665.0</v>
      </c>
      <c r="K69" s="14"/>
      <c r="L69" s="14"/>
      <c r="M69" s="14"/>
      <c r="N69" s="16"/>
      <c r="O69" s="3">
        <f t="shared" si="1"/>
        <v>665</v>
      </c>
      <c r="P69" s="56"/>
      <c r="Q69" s="18">
        <v>11.0</v>
      </c>
      <c r="R69" s="18" t="s">
        <v>25</v>
      </c>
      <c r="S69" s="19" t="s">
        <v>184</v>
      </c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ht="19.5" customHeight="1">
      <c r="A70" s="8" t="s">
        <v>1214</v>
      </c>
      <c r="B70" s="9">
        <v>43965.0</v>
      </c>
      <c r="C70" s="10" t="s">
        <v>27</v>
      </c>
      <c r="D70" s="11" t="s">
        <v>185</v>
      </c>
      <c r="E70" s="12" t="s">
        <v>367</v>
      </c>
      <c r="F70" s="13" t="s">
        <v>39</v>
      </c>
      <c r="G70" s="14"/>
      <c r="H70" s="15">
        <v>698.0</v>
      </c>
      <c r="I70" s="14"/>
      <c r="J70" s="15">
        <v>698.0</v>
      </c>
      <c r="K70" s="14"/>
      <c r="L70" s="14"/>
      <c r="M70" s="14"/>
      <c r="N70" s="16"/>
      <c r="O70" s="3">
        <f t="shared" si="1"/>
        <v>698</v>
      </c>
      <c r="P70" s="56"/>
      <c r="Q70" s="18">
        <v>11.0</v>
      </c>
      <c r="R70" s="18" t="s">
        <v>25</v>
      </c>
      <c r="S70" s="19" t="s">
        <v>186</v>
      </c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ht="19.5" customHeight="1">
      <c r="A71" s="8" t="s">
        <v>1214</v>
      </c>
      <c r="B71" s="9">
        <v>43965.0</v>
      </c>
      <c r="C71" s="10" t="s">
        <v>27</v>
      </c>
      <c r="D71" s="11" t="s">
        <v>187</v>
      </c>
      <c r="E71" s="12" t="s">
        <v>367</v>
      </c>
      <c r="F71" s="13" t="s">
        <v>23</v>
      </c>
      <c r="G71" s="14"/>
      <c r="H71" s="15">
        <v>1179.0</v>
      </c>
      <c r="I71" s="14"/>
      <c r="J71" s="15">
        <v>1179.0</v>
      </c>
      <c r="K71" s="14"/>
      <c r="L71" s="14"/>
      <c r="M71" s="14"/>
      <c r="N71" s="16"/>
      <c r="O71" s="3">
        <f t="shared" si="1"/>
        <v>1179</v>
      </c>
      <c r="P71" s="56"/>
      <c r="Q71" s="18" t="s">
        <v>61</v>
      </c>
      <c r="R71" s="18" t="s">
        <v>25</v>
      </c>
      <c r="S71" s="19" t="s">
        <v>188</v>
      </c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ht="19.5" customHeight="1">
      <c r="A72" s="8" t="s">
        <v>1214</v>
      </c>
      <c r="B72" s="9">
        <v>43966.0</v>
      </c>
      <c r="C72" s="10" t="s">
        <v>20</v>
      </c>
      <c r="D72" s="11" t="s">
        <v>189</v>
      </c>
      <c r="E72" s="12" t="s">
        <v>367</v>
      </c>
      <c r="F72" s="13" t="s">
        <v>29</v>
      </c>
      <c r="G72" s="14"/>
      <c r="H72" s="15">
        <v>283.0</v>
      </c>
      <c r="I72" s="14"/>
      <c r="J72" s="15">
        <v>283.0</v>
      </c>
      <c r="K72" s="14"/>
      <c r="L72" s="14"/>
      <c r="M72" s="15">
        <v>410.0</v>
      </c>
      <c r="N72" s="16"/>
      <c r="O72" s="3">
        <f t="shared" si="1"/>
        <v>693</v>
      </c>
      <c r="P72" s="56"/>
      <c r="Q72" s="18" t="s">
        <v>34</v>
      </c>
      <c r="R72" s="18" t="s">
        <v>25</v>
      </c>
      <c r="S72" s="19" t="s">
        <v>190</v>
      </c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ht="19.5" customHeight="1">
      <c r="A73" s="8" t="s">
        <v>1214</v>
      </c>
      <c r="B73" s="9">
        <v>43966.0</v>
      </c>
      <c r="C73" s="10" t="s">
        <v>20</v>
      </c>
      <c r="D73" s="11" t="s">
        <v>191</v>
      </c>
      <c r="E73" s="12" t="s">
        <v>367</v>
      </c>
      <c r="F73" s="13" t="s">
        <v>39</v>
      </c>
      <c r="G73" s="14"/>
      <c r="H73" s="15">
        <v>425.0</v>
      </c>
      <c r="I73" s="14"/>
      <c r="J73" s="15">
        <v>425.0</v>
      </c>
      <c r="K73" s="14"/>
      <c r="L73" s="14"/>
      <c r="M73" s="14"/>
      <c r="N73" s="16"/>
      <c r="O73" s="3">
        <f t="shared" si="1"/>
        <v>425</v>
      </c>
      <c r="P73" s="56"/>
      <c r="Q73" s="18" t="s">
        <v>30</v>
      </c>
      <c r="R73" s="18" t="s">
        <v>25</v>
      </c>
      <c r="S73" s="19" t="s">
        <v>192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ht="19.5" customHeight="1">
      <c r="A74" s="8" t="s">
        <v>1214</v>
      </c>
      <c r="B74" s="9">
        <v>43972.0</v>
      </c>
      <c r="C74" s="10" t="s">
        <v>27</v>
      </c>
      <c r="D74" s="11" t="s">
        <v>193</v>
      </c>
      <c r="E74" s="12" t="s">
        <v>367</v>
      </c>
      <c r="F74" s="13" t="s">
        <v>29</v>
      </c>
      <c r="G74" s="14"/>
      <c r="H74" s="15">
        <v>342.67</v>
      </c>
      <c r="I74" s="14"/>
      <c r="J74" s="15">
        <v>342.67</v>
      </c>
      <c r="K74" s="14"/>
      <c r="L74" s="14"/>
      <c r="M74" s="14"/>
      <c r="N74" s="16"/>
      <c r="O74" s="3">
        <f t="shared" si="1"/>
        <v>342.67</v>
      </c>
      <c r="P74" s="56"/>
      <c r="Q74" s="18" t="s">
        <v>34</v>
      </c>
      <c r="R74" s="18" t="s">
        <v>25</v>
      </c>
      <c r="S74" s="19" t="s">
        <v>194</v>
      </c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ht="19.5" customHeight="1">
      <c r="A75" s="8" t="s">
        <v>1214</v>
      </c>
      <c r="B75" s="9">
        <v>43978.0</v>
      </c>
      <c r="C75" s="10" t="s">
        <v>27</v>
      </c>
      <c r="D75" s="11" t="s">
        <v>195</v>
      </c>
      <c r="E75" s="12" t="s">
        <v>367</v>
      </c>
      <c r="F75" s="13" t="s">
        <v>39</v>
      </c>
      <c r="G75" s="14"/>
      <c r="H75" s="15">
        <v>425.0</v>
      </c>
      <c r="I75" s="14"/>
      <c r="J75" s="15">
        <v>425.0</v>
      </c>
      <c r="K75" s="14"/>
      <c r="L75" s="14"/>
      <c r="M75" s="14"/>
      <c r="N75" s="16"/>
      <c r="O75" s="3">
        <f t="shared" si="1"/>
        <v>425</v>
      </c>
      <c r="P75" s="56"/>
      <c r="Q75" s="18" t="s">
        <v>196</v>
      </c>
      <c r="R75" s="18" t="s">
        <v>25</v>
      </c>
      <c r="S75" s="19" t="s">
        <v>197</v>
      </c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ht="19.5" customHeight="1">
      <c r="A76" s="8" t="s">
        <v>1214</v>
      </c>
      <c r="B76" s="9">
        <v>43978.0</v>
      </c>
      <c r="C76" s="10" t="s">
        <v>27</v>
      </c>
      <c r="D76" s="11" t="s">
        <v>198</v>
      </c>
      <c r="E76" s="12" t="s">
        <v>367</v>
      </c>
      <c r="F76" s="13" t="s">
        <v>39</v>
      </c>
      <c r="G76" s="14"/>
      <c r="H76" s="15">
        <v>425.0</v>
      </c>
      <c r="I76" s="14"/>
      <c r="J76" s="15">
        <v>425.0</v>
      </c>
      <c r="K76" s="14"/>
      <c r="L76" s="14"/>
      <c r="M76" s="14"/>
      <c r="N76" s="16"/>
      <c r="O76" s="3">
        <f t="shared" si="1"/>
        <v>425</v>
      </c>
      <c r="P76" s="56"/>
      <c r="Q76" s="18" t="s">
        <v>34</v>
      </c>
      <c r="R76" s="18" t="s">
        <v>25</v>
      </c>
      <c r="S76" s="19" t="s">
        <v>199</v>
      </c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ht="19.5" customHeight="1">
      <c r="A77" s="8" t="s">
        <v>1214</v>
      </c>
      <c r="B77" s="9">
        <v>43979.0</v>
      </c>
      <c r="C77" s="10" t="s">
        <v>27</v>
      </c>
      <c r="D77" s="11" t="s">
        <v>200</v>
      </c>
      <c r="E77" s="12" t="s">
        <v>367</v>
      </c>
      <c r="F77" s="13" t="s">
        <v>39</v>
      </c>
      <c r="G77" s="14"/>
      <c r="H77" s="15">
        <v>425.0</v>
      </c>
      <c r="I77" s="14"/>
      <c r="J77" s="15">
        <v>425.0</v>
      </c>
      <c r="K77" s="14"/>
      <c r="L77" s="14"/>
      <c r="M77" s="14"/>
      <c r="N77" s="16"/>
      <c r="O77" s="3">
        <f t="shared" si="1"/>
        <v>425</v>
      </c>
      <c r="P77" s="56"/>
      <c r="Q77" s="18" t="s">
        <v>34</v>
      </c>
      <c r="R77" s="18" t="s">
        <v>25</v>
      </c>
      <c r="S77" s="19" t="s">
        <v>201</v>
      </c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ht="19.5" customHeight="1">
      <c r="A78" s="8" t="s">
        <v>1214</v>
      </c>
      <c r="B78" s="9">
        <v>43983.0</v>
      </c>
      <c r="C78" s="10" t="s">
        <v>20</v>
      </c>
      <c r="D78" s="11" t="s">
        <v>202</v>
      </c>
      <c r="E78" s="12" t="s">
        <v>367</v>
      </c>
      <c r="F78" s="13" t="s">
        <v>23</v>
      </c>
      <c r="G78" s="14"/>
      <c r="H78" s="15">
        <v>1330.0</v>
      </c>
      <c r="I78" s="14"/>
      <c r="J78" s="15">
        <v>1330.0</v>
      </c>
      <c r="K78" s="15">
        <v>350.0</v>
      </c>
      <c r="L78" s="14"/>
      <c r="M78" s="14"/>
      <c r="N78" s="16"/>
      <c r="O78" s="3">
        <f t="shared" si="1"/>
        <v>1680</v>
      </c>
      <c r="P78" s="56"/>
      <c r="Q78" s="18">
        <v>15.0</v>
      </c>
      <c r="R78" s="18" t="s">
        <v>25</v>
      </c>
      <c r="S78" s="19" t="s">
        <v>203</v>
      </c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ht="19.5" customHeight="1">
      <c r="A79" s="8" t="s">
        <v>1214</v>
      </c>
      <c r="B79" s="9">
        <v>43983.0</v>
      </c>
      <c r="C79" s="10" t="s">
        <v>20</v>
      </c>
      <c r="D79" s="11" t="s">
        <v>204</v>
      </c>
      <c r="E79" s="12" t="s">
        <v>367</v>
      </c>
      <c r="F79" s="13" t="s">
        <v>23</v>
      </c>
      <c r="G79" s="14"/>
      <c r="H79" s="15">
        <v>2110.33</v>
      </c>
      <c r="I79" s="14"/>
      <c r="J79" s="15">
        <v>2110.33</v>
      </c>
      <c r="K79" s="15">
        <v>500.0</v>
      </c>
      <c r="L79" s="14"/>
      <c r="M79" s="14"/>
      <c r="N79" s="16"/>
      <c r="O79" s="3">
        <f t="shared" si="1"/>
        <v>2610.33</v>
      </c>
      <c r="P79" s="56"/>
      <c r="Q79" s="18" t="s">
        <v>61</v>
      </c>
      <c r="R79" s="18" t="s">
        <v>25</v>
      </c>
      <c r="S79" s="19" t="s">
        <v>203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ht="19.5" customHeight="1">
      <c r="A80" s="8" t="s">
        <v>1214</v>
      </c>
      <c r="B80" s="9">
        <v>43983.0</v>
      </c>
      <c r="C80" s="10" t="s">
        <v>20</v>
      </c>
      <c r="D80" s="11" t="s">
        <v>205</v>
      </c>
      <c r="E80" s="12" t="s">
        <v>367</v>
      </c>
      <c r="F80" s="13" t="s">
        <v>23</v>
      </c>
      <c r="G80" s="14"/>
      <c r="H80" s="15">
        <v>405.0</v>
      </c>
      <c r="I80" s="14"/>
      <c r="J80" s="15">
        <v>405.0</v>
      </c>
      <c r="K80" s="15">
        <v>350.0</v>
      </c>
      <c r="L80" s="14"/>
      <c r="M80" s="14"/>
      <c r="N80" s="16"/>
      <c r="O80" s="3">
        <f t="shared" si="1"/>
        <v>755</v>
      </c>
      <c r="P80" s="56"/>
      <c r="Q80" s="18" t="s">
        <v>61</v>
      </c>
      <c r="R80" s="18" t="s">
        <v>25</v>
      </c>
      <c r="S80" s="19" t="s">
        <v>203</v>
      </c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ht="19.5" customHeight="1">
      <c r="A81" s="8" t="s">
        <v>1214</v>
      </c>
      <c r="B81" s="9">
        <v>43984.0</v>
      </c>
      <c r="C81" s="10" t="s">
        <v>27</v>
      </c>
      <c r="D81" s="11" t="s">
        <v>206</v>
      </c>
      <c r="E81" s="12" t="s">
        <v>367</v>
      </c>
      <c r="F81" s="13" t="s">
        <v>39</v>
      </c>
      <c r="G81" s="14"/>
      <c r="H81" s="15">
        <v>472.33</v>
      </c>
      <c r="I81" s="14"/>
      <c r="J81" s="15">
        <v>472.33</v>
      </c>
      <c r="K81" s="14"/>
      <c r="L81" s="15">
        <f>1530+240</f>
        <v>1770</v>
      </c>
      <c r="M81" s="15">
        <v>380.0</v>
      </c>
      <c r="N81" s="16"/>
      <c r="O81" s="3">
        <f t="shared" si="1"/>
        <v>2622.33</v>
      </c>
      <c r="P81" s="56"/>
      <c r="Q81" s="18" t="s">
        <v>61</v>
      </c>
      <c r="R81" s="18" t="s">
        <v>25</v>
      </c>
      <c r="S81" s="19" t="s">
        <v>207</v>
      </c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ht="19.5" customHeight="1">
      <c r="A82" s="8" t="s">
        <v>1214</v>
      </c>
      <c r="B82" s="9">
        <v>43986.0</v>
      </c>
      <c r="C82" s="10" t="s">
        <v>27</v>
      </c>
      <c r="D82" s="11" t="s">
        <v>208</v>
      </c>
      <c r="E82" s="12" t="s">
        <v>367</v>
      </c>
      <c r="F82" s="13" t="s">
        <v>39</v>
      </c>
      <c r="G82" s="14"/>
      <c r="H82" s="15">
        <v>425.0</v>
      </c>
      <c r="I82" s="14"/>
      <c r="J82" s="15">
        <v>425.0</v>
      </c>
      <c r="K82" s="14"/>
      <c r="L82" s="14"/>
      <c r="M82" s="14"/>
      <c r="N82" s="16"/>
      <c r="O82" s="3">
        <f t="shared" si="1"/>
        <v>425</v>
      </c>
      <c r="P82" s="56"/>
      <c r="Q82" s="18" t="s">
        <v>34</v>
      </c>
      <c r="R82" s="18" t="s">
        <v>25</v>
      </c>
      <c r="S82" s="19" t="s">
        <v>209</v>
      </c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ht="19.5" customHeight="1">
      <c r="A83" s="8" t="s">
        <v>1214</v>
      </c>
      <c r="B83" s="9">
        <v>43986.0</v>
      </c>
      <c r="C83" s="10" t="s">
        <v>27</v>
      </c>
      <c r="D83" s="11" t="s">
        <v>210</v>
      </c>
      <c r="E83" s="12" t="s">
        <v>367</v>
      </c>
      <c r="F83" s="13" t="s">
        <v>39</v>
      </c>
      <c r="G83" s="14"/>
      <c r="H83" s="15">
        <v>425.0</v>
      </c>
      <c r="I83" s="14"/>
      <c r="J83" s="15">
        <v>425.0</v>
      </c>
      <c r="K83" s="14"/>
      <c r="L83" s="14"/>
      <c r="M83" s="14"/>
      <c r="N83" s="16"/>
      <c r="O83" s="3">
        <f t="shared" si="1"/>
        <v>425</v>
      </c>
      <c r="P83" s="56"/>
      <c r="Q83" s="18" t="s">
        <v>34</v>
      </c>
      <c r="R83" s="18" t="s">
        <v>25</v>
      </c>
      <c r="S83" s="19" t="s">
        <v>211</v>
      </c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ht="19.5" customHeight="1">
      <c r="A84" s="8" t="s">
        <v>1214</v>
      </c>
      <c r="B84" s="9">
        <v>43990.0</v>
      </c>
      <c r="C84" s="10" t="s">
        <v>27</v>
      </c>
      <c r="D84" s="11" t="s">
        <v>212</v>
      </c>
      <c r="E84" s="12" t="s">
        <v>367</v>
      </c>
      <c r="F84" s="13" t="s">
        <v>39</v>
      </c>
      <c r="G84" s="14"/>
      <c r="H84" s="15">
        <v>425.0</v>
      </c>
      <c r="I84" s="14"/>
      <c r="J84" s="15">
        <v>425.0</v>
      </c>
      <c r="K84" s="14"/>
      <c r="L84" s="14"/>
      <c r="M84" s="14"/>
      <c r="N84" s="16"/>
      <c r="O84" s="3">
        <f t="shared" si="1"/>
        <v>425</v>
      </c>
      <c r="P84" s="56"/>
      <c r="Q84" s="18" t="s">
        <v>213</v>
      </c>
      <c r="R84" s="18" t="s">
        <v>25</v>
      </c>
      <c r="S84" s="19" t="s">
        <v>214</v>
      </c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ht="19.5" customHeight="1">
      <c r="A85" s="8" t="s">
        <v>1214</v>
      </c>
      <c r="B85" s="9">
        <v>43992.0</v>
      </c>
      <c r="C85" s="10" t="s">
        <v>20</v>
      </c>
      <c r="D85" s="11" t="s">
        <v>215</v>
      </c>
      <c r="E85" s="12" t="s">
        <v>367</v>
      </c>
      <c r="F85" s="13" t="s">
        <v>39</v>
      </c>
      <c r="G85" s="14"/>
      <c r="H85" s="15">
        <v>426.33</v>
      </c>
      <c r="I85" s="14"/>
      <c r="J85" s="15">
        <v>426.33</v>
      </c>
      <c r="K85" s="14"/>
      <c r="L85" s="14"/>
      <c r="M85" s="14"/>
      <c r="N85" s="16"/>
      <c r="O85" s="3">
        <f t="shared" si="1"/>
        <v>426.33</v>
      </c>
      <c r="P85" s="56"/>
      <c r="Q85" s="18" t="s">
        <v>61</v>
      </c>
      <c r="R85" s="18" t="s">
        <v>25</v>
      </c>
      <c r="S85" s="19" t="s">
        <v>216</v>
      </c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 ht="19.5" customHeight="1">
      <c r="A86" s="8" t="s">
        <v>1214</v>
      </c>
      <c r="B86" s="9">
        <v>43994.0</v>
      </c>
      <c r="C86" s="10" t="s">
        <v>27</v>
      </c>
      <c r="D86" s="11" t="s">
        <v>217</v>
      </c>
      <c r="E86" s="12" t="s">
        <v>367</v>
      </c>
      <c r="F86" s="13" t="s">
        <v>39</v>
      </c>
      <c r="G86" s="14"/>
      <c r="H86" s="15">
        <v>452.67</v>
      </c>
      <c r="I86" s="14"/>
      <c r="J86" s="15">
        <v>452.67</v>
      </c>
      <c r="K86" s="14"/>
      <c r="L86" s="14"/>
      <c r="M86" s="14"/>
      <c r="N86" s="16"/>
      <c r="O86" s="3">
        <f t="shared" si="1"/>
        <v>452.67</v>
      </c>
      <c r="P86" s="56"/>
      <c r="Q86" s="18" t="s">
        <v>34</v>
      </c>
      <c r="R86" s="18" t="s">
        <v>25</v>
      </c>
      <c r="S86" s="19" t="s">
        <v>218</v>
      </c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ht="19.5" customHeight="1">
      <c r="A87" s="8" t="s">
        <v>1214</v>
      </c>
      <c r="B87" s="9">
        <v>44000.0</v>
      </c>
      <c r="C87" s="10" t="s">
        <v>27</v>
      </c>
      <c r="D87" s="11" t="s">
        <v>219</v>
      </c>
      <c r="E87" s="12" t="s">
        <v>367</v>
      </c>
      <c r="F87" s="13" t="s">
        <v>39</v>
      </c>
      <c r="G87" s="14"/>
      <c r="H87" s="15">
        <v>425.0</v>
      </c>
      <c r="I87" s="14"/>
      <c r="J87" s="15">
        <v>425.0</v>
      </c>
      <c r="K87" s="14"/>
      <c r="L87" s="14"/>
      <c r="M87" s="14"/>
      <c r="N87" s="16"/>
      <c r="O87" s="3">
        <f t="shared" si="1"/>
        <v>425</v>
      </c>
      <c r="P87" s="56"/>
      <c r="Q87" s="18" t="s">
        <v>34</v>
      </c>
      <c r="R87" s="18" t="s">
        <v>25</v>
      </c>
      <c r="S87" s="19" t="s">
        <v>220</v>
      </c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ht="19.5" customHeight="1">
      <c r="A88" s="8" t="s">
        <v>1214</v>
      </c>
      <c r="B88" s="9">
        <v>44006.0</v>
      </c>
      <c r="C88" s="10" t="s">
        <v>27</v>
      </c>
      <c r="D88" s="11" t="s">
        <v>221</v>
      </c>
      <c r="E88" s="12" t="s">
        <v>367</v>
      </c>
      <c r="F88" s="13" t="s">
        <v>39</v>
      </c>
      <c r="G88" s="14"/>
      <c r="H88" s="15">
        <v>457.0</v>
      </c>
      <c r="I88" s="14"/>
      <c r="J88" s="15">
        <v>457.0</v>
      </c>
      <c r="K88" s="14"/>
      <c r="L88" s="14"/>
      <c r="M88" s="14"/>
      <c r="N88" s="16"/>
      <c r="O88" s="3">
        <f t="shared" si="1"/>
        <v>457</v>
      </c>
      <c r="P88" s="56"/>
      <c r="Q88" s="18" t="s">
        <v>34</v>
      </c>
      <c r="R88" s="18" t="s">
        <v>25</v>
      </c>
      <c r="S88" s="19" t="s">
        <v>222</v>
      </c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ht="19.5" customHeight="1">
      <c r="A89" s="8" t="s">
        <v>1214</v>
      </c>
      <c r="B89" s="9">
        <v>44006.0</v>
      </c>
      <c r="C89" s="10" t="s">
        <v>20</v>
      </c>
      <c r="D89" s="11" t="s">
        <v>223</v>
      </c>
      <c r="E89" s="12" t="s">
        <v>367</v>
      </c>
      <c r="F89" s="13" t="s">
        <v>39</v>
      </c>
      <c r="G89" s="14"/>
      <c r="H89" s="15">
        <v>425.0</v>
      </c>
      <c r="I89" s="14"/>
      <c r="J89" s="15">
        <v>425.0</v>
      </c>
      <c r="K89" s="14"/>
      <c r="L89" s="14"/>
      <c r="M89" s="14"/>
      <c r="N89" s="16"/>
      <c r="O89" s="3">
        <f t="shared" si="1"/>
        <v>425</v>
      </c>
      <c r="P89" s="56"/>
      <c r="Q89" s="18" t="s">
        <v>61</v>
      </c>
      <c r="R89" s="18" t="s">
        <v>25</v>
      </c>
      <c r="S89" s="19" t="s">
        <v>224</v>
      </c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ht="19.5" customHeight="1">
      <c r="A90" s="8" t="s">
        <v>1214</v>
      </c>
      <c r="B90" s="9">
        <v>44007.0</v>
      </c>
      <c r="C90" s="10" t="s">
        <v>20</v>
      </c>
      <c r="D90" s="11" t="s">
        <v>225</v>
      </c>
      <c r="E90" s="12" t="s">
        <v>367</v>
      </c>
      <c r="F90" s="13" t="s">
        <v>23</v>
      </c>
      <c r="G90" s="14"/>
      <c r="H90" s="15">
        <v>1179.0</v>
      </c>
      <c r="I90" s="14"/>
      <c r="J90" s="15">
        <v>1179.0</v>
      </c>
      <c r="K90" s="15">
        <v>350.0</v>
      </c>
      <c r="L90" s="14"/>
      <c r="M90" s="14"/>
      <c r="N90" s="16"/>
      <c r="O90" s="3">
        <f t="shared" si="1"/>
        <v>1529</v>
      </c>
      <c r="P90" s="56"/>
      <c r="Q90" s="18" t="s">
        <v>34</v>
      </c>
      <c r="R90" s="18" t="s">
        <v>25</v>
      </c>
      <c r="S90" s="19" t="s">
        <v>226</v>
      </c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ht="19.5" customHeight="1">
      <c r="A91" s="8" t="s">
        <v>1214</v>
      </c>
      <c r="B91" s="9">
        <v>44008.0</v>
      </c>
      <c r="C91" s="10" t="s">
        <v>20</v>
      </c>
      <c r="D91" s="11" t="s">
        <v>227</v>
      </c>
      <c r="E91" s="12" t="s">
        <v>367</v>
      </c>
      <c r="F91" s="13" t="s">
        <v>39</v>
      </c>
      <c r="G91" s="14"/>
      <c r="H91" s="15">
        <v>425.0</v>
      </c>
      <c r="I91" s="14"/>
      <c r="J91" s="15">
        <v>425.0</v>
      </c>
      <c r="K91" s="14"/>
      <c r="L91" s="14"/>
      <c r="M91" s="15">
        <v>359.0</v>
      </c>
      <c r="N91" s="16"/>
      <c r="O91" s="3">
        <f t="shared" si="1"/>
        <v>784</v>
      </c>
      <c r="P91" s="56"/>
      <c r="Q91" s="18" t="s">
        <v>34</v>
      </c>
      <c r="R91" s="18" t="s">
        <v>25</v>
      </c>
      <c r="S91" s="19" t="s">
        <v>228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ht="19.5" customHeight="1">
      <c r="A92" s="8" t="s">
        <v>1214</v>
      </c>
      <c r="B92" s="9">
        <v>44008.0</v>
      </c>
      <c r="C92" s="10" t="s">
        <v>20</v>
      </c>
      <c r="D92" s="11" t="s">
        <v>229</v>
      </c>
      <c r="E92" s="12" t="s">
        <v>367</v>
      </c>
      <c r="F92" s="13" t="s">
        <v>39</v>
      </c>
      <c r="G92" s="14"/>
      <c r="H92" s="15">
        <v>425.0</v>
      </c>
      <c r="I92" s="14"/>
      <c r="J92" s="15">
        <v>425.0</v>
      </c>
      <c r="K92" s="14"/>
      <c r="L92" s="14"/>
      <c r="M92" s="14"/>
      <c r="N92" s="16"/>
      <c r="O92" s="3">
        <f t="shared" si="1"/>
        <v>425</v>
      </c>
      <c r="P92" s="56"/>
      <c r="Q92" s="18" t="s">
        <v>34</v>
      </c>
      <c r="R92" s="18" t="s">
        <v>25</v>
      </c>
      <c r="S92" s="19" t="s">
        <v>230</v>
      </c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ht="19.5" customHeight="1">
      <c r="A93" s="8" t="s">
        <v>1214</v>
      </c>
      <c r="B93" s="9">
        <v>44013.0</v>
      </c>
      <c r="C93" s="10" t="s">
        <v>27</v>
      </c>
      <c r="D93" s="11" t="s">
        <v>231</v>
      </c>
      <c r="E93" s="12" t="s">
        <v>367</v>
      </c>
      <c r="F93" s="13" t="s">
        <v>23</v>
      </c>
      <c r="G93" s="14"/>
      <c r="H93" s="15">
        <v>1179.0</v>
      </c>
      <c r="I93" s="14"/>
      <c r="J93" s="15">
        <v>1179.0</v>
      </c>
      <c r="K93" s="14"/>
      <c r="L93" s="14"/>
      <c r="M93" s="14"/>
      <c r="N93" s="16"/>
      <c r="O93" s="3">
        <f t="shared" si="1"/>
        <v>1179</v>
      </c>
      <c r="P93" s="56"/>
      <c r="Q93" s="18" t="s">
        <v>30</v>
      </c>
      <c r="R93" s="18" t="s">
        <v>25</v>
      </c>
      <c r="S93" s="19" t="s">
        <v>232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ht="19.5" customHeight="1">
      <c r="A94" s="8" t="s">
        <v>1214</v>
      </c>
      <c r="B94" s="9">
        <v>44014.0</v>
      </c>
      <c r="C94" s="10" t="s">
        <v>27</v>
      </c>
      <c r="D94" s="11" t="s">
        <v>233</v>
      </c>
      <c r="E94" s="12" t="s">
        <v>367</v>
      </c>
      <c r="F94" s="13" t="s">
        <v>29</v>
      </c>
      <c r="G94" s="14"/>
      <c r="H94" s="15">
        <v>364.67</v>
      </c>
      <c r="I94" s="14"/>
      <c r="J94" s="15">
        <v>364.67</v>
      </c>
      <c r="K94" s="14"/>
      <c r="L94" s="14"/>
      <c r="M94" s="14"/>
      <c r="N94" s="16"/>
      <c r="O94" s="3">
        <f t="shared" si="1"/>
        <v>364.67</v>
      </c>
      <c r="P94" s="56"/>
      <c r="Q94" s="18" t="s">
        <v>34</v>
      </c>
      <c r="R94" s="18" t="s">
        <v>25</v>
      </c>
      <c r="S94" s="19" t="s">
        <v>234</v>
      </c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ht="19.5" customHeight="1">
      <c r="A95" s="8" t="s">
        <v>1214</v>
      </c>
      <c r="B95" s="9">
        <v>44015.0</v>
      </c>
      <c r="C95" s="10" t="s">
        <v>20</v>
      </c>
      <c r="D95" s="11" t="s">
        <v>235</v>
      </c>
      <c r="E95" s="12" t="s">
        <v>367</v>
      </c>
      <c r="F95" s="13" t="s">
        <v>29</v>
      </c>
      <c r="G95" s="14"/>
      <c r="H95" s="15">
        <v>283.0</v>
      </c>
      <c r="I95" s="14"/>
      <c r="J95" s="15">
        <v>283.0</v>
      </c>
      <c r="K95" s="14"/>
      <c r="L95" s="14"/>
      <c r="M95" s="14"/>
      <c r="N95" s="16"/>
      <c r="O95" s="3">
        <f t="shared" si="1"/>
        <v>283</v>
      </c>
      <c r="P95" s="56"/>
      <c r="Q95" s="18" t="s">
        <v>34</v>
      </c>
      <c r="R95" s="18" t="s">
        <v>25</v>
      </c>
      <c r="S95" s="19" t="s">
        <v>236</v>
      </c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ht="19.5" customHeight="1">
      <c r="A96" s="8" t="s">
        <v>1214</v>
      </c>
      <c r="B96" s="9">
        <v>44017.0</v>
      </c>
      <c r="C96" s="10" t="s">
        <v>27</v>
      </c>
      <c r="D96" s="11" t="s">
        <v>237</v>
      </c>
      <c r="E96" s="12" t="s">
        <v>367</v>
      </c>
      <c r="F96" s="13" t="s">
        <v>39</v>
      </c>
      <c r="G96" s="14"/>
      <c r="H96" s="15">
        <v>509.0</v>
      </c>
      <c r="I96" s="14"/>
      <c r="J96" s="15">
        <v>509.0</v>
      </c>
      <c r="K96" s="14"/>
      <c r="L96" s="14"/>
      <c r="M96" s="14"/>
      <c r="N96" s="16"/>
      <c r="O96" s="3">
        <f t="shared" si="1"/>
        <v>509</v>
      </c>
      <c r="P96" s="56"/>
      <c r="Q96" s="18" t="s">
        <v>34</v>
      </c>
      <c r="R96" s="18" t="s">
        <v>25</v>
      </c>
      <c r="S96" s="19" t="s">
        <v>238</v>
      </c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ht="19.5" customHeight="1">
      <c r="A97" s="8" t="s">
        <v>1214</v>
      </c>
      <c r="B97" s="9">
        <v>44020.0</v>
      </c>
      <c r="C97" s="10" t="s">
        <v>27</v>
      </c>
      <c r="D97" s="11" t="s">
        <v>239</v>
      </c>
      <c r="E97" s="12" t="s">
        <v>367</v>
      </c>
      <c r="F97" s="13" t="s">
        <v>39</v>
      </c>
      <c r="G97" s="14"/>
      <c r="H97" s="15">
        <v>425.0</v>
      </c>
      <c r="I97" s="14"/>
      <c r="J97" s="15">
        <v>425.0</v>
      </c>
      <c r="K97" s="14"/>
      <c r="L97" s="14"/>
      <c r="M97" s="14"/>
      <c r="N97" s="16"/>
      <c r="O97" s="3">
        <f t="shared" si="1"/>
        <v>425</v>
      </c>
      <c r="P97" s="56"/>
      <c r="Q97" s="18" t="s">
        <v>34</v>
      </c>
      <c r="R97" s="18" t="s">
        <v>25</v>
      </c>
      <c r="S97" s="19" t="s">
        <v>240</v>
      </c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ht="19.5" customHeight="1">
      <c r="A98" s="8" t="s">
        <v>1214</v>
      </c>
      <c r="B98" s="9">
        <v>44021.0</v>
      </c>
      <c r="C98" s="10" t="s">
        <v>20</v>
      </c>
      <c r="D98" s="11" t="s">
        <v>241</v>
      </c>
      <c r="E98" s="12" t="s">
        <v>367</v>
      </c>
      <c r="F98" s="13" t="s">
        <v>39</v>
      </c>
      <c r="G98" s="14"/>
      <c r="H98" s="15">
        <v>425.0</v>
      </c>
      <c r="I98" s="14"/>
      <c r="J98" s="15">
        <v>425.0</v>
      </c>
      <c r="K98" s="14"/>
      <c r="L98" s="14"/>
      <c r="M98" s="14"/>
      <c r="N98" s="16"/>
      <c r="O98" s="3">
        <f t="shared" si="1"/>
        <v>425</v>
      </c>
      <c r="P98" s="56"/>
      <c r="Q98" s="18" t="s">
        <v>196</v>
      </c>
      <c r="R98" s="18" t="s">
        <v>25</v>
      </c>
      <c r="S98" s="19" t="s">
        <v>242</v>
      </c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ht="19.5" customHeight="1">
      <c r="A99" s="8" t="s">
        <v>1214</v>
      </c>
      <c r="B99" s="9">
        <v>44025.0</v>
      </c>
      <c r="C99" s="10" t="s">
        <v>20</v>
      </c>
      <c r="D99" s="11" t="s">
        <v>243</v>
      </c>
      <c r="E99" s="12" t="s">
        <v>367</v>
      </c>
      <c r="F99" s="13" t="s">
        <v>39</v>
      </c>
      <c r="G99" s="14"/>
      <c r="H99" s="15">
        <v>425.0</v>
      </c>
      <c r="I99" s="14"/>
      <c r="J99" s="15">
        <v>425.0</v>
      </c>
      <c r="K99" s="14"/>
      <c r="L99" s="14"/>
      <c r="M99" s="14"/>
      <c r="N99" s="16"/>
      <c r="O99" s="3">
        <f t="shared" si="1"/>
        <v>425</v>
      </c>
      <c r="P99" s="56"/>
      <c r="Q99" s="18" t="s">
        <v>196</v>
      </c>
      <c r="R99" s="18" t="s">
        <v>25</v>
      </c>
      <c r="S99" s="19" t="s">
        <v>244</v>
      </c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ht="19.5" customHeight="1">
      <c r="A100" s="8" t="s">
        <v>1214</v>
      </c>
      <c r="B100" s="9">
        <v>44027.0</v>
      </c>
      <c r="C100" s="10" t="s">
        <v>27</v>
      </c>
      <c r="D100" s="11" t="s">
        <v>245</v>
      </c>
      <c r="E100" s="12" t="s">
        <v>367</v>
      </c>
      <c r="F100" s="13" t="s">
        <v>39</v>
      </c>
      <c r="G100" s="14"/>
      <c r="H100" s="15">
        <v>509.0</v>
      </c>
      <c r="I100" s="14"/>
      <c r="J100" s="15">
        <v>509.0</v>
      </c>
      <c r="K100" s="14"/>
      <c r="L100" s="14"/>
      <c r="M100" s="14"/>
      <c r="N100" s="16"/>
      <c r="O100" s="3">
        <f t="shared" si="1"/>
        <v>509</v>
      </c>
      <c r="P100" s="56"/>
      <c r="Q100" s="18" t="s">
        <v>30</v>
      </c>
      <c r="R100" s="18" t="s">
        <v>25</v>
      </c>
      <c r="S100" s="19" t="s">
        <v>246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 ht="19.5" customHeight="1">
      <c r="A101" s="8" t="s">
        <v>1214</v>
      </c>
      <c r="B101" s="9">
        <v>44032.0</v>
      </c>
      <c r="C101" s="10" t="s">
        <v>20</v>
      </c>
      <c r="D101" s="11" t="s">
        <v>247</v>
      </c>
      <c r="E101" s="12" t="s">
        <v>367</v>
      </c>
      <c r="F101" s="13" t="s">
        <v>39</v>
      </c>
      <c r="G101" s="14"/>
      <c r="H101" s="15">
        <v>509.0</v>
      </c>
      <c r="I101" s="14"/>
      <c r="J101" s="15">
        <v>509.0</v>
      </c>
      <c r="K101" s="14"/>
      <c r="L101" s="14"/>
      <c r="M101" s="14"/>
      <c r="N101" s="16"/>
      <c r="O101" s="3">
        <f t="shared" si="1"/>
        <v>509</v>
      </c>
      <c r="P101" s="56"/>
      <c r="Q101" s="18" t="s">
        <v>34</v>
      </c>
      <c r="R101" s="18" t="s">
        <v>25</v>
      </c>
      <c r="S101" s="19" t="s">
        <v>248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</row>
    <row r="102" ht="19.5" customHeight="1">
      <c r="A102" s="8" t="s">
        <v>1214</v>
      </c>
      <c r="B102" s="9">
        <v>44033.0</v>
      </c>
      <c r="C102" s="10" t="s">
        <v>27</v>
      </c>
      <c r="D102" s="11" t="s">
        <v>249</v>
      </c>
      <c r="E102" s="12" t="s">
        <v>367</v>
      </c>
      <c r="F102" s="13" t="s">
        <v>39</v>
      </c>
      <c r="G102" s="14"/>
      <c r="H102" s="15">
        <v>453.0</v>
      </c>
      <c r="I102" s="14"/>
      <c r="J102" s="15">
        <v>453.0</v>
      </c>
      <c r="K102" s="14"/>
      <c r="L102" s="14"/>
      <c r="M102" s="14"/>
      <c r="N102" s="16"/>
      <c r="O102" s="3">
        <f t="shared" si="1"/>
        <v>453</v>
      </c>
      <c r="P102" s="56"/>
      <c r="Q102" s="18" t="s">
        <v>30</v>
      </c>
      <c r="R102" s="18" t="s">
        <v>25</v>
      </c>
      <c r="S102" s="19" t="s">
        <v>250</v>
      </c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</row>
    <row r="103" ht="19.5" customHeight="1">
      <c r="A103" s="8" t="s">
        <v>1214</v>
      </c>
      <c r="B103" s="9">
        <v>44034.0</v>
      </c>
      <c r="C103" s="10" t="s">
        <v>20</v>
      </c>
      <c r="D103" s="11" t="s">
        <v>251</v>
      </c>
      <c r="E103" s="12" t="s">
        <v>367</v>
      </c>
      <c r="F103" s="13" t="s">
        <v>29</v>
      </c>
      <c r="G103" s="14"/>
      <c r="H103" s="15">
        <v>340.0</v>
      </c>
      <c r="I103" s="14"/>
      <c r="J103" s="15">
        <v>340.0</v>
      </c>
      <c r="K103" s="14"/>
      <c r="L103" s="14"/>
      <c r="M103" s="14"/>
      <c r="N103" s="16"/>
      <c r="O103" s="3">
        <f t="shared" si="1"/>
        <v>340</v>
      </c>
      <c r="P103" s="56"/>
      <c r="Q103" s="18" t="s">
        <v>34</v>
      </c>
      <c r="R103" s="18" t="s">
        <v>25</v>
      </c>
      <c r="S103" s="19" t="s">
        <v>252</v>
      </c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</row>
    <row r="104" ht="19.5" customHeight="1">
      <c r="A104" s="8" t="s">
        <v>1214</v>
      </c>
      <c r="B104" s="9">
        <v>44039.0</v>
      </c>
      <c r="C104" s="10" t="s">
        <v>20</v>
      </c>
      <c r="D104" s="11" t="s">
        <v>253</v>
      </c>
      <c r="E104" s="12" t="s">
        <v>367</v>
      </c>
      <c r="F104" s="13" t="s">
        <v>39</v>
      </c>
      <c r="G104" s="14"/>
      <c r="H104" s="15">
        <v>509.0</v>
      </c>
      <c r="I104" s="14"/>
      <c r="J104" s="15">
        <v>509.0</v>
      </c>
      <c r="K104" s="14"/>
      <c r="L104" s="14"/>
      <c r="M104" s="14"/>
      <c r="N104" s="16"/>
      <c r="O104" s="3">
        <f t="shared" si="1"/>
        <v>509</v>
      </c>
      <c r="P104" s="56"/>
      <c r="Q104" s="18" t="s">
        <v>34</v>
      </c>
      <c r="R104" s="18" t="s">
        <v>25</v>
      </c>
      <c r="S104" s="19" t="s">
        <v>254</v>
      </c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 ht="19.5" customHeight="1">
      <c r="A105" s="8" t="s">
        <v>1214</v>
      </c>
      <c r="B105" s="9">
        <v>44043.0</v>
      </c>
      <c r="C105" s="10" t="s">
        <v>27</v>
      </c>
      <c r="D105" s="11" t="s">
        <v>255</v>
      </c>
      <c r="E105" s="12" t="s">
        <v>367</v>
      </c>
      <c r="F105" s="13" t="s">
        <v>39</v>
      </c>
      <c r="G105" s="14"/>
      <c r="H105" s="15">
        <v>483.0</v>
      </c>
      <c r="I105" s="14"/>
      <c r="J105" s="15">
        <v>483.0</v>
      </c>
      <c r="K105" s="14"/>
      <c r="L105" s="14"/>
      <c r="M105" s="14"/>
      <c r="N105" s="16"/>
      <c r="O105" s="3">
        <f t="shared" si="1"/>
        <v>483</v>
      </c>
      <c r="P105" s="56"/>
      <c r="Q105" s="18" t="s">
        <v>34</v>
      </c>
      <c r="R105" s="18" t="s">
        <v>25</v>
      </c>
      <c r="S105" s="19" t="s">
        <v>256</v>
      </c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ht="19.5" customHeight="1">
      <c r="A106" s="8" t="s">
        <v>1214</v>
      </c>
      <c r="B106" s="9">
        <v>44044.0</v>
      </c>
      <c r="C106" s="10" t="s">
        <v>27</v>
      </c>
      <c r="D106" s="11" t="s">
        <v>257</v>
      </c>
      <c r="E106" s="12" t="s">
        <v>367</v>
      </c>
      <c r="F106" s="13" t="s">
        <v>39</v>
      </c>
      <c r="G106" s="14"/>
      <c r="H106" s="15">
        <v>425.0</v>
      </c>
      <c r="I106" s="14"/>
      <c r="J106" s="15">
        <v>425.0</v>
      </c>
      <c r="K106" s="14"/>
      <c r="L106" s="14"/>
      <c r="M106" s="14"/>
      <c r="N106" s="16"/>
      <c r="O106" s="3">
        <f t="shared" si="1"/>
        <v>425</v>
      </c>
      <c r="P106" s="56"/>
      <c r="Q106" s="18" t="s">
        <v>30</v>
      </c>
      <c r="R106" s="18" t="s">
        <v>25</v>
      </c>
      <c r="S106" s="19" t="s">
        <v>258</v>
      </c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 ht="19.5" customHeight="1">
      <c r="A107" s="8" t="s">
        <v>1214</v>
      </c>
      <c r="B107" s="9">
        <v>44044.0</v>
      </c>
      <c r="C107" s="10" t="s">
        <v>20</v>
      </c>
      <c r="D107" s="11" t="s">
        <v>259</v>
      </c>
      <c r="E107" s="12" t="s">
        <v>367</v>
      </c>
      <c r="F107" s="13" t="s">
        <v>39</v>
      </c>
      <c r="G107" s="14"/>
      <c r="H107" s="15">
        <v>959.0</v>
      </c>
      <c r="I107" s="14"/>
      <c r="J107" s="15">
        <v>959.0</v>
      </c>
      <c r="K107" s="14"/>
      <c r="L107" s="14"/>
      <c r="M107" s="14"/>
      <c r="N107" s="16"/>
      <c r="O107" s="3">
        <f t="shared" si="1"/>
        <v>959</v>
      </c>
      <c r="P107" s="56"/>
      <c r="Q107" s="18" t="s">
        <v>34</v>
      </c>
      <c r="R107" s="18" t="s">
        <v>25</v>
      </c>
      <c r="S107" s="19" t="s">
        <v>260</v>
      </c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 ht="19.5" customHeight="1">
      <c r="A108" s="8" t="s">
        <v>1214</v>
      </c>
      <c r="B108" s="9">
        <v>44044.0</v>
      </c>
      <c r="C108" s="10" t="s">
        <v>27</v>
      </c>
      <c r="D108" s="11" t="s">
        <v>261</v>
      </c>
      <c r="E108" s="12" t="s">
        <v>367</v>
      </c>
      <c r="F108" s="13" t="s">
        <v>39</v>
      </c>
      <c r="G108" s="14"/>
      <c r="H108" s="15">
        <v>474.67</v>
      </c>
      <c r="I108" s="14"/>
      <c r="J108" s="15">
        <v>474.67</v>
      </c>
      <c r="K108" s="14"/>
      <c r="L108" s="14"/>
      <c r="M108" s="14"/>
      <c r="N108" s="16"/>
      <c r="O108" s="3">
        <f t="shared" si="1"/>
        <v>474.67</v>
      </c>
      <c r="P108" s="56"/>
      <c r="Q108" s="18" t="s">
        <v>34</v>
      </c>
      <c r="R108" s="18" t="s">
        <v>25</v>
      </c>
      <c r="S108" s="19" t="s">
        <v>262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 ht="19.5" customHeight="1">
      <c r="A109" s="8" t="s">
        <v>1214</v>
      </c>
      <c r="B109" s="9">
        <v>44044.0</v>
      </c>
      <c r="C109" s="10" t="s">
        <v>27</v>
      </c>
      <c r="D109" s="11" t="s">
        <v>263</v>
      </c>
      <c r="E109" s="12" t="s">
        <v>367</v>
      </c>
      <c r="F109" s="13" t="s">
        <v>23</v>
      </c>
      <c r="G109" s="14"/>
      <c r="H109" s="15">
        <v>1114.0</v>
      </c>
      <c r="I109" s="14"/>
      <c r="J109" s="15">
        <v>1114.0</v>
      </c>
      <c r="K109" s="14"/>
      <c r="L109" s="14"/>
      <c r="M109" s="14"/>
      <c r="N109" s="16"/>
      <c r="O109" s="3">
        <f t="shared" si="1"/>
        <v>1114</v>
      </c>
      <c r="P109" s="56"/>
      <c r="Q109" s="18" t="s">
        <v>61</v>
      </c>
      <c r="R109" s="18" t="s">
        <v>25</v>
      </c>
      <c r="S109" s="19" t="s">
        <v>264</v>
      </c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ht="19.5" customHeight="1">
      <c r="A110" s="8" t="s">
        <v>1214</v>
      </c>
      <c r="B110" s="9">
        <v>44048.0</v>
      </c>
      <c r="C110" s="10" t="s">
        <v>27</v>
      </c>
      <c r="D110" s="11" t="s">
        <v>265</v>
      </c>
      <c r="E110" s="12" t="s">
        <v>367</v>
      </c>
      <c r="F110" s="13" t="s">
        <v>39</v>
      </c>
      <c r="G110" s="14"/>
      <c r="H110" s="15">
        <v>471.0</v>
      </c>
      <c r="I110" s="14"/>
      <c r="J110" s="15">
        <v>471.0</v>
      </c>
      <c r="K110" s="14"/>
      <c r="L110" s="14"/>
      <c r="M110" s="14"/>
      <c r="N110" s="16"/>
      <c r="O110" s="3">
        <f t="shared" si="1"/>
        <v>471</v>
      </c>
      <c r="P110" s="56"/>
      <c r="Q110" s="18" t="s">
        <v>30</v>
      </c>
      <c r="R110" s="18" t="s">
        <v>25</v>
      </c>
      <c r="S110" s="19" t="s">
        <v>266</v>
      </c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ht="19.5" customHeight="1">
      <c r="A111" s="8" t="s">
        <v>1214</v>
      </c>
      <c r="B111" s="9">
        <v>44049.0</v>
      </c>
      <c r="C111" s="10" t="s">
        <v>27</v>
      </c>
      <c r="D111" s="11" t="s">
        <v>267</v>
      </c>
      <c r="E111" s="12" t="s">
        <v>367</v>
      </c>
      <c r="F111" s="13" t="s">
        <v>39</v>
      </c>
      <c r="G111" s="15">
        <v>2770.0</v>
      </c>
      <c r="H111" s="15">
        <v>425.0</v>
      </c>
      <c r="I111" s="14"/>
      <c r="J111" s="15">
        <v>425.0</v>
      </c>
      <c r="K111" s="14"/>
      <c r="L111" s="14"/>
      <c r="M111" s="15">
        <v>300.0</v>
      </c>
      <c r="N111" s="16"/>
      <c r="O111" s="3">
        <f t="shared" si="1"/>
        <v>725</v>
      </c>
      <c r="P111" s="56"/>
      <c r="Q111" s="18" t="s">
        <v>34</v>
      </c>
      <c r="R111" s="18" t="s">
        <v>25</v>
      </c>
      <c r="S111" s="19" t="s">
        <v>268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ht="19.5" customHeight="1">
      <c r="A112" s="8" t="s">
        <v>1214</v>
      </c>
      <c r="B112" s="9">
        <v>44057.0</v>
      </c>
      <c r="C112" s="10" t="s">
        <v>27</v>
      </c>
      <c r="D112" s="11" t="s">
        <v>269</v>
      </c>
      <c r="E112" s="12" t="s">
        <v>367</v>
      </c>
      <c r="F112" s="13" t="s">
        <v>39</v>
      </c>
      <c r="G112" s="14"/>
      <c r="H112" s="15">
        <v>425.0</v>
      </c>
      <c r="I112" s="14"/>
      <c r="J112" s="15">
        <v>425.0</v>
      </c>
      <c r="K112" s="14"/>
      <c r="L112" s="14"/>
      <c r="M112" s="14"/>
      <c r="N112" s="16"/>
      <c r="O112" s="3">
        <f t="shared" si="1"/>
        <v>425</v>
      </c>
      <c r="P112" s="56"/>
      <c r="Q112" s="18" t="s">
        <v>30</v>
      </c>
      <c r="R112" s="18" t="s">
        <v>25</v>
      </c>
      <c r="S112" s="19" t="s">
        <v>270</v>
      </c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 ht="19.5" customHeight="1">
      <c r="A113" s="8" t="s">
        <v>1214</v>
      </c>
      <c r="B113" s="9">
        <v>44059.0</v>
      </c>
      <c r="C113" s="10" t="s">
        <v>20</v>
      </c>
      <c r="D113" s="11" t="s">
        <v>271</v>
      </c>
      <c r="E113" s="12" t="s">
        <v>367</v>
      </c>
      <c r="F113" s="13" t="s">
        <v>23</v>
      </c>
      <c r="G113" s="14"/>
      <c r="H113" s="15">
        <v>1179.0</v>
      </c>
      <c r="I113" s="14"/>
      <c r="J113" s="15">
        <v>1179.0</v>
      </c>
      <c r="K113" s="14"/>
      <c r="L113" s="15">
        <v>750.0</v>
      </c>
      <c r="M113" s="14"/>
      <c r="N113" s="16"/>
      <c r="O113" s="3">
        <f t="shared" si="1"/>
        <v>1929</v>
      </c>
      <c r="P113" s="56"/>
      <c r="Q113" s="18" t="s">
        <v>34</v>
      </c>
      <c r="R113" s="18" t="s">
        <v>25</v>
      </c>
      <c r="S113" s="19" t="s">
        <v>272</v>
      </c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ht="19.5" customHeight="1">
      <c r="A114" s="8" t="s">
        <v>1214</v>
      </c>
      <c r="B114" s="9">
        <v>44059.0</v>
      </c>
      <c r="C114" s="10" t="s">
        <v>27</v>
      </c>
      <c r="D114" s="11" t="s">
        <v>273</v>
      </c>
      <c r="E114" s="12" t="s">
        <v>367</v>
      </c>
      <c r="F114" s="13" t="s">
        <v>39</v>
      </c>
      <c r="G114" s="14"/>
      <c r="H114" s="15">
        <v>425.0</v>
      </c>
      <c r="I114" s="14"/>
      <c r="J114" s="15">
        <v>425.0</v>
      </c>
      <c r="K114" s="14"/>
      <c r="L114" s="14"/>
      <c r="M114" s="14"/>
      <c r="N114" s="16"/>
      <c r="O114" s="3">
        <f t="shared" si="1"/>
        <v>425</v>
      </c>
      <c r="P114" s="56"/>
      <c r="Q114" s="18" t="s">
        <v>30</v>
      </c>
      <c r="R114" s="18" t="s">
        <v>25</v>
      </c>
      <c r="S114" s="19" t="s">
        <v>274</v>
      </c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ht="19.5" customHeight="1">
      <c r="A115" s="8" t="s">
        <v>1214</v>
      </c>
      <c r="B115" s="9">
        <v>44069.0</v>
      </c>
      <c r="C115" s="10" t="s">
        <v>27</v>
      </c>
      <c r="D115" s="11" t="s">
        <v>275</v>
      </c>
      <c r="E115" s="12" t="s">
        <v>367</v>
      </c>
      <c r="F115" s="13" t="s">
        <v>39</v>
      </c>
      <c r="G115" s="14"/>
      <c r="H115" s="15">
        <v>425.0</v>
      </c>
      <c r="I115" s="14"/>
      <c r="J115" s="15">
        <v>425.0</v>
      </c>
      <c r="K115" s="14"/>
      <c r="L115" s="14"/>
      <c r="M115" s="14"/>
      <c r="N115" s="16"/>
      <c r="O115" s="3">
        <f t="shared" si="1"/>
        <v>425</v>
      </c>
      <c r="P115" s="56"/>
      <c r="Q115" s="18" t="s">
        <v>34</v>
      </c>
      <c r="R115" s="18" t="s">
        <v>25</v>
      </c>
      <c r="S115" s="19" t="s">
        <v>276</v>
      </c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ht="19.5" customHeight="1">
      <c r="A116" s="8" t="s">
        <v>1214</v>
      </c>
      <c r="B116" s="9">
        <v>44069.0</v>
      </c>
      <c r="C116" s="10" t="s">
        <v>20</v>
      </c>
      <c r="D116" s="11" t="s">
        <v>277</v>
      </c>
      <c r="E116" s="12" t="s">
        <v>367</v>
      </c>
      <c r="F116" s="13" t="s">
        <v>29</v>
      </c>
      <c r="G116" s="14"/>
      <c r="H116" s="15">
        <v>283.0</v>
      </c>
      <c r="I116" s="14"/>
      <c r="J116" s="15">
        <v>283.0</v>
      </c>
      <c r="K116" s="14"/>
      <c r="L116" s="14"/>
      <c r="M116" s="14"/>
      <c r="N116" s="16"/>
      <c r="O116" s="3">
        <f t="shared" si="1"/>
        <v>283</v>
      </c>
      <c r="P116" s="56"/>
      <c r="Q116" s="18" t="s">
        <v>34</v>
      </c>
      <c r="R116" s="18" t="s">
        <v>25</v>
      </c>
      <c r="S116" s="19" t="s">
        <v>278</v>
      </c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ht="19.5" customHeight="1">
      <c r="A117" s="8" t="s">
        <v>1214</v>
      </c>
      <c r="B117" s="9">
        <v>44070.0</v>
      </c>
      <c r="C117" s="10" t="s">
        <v>27</v>
      </c>
      <c r="D117" s="11" t="s">
        <v>279</v>
      </c>
      <c r="E117" s="12" t="s">
        <v>367</v>
      </c>
      <c r="F117" s="13" t="s">
        <v>39</v>
      </c>
      <c r="G117" s="14"/>
      <c r="H117" s="15">
        <v>425.0</v>
      </c>
      <c r="I117" s="14"/>
      <c r="J117" s="15">
        <v>425.0</v>
      </c>
      <c r="K117" s="14"/>
      <c r="L117" s="14"/>
      <c r="M117" s="14"/>
      <c r="N117" s="16"/>
      <c r="O117" s="3">
        <f t="shared" si="1"/>
        <v>425</v>
      </c>
      <c r="P117" s="56"/>
      <c r="Q117" s="18" t="s">
        <v>30</v>
      </c>
      <c r="R117" s="18" t="s">
        <v>25</v>
      </c>
      <c r="S117" s="19" t="s">
        <v>280</v>
      </c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ht="19.5" customHeight="1">
      <c r="A118" s="8" t="s">
        <v>1214</v>
      </c>
      <c r="B118" s="9">
        <v>44074.0</v>
      </c>
      <c r="C118" s="10" t="s">
        <v>20</v>
      </c>
      <c r="D118" s="11" t="s">
        <v>281</v>
      </c>
      <c r="E118" s="12" t="s">
        <v>367</v>
      </c>
      <c r="F118" s="13" t="s">
        <v>29</v>
      </c>
      <c r="G118" s="14"/>
      <c r="H118" s="15">
        <v>288.67</v>
      </c>
      <c r="I118" s="14"/>
      <c r="J118" s="15">
        <v>288.67</v>
      </c>
      <c r="K118" s="14"/>
      <c r="L118" s="14"/>
      <c r="M118" s="14"/>
      <c r="N118" s="16"/>
      <c r="O118" s="3">
        <f t="shared" si="1"/>
        <v>288.67</v>
      </c>
      <c r="P118" s="56"/>
      <c r="Q118" s="18" t="s">
        <v>61</v>
      </c>
      <c r="R118" s="18" t="s">
        <v>25</v>
      </c>
      <c r="S118" s="19" t="s">
        <v>282</v>
      </c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 ht="19.5" customHeight="1">
      <c r="A119" s="8" t="s">
        <v>1214</v>
      </c>
      <c r="B119" s="9">
        <v>44075.0</v>
      </c>
      <c r="C119" s="10" t="s">
        <v>27</v>
      </c>
      <c r="D119" s="11" t="s">
        <v>283</v>
      </c>
      <c r="E119" s="12" t="s">
        <v>367</v>
      </c>
      <c r="F119" s="13" t="s">
        <v>23</v>
      </c>
      <c r="G119" s="14"/>
      <c r="H119" s="15">
        <v>1179.0</v>
      </c>
      <c r="I119" s="14"/>
      <c r="J119" s="15">
        <v>1179.0</v>
      </c>
      <c r="K119" s="14"/>
      <c r="L119" s="14"/>
      <c r="M119" s="14"/>
      <c r="N119" s="16"/>
      <c r="O119" s="3">
        <f t="shared" si="1"/>
        <v>1179</v>
      </c>
      <c r="P119" s="56"/>
      <c r="Q119" s="18" t="s">
        <v>30</v>
      </c>
      <c r="R119" s="18" t="s">
        <v>25</v>
      </c>
      <c r="S119" s="19" t="s">
        <v>284</v>
      </c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 ht="19.5" customHeight="1">
      <c r="A120" s="8" t="s">
        <v>1214</v>
      </c>
      <c r="B120" s="9">
        <v>44075.0</v>
      </c>
      <c r="C120" s="10" t="s">
        <v>27</v>
      </c>
      <c r="D120" s="11" t="s">
        <v>285</v>
      </c>
      <c r="E120" s="12" t="s">
        <v>367</v>
      </c>
      <c r="F120" s="13" t="s">
        <v>39</v>
      </c>
      <c r="G120" s="14"/>
      <c r="H120" s="15">
        <v>425.0</v>
      </c>
      <c r="I120" s="14"/>
      <c r="J120" s="15">
        <v>425.0</v>
      </c>
      <c r="K120" s="14"/>
      <c r="L120" s="14"/>
      <c r="M120" s="14"/>
      <c r="N120" s="16"/>
      <c r="O120" s="3">
        <f t="shared" si="1"/>
        <v>425</v>
      </c>
      <c r="P120" s="56"/>
      <c r="Q120" s="18" t="s">
        <v>34</v>
      </c>
      <c r="R120" s="18" t="s">
        <v>25</v>
      </c>
      <c r="S120" s="19" t="s">
        <v>286</v>
      </c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 ht="19.5" customHeight="1">
      <c r="A121" s="8" t="s">
        <v>1214</v>
      </c>
      <c r="B121" s="9">
        <v>44075.0</v>
      </c>
      <c r="C121" s="10" t="s">
        <v>27</v>
      </c>
      <c r="D121" s="11" t="s">
        <v>287</v>
      </c>
      <c r="E121" s="12" t="s">
        <v>367</v>
      </c>
      <c r="F121" s="13" t="s">
        <v>39</v>
      </c>
      <c r="G121" s="14"/>
      <c r="H121" s="15">
        <v>831.0</v>
      </c>
      <c r="I121" s="14"/>
      <c r="J121" s="15">
        <v>831.0</v>
      </c>
      <c r="K121" s="14"/>
      <c r="L121" s="14"/>
      <c r="M121" s="15">
        <v>780.0</v>
      </c>
      <c r="N121" s="23">
        <v>117.0</v>
      </c>
      <c r="O121" s="3">
        <f t="shared" si="1"/>
        <v>1494</v>
      </c>
      <c r="P121" s="25" t="s">
        <v>288</v>
      </c>
      <c r="Q121" s="18" t="s">
        <v>34</v>
      </c>
      <c r="R121" s="18" t="s">
        <v>25</v>
      </c>
      <c r="S121" s="19" t="s">
        <v>289</v>
      </c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</row>
    <row r="122" ht="19.5" customHeight="1">
      <c r="A122" s="8" t="s">
        <v>1214</v>
      </c>
      <c r="B122" s="9">
        <v>44075.0</v>
      </c>
      <c r="C122" s="10" t="s">
        <v>27</v>
      </c>
      <c r="D122" s="11" t="s">
        <v>290</v>
      </c>
      <c r="E122" s="12" t="s">
        <v>367</v>
      </c>
      <c r="F122" s="13" t="s">
        <v>29</v>
      </c>
      <c r="G122" s="14"/>
      <c r="H122" s="15">
        <v>283.0</v>
      </c>
      <c r="I122" s="14"/>
      <c r="J122" s="15">
        <v>283.0</v>
      </c>
      <c r="K122" s="14"/>
      <c r="L122" s="14"/>
      <c r="M122" s="14"/>
      <c r="N122" s="16"/>
      <c r="O122" s="3">
        <f t="shared" si="1"/>
        <v>283</v>
      </c>
      <c r="P122" s="56"/>
      <c r="Q122" s="18" t="s">
        <v>34</v>
      </c>
      <c r="R122" s="18" t="s">
        <v>25</v>
      </c>
      <c r="S122" s="19" t="s">
        <v>291</v>
      </c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  <row r="123" ht="19.5" customHeight="1">
      <c r="A123" s="8" t="s">
        <v>1214</v>
      </c>
      <c r="B123" s="9">
        <v>44079.0</v>
      </c>
      <c r="C123" s="10" t="s">
        <v>27</v>
      </c>
      <c r="D123" s="11" t="s">
        <v>292</v>
      </c>
      <c r="E123" s="12" t="s">
        <v>367</v>
      </c>
      <c r="F123" s="13" t="s">
        <v>23</v>
      </c>
      <c r="G123" s="14"/>
      <c r="H123" s="15">
        <v>1179.0</v>
      </c>
      <c r="I123" s="14"/>
      <c r="J123" s="15">
        <v>1179.0</v>
      </c>
      <c r="K123" s="14"/>
      <c r="L123" s="14"/>
      <c r="M123" s="14"/>
      <c r="N123" s="16"/>
      <c r="O123" s="3">
        <f t="shared" si="1"/>
        <v>1179</v>
      </c>
      <c r="P123" s="56"/>
      <c r="Q123" s="18" t="s">
        <v>34</v>
      </c>
      <c r="R123" s="18" t="s">
        <v>25</v>
      </c>
      <c r="S123" s="19" t="s">
        <v>293</v>
      </c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</row>
    <row r="124" ht="19.5" customHeight="1">
      <c r="A124" s="8" t="s">
        <v>1214</v>
      </c>
      <c r="B124" s="9">
        <v>44090.0</v>
      </c>
      <c r="C124" s="10" t="s">
        <v>27</v>
      </c>
      <c r="D124" s="11" t="s">
        <v>294</v>
      </c>
      <c r="E124" s="12" t="s">
        <v>367</v>
      </c>
      <c r="F124" s="13" t="s">
        <v>39</v>
      </c>
      <c r="G124" s="15">
        <v>2250.0</v>
      </c>
      <c r="H124" s="15">
        <v>1185.67</v>
      </c>
      <c r="I124" s="14"/>
      <c r="J124" s="15">
        <v>1185.67</v>
      </c>
      <c r="K124" s="14"/>
      <c r="L124" s="15">
        <v>1050.0</v>
      </c>
      <c r="M124" s="14"/>
      <c r="N124" s="16"/>
      <c r="O124" s="3">
        <f t="shared" si="1"/>
        <v>2235.67</v>
      </c>
      <c r="P124" s="56"/>
      <c r="Q124" s="18" t="s">
        <v>61</v>
      </c>
      <c r="R124" s="18" t="s">
        <v>25</v>
      </c>
      <c r="S124" s="19" t="s">
        <v>295</v>
      </c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</row>
    <row r="125" ht="19.5" customHeight="1">
      <c r="A125" s="8" t="s">
        <v>1214</v>
      </c>
      <c r="B125" s="9">
        <v>44096.0</v>
      </c>
      <c r="C125" s="10" t="s">
        <v>20</v>
      </c>
      <c r="D125" s="11" t="s">
        <v>296</v>
      </c>
      <c r="E125" s="12" t="s">
        <v>367</v>
      </c>
      <c r="F125" s="13" t="s">
        <v>23</v>
      </c>
      <c r="G125" s="14"/>
      <c r="H125" s="15">
        <v>1179.0</v>
      </c>
      <c r="I125" s="14"/>
      <c r="J125" s="15">
        <v>1179.0</v>
      </c>
      <c r="K125" s="14"/>
      <c r="L125" s="14"/>
      <c r="M125" s="14"/>
      <c r="N125" s="16"/>
      <c r="O125" s="3">
        <f t="shared" si="1"/>
        <v>1179</v>
      </c>
      <c r="P125" s="56"/>
      <c r="Q125" s="18" t="s">
        <v>61</v>
      </c>
      <c r="R125" s="18" t="s">
        <v>25</v>
      </c>
      <c r="S125" s="19" t="s">
        <v>297</v>
      </c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</row>
    <row r="126" ht="19.5" customHeight="1">
      <c r="A126" s="8" t="s">
        <v>1214</v>
      </c>
      <c r="B126" s="9">
        <v>44107.0</v>
      </c>
      <c r="C126" s="10" t="s">
        <v>27</v>
      </c>
      <c r="D126" s="11" t="s">
        <v>298</v>
      </c>
      <c r="E126" s="12" t="s">
        <v>367</v>
      </c>
      <c r="F126" s="13" t="s">
        <v>39</v>
      </c>
      <c r="G126" s="14"/>
      <c r="H126" s="15">
        <v>425.0</v>
      </c>
      <c r="I126" s="14"/>
      <c r="J126" s="15">
        <v>425.0</v>
      </c>
      <c r="K126" s="14"/>
      <c r="L126" s="14"/>
      <c r="M126" s="14"/>
      <c r="N126" s="16"/>
      <c r="O126" s="3">
        <f t="shared" si="1"/>
        <v>425</v>
      </c>
      <c r="P126" s="56"/>
      <c r="Q126" s="18" t="s">
        <v>34</v>
      </c>
      <c r="R126" s="18" t="s">
        <v>25</v>
      </c>
      <c r="S126" s="19" t="s">
        <v>299</v>
      </c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ht="19.5" customHeight="1">
      <c r="A127" s="8" t="s">
        <v>1214</v>
      </c>
      <c r="B127" s="9">
        <v>44107.0</v>
      </c>
      <c r="C127" s="10" t="s">
        <v>27</v>
      </c>
      <c r="D127" s="11" t="s">
        <v>300</v>
      </c>
      <c r="E127" s="12" t="s">
        <v>367</v>
      </c>
      <c r="F127" s="13" t="s">
        <v>39</v>
      </c>
      <c r="G127" s="14"/>
      <c r="H127" s="15">
        <v>425.0</v>
      </c>
      <c r="I127" s="14"/>
      <c r="J127" s="15">
        <v>425.0</v>
      </c>
      <c r="K127" s="14"/>
      <c r="L127" s="14"/>
      <c r="M127" s="14"/>
      <c r="N127" s="16"/>
      <c r="O127" s="3">
        <f t="shared" si="1"/>
        <v>425</v>
      </c>
      <c r="P127" s="56"/>
      <c r="Q127" s="18" t="s">
        <v>34</v>
      </c>
      <c r="R127" s="18" t="s">
        <v>25</v>
      </c>
      <c r="S127" s="19" t="s">
        <v>301</v>
      </c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</row>
    <row r="128" ht="19.5" customHeight="1">
      <c r="A128" s="8" t="s">
        <v>1214</v>
      </c>
      <c r="B128" s="9">
        <v>44125.0</v>
      </c>
      <c r="C128" s="10" t="s">
        <v>27</v>
      </c>
      <c r="D128" s="11" t="s">
        <v>302</v>
      </c>
      <c r="E128" s="12" t="s">
        <v>27</v>
      </c>
      <c r="F128" s="13" t="s">
        <v>39</v>
      </c>
      <c r="G128" s="14"/>
      <c r="H128" s="15">
        <v>425.33</v>
      </c>
      <c r="I128" s="14"/>
      <c r="J128" s="15">
        <v>425.33</v>
      </c>
      <c r="K128" s="14"/>
      <c r="L128" s="14"/>
      <c r="M128" s="14"/>
      <c r="N128" s="16"/>
      <c r="O128" s="3">
        <f t="shared" si="1"/>
        <v>425.33</v>
      </c>
      <c r="P128" s="56"/>
      <c r="Q128" s="18" t="s">
        <v>30</v>
      </c>
      <c r="R128" s="18" t="s">
        <v>31</v>
      </c>
      <c r="S128" s="22" t="s">
        <v>303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ht="19.5" customHeight="1">
      <c r="A129" s="8" t="s">
        <v>1214</v>
      </c>
      <c r="B129" s="9">
        <v>44136.0</v>
      </c>
      <c r="C129" s="10" t="s">
        <v>27</v>
      </c>
      <c r="D129" s="11" t="s">
        <v>304</v>
      </c>
      <c r="E129" s="12" t="s">
        <v>367</v>
      </c>
      <c r="F129" s="13" t="s">
        <v>29</v>
      </c>
      <c r="G129" s="14"/>
      <c r="H129" s="15">
        <v>283.0</v>
      </c>
      <c r="I129" s="14"/>
      <c r="J129" s="15">
        <v>283.0</v>
      </c>
      <c r="K129" s="14"/>
      <c r="L129" s="14"/>
      <c r="M129" s="14"/>
      <c r="N129" s="16"/>
      <c r="O129" s="3">
        <f t="shared" si="1"/>
        <v>283</v>
      </c>
      <c r="P129" s="56"/>
      <c r="Q129" s="18" t="s">
        <v>34</v>
      </c>
      <c r="R129" s="18" t="s">
        <v>25</v>
      </c>
      <c r="S129" s="19" t="s">
        <v>305</v>
      </c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 ht="19.5" customHeight="1">
      <c r="A130" s="8" t="s">
        <v>1214</v>
      </c>
      <c r="B130" s="9">
        <v>44136.0</v>
      </c>
      <c r="C130" s="10" t="s">
        <v>27</v>
      </c>
      <c r="D130" s="11" t="s">
        <v>306</v>
      </c>
      <c r="E130" s="12" t="s">
        <v>367</v>
      </c>
      <c r="F130" s="13" t="s">
        <v>39</v>
      </c>
      <c r="G130" s="14"/>
      <c r="H130" s="15">
        <v>425.0</v>
      </c>
      <c r="I130" s="14"/>
      <c r="J130" s="15">
        <v>425.0</v>
      </c>
      <c r="K130" s="14"/>
      <c r="L130" s="14"/>
      <c r="M130" s="14"/>
      <c r="N130" s="16"/>
      <c r="O130" s="3">
        <f t="shared" si="1"/>
        <v>425</v>
      </c>
      <c r="P130" s="56"/>
      <c r="Q130" s="18" t="s">
        <v>34</v>
      </c>
      <c r="R130" s="18" t="s">
        <v>25</v>
      </c>
      <c r="S130" s="19" t="s">
        <v>307</v>
      </c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ht="19.5" customHeight="1">
      <c r="A131" s="8" t="s">
        <v>1214</v>
      </c>
      <c r="B131" s="9">
        <v>44155.0</v>
      </c>
      <c r="C131" s="10" t="s">
        <v>27</v>
      </c>
      <c r="D131" s="11" t="s">
        <v>308</v>
      </c>
      <c r="E131" s="12" t="s">
        <v>27</v>
      </c>
      <c r="F131" s="13" t="s">
        <v>29</v>
      </c>
      <c r="G131" s="14"/>
      <c r="H131" s="15">
        <v>283.0</v>
      </c>
      <c r="I131" s="14"/>
      <c r="J131" s="15">
        <v>283.0</v>
      </c>
      <c r="K131" s="14"/>
      <c r="L131" s="14"/>
      <c r="M131" s="14"/>
      <c r="N131" s="16"/>
      <c r="O131" s="3">
        <f t="shared" si="1"/>
        <v>283</v>
      </c>
      <c r="P131" s="56"/>
      <c r="Q131" s="18" t="s">
        <v>30</v>
      </c>
      <c r="R131" s="18" t="s">
        <v>31</v>
      </c>
      <c r="S131" s="22" t="s">
        <v>309</v>
      </c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ht="19.5" customHeight="1">
      <c r="A132" s="8" t="s">
        <v>1214</v>
      </c>
      <c r="B132" s="9">
        <v>44158.0</v>
      </c>
      <c r="C132" s="10" t="s">
        <v>27</v>
      </c>
      <c r="D132" s="11" t="s">
        <v>310</v>
      </c>
      <c r="E132" s="12" t="s">
        <v>27</v>
      </c>
      <c r="F132" s="13" t="s">
        <v>39</v>
      </c>
      <c r="G132" s="14"/>
      <c r="H132" s="15">
        <v>425.0</v>
      </c>
      <c r="I132" s="14"/>
      <c r="J132" s="15">
        <v>425.0</v>
      </c>
      <c r="K132" s="14"/>
      <c r="L132" s="14"/>
      <c r="M132" s="14"/>
      <c r="N132" s="16"/>
      <c r="O132" s="3">
        <f t="shared" si="1"/>
        <v>425</v>
      </c>
      <c r="P132" s="56"/>
      <c r="Q132" s="18" t="s">
        <v>30</v>
      </c>
      <c r="R132" s="18" t="s">
        <v>31</v>
      </c>
      <c r="S132" s="22" t="s">
        <v>311</v>
      </c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ht="19.5" customHeight="1">
      <c r="A133" s="8" t="s">
        <v>1214</v>
      </c>
      <c r="B133" s="9">
        <v>44159.0</v>
      </c>
      <c r="C133" s="10" t="s">
        <v>27</v>
      </c>
      <c r="D133" s="11" t="s">
        <v>312</v>
      </c>
      <c r="E133" s="12" t="s">
        <v>27</v>
      </c>
      <c r="F133" s="13" t="s">
        <v>39</v>
      </c>
      <c r="G133" s="14"/>
      <c r="H133" s="15">
        <v>425.0</v>
      </c>
      <c r="I133" s="14"/>
      <c r="J133" s="15">
        <v>425.0</v>
      </c>
      <c r="K133" s="14"/>
      <c r="L133" s="14"/>
      <c r="M133" s="14"/>
      <c r="N133" s="16"/>
      <c r="O133" s="3">
        <f t="shared" si="1"/>
        <v>425</v>
      </c>
      <c r="P133" s="56"/>
      <c r="Q133" s="18" t="s">
        <v>30</v>
      </c>
      <c r="R133" s="18" t="s">
        <v>31</v>
      </c>
      <c r="S133" s="22" t="s">
        <v>313</v>
      </c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 ht="19.5" customHeight="1">
      <c r="A134" s="8" t="s">
        <v>1214</v>
      </c>
      <c r="B134" s="9">
        <v>44160.0</v>
      </c>
      <c r="C134" s="10" t="s">
        <v>20</v>
      </c>
      <c r="D134" s="11" t="s">
        <v>314</v>
      </c>
      <c r="E134" s="12" t="s">
        <v>367</v>
      </c>
      <c r="F134" s="13" t="s">
        <v>39</v>
      </c>
      <c r="G134" s="14"/>
      <c r="H134" s="15">
        <v>425.0</v>
      </c>
      <c r="I134" s="14"/>
      <c r="J134" s="15">
        <v>425.0</v>
      </c>
      <c r="K134" s="14"/>
      <c r="L134" s="14"/>
      <c r="M134" s="14"/>
      <c r="N134" s="16"/>
      <c r="O134" s="3">
        <f t="shared" si="1"/>
        <v>425</v>
      </c>
      <c r="P134" s="56"/>
      <c r="Q134" s="18" t="s">
        <v>34</v>
      </c>
      <c r="R134" s="18" t="s">
        <v>25</v>
      </c>
      <c r="S134" s="19" t="s">
        <v>315</v>
      </c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ht="19.5" customHeight="1">
      <c r="A135" s="8" t="s">
        <v>1214</v>
      </c>
      <c r="B135" s="9">
        <v>44165.0</v>
      </c>
      <c r="C135" s="10" t="s">
        <v>27</v>
      </c>
      <c r="D135" s="11" t="s">
        <v>316</v>
      </c>
      <c r="E135" s="12" t="s">
        <v>367</v>
      </c>
      <c r="F135" s="13" t="s">
        <v>23</v>
      </c>
      <c r="G135" s="14"/>
      <c r="H135" s="15">
        <v>1179.0</v>
      </c>
      <c r="I135" s="14"/>
      <c r="J135" s="15">
        <v>1179.0</v>
      </c>
      <c r="K135" s="14"/>
      <c r="L135" s="14"/>
      <c r="M135" s="14"/>
      <c r="N135" s="16"/>
      <c r="O135" s="3">
        <f t="shared" si="1"/>
        <v>1179</v>
      </c>
      <c r="P135" s="56"/>
      <c r="Q135" s="18" t="s">
        <v>34</v>
      </c>
      <c r="R135" s="18" t="s">
        <v>25</v>
      </c>
      <c r="S135" s="19" t="s">
        <v>317</v>
      </c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 ht="19.5" customHeight="1">
      <c r="A136" s="8" t="s">
        <v>1214</v>
      </c>
      <c r="B136" s="9">
        <v>44165.0</v>
      </c>
      <c r="C136" s="10" t="s">
        <v>27</v>
      </c>
      <c r="D136" s="11" t="s">
        <v>318</v>
      </c>
      <c r="E136" s="12" t="s">
        <v>367</v>
      </c>
      <c r="F136" s="13" t="s">
        <v>39</v>
      </c>
      <c r="G136" s="14"/>
      <c r="H136" s="15">
        <v>438.0</v>
      </c>
      <c r="I136" s="14"/>
      <c r="J136" s="15">
        <v>438.0</v>
      </c>
      <c r="K136" s="14"/>
      <c r="L136" s="14"/>
      <c r="M136" s="15">
        <v>410.0</v>
      </c>
      <c r="N136" s="16"/>
      <c r="O136" s="3">
        <f t="shared" si="1"/>
        <v>848</v>
      </c>
      <c r="P136" s="56"/>
      <c r="Q136" s="18" t="s">
        <v>61</v>
      </c>
      <c r="R136" s="18" t="s">
        <v>25</v>
      </c>
      <c r="S136" s="19" t="s">
        <v>319</v>
      </c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ht="19.5" customHeight="1">
      <c r="A137" s="8" t="s">
        <v>1214</v>
      </c>
      <c r="B137" s="9">
        <v>44168.0</v>
      </c>
      <c r="C137" s="10" t="s">
        <v>27</v>
      </c>
      <c r="D137" s="11" t="s">
        <v>320</v>
      </c>
      <c r="E137" s="12" t="s">
        <v>27</v>
      </c>
      <c r="F137" s="13" t="s">
        <v>29</v>
      </c>
      <c r="G137" s="14"/>
      <c r="H137" s="15">
        <v>288.67</v>
      </c>
      <c r="I137" s="14"/>
      <c r="J137" s="15">
        <v>288.67</v>
      </c>
      <c r="K137" s="14"/>
      <c r="L137" s="14"/>
      <c r="M137" s="14"/>
      <c r="N137" s="16"/>
      <c r="O137" s="3">
        <f t="shared" si="1"/>
        <v>288.67</v>
      </c>
      <c r="P137" s="56"/>
      <c r="Q137" s="18" t="s">
        <v>30</v>
      </c>
      <c r="R137" s="18" t="s">
        <v>31</v>
      </c>
      <c r="S137" s="22" t="s">
        <v>321</v>
      </c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ht="19.5" customHeight="1">
      <c r="A138" s="8" t="s">
        <v>1214</v>
      </c>
      <c r="B138" s="9">
        <v>44170.0</v>
      </c>
      <c r="C138" s="26" t="s">
        <v>27</v>
      </c>
      <c r="D138" s="11" t="s">
        <v>322</v>
      </c>
      <c r="E138" s="27" t="s">
        <v>27</v>
      </c>
      <c r="F138" s="13" t="s">
        <v>39</v>
      </c>
      <c r="G138" s="14"/>
      <c r="H138" s="15">
        <v>425.0</v>
      </c>
      <c r="I138" s="14"/>
      <c r="J138" s="15">
        <v>425.0</v>
      </c>
      <c r="K138" s="14"/>
      <c r="L138" s="14"/>
      <c r="M138" s="14"/>
      <c r="N138" s="16"/>
      <c r="O138" s="3">
        <f t="shared" si="1"/>
        <v>425</v>
      </c>
      <c r="P138" s="56"/>
      <c r="Q138" s="18" t="s">
        <v>30</v>
      </c>
      <c r="R138" s="18" t="s">
        <v>31</v>
      </c>
      <c r="S138" s="22" t="s">
        <v>323</v>
      </c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ht="19.5" customHeight="1">
      <c r="A139" s="8" t="s">
        <v>1214</v>
      </c>
      <c r="B139" s="9">
        <v>44172.0</v>
      </c>
      <c r="C139" s="10" t="s">
        <v>27</v>
      </c>
      <c r="D139" s="11" t="s">
        <v>324</v>
      </c>
      <c r="E139" s="12" t="s">
        <v>27</v>
      </c>
      <c r="F139" s="13" t="s">
        <v>29</v>
      </c>
      <c r="G139" s="14"/>
      <c r="H139" s="15">
        <v>340.0</v>
      </c>
      <c r="I139" s="14"/>
      <c r="J139" s="15">
        <v>340.0</v>
      </c>
      <c r="K139" s="14"/>
      <c r="L139" s="14"/>
      <c r="M139" s="14"/>
      <c r="N139" s="16"/>
      <c r="O139" s="3">
        <f t="shared" si="1"/>
        <v>340</v>
      </c>
      <c r="P139" s="56"/>
      <c r="Q139" s="18" t="s">
        <v>30</v>
      </c>
      <c r="R139" s="18" t="s">
        <v>31</v>
      </c>
      <c r="S139" s="22" t="s">
        <v>325</v>
      </c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ht="19.5" customHeight="1">
      <c r="A140" s="8" t="s">
        <v>1214</v>
      </c>
      <c r="B140" s="9">
        <v>44174.0</v>
      </c>
      <c r="C140" s="10" t="s">
        <v>20</v>
      </c>
      <c r="D140" s="11" t="s">
        <v>326</v>
      </c>
      <c r="E140" s="12" t="s">
        <v>367</v>
      </c>
      <c r="F140" s="13" t="s">
        <v>39</v>
      </c>
      <c r="G140" s="14"/>
      <c r="H140" s="15">
        <v>425.0</v>
      </c>
      <c r="I140" s="14"/>
      <c r="J140" s="15">
        <v>425.0</v>
      </c>
      <c r="K140" s="14"/>
      <c r="L140" s="14"/>
      <c r="M140" s="14"/>
      <c r="N140" s="16"/>
      <c r="O140" s="3">
        <f t="shared" si="1"/>
        <v>425</v>
      </c>
      <c r="P140" s="56"/>
      <c r="Q140" s="18" t="s">
        <v>34</v>
      </c>
      <c r="R140" s="18" t="s">
        <v>25</v>
      </c>
      <c r="S140" s="19" t="s">
        <v>327</v>
      </c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ht="19.5" customHeight="1">
      <c r="A141" s="8" t="s">
        <v>1214</v>
      </c>
      <c r="B141" s="9">
        <v>44175.0</v>
      </c>
      <c r="C141" s="10" t="s">
        <v>20</v>
      </c>
      <c r="D141" s="11" t="s">
        <v>328</v>
      </c>
      <c r="E141" s="12" t="s">
        <v>367</v>
      </c>
      <c r="F141" s="13" t="s">
        <v>39</v>
      </c>
      <c r="G141" s="14"/>
      <c r="H141" s="15">
        <v>972.33</v>
      </c>
      <c r="I141" s="14"/>
      <c r="J141" s="15">
        <v>972.33</v>
      </c>
      <c r="K141" s="14"/>
      <c r="L141" s="14"/>
      <c r="M141" s="15">
        <v>410.0</v>
      </c>
      <c r="N141" s="16"/>
      <c r="O141" s="3">
        <f t="shared" si="1"/>
        <v>1382.33</v>
      </c>
      <c r="P141" s="56"/>
      <c r="Q141" s="18" t="s">
        <v>34</v>
      </c>
      <c r="R141" s="18" t="s">
        <v>25</v>
      </c>
      <c r="S141" s="19" t="s">
        <v>329</v>
      </c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ht="19.5" customHeight="1">
      <c r="A142" s="8" t="s">
        <v>1214</v>
      </c>
      <c r="B142" s="9">
        <v>44175.0</v>
      </c>
      <c r="C142" s="10" t="s">
        <v>27</v>
      </c>
      <c r="D142" s="11" t="s">
        <v>330</v>
      </c>
      <c r="E142" s="12" t="s">
        <v>27</v>
      </c>
      <c r="F142" s="13" t="s">
        <v>29</v>
      </c>
      <c r="G142" s="14"/>
      <c r="H142" s="15">
        <v>283.0</v>
      </c>
      <c r="I142" s="14"/>
      <c r="J142" s="15">
        <v>283.0</v>
      </c>
      <c r="K142" s="14"/>
      <c r="L142" s="14"/>
      <c r="M142" s="14"/>
      <c r="N142" s="16"/>
      <c r="O142" s="3">
        <f t="shared" si="1"/>
        <v>283</v>
      </c>
      <c r="P142" s="56"/>
      <c r="Q142" s="18" t="s">
        <v>30</v>
      </c>
      <c r="R142" s="18" t="s">
        <v>31</v>
      </c>
      <c r="S142" s="22" t="s">
        <v>331</v>
      </c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ht="19.5" customHeight="1">
      <c r="A143" s="8" t="s">
        <v>1214</v>
      </c>
      <c r="B143" s="9">
        <v>44198.0</v>
      </c>
      <c r="C143" s="10" t="s">
        <v>20</v>
      </c>
      <c r="D143" s="11" t="s">
        <v>332</v>
      </c>
      <c r="E143" s="12" t="s">
        <v>367</v>
      </c>
      <c r="F143" s="13" t="s">
        <v>29</v>
      </c>
      <c r="G143" s="14"/>
      <c r="H143" s="15">
        <v>273.0</v>
      </c>
      <c r="I143" s="14"/>
      <c r="J143" s="15">
        <v>273.0</v>
      </c>
      <c r="K143" s="14"/>
      <c r="L143" s="14"/>
      <c r="M143" s="14"/>
      <c r="N143" s="16"/>
      <c r="O143" s="3">
        <f t="shared" si="1"/>
        <v>273</v>
      </c>
      <c r="P143" s="56"/>
      <c r="Q143" s="18" t="s">
        <v>34</v>
      </c>
      <c r="R143" s="18" t="s">
        <v>25</v>
      </c>
      <c r="S143" s="19" t="s">
        <v>333</v>
      </c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 ht="19.5" customHeight="1">
      <c r="A144" s="8" t="s">
        <v>1214</v>
      </c>
      <c r="B144" s="9">
        <v>44201.0</v>
      </c>
      <c r="C144" s="10" t="s">
        <v>27</v>
      </c>
      <c r="D144" s="11" t="s">
        <v>334</v>
      </c>
      <c r="E144" s="12" t="s">
        <v>27</v>
      </c>
      <c r="F144" s="13" t="s">
        <v>39</v>
      </c>
      <c r="G144" s="14"/>
      <c r="H144" s="15">
        <v>277.33</v>
      </c>
      <c r="I144" s="14"/>
      <c r="J144" s="15">
        <v>277.33</v>
      </c>
      <c r="K144" s="14"/>
      <c r="L144" s="14"/>
      <c r="M144" s="14"/>
      <c r="N144" s="16"/>
      <c r="O144" s="3">
        <f t="shared" si="1"/>
        <v>277.33</v>
      </c>
      <c r="P144" s="56"/>
      <c r="Q144" s="18" t="s">
        <v>30</v>
      </c>
      <c r="R144" s="18" t="s">
        <v>31</v>
      </c>
      <c r="S144" s="22" t="s">
        <v>335</v>
      </c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 ht="19.5" customHeight="1">
      <c r="A145" s="8" t="s">
        <v>1214</v>
      </c>
      <c r="B145" s="9">
        <v>44208.0</v>
      </c>
      <c r="C145" s="10" t="s">
        <v>27</v>
      </c>
      <c r="D145" s="11" t="s">
        <v>336</v>
      </c>
      <c r="E145" s="12" t="s">
        <v>27</v>
      </c>
      <c r="F145" s="13" t="s">
        <v>29</v>
      </c>
      <c r="G145" s="14"/>
      <c r="H145" s="15">
        <v>273.0</v>
      </c>
      <c r="I145" s="14"/>
      <c r="J145" s="15">
        <v>273.0</v>
      </c>
      <c r="K145" s="14"/>
      <c r="L145" s="14"/>
      <c r="M145" s="14"/>
      <c r="N145" s="16"/>
      <c r="O145" s="3">
        <f t="shared" si="1"/>
        <v>273</v>
      </c>
      <c r="P145" s="56"/>
      <c r="Q145" s="18" t="s">
        <v>30</v>
      </c>
      <c r="R145" s="18" t="s">
        <v>31</v>
      </c>
      <c r="S145" s="22" t="s">
        <v>337</v>
      </c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ht="19.5" customHeight="1">
      <c r="A146" s="8" t="s">
        <v>1214</v>
      </c>
      <c r="B146" s="9">
        <v>44215.0</v>
      </c>
      <c r="C146" s="10" t="s">
        <v>27</v>
      </c>
      <c r="D146" s="11" t="s">
        <v>338</v>
      </c>
      <c r="E146" s="12" t="s">
        <v>27</v>
      </c>
      <c r="F146" s="13" t="s">
        <v>29</v>
      </c>
      <c r="G146" s="14"/>
      <c r="H146" s="15">
        <v>273.0</v>
      </c>
      <c r="I146" s="14"/>
      <c r="J146" s="15">
        <v>273.0</v>
      </c>
      <c r="K146" s="14"/>
      <c r="L146" s="14"/>
      <c r="M146" s="14"/>
      <c r="N146" s="16"/>
      <c r="O146" s="3">
        <f t="shared" si="1"/>
        <v>273</v>
      </c>
      <c r="P146" s="56"/>
      <c r="Q146" s="18" t="s">
        <v>30</v>
      </c>
      <c r="R146" s="18" t="s">
        <v>31</v>
      </c>
      <c r="S146" s="22" t="s">
        <v>339</v>
      </c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 ht="19.5" customHeight="1">
      <c r="A147" s="8" t="s">
        <v>1214</v>
      </c>
      <c r="B147" s="9">
        <v>44228.0</v>
      </c>
      <c r="C147" s="10" t="s">
        <v>20</v>
      </c>
      <c r="D147" s="11" t="s">
        <v>340</v>
      </c>
      <c r="E147" s="12" t="s">
        <v>367</v>
      </c>
      <c r="F147" s="13" t="s">
        <v>29</v>
      </c>
      <c r="G147" s="14"/>
      <c r="H147" s="15">
        <v>273.0</v>
      </c>
      <c r="I147" s="14"/>
      <c r="J147" s="15">
        <v>273.0</v>
      </c>
      <c r="K147" s="14"/>
      <c r="L147" s="14"/>
      <c r="M147" s="14"/>
      <c r="N147" s="16"/>
      <c r="O147" s="3">
        <f t="shared" si="1"/>
        <v>273</v>
      </c>
      <c r="P147" s="56"/>
      <c r="Q147" s="18" t="s">
        <v>34</v>
      </c>
      <c r="R147" s="18" t="s">
        <v>25</v>
      </c>
      <c r="S147" s="19" t="s">
        <v>341</v>
      </c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 ht="19.5" customHeight="1">
      <c r="A148" s="8" t="s">
        <v>1214</v>
      </c>
      <c r="B148" s="9">
        <v>44229.0</v>
      </c>
      <c r="C148" s="10" t="s">
        <v>27</v>
      </c>
      <c r="D148" s="11" t="s">
        <v>342</v>
      </c>
      <c r="E148" s="12" t="s">
        <v>27</v>
      </c>
      <c r="F148" s="13" t="s">
        <v>39</v>
      </c>
      <c r="G148" s="14"/>
      <c r="H148" s="15">
        <v>410.0</v>
      </c>
      <c r="I148" s="14"/>
      <c r="J148" s="15">
        <v>410.0</v>
      </c>
      <c r="K148" s="14"/>
      <c r="L148" s="14"/>
      <c r="M148" s="14"/>
      <c r="N148" s="16"/>
      <c r="O148" s="3">
        <f t="shared" si="1"/>
        <v>410</v>
      </c>
      <c r="P148" s="56"/>
      <c r="Q148" s="18" t="s">
        <v>30</v>
      </c>
      <c r="R148" s="18" t="s">
        <v>31</v>
      </c>
      <c r="S148" s="22" t="s">
        <v>343</v>
      </c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 ht="19.5" customHeight="1">
      <c r="A149" s="8" t="s">
        <v>1214</v>
      </c>
      <c r="B149" s="9">
        <v>44235.0</v>
      </c>
      <c r="C149" s="10" t="s">
        <v>67</v>
      </c>
      <c r="D149" s="11" t="s">
        <v>344</v>
      </c>
      <c r="E149" s="12" t="s">
        <v>367</v>
      </c>
      <c r="F149" s="13" t="s">
        <v>345</v>
      </c>
      <c r="G149" s="14"/>
      <c r="H149" s="15">
        <v>724.0</v>
      </c>
      <c r="I149" s="14"/>
      <c r="J149" s="15">
        <v>724.0</v>
      </c>
      <c r="K149" s="14"/>
      <c r="L149" s="14"/>
      <c r="M149" s="14"/>
      <c r="N149" s="23">
        <v>170.0</v>
      </c>
      <c r="O149" s="3">
        <f t="shared" si="1"/>
        <v>554</v>
      </c>
      <c r="P149" s="57" t="s">
        <v>346</v>
      </c>
      <c r="Q149" s="18" t="s">
        <v>30</v>
      </c>
      <c r="R149" s="18" t="s">
        <v>31</v>
      </c>
      <c r="S149" s="22" t="s">
        <v>347</v>
      </c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 ht="19.5" customHeight="1">
      <c r="A150" s="8" t="s">
        <v>1214</v>
      </c>
      <c r="B150" s="9">
        <v>44235.0</v>
      </c>
      <c r="C150" s="10" t="s">
        <v>27</v>
      </c>
      <c r="D150" s="11" t="s">
        <v>348</v>
      </c>
      <c r="E150" s="12" t="s">
        <v>27</v>
      </c>
      <c r="F150" s="13" t="s">
        <v>39</v>
      </c>
      <c r="G150" s="14"/>
      <c r="H150" s="15">
        <v>410.0</v>
      </c>
      <c r="I150" s="14"/>
      <c r="J150" s="15">
        <v>410.0</v>
      </c>
      <c r="K150" s="14"/>
      <c r="L150" s="14"/>
      <c r="M150" s="14"/>
      <c r="N150" s="16"/>
      <c r="O150" s="3">
        <f t="shared" si="1"/>
        <v>410</v>
      </c>
      <c r="P150" s="56"/>
      <c r="Q150" s="18" t="s">
        <v>30</v>
      </c>
      <c r="R150" s="18" t="s">
        <v>31</v>
      </c>
      <c r="S150" s="22" t="s">
        <v>349</v>
      </c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 ht="19.5" customHeight="1">
      <c r="A151" s="8" t="s">
        <v>1214</v>
      </c>
      <c r="B151" s="9">
        <v>44235.0</v>
      </c>
      <c r="C151" s="10" t="s">
        <v>27</v>
      </c>
      <c r="D151" s="11" t="s">
        <v>350</v>
      </c>
      <c r="E151" s="12" t="s">
        <v>27</v>
      </c>
      <c r="F151" s="13" t="s">
        <v>23</v>
      </c>
      <c r="G151" s="14"/>
      <c r="H151" s="15">
        <v>1138.0</v>
      </c>
      <c r="I151" s="14"/>
      <c r="J151" s="15">
        <v>1138.0</v>
      </c>
      <c r="K151" s="14"/>
      <c r="L151" s="14"/>
      <c r="M151" s="14"/>
      <c r="N151" s="16"/>
      <c r="O151" s="3">
        <f t="shared" si="1"/>
        <v>1138</v>
      </c>
      <c r="P151" s="56"/>
      <c r="Q151" s="18" t="s">
        <v>30</v>
      </c>
      <c r="R151" s="18" t="s">
        <v>31</v>
      </c>
      <c r="S151" s="22" t="s">
        <v>351</v>
      </c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</row>
    <row r="152" ht="19.5" customHeight="1">
      <c r="A152" s="8" t="s">
        <v>1214</v>
      </c>
      <c r="B152" s="9">
        <v>44236.0</v>
      </c>
      <c r="C152" s="10" t="s">
        <v>27</v>
      </c>
      <c r="D152" s="11" t="s">
        <v>352</v>
      </c>
      <c r="E152" s="12" t="s">
        <v>27</v>
      </c>
      <c r="F152" s="13" t="s">
        <v>39</v>
      </c>
      <c r="G152" s="14"/>
      <c r="H152" s="15">
        <v>410.0</v>
      </c>
      <c r="I152" s="14"/>
      <c r="J152" s="15">
        <v>410.0</v>
      </c>
      <c r="K152" s="14"/>
      <c r="L152" s="14"/>
      <c r="M152" s="15">
        <v>250.0</v>
      </c>
      <c r="N152" s="16"/>
      <c r="O152" s="3">
        <f t="shared" si="1"/>
        <v>660</v>
      </c>
      <c r="P152" s="56"/>
      <c r="Q152" s="18" t="s">
        <v>30</v>
      </c>
      <c r="R152" s="18" t="s">
        <v>31</v>
      </c>
      <c r="S152" s="22" t="s">
        <v>353</v>
      </c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</row>
    <row r="153" ht="19.5" customHeight="1">
      <c r="A153" s="8" t="s">
        <v>1214</v>
      </c>
      <c r="B153" s="9">
        <v>44236.0</v>
      </c>
      <c r="C153" s="10" t="s">
        <v>27</v>
      </c>
      <c r="D153" s="11" t="s">
        <v>354</v>
      </c>
      <c r="E153" s="12" t="s">
        <v>27</v>
      </c>
      <c r="F153" s="13" t="s">
        <v>29</v>
      </c>
      <c r="G153" s="14"/>
      <c r="H153" s="15">
        <v>273.0</v>
      </c>
      <c r="I153" s="14"/>
      <c r="J153" s="15">
        <v>273.0</v>
      </c>
      <c r="K153" s="14"/>
      <c r="L153" s="14"/>
      <c r="M153" s="14"/>
      <c r="N153" s="16"/>
      <c r="O153" s="3">
        <f t="shared" si="1"/>
        <v>273</v>
      </c>
      <c r="P153" s="56"/>
      <c r="Q153" s="18" t="s">
        <v>30</v>
      </c>
      <c r="R153" s="18" t="s">
        <v>31</v>
      </c>
      <c r="S153" s="22" t="s">
        <v>355</v>
      </c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</row>
    <row r="154" ht="19.5" customHeight="1">
      <c r="A154" s="8" t="s">
        <v>1214</v>
      </c>
      <c r="B154" s="9">
        <v>44251.0</v>
      </c>
      <c r="C154" s="10" t="s">
        <v>27</v>
      </c>
      <c r="D154" s="11" t="s">
        <v>356</v>
      </c>
      <c r="E154" s="12" t="s">
        <v>27</v>
      </c>
      <c r="F154" s="13" t="s">
        <v>29</v>
      </c>
      <c r="G154" s="14"/>
      <c r="H154" s="15">
        <v>273.0</v>
      </c>
      <c r="I154" s="14"/>
      <c r="J154" s="15">
        <v>273.0</v>
      </c>
      <c r="K154" s="14"/>
      <c r="L154" s="14"/>
      <c r="M154" s="14"/>
      <c r="N154" s="16"/>
      <c r="O154" s="3">
        <f t="shared" si="1"/>
        <v>273</v>
      </c>
      <c r="P154" s="56"/>
      <c r="Q154" s="18" t="s">
        <v>30</v>
      </c>
      <c r="R154" s="18" t="s">
        <v>31</v>
      </c>
      <c r="S154" s="22" t="s">
        <v>357</v>
      </c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</row>
    <row r="155" ht="19.5" customHeight="1">
      <c r="A155" s="8" t="s">
        <v>1214</v>
      </c>
      <c r="B155" s="9">
        <v>44257.0</v>
      </c>
      <c r="C155" s="10" t="s">
        <v>27</v>
      </c>
      <c r="D155" s="11" t="s">
        <v>358</v>
      </c>
      <c r="E155" s="12" t="s">
        <v>367</v>
      </c>
      <c r="F155" s="13" t="s">
        <v>39</v>
      </c>
      <c r="G155" s="14"/>
      <c r="H155" s="15">
        <v>427.33</v>
      </c>
      <c r="I155" s="14"/>
      <c r="J155" s="15">
        <v>427.33</v>
      </c>
      <c r="K155" s="14"/>
      <c r="L155" s="14"/>
      <c r="M155" s="14"/>
      <c r="N155" s="16"/>
      <c r="O155" s="3">
        <f t="shared" si="1"/>
        <v>427.33</v>
      </c>
      <c r="P155" s="56"/>
      <c r="Q155" s="18" t="s">
        <v>34</v>
      </c>
      <c r="R155" s="18" t="s">
        <v>25</v>
      </c>
      <c r="S155" s="19" t="s">
        <v>359</v>
      </c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</row>
    <row r="156" ht="19.5" customHeight="1">
      <c r="A156" s="8" t="s">
        <v>1214</v>
      </c>
      <c r="B156" s="9">
        <v>44259.0</v>
      </c>
      <c r="C156" s="10" t="s">
        <v>20</v>
      </c>
      <c r="D156" s="11" t="s">
        <v>360</v>
      </c>
      <c r="E156" s="12" t="s">
        <v>367</v>
      </c>
      <c r="F156" s="13" t="s">
        <v>39</v>
      </c>
      <c r="G156" s="14"/>
      <c r="H156" s="15">
        <v>453.25</v>
      </c>
      <c r="I156" s="14"/>
      <c r="J156" s="15">
        <v>453.25</v>
      </c>
      <c r="K156" s="14"/>
      <c r="L156" s="15">
        <v>1600.0</v>
      </c>
      <c r="M156" s="14"/>
      <c r="N156" s="16"/>
      <c r="O156" s="3">
        <f t="shared" si="1"/>
        <v>2053.25</v>
      </c>
      <c r="P156" s="28"/>
      <c r="Q156" s="18" t="s">
        <v>34</v>
      </c>
      <c r="R156" s="18" t="s">
        <v>25</v>
      </c>
      <c r="S156" s="19" t="s">
        <v>361</v>
      </c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ht="19.5" customHeight="1">
      <c r="A157" s="8" t="s">
        <v>1214</v>
      </c>
      <c r="B157" s="9">
        <v>44259.0</v>
      </c>
      <c r="C157" s="10" t="s">
        <v>27</v>
      </c>
      <c r="D157" s="11" t="s">
        <v>362</v>
      </c>
      <c r="E157" s="12" t="s">
        <v>27</v>
      </c>
      <c r="F157" s="13" t="s">
        <v>29</v>
      </c>
      <c r="G157" s="14"/>
      <c r="H157" s="15">
        <v>322.67</v>
      </c>
      <c r="I157" s="14"/>
      <c r="J157" s="15">
        <v>322.67</v>
      </c>
      <c r="K157" s="14"/>
      <c r="L157" s="14"/>
      <c r="M157" s="14"/>
      <c r="N157" s="16"/>
      <c r="O157" s="3">
        <f t="shared" si="1"/>
        <v>322.67</v>
      </c>
      <c r="P157" s="56"/>
      <c r="Q157" s="18" t="s">
        <v>30</v>
      </c>
      <c r="R157" s="18" t="s">
        <v>31</v>
      </c>
      <c r="S157" s="22" t="s">
        <v>363</v>
      </c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 ht="19.5" customHeight="1">
      <c r="A158" s="8" t="s">
        <v>1214</v>
      </c>
      <c r="B158" s="9">
        <v>44260.0</v>
      </c>
      <c r="C158" s="10" t="s">
        <v>20</v>
      </c>
      <c r="D158" s="11" t="s">
        <v>364</v>
      </c>
      <c r="E158" s="12" t="s">
        <v>367</v>
      </c>
      <c r="F158" s="13" t="s">
        <v>39</v>
      </c>
      <c r="G158" s="14"/>
      <c r="H158" s="15">
        <v>410.0</v>
      </c>
      <c r="I158" s="14"/>
      <c r="J158" s="15">
        <v>410.0</v>
      </c>
      <c r="K158" s="14"/>
      <c r="L158" s="14"/>
      <c r="M158" s="14"/>
      <c r="N158" s="16"/>
      <c r="O158" s="3">
        <f t="shared" si="1"/>
        <v>410</v>
      </c>
      <c r="P158" s="56"/>
      <c r="Q158" s="18" t="s">
        <v>34</v>
      </c>
      <c r="R158" s="18" t="s">
        <v>25</v>
      </c>
      <c r="S158" s="19" t="s">
        <v>365</v>
      </c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 ht="19.5" customHeight="1">
      <c r="A159" s="8" t="s">
        <v>1214</v>
      </c>
      <c r="B159" s="9">
        <v>44261.0</v>
      </c>
      <c r="C159" s="10" t="s">
        <v>20</v>
      </c>
      <c r="D159" s="11" t="s">
        <v>366</v>
      </c>
      <c r="E159" s="12" t="s">
        <v>367</v>
      </c>
      <c r="F159" s="13" t="s">
        <v>29</v>
      </c>
      <c r="G159" s="14"/>
      <c r="H159" s="15">
        <v>273.0</v>
      </c>
      <c r="I159" s="14"/>
      <c r="J159" s="15">
        <v>273.0</v>
      </c>
      <c r="K159" s="14"/>
      <c r="L159" s="14"/>
      <c r="M159" s="14"/>
      <c r="N159" s="16"/>
      <c r="O159" s="3">
        <f t="shared" si="1"/>
        <v>273</v>
      </c>
      <c r="P159" s="56"/>
      <c r="Q159" s="18" t="s">
        <v>368</v>
      </c>
      <c r="R159" s="18" t="s">
        <v>31</v>
      </c>
      <c r="S159" s="22" t="s">
        <v>369</v>
      </c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</row>
    <row r="160" ht="19.5" customHeight="1">
      <c r="A160" s="8" t="s">
        <v>1214</v>
      </c>
      <c r="B160" s="9">
        <v>44262.0</v>
      </c>
      <c r="C160" s="10" t="s">
        <v>20</v>
      </c>
      <c r="D160" s="11" t="s">
        <v>370</v>
      </c>
      <c r="E160" s="12" t="s">
        <v>100</v>
      </c>
      <c r="F160" s="13" t="s">
        <v>29</v>
      </c>
      <c r="G160" s="14"/>
      <c r="H160" s="15">
        <v>273.0</v>
      </c>
      <c r="I160" s="14"/>
      <c r="J160" s="15">
        <v>273.0</v>
      </c>
      <c r="K160" s="14"/>
      <c r="L160" s="14"/>
      <c r="M160" s="14"/>
      <c r="N160" s="16"/>
      <c r="O160" s="3">
        <f t="shared" si="1"/>
        <v>273</v>
      </c>
      <c r="P160" s="56"/>
      <c r="Q160" s="18" t="s">
        <v>34</v>
      </c>
      <c r="R160" s="18" t="s">
        <v>31</v>
      </c>
      <c r="S160" s="22" t="s">
        <v>371</v>
      </c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 ht="19.5" customHeight="1">
      <c r="A161" s="8" t="s">
        <v>1214</v>
      </c>
      <c r="B161" s="9">
        <v>44263.0</v>
      </c>
      <c r="C161" s="10" t="s">
        <v>27</v>
      </c>
      <c r="D161" s="11" t="s">
        <v>372</v>
      </c>
      <c r="E161" s="12" t="s">
        <v>100</v>
      </c>
      <c r="F161" s="13" t="s">
        <v>29</v>
      </c>
      <c r="G161" s="14"/>
      <c r="H161" s="15">
        <v>273.0</v>
      </c>
      <c r="I161" s="14"/>
      <c r="J161" s="15">
        <v>273.0</v>
      </c>
      <c r="K161" s="14"/>
      <c r="L161" s="14"/>
      <c r="M161" s="14"/>
      <c r="N161" s="16"/>
      <c r="O161" s="3">
        <f t="shared" si="1"/>
        <v>273</v>
      </c>
      <c r="P161" s="56"/>
      <c r="Q161" s="18">
        <v>15.0</v>
      </c>
      <c r="R161" s="18" t="s">
        <v>31</v>
      </c>
      <c r="S161" s="22" t="s">
        <v>373</v>
      </c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 ht="19.5" customHeight="1">
      <c r="A162" s="8" t="s">
        <v>1214</v>
      </c>
      <c r="B162" s="9">
        <v>44263.0</v>
      </c>
      <c r="C162" s="10" t="s">
        <v>27</v>
      </c>
      <c r="D162" s="11" t="s">
        <v>374</v>
      </c>
      <c r="E162" s="12" t="s">
        <v>27</v>
      </c>
      <c r="F162" s="13" t="s">
        <v>29</v>
      </c>
      <c r="G162" s="14"/>
      <c r="H162" s="15">
        <v>273.0</v>
      </c>
      <c r="I162" s="14"/>
      <c r="J162" s="15">
        <v>273.0</v>
      </c>
      <c r="K162" s="14"/>
      <c r="L162" s="14"/>
      <c r="M162" s="14"/>
      <c r="N162" s="16"/>
      <c r="O162" s="3">
        <f t="shared" si="1"/>
        <v>273</v>
      </c>
      <c r="P162" s="56"/>
      <c r="Q162" s="18" t="s">
        <v>30</v>
      </c>
      <c r="R162" s="18" t="s">
        <v>31</v>
      </c>
      <c r="S162" s="22" t="s">
        <v>375</v>
      </c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 ht="19.5" customHeight="1">
      <c r="A163" s="8" t="s">
        <v>1214</v>
      </c>
      <c r="B163" s="9">
        <v>44263.0</v>
      </c>
      <c r="C163" s="10" t="s">
        <v>27</v>
      </c>
      <c r="D163" s="11" t="s">
        <v>376</v>
      </c>
      <c r="E163" s="12" t="s">
        <v>27</v>
      </c>
      <c r="F163" s="13" t="s">
        <v>39</v>
      </c>
      <c r="G163" s="14"/>
      <c r="H163" s="15">
        <v>410.0</v>
      </c>
      <c r="I163" s="14"/>
      <c r="J163" s="15">
        <v>410.0</v>
      </c>
      <c r="K163" s="14"/>
      <c r="L163" s="14"/>
      <c r="M163" s="14"/>
      <c r="N163" s="16"/>
      <c r="O163" s="3">
        <f t="shared" si="1"/>
        <v>410</v>
      </c>
      <c r="P163" s="56"/>
      <c r="Q163" s="18" t="s">
        <v>30</v>
      </c>
      <c r="R163" s="18" t="s">
        <v>31</v>
      </c>
      <c r="S163" s="22" t="s">
        <v>377</v>
      </c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 ht="19.5" customHeight="1">
      <c r="A164" s="8" t="s">
        <v>1214</v>
      </c>
      <c r="B164" s="9">
        <v>44264.0</v>
      </c>
      <c r="C164" s="10" t="s">
        <v>20</v>
      </c>
      <c r="D164" s="11" t="s">
        <v>378</v>
      </c>
      <c r="E164" s="12" t="s">
        <v>100</v>
      </c>
      <c r="F164" s="13" t="s">
        <v>29</v>
      </c>
      <c r="G164" s="14"/>
      <c r="H164" s="15">
        <v>273.0</v>
      </c>
      <c r="I164" s="14"/>
      <c r="J164" s="15">
        <v>273.0</v>
      </c>
      <c r="K164" s="14"/>
      <c r="L164" s="14"/>
      <c r="M164" s="14"/>
      <c r="N164" s="16"/>
      <c r="O164" s="3">
        <f t="shared" si="1"/>
        <v>273</v>
      </c>
      <c r="P164" s="56"/>
      <c r="Q164" s="18" t="s">
        <v>379</v>
      </c>
      <c r="R164" s="18" t="s">
        <v>31</v>
      </c>
      <c r="S164" s="22" t="s">
        <v>380</v>
      </c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 ht="19.5" customHeight="1">
      <c r="A165" s="8" t="s">
        <v>1214</v>
      </c>
      <c r="B165" s="9">
        <v>44264.0</v>
      </c>
      <c r="C165" s="10" t="s">
        <v>20</v>
      </c>
      <c r="D165" s="11" t="s">
        <v>381</v>
      </c>
      <c r="E165" s="12" t="s">
        <v>367</v>
      </c>
      <c r="F165" s="13" t="s">
        <v>39</v>
      </c>
      <c r="G165" s="14"/>
      <c r="H165" s="15">
        <v>420.66999999999996</v>
      </c>
      <c r="I165" s="14"/>
      <c r="J165" s="15">
        <v>420.66999999999996</v>
      </c>
      <c r="K165" s="14"/>
      <c r="L165" s="14"/>
      <c r="M165" s="15">
        <f>266.67*2</f>
        <v>533.34</v>
      </c>
      <c r="N165" s="16"/>
      <c r="O165" s="3">
        <f t="shared" si="1"/>
        <v>954.01</v>
      </c>
      <c r="P165" s="56"/>
      <c r="Q165" s="18" t="s">
        <v>24</v>
      </c>
      <c r="R165" s="18" t="s">
        <v>25</v>
      </c>
      <c r="S165" s="19" t="s">
        <v>382</v>
      </c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ht="19.5" customHeight="1">
      <c r="A166" s="8" t="s">
        <v>1214</v>
      </c>
      <c r="B166" s="9">
        <v>44265.0</v>
      </c>
      <c r="C166" s="10" t="s">
        <v>20</v>
      </c>
      <c r="D166" s="11" t="s">
        <v>383</v>
      </c>
      <c r="E166" s="12" t="s">
        <v>100</v>
      </c>
      <c r="F166" s="13" t="s">
        <v>29</v>
      </c>
      <c r="G166" s="14"/>
      <c r="H166" s="15">
        <v>273.0</v>
      </c>
      <c r="I166" s="14"/>
      <c r="J166" s="15">
        <v>273.0</v>
      </c>
      <c r="K166" s="14"/>
      <c r="L166" s="14"/>
      <c r="M166" s="14"/>
      <c r="N166" s="16"/>
      <c r="O166" s="3">
        <f t="shared" si="1"/>
        <v>273</v>
      </c>
      <c r="P166" s="56"/>
      <c r="Q166" s="18" t="s">
        <v>384</v>
      </c>
      <c r="R166" s="18" t="s">
        <v>31</v>
      </c>
      <c r="S166" s="22" t="s">
        <v>385</v>
      </c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 ht="19.5" customHeight="1">
      <c r="A167" s="8" t="s">
        <v>1214</v>
      </c>
      <c r="B167" s="9">
        <v>44265.0</v>
      </c>
      <c r="C167" s="10" t="s">
        <v>27</v>
      </c>
      <c r="D167" s="11" t="s">
        <v>386</v>
      </c>
      <c r="E167" s="12" t="s">
        <v>27</v>
      </c>
      <c r="F167" s="13" t="s">
        <v>39</v>
      </c>
      <c r="G167" s="14"/>
      <c r="H167" s="15">
        <v>410.0</v>
      </c>
      <c r="I167" s="14"/>
      <c r="J167" s="15">
        <v>410.0</v>
      </c>
      <c r="K167" s="14"/>
      <c r="L167" s="14"/>
      <c r="M167" s="14"/>
      <c r="N167" s="16"/>
      <c r="O167" s="3">
        <f t="shared" si="1"/>
        <v>410</v>
      </c>
      <c r="P167" s="56"/>
      <c r="Q167" s="18" t="s">
        <v>30</v>
      </c>
      <c r="R167" s="18" t="s">
        <v>31</v>
      </c>
      <c r="S167" s="22" t="s">
        <v>387</v>
      </c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 ht="19.5" customHeight="1">
      <c r="A168" s="8" t="s">
        <v>1214</v>
      </c>
      <c r="B168" s="9">
        <v>44266.0</v>
      </c>
      <c r="C168" s="10" t="s">
        <v>20</v>
      </c>
      <c r="D168" s="11" t="s">
        <v>388</v>
      </c>
      <c r="E168" s="12" t="s">
        <v>367</v>
      </c>
      <c r="F168" s="13" t="s">
        <v>23</v>
      </c>
      <c r="G168" s="14"/>
      <c r="H168" s="15">
        <v>1646.0</v>
      </c>
      <c r="I168" s="14"/>
      <c r="J168" s="15">
        <v>1646.0</v>
      </c>
      <c r="K168" s="14"/>
      <c r="L168" s="14"/>
      <c r="M168" s="15">
        <v>500.0</v>
      </c>
      <c r="N168" s="16"/>
      <c r="O168" s="3">
        <f t="shared" si="1"/>
        <v>2146</v>
      </c>
      <c r="P168" s="56"/>
      <c r="Q168" s="18" t="s">
        <v>30</v>
      </c>
      <c r="R168" s="18" t="s">
        <v>25</v>
      </c>
      <c r="S168" s="19" t="s">
        <v>389</v>
      </c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 ht="19.5" customHeight="1">
      <c r="A169" s="8" t="s">
        <v>1214</v>
      </c>
      <c r="B169" s="9">
        <v>44266.0</v>
      </c>
      <c r="C169" s="10" t="s">
        <v>27</v>
      </c>
      <c r="D169" s="11" t="s">
        <v>390</v>
      </c>
      <c r="E169" s="12" t="s">
        <v>27</v>
      </c>
      <c r="F169" s="13" t="s">
        <v>23</v>
      </c>
      <c r="G169" s="14"/>
      <c r="H169" s="15">
        <v>1138.0</v>
      </c>
      <c r="I169" s="14"/>
      <c r="J169" s="15">
        <v>1138.0</v>
      </c>
      <c r="K169" s="14"/>
      <c r="L169" s="14"/>
      <c r="M169" s="14"/>
      <c r="N169" s="16"/>
      <c r="O169" s="3">
        <f t="shared" si="1"/>
        <v>1138</v>
      </c>
      <c r="P169" s="56"/>
      <c r="Q169" s="18" t="s">
        <v>30</v>
      </c>
      <c r="R169" s="18" t="s">
        <v>31</v>
      </c>
      <c r="S169" s="22" t="s">
        <v>391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 ht="19.5" customHeight="1">
      <c r="A170" s="8" t="s">
        <v>1214</v>
      </c>
      <c r="B170" s="9">
        <v>45555.0</v>
      </c>
      <c r="C170" s="10" t="s">
        <v>27</v>
      </c>
      <c r="D170" s="11" t="s">
        <v>390</v>
      </c>
      <c r="E170" s="12" t="s">
        <v>367</v>
      </c>
      <c r="F170" s="13" t="s">
        <v>392</v>
      </c>
      <c r="G170" s="15">
        <f>840+120</f>
        <v>960</v>
      </c>
      <c r="H170" s="14"/>
      <c r="I170" s="14"/>
      <c r="J170" s="14"/>
      <c r="K170" s="14"/>
      <c r="L170" s="15">
        <f>840+120</f>
        <v>960</v>
      </c>
      <c r="M170" s="14"/>
      <c r="N170" s="16"/>
      <c r="O170" s="3">
        <f t="shared" si="1"/>
        <v>960</v>
      </c>
      <c r="P170" s="56"/>
      <c r="Q170" s="18" t="s">
        <v>30</v>
      </c>
      <c r="R170" s="18" t="s">
        <v>25</v>
      </c>
      <c r="S170" s="22" t="s">
        <v>391</v>
      </c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 ht="19.5" customHeight="1">
      <c r="A171" s="8" t="s">
        <v>1214</v>
      </c>
      <c r="B171" s="9">
        <v>44266.0</v>
      </c>
      <c r="C171" s="10" t="s">
        <v>27</v>
      </c>
      <c r="D171" s="11" t="s">
        <v>393</v>
      </c>
      <c r="E171" s="12" t="s">
        <v>27</v>
      </c>
      <c r="F171" s="13" t="s">
        <v>39</v>
      </c>
      <c r="G171" s="14"/>
      <c r="H171" s="15">
        <v>410.0</v>
      </c>
      <c r="I171" s="14"/>
      <c r="J171" s="15">
        <v>410.0</v>
      </c>
      <c r="K171" s="14"/>
      <c r="L171" s="14"/>
      <c r="M171" s="14"/>
      <c r="N171" s="16"/>
      <c r="O171" s="3">
        <f t="shared" si="1"/>
        <v>410</v>
      </c>
      <c r="P171" s="56"/>
      <c r="Q171" s="18" t="s">
        <v>30</v>
      </c>
      <c r="R171" s="18" t="s">
        <v>31</v>
      </c>
      <c r="S171" s="22" t="s">
        <v>394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 ht="19.5" customHeight="1">
      <c r="A172" s="8" t="s">
        <v>1214</v>
      </c>
      <c r="B172" s="9">
        <v>44269.0</v>
      </c>
      <c r="C172" s="10" t="s">
        <v>27</v>
      </c>
      <c r="D172" s="11" t="s">
        <v>395</v>
      </c>
      <c r="E172" s="12" t="s">
        <v>27</v>
      </c>
      <c r="F172" s="13" t="s">
        <v>29</v>
      </c>
      <c r="G172" s="14"/>
      <c r="H172" s="15">
        <v>273.0</v>
      </c>
      <c r="I172" s="14"/>
      <c r="J172" s="15">
        <v>273.0</v>
      </c>
      <c r="K172" s="14"/>
      <c r="L172" s="14"/>
      <c r="M172" s="14"/>
      <c r="N172" s="16"/>
      <c r="O172" s="3">
        <f t="shared" si="1"/>
        <v>273</v>
      </c>
      <c r="P172" s="56"/>
      <c r="Q172" s="18" t="s">
        <v>30</v>
      </c>
      <c r="R172" s="18" t="s">
        <v>31</v>
      </c>
      <c r="S172" s="22" t="s">
        <v>396</v>
      </c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 ht="19.5" customHeight="1">
      <c r="A173" s="8" t="s">
        <v>1214</v>
      </c>
      <c r="B173" s="9">
        <v>44270.0</v>
      </c>
      <c r="C173" s="10" t="s">
        <v>27</v>
      </c>
      <c r="D173" s="11" t="s">
        <v>397</v>
      </c>
      <c r="E173" s="12" t="s">
        <v>27</v>
      </c>
      <c r="F173" s="13" t="s">
        <v>39</v>
      </c>
      <c r="G173" s="14"/>
      <c r="H173" s="15">
        <v>410.0</v>
      </c>
      <c r="I173" s="14"/>
      <c r="J173" s="15">
        <v>410.0</v>
      </c>
      <c r="K173" s="14"/>
      <c r="L173" s="14"/>
      <c r="M173" s="14"/>
      <c r="N173" s="16"/>
      <c r="O173" s="3">
        <f t="shared" si="1"/>
        <v>410</v>
      </c>
      <c r="P173" s="56"/>
      <c r="Q173" s="18" t="s">
        <v>30</v>
      </c>
      <c r="R173" s="18" t="s">
        <v>31</v>
      </c>
      <c r="S173" s="22" t="s">
        <v>398</v>
      </c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ht="19.5" customHeight="1">
      <c r="A174" s="8" t="s">
        <v>1214</v>
      </c>
      <c r="B174" s="9">
        <v>44270.0</v>
      </c>
      <c r="C174" s="10" t="s">
        <v>27</v>
      </c>
      <c r="D174" s="11" t="s">
        <v>399</v>
      </c>
      <c r="E174" s="12" t="s">
        <v>27</v>
      </c>
      <c r="F174" s="13" t="s">
        <v>29</v>
      </c>
      <c r="G174" s="14"/>
      <c r="H174" s="15">
        <v>273.0</v>
      </c>
      <c r="I174" s="14"/>
      <c r="J174" s="15">
        <v>273.0</v>
      </c>
      <c r="K174" s="14"/>
      <c r="L174" s="14"/>
      <c r="M174" s="14"/>
      <c r="N174" s="16"/>
      <c r="O174" s="3">
        <f t="shared" si="1"/>
        <v>273</v>
      </c>
      <c r="P174" s="56"/>
      <c r="Q174" s="18" t="s">
        <v>30</v>
      </c>
      <c r="R174" s="18" t="s">
        <v>31</v>
      </c>
      <c r="S174" s="22" t="s">
        <v>400</v>
      </c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 ht="19.5" customHeight="1">
      <c r="A175" s="8" t="s">
        <v>1214</v>
      </c>
      <c r="B175" s="9">
        <v>44271.0</v>
      </c>
      <c r="C175" s="10" t="s">
        <v>27</v>
      </c>
      <c r="D175" s="11" t="s">
        <v>401</v>
      </c>
      <c r="E175" s="12" t="s">
        <v>27</v>
      </c>
      <c r="F175" s="13" t="s">
        <v>29</v>
      </c>
      <c r="G175" s="14"/>
      <c r="H175" s="15">
        <v>273.0</v>
      </c>
      <c r="I175" s="14"/>
      <c r="J175" s="15">
        <v>273.0</v>
      </c>
      <c r="K175" s="14"/>
      <c r="L175" s="14"/>
      <c r="M175" s="14"/>
      <c r="N175" s="16"/>
      <c r="O175" s="3">
        <f t="shared" si="1"/>
        <v>273</v>
      </c>
      <c r="P175" s="56"/>
      <c r="Q175" s="18" t="s">
        <v>30</v>
      </c>
      <c r="R175" s="18" t="s">
        <v>31</v>
      </c>
      <c r="S175" s="22" t="s">
        <v>402</v>
      </c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 ht="19.5" customHeight="1">
      <c r="A176" s="8" t="s">
        <v>1214</v>
      </c>
      <c r="B176" s="9">
        <v>44271.0</v>
      </c>
      <c r="C176" s="10" t="s">
        <v>27</v>
      </c>
      <c r="D176" s="11" t="s">
        <v>403</v>
      </c>
      <c r="E176" s="12" t="s">
        <v>27</v>
      </c>
      <c r="F176" s="13" t="s">
        <v>39</v>
      </c>
      <c r="G176" s="14"/>
      <c r="H176" s="15">
        <v>423.33</v>
      </c>
      <c r="I176" s="14"/>
      <c r="J176" s="15">
        <v>423.33</v>
      </c>
      <c r="K176" s="14"/>
      <c r="L176" s="14"/>
      <c r="M176" s="14"/>
      <c r="N176" s="16"/>
      <c r="O176" s="3">
        <f t="shared" si="1"/>
        <v>423.33</v>
      </c>
      <c r="P176" s="56"/>
      <c r="Q176" s="18" t="s">
        <v>30</v>
      </c>
      <c r="R176" s="18" t="s">
        <v>31</v>
      </c>
      <c r="S176" s="22" t="s">
        <v>404</v>
      </c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 ht="19.5" customHeight="1">
      <c r="A177" s="8" t="s">
        <v>1214</v>
      </c>
      <c r="B177" s="9">
        <v>44274.0</v>
      </c>
      <c r="C177" s="10" t="s">
        <v>20</v>
      </c>
      <c r="D177" s="11" t="s">
        <v>405</v>
      </c>
      <c r="E177" s="12" t="s">
        <v>100</v>
      </c>
      <c r="F177" s="13" t="s">
        <v>39</v>
      </c>
      <c r="G177" s="14"/>
      <c r="H177" s="15">
        <v>410.0</v>
      </c>
      <c r="I177" s="14"/>
      <c r="J177" s="15">
        <v>410.0</v>
      </c>
      <c r="K177" s="14"/>
      <c r="L177" s="14"/>
      <c r="M177" s="14"/>
      <c r="N177" s="16"/>
      <c r="O177" s="3">
        <f t="shared" si="1"/>
        <v>410</v>
      </c>
      <c r="P177" s="56"/>
      <c r="Q177" s="18" t="s">
        <v>406</v>
      </c>
      <c r="R177" s="18" t="s">
        <v>31</v>
      </c>
      <c r="S177" s="22" t="s">
        <v>407</v>
      </c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ht="19.5" customHeight="1">
      <c r="A178" s="8" t="s">
        <v>1214</v>
      </c>
      <c r="B178" s="9">
        <v>44279.0</v>
      </c>
      <c r="C178" s="10" t="s">
        <v>27</v>
      </c>
      <c r="D178" s="11" t="s">
        <v>408</v>
      </c>
      <c r="E178" s="12" t="s">
        <v>27</v>
      </c>
      <c r="F178" s="13" t="s">
        <v>29</v>
      </c>
      <c r="G178" s="14"/>
      <c r="H178" s="15">
        <v>1081.67</v>
      </c>
      <c r="I178" s="14"/>
      <c r="J178" s="15">
        <v>1081.67</v>
      </c>
      <c r="K178" s="14"/>
      <c r="L178" s="14"/>
      <c r="M178" s="14"/>
      <c r="N178" s="16"/>
      <c r="O178" s="3">
        <f t="shared" si="1"/>
        <v>1081.67</v>
      </c>
      <c r="P178" s="56"/>
      <c r="Q178" s="18" t="s">
        <v>409</v>
      </c>
      <c r="R178" s="18" t="s">
        <v>31</v>
      </c>
      <c r="S178" s="22" t="s">
        <v>410</v>
      </c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</row>
    <row r="179" ht="19.5" customHeight="1">
      <c r="A179" s="8" t="s">
        <v>1214</v>
      </c>
      <c r="B179" s="9">
        <v>44280.0</v>
      </c>
      <c r="C179" s="10" t="s">
        <v>20</v>
      </c>
      <c r="D179" s="11" t="s">
        <v>411</v>
      </c>
      <c r="E179" s="12" t="s">
        <v>100</v>
      </c>
      <c r="F179" s="13" t="s">
        <v>29</v>
      </c>
      <c r="G179" s="14"/>
      <c r="H179" s="15">
        <v>273.0</v>
      </c>
      <c r="I179" s="14"/>
      <c r="J179" s="15">
        <v>273.0</v>
      </c>
      <c r="K179" s="14"/>
      <c r="L179" s="14"/>
      <c r="M179" s="14"/>
      <c r="N179" s="16"/>
      <c r="O179" s="3">
        <f t="shared" si="1"/>
        <v>273</v>
      </c>
      <c r="P179" s="56"/>
      <c r="Q179" s="18" t="s">
        <v>384</v>
      </c>
      <c r="R179" s="18" t="s">
        <v>31</v>
      </c>
      <c r="S179" s="22" t="s">
        <v>412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</row>
    <row r="180" ht="19.5" customHeight="1">
      <c r="A180" s="8" t="s">
        <v>1214</v>
      </c>
      <c r="B180" s="9">
        <v>44287.0</v>
      </c>
      <c r="C180" s="10" t="s">
        <v>20</v>
      </c>
      <c r="D180" s="11" t="s">
        <v>413</v>
      </c>
      <c r="E180" s="12" t="s">
        <v>100</v>
      </c>
      <c r="F180" s="13" t="s">
        <v>39</v>
      </c>
      <c r="G180" s="14"/>
      <c r="H180" s="15">
        <v>1498.4</v>
      </c>
      <c r="I180" s="14"/>
      <c r="J180" s="15">
        <v>1498.4</v>
      </c>
      <c r="K180" s="14"/>
      <c r="L180" s="14"/>
      <c r="M180" s="14"/>
      <c r="N180" s="16"/>
      <c r="O180" s="3">
        <f t="shared" si="1"/>
        <v>1498.4</v>
      </c>
      <c r="P180" s="56"/>
      <c r="Q180" s="18" t="s">
        <v>101</v>
      </c>
      <c r="R180" s="18" t="s">
        <v>31</v>
      </c>
      <c r="S180" s="22" t="s">
        <v>414</v>
      </c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</row>
    <row r="181" ht="19.5" customHeight="1">
      <c r="A181" s="8" t="s">
        <v>1214</v>
      </c>
      <c r="B181" s="9">
        <v>44287.0</v>
      </c>
      <c r="C181" s="10" t="s">
        <v>20</v>
      </c>
      <c r="D181" s="11" t="s">
        <v>415</v>
      </c>
      <c r="E181" s="12" t="s">
        <v>367</v>
      </c>
      <c r="F181" s="13" t="s">
        <v>39</v>
      </c>
      <c r="G181" s="14"/>
      <c r="H181" s="15">
        <v>410.0</v>
      </c>
      <c r="I181" s="14"/>
      <c r="J181" s="15">
        <v>410.0</v>
      </c>
      <c r="K181" s="14"/>
      <c r="L181" s="14"/>
      <c r="M181" s="14"/>
      <c r="N181" s="16"/>
      <c r="O181" s="3">
        <f t="shared" si="1"/>
        <v>410</v>
      </c>
      <c r="P181" s="56"/>
      <c r="Q181" s="18" t="s">
        <v>30</v>
      </c>
      <c r="R181" s="18" t="s">
        <v>25</v>
      </c>
      <c r="S181" s="19" t="s">
        <v>416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</row>
    <row r="182" ht="19.5" customHeight="1">
      <c r="A182" s="8" t="s">
        <v>1214</v>
      </c>
      <c r="B182" s="9">
        <v>44287.0</v>
      </c>
      <c r="C182" s="10" t="s">
        <v>20</v>
      </c>
      <c r="D182" s="11" t="s">
        <v>417</v>
      </c>
      <c r="E182" s="12" t="s">
        <v>367</v>
      </c>
      <c r="F182" s="13" t="s">
        <v>39</v>
      </c>
      <c r="G182" s="14"/>
      <c r="H182" s="15">
        <v>410.0</v>
      </c>
      <c r="I182" s="14"/>
      <c r="J182" s="15">
        <v>410.0</v>
      </c>
      <c r="K182" s="14"/>
      <c r="L182" s="15">
        <v>480.0</v>
      </c>
      <c r="M182" s="14"/>
      <c r="N182" s="16"/>
      <c r="O182" s="3">
        <f t="shared" si="1"/>
        <v>890</v>
      </c>
      <c r="P182" s="56"/>
      <c r="Q182" s="18" t="s">
        <v>30</v>
      </c>
      <c r="R182" s="18" t="s">
        <v>25</v>
      </c>
      <c r="S182" s="19" t="s">
        <v>418</v>
      </c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</row>
    <row r="183" ht="19.5" customHeight="1">
      <c r="A183" s="8" t="s">
        <v>1214</v>
      </c>
      <c r="B183" s="9">
        <v>44287.0</v>
      </c>
      <c r="C183" s="10" t="s">
        <v>20</v>
      </c>
      <c r="D183" s="11" t="s">
        <v>419</v>
      </c>
      <c r="E183" s="12" t="s">
        <v>420</v>
      </c>
      <c r="F183" s="13" t="s">
        <v>39</v>
      </c>
      <c r="G183" s="14"/>
      <c r="H183" s="15">
        <v>273.0</v>
      </c>
      <c r="I183" s="14"/>
      <c r="J183" s="15">
        <v>273.0</v>
      </c>
      <c r="K183" s="14"/>
      <c r="L183" s="14"/>
      <c r="M183" s="14"/>
      <c r="N183" s="16"/>
      <c r="O183" s="3">
        <f t="shared" si="1"/>
        <v>273</v>
      </c>
      <c r="P183" s="56"/>
      <c r="Q183" s="18" t="s">
        <v>125</v>
      </c>
      <c r="R183" s="18" t="s">
        <v>31</v>
      </c>
      <c r="S183" s="22" t="s">
        <v>421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ht="19.5" customHeight="1">
      <c r="A184" s="8" t="s">
        <v>1214</v>
      </c>
      <c r="B184" s="9">
        <v>44287.0</v>
      </c>
      <c r="C184" s="10" t="s">
        <v>27</v>
      </c>
      <c r="D184" s="11" t="s">
        <v>422</v>
      </c>
      <c r="E184" s="12" t="s">
        <v>367</v>
      </c>
      <c r="F184" s="13" t="s">
        <v>29</v>
      </c>
      <c r="G184" s="14"/>
      <c r="H184" s="15">
        <v>273.0</v>
      </c>
      <c r="I184" s="14"/>
      <c r="J184" s="15">
        <v>273.0</v>
      </c>
      <c r="K184" s="14"/>
      <c r="L184" s="14"/>
      <c r="M184" s="14"/>
      <c r="N184" s="16"/>
      <c r="O184" s="3">
        <f t="shared" si="1"/>
        <v>273</v>
      </c>
      <c r="P184" s="56"/>
      <c r="Q184" s="18" t="s">
        <v>125</v>
      </c>
      <c r="R184" s="18" t="s">
        <v>25</v>
      </c>
      <c r="S184" s="19" t="s">
        <v>423</v>
      </c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</row>
    <row r="185" ht="19.5" customHeight="1">
      <c r="A185" s="8" t="s">
        <v>1214</v>
      </c>
      <c r="B185" s="9">
        <v>44287.0</v>
      </c>
      <c r="C185" s="10" t="s">
        <v>20</v>
      </c>
      <c r="D185" s="11" t="s">
        <v>424</v>
      </c>
      <c r="E185" s="12" t="s">
        <v>367</v>
      </c>
      <c r="F185" s="13" t="s">
        <v>39</v>
      </c>
      <c r="G185" s="14"/>
      <c r="H185" s="15">
        <v>547.0</v>
      </c>
      <c r="I185" s="14"/>
      <c r="J185" s="15">
        <v>547.0</v>
      </c>
      <c r="K185" s="14"/>
      <c r="L185" s="14"/>
      <c r="M185" s="14"/>
      <c r="N185" s="16"/>
      <c r="O185" s="3">
        <f t="shared" si="1"/>
        <v>547</v>
      </c>
      <c r="P185" s="56"/>
      <c r="Q185" s="18" t="s">
        <v>34</v>
      </c>
      <c r="R185" s="18" t="s">
        <v>25</v>
      </c>
      <c r="S185" s="19" t="s">
        <v>425</v>
      </c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</row>
    <row r="186" ht="19.5" customHeight="1">
      <c r="A186" s="8" t="s">
        <v>1214</v>
      </c>
      <c r="B186" s="29">
        <v>44287.0</v>
      </c>
      <c r="C186" s="10" t="s">
        <v>27</v>
      </c>
      <c r="D186" s="11" t="s">
        <v>426</v>
      </c>
      <c r="E186" s="12" t="s">
        <v>27</v>
      </c>
      <c r="F186" s="13" t="s">
        <v>39</v>
      </c>
      <c r="G186" s="14"/>
      <c r="H186" s="15">
        <v>416.0</v>
      </c>
      <c r="I186" s="14"/>
      <c r="J186" s="15">
        <v>416.0</v>
      </c>
      <c r="K186" s="14"/>
      <c r="L186" s="14"/>
      <c r="M186" s="14"/>
      <c r="N186" s="16"/>
      <c r="O186" s="3">
        <f t="shared" si="1"/>
        <v>416</v>
      </c>
      <c r="P186" s="56"/>
      <c r="Q186" s="18" t="s">
        <v>30</v>
      </c>
      <c r="R186" s="18" t="s">
        <v>31</v>
      </c>
      <c r="S186" s="22" t="s">
        <v>427</v>
      </c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</row>
    <row r="187" ht="19.5" customHeight="1">
      <c r="A187" s="8" t="s">
        <v>1214</v>
      </c>
      <c r="B187" s="29">
        <v>44287.0</v>
      </c>
      <c r="C187" s="10" t="s">
        <v>27</v>
      </c>
      <c r="D187" s="11" t="s">
        <v>428</v>
      </c>
      <c r="E187" s="12" t="s">
        <v>27</v>
      </c>
      <c r="F187" s="13" t="s">
        <v>29</v>
      </c>
      <c r="G187" s="14"/>
      <c r="H187" s="15">
        <v>273.0</v>
      </c>
      <c r="I187" s="14"/>
      <c r="J187" s="15">
        <v>273.0</v>
      </c>
      <c r="K187" s="14"/>
      <c r="L187" s="14"/>
      <c r="M187" s="14"/>
      <c r="N187" s="16"/>
      <c r="O187" s="3">
        <f t="shared" si="1"/>
        <v>273</v>
      </c>
      <c r="P187" s="56"/>
      <c r="Q187" s="18" t="s">
        <v>30</v>
      </c>
      <c r="R187" s="18" t="s">
        <v>31</v>
      </c>
      <c r="S187" s="22" t="s">
        <v>429</v>
      </c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</row>
    <row r="188" ht="19.5" customHeight="1">
      <c r="A188" s="8" t="s">
        <v>1214</v>
      </c>
      <c r="B188" s="30">
        <v>44317.0</v>
      </c>
      <c r="C188" s="10" t="s">
        <v>27</v>
      </c>
      <c r="D188" s="11" t="s">
        <v>430</v>
      </c>
      <c r="E188" s="12" t="s">
        <v>367</v>
      </c>
      <c r="F188" s="13" t="s">
        <v>23</v>
      </c>
      <c r="G188" s="14"/>
      <c r="H188" s="15">
        <v>959.0</v>
      </c>
      <c r="I188" s="14"/>
      <c r="J188" s="15">
        <v>959.0</v>
      </c>
      <c r="K188" s="14"/>
      <c r="L188" s="14"/>
      <c r="M188" s="14"/>
      <c r="N188" s="16"/>
      <c r="O188" s="3">
        <f t="shared" si="1"/>
        <v>959</v>
      </c>
      <c r="P188" s="56"/>
      <c r="Q188" s="18" t="s">
        <v>34</v>
      </c>
      <c r="R188" s="18" t="s">
        <v>93</v>
      </c>
      <c r="S188" s="19" t="s">
        <v>431</v>
      </c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ht="19.5" customHeight="1">
      <c r="A189" s="8" t="s">
        <v>1214</v>
      </c>
      <c r="B189" s="9">
        <v>44317.0</v>
      </c>
      <c r="C189" s="10" t="s">
        <v>67</v>
      </c>
      <c r="D189" s="11" t="s">
        <v>432</v>
      </c>
      <c r="E189" s="12" t="s">
        <v>367</v>
      </c>
      <c r="F189" s="31" t="s">
        <v>433</v>
      </c>
      <c r="G189" s="14"/>
      <c r="H189" s="15">
        <v>1078.33</v>
      </c>
      <c r="I189" s="14"/>
      <c r="J189" s="15">
        <v>1078.33</v>
      </c>
      <c r="K189" s="14"/>
      <c r="L189" s="15">
        <v>840.0</v>
      </c>
      <c r="M189" s="14"/>
      <c r="N189" s="16"/>
      <c r="O189" s="3">
        <f t="shared" si="1"/>
        <v>1918.33</v>
      </c>
      <c r="P189" s="56"/>
      <c r="Q189" s="18" t="s">
        <v>61</v>
      </c>
      <c r="R189" s="18" t="s">
        <v>93</v>
      </c>
      <c r="S189" s="19" t="s">
        <v>435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ht="19.5" customHeight="1">
      <c r="A190" s="8" t="s">
        <v>1214</v>
      </c>
      <c r="B190" s="9">
        <v>44348.0</v>
      </c>
      <c r="C190" s="10" t="s">
        <v>20</v>
      </c>
      <c r="D190" s="11" t="s">
        <v>436</v>
      </c>
      <c r="E190" s="12" t="s">
        <v>100</v>
      </c>
      <c r="F190" s="13" t="s">
        <v>39</v>
      </c>
      <c r="G190" s="14"/>
      <c r="H190" s="15">
        <v>368.0</v>
      </c>
      <c r="I190" s="14"/>
      <c r="J190" s="15">
        <v>392.0</v>
      </c>
      <c r="K190" s="14"/>
      <c r="L190" s="14"/>
      <c r="M190" s="14"/>
      <c r="N190" s="16"/>
      <c r="O190" s="3">
        <f t="shared" si="1"/>
        <v>392</v>
      </c>
      <c r="P190" s="56"/>
      <c r="Q190" s="18" t="s">
        <v>437</v>
      </c>
      <c r="R190" s="18" t="s">
        <v>438</v>
      </c>
      <c r="S190" s="22" t="s">
        <v>439</v>
      </c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</row>
    <row r="191" ht="19.5" customHeight="1">
      <c r="A191" s="8" t="s">
        <v>1214</v>
      </c>
      <c r="B191" s="9">
        <v>44348.0</v>
      </c>
      <c r="C191" s="10" t="s">
        <v>67</v>
      </c>
      <c r="D191" s="11" t="s">
        <v>440</v>
      </c>
      <c r="E191" s="12" t="s">
        <v>100</v>
      </c>
      <c r="F191" s="13" t="s">
        <v>29</v>
      </c>
      <c r="G191" s="14"/>
      <c r="H191" s="15">
        <v>261.0</v>
      </c>
      <c r="I191" s="14"/>
      <c r="J191" s="15">
        <v>278.0</v>
      </c>
      <c r="K191" s="14"/>
      <c r="L191" s="14"/>
      <c r="M191" s="14"/>
      <c r="N191" s="16"/>
      <c r="O191" s="3">
        <f t="shared" si="1"/>
        <v>278</v>
      </c>
      <c r="P191" s="56"/>
      <c r="Q191" s="18" t="s">
        <v>438</v>
      </c>
      <c r="R191" s="18" t="s">
        <v>438</v>
      </c>
      <c r="S191" s="22" t="s">
        <v>441</v>
      </c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 ht="19.5" customHeight="1">
      <c r="A192" s="8" t="s">
        <v>1214</v>
      </c>
      <c r="B192" s="9">
        <v>44349.0</v>
      </c>
      <c r="C192" s="10" t="s">
        <v>20</v>
      </c>
      <c r="D192" s="11" t="s">
        <v>442</v>
      </c>
      <c r="E192" s="12" t="s">
        <v>100</v>
      </c>
      <c r="F192" s="13" t="s">
        <v>29</v>
      </c>
      <c r="G192" s="14"/>
      <c r="H192" s="15">
        <v>277.0</v>
      </c>
      <c r="I192" s="14"/>
      <c r="J192" s="15">
        <v>295.0</v>
      </c>
      <c r="K192" s="14"/>
      <c r="L192" s="14"/>
      <c r="M192" s="14"/>
      <c r="N192" s="16"/>
      <c r="O192" s="3">
        <f t="shared" si="1"/>
        <v>295</v>
      </c>
      <c r="P192" s="56"/>
      <c r="Q192" s="18" t="s">
        <v>443</v>
      </c>
      <c r="R192" s="18" t="s">
        <v>438</v>
      </c>
      <c r="S192" s="22" t="s">
        <v>444</v>
      </c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 ht="19.5" customHeight="1">
      <c r="A193" s="8" t="s">
        <v>1214</v>
      </c>
      <c r="B193" s="9">
        <v>44351.0</v>
      </c>
      <c r="C193" s="10" t="s">
        <v>20</v>
      </c>
      <c r="D193" s="11" t="s">
        <v>445</v>
      </c>
      <c r="E193" s="12" t="s">
        <v>367</v>
      </c>
      <c r="F193" s="13" t="s">
        <v>39</v>
      </c>
      <c r="G193" s="14"/>
      <c r="H193" s="15">
        <v>1400.0</v>
      </c>
      <c r="I193" s="14"/>
      <c r="J193" s="15">
        <v>1492.0</v>
      </c>
      <c r="K193" s="14"/>
      <c r="L193" s="14"/>
      <c r="M193" s="15">
        <f>1077+359</f>
        <v>1436</v>
      </c>
      <c r="N193" s="16"/>
      <c r="O193" s="3">
        <f t="shared" si="1"/>
        <v>2928</v>
      </c>
      <c r="P193" s="56"/>
      <c r="Q193" s="18" t="s">
        <v>446</v>
      </c>
      <c r="R193" s="18" t="s">
        <v>101</v>
      </c>
      <c r="S193" s="19" t="s">
        <v>447</v>
      </c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 ht="19.5" customHeight="1">
      <c r="A194" s="8" t="s">
        <v>1214</v>
      </c>
      <c r="B194" s="9">
        <v>44354.0</v>
      </c>
      <c r="C194" s="10" t="s">
        <v>20</v>
      </c>
      <c r="D194" s="11" t="s">
        <v>448</v>
      </c>
      <c r="E194" s="12" t="s">
        <v>367</v>
      </c>
      <c r="F194" s="13" t="s">
        <v>23</v>
      </c>
      <c r="G194" s="14"/>
      <c r="H194" s="15">
        <v>924.0</v>
      </c>
      <c r="I194" s="14"/>
      <c r="J194" s="15">
        <v>924.0</v>
      </c>
      <c r="K194" s="14"/>
      <c r="L194" s="15">
        <v>600.0</v>
      </c>
      <c r="M194" s="15">
        <v>410.0</v>
      </c>
      <c r="N194" s="16"/>
      <c r="O194" s="3">
        <f t="shared" si="1"/>
        <v>1934</v>
      </c>
      <c r="P194" s="56"/>
      <c r="Q194" s="18">
        <v>15.0</v>
      </c>
      <c r="R194" s="18" t="s">
        <v>101</v>
      </c>
      <c r="S194" s="19" t="s">
        <v>449</v>
      </c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 ht="19.5" customHeight="1">
      <c r="A195" s="8" t="s">
        <v>1214</v>
      </c>
      <c r="B195" s="9">
        <v>44361.0</v>
      </c>
      <c r="C195" s="10" t="s">
        <v>20</v>
      </c>
      <c r="D195" s="11" t="s">
        <v>450</v>
      </c>
      <c r="E195" s="12" t="s">
        <v>100</v>
      </c>
      <c r="F195" s="13" t="s">
        <v>29</v>
      </c>
      <c r="G195" s="14"/>
      <c r="H195" s="15">
        <v>245.0</v>
      </c>
      <c r="I195" s="14"/>
      <c r="J195" s="15">
        <v>261.0</v>
      </c>
      <c r="K195" s="14"/>
      <c r="L195" s="14"/>
      <c r="M195" s="14"/>
      <c r="N195" s="16"/>
      <c r="O195" s="3">
        <f t="shared" si="1"/>
        <v>261</v>
      </c>
      <c r="P195" s="56"/>
      <c r="Q195" s="18">
        <v>11.0</v>
      </c>
      <c r="R195" s="18" t="s">
        <v>438</v>
      </c>
      <c r="S195" s="22" t="s">
        <v>451</v>
      </c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 ht="19.5" customHeight="1">
      <c r="A196" s="8" t="s">
        <v>1214</v>
      </c>
      <c r="B196" s="9">
        <v>44405.0</v>
      </c>
      <c r="C196" s="10" t="s">
        <v>20</v>
      </c>
      <c r="D196" s="11" t="s">
        <v>452</v>
      </c>
      <c r="E196" s="12" t="s">
        <v>367</v>
      </c>
      <c r="F196" s="13" t="s">
        <v>453</v>
      </c>
      <c r="G196" s="14"/>
      <c r="H196" s="15">
        <v>515.34</v>
      </c>
      <c r="I196" s="14"/>
      <c r="J196" s="15">
        <v>515.34</v>
      </c>
      <c r="K196" s="14"/>
      <c r="L196" s="15">
        <v>123.66</v>
      </c>
      <c r="M196" s="15">
        <v>245.0</v>
      </c>
      <c r="N196" s="16"/>
      <c r="O196" s="3">
        <f t="shared" si="1"/>
        <v>884</v>
      </c>
      <c r="P196" s="56"/>
      <c r="Q196" s="18" t="s">
        <v>125</v>
      </c>
      <c r="R196" s="18" t="s">
        <v>454</v>
      </c>
      <c r="S196" s="19" t="s">
        <v>455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ht="19.5" customHeight="1">
      <c r="A197" s="8" t="s">
        <v>1214</v>
      </c>
      <c r="B197" s="9">
        <v>44407.0</v>
      </c>
      <c r="C197" s="10" t="s">
        <v>20</v>
      </c>
      <c r="D197" s="11" t="s">
        <v>456</v>
      </c>
      <c r="E197" s="12" t="s">
        <v>367</v>
      </c>
      <c r="F197" s="13" t="s">
        <v>457</v>
      </c>
      <c r="G197" s="14"/>
      <c r="H197" s="15">
        <v>313.0</v>
      </c>
      <c r="I197" s="14"/>
      <c r="J197" s="15">
        <v>313.0</v>
      </c>
      <c r="K197" s="14"/>
      <c r="L197" s="14"/>
      <c r="M197" s="14"/>
      <c r="N197" s="16"/>
      <c r="O197" s="3">
        <f t="shared" si="1"/>
        <v>313</v>
      </c>
      <c r="P197" s="56"/>
      <c r="Q197" s="18" t="s">
        <v>458</v>
      </c>
      <c r="R197" s="18" t="s">
        <v>454</v>
      </c>
      <c r="S197" s="19" t="s">
        <v>459</v>
      </c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 ht="19.5" customHeight="1">
      <c r="A198" s="8" t="s">
        <v>1214</v>
      </c>
      <c r="B198" s="9">
        <v>44414.0</v>
      </c>
      <c r="C198" s="10" t="s">
        <v>27</v>
      </c>
      <c r="D198" s="11" t="s">
        <v>460</v>
      </c>
      <c r="E198" s="12" t="s">
        <v>27</v>
      </c>
      <c r="F198" s="13" t="s">
        <v>23</v>
      </c>
      <c r="G198" s="14"/>
      <c r="H198" s="15">
        <v>986.0</v>
      </c>
      <c r="I198" s="14"/>
      <c r="J198" s="15">
        <v>986.0</v>
      </c>
      <c r="K198" s="14"/>
      <c r="L198" s="14"/>
      <c r="M198" s="14"/>
      <c r="N198" s="23">
        <v>93.0</v>
      </c>
      <c r="O198" s="3">
        <f t="shared" si="1"/>
        <v>893</v>
      </c>
      <c r="P198" s="57" t="s">
        <v>346</v>
      </c>
      <c r="Q198" s="18" t="s">
        <v>30</v>
      </c>
      <c r="R198" s="18" t="s">
        <v>461</v>
      </c>
      <c r="S198" s="22" t="s">
        <v>462</v>
      </c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 ht="19.5" customHeight="1">
      <c r="A199" s="8" t="s">
        <v>1214</v>
      </c>
      <c r="B199" s="9">
        <v>44414.0</v>
      </c>
      <c r="C199" s="10" t="s">
        <v>27</v>
      </c>
      <c r="D199" s="11" t="s">
        <v>463</v>
      </c>
      <c r="E199" s="12" t="s">
        <v>27</v>
      </c>
      <c r="F199" s="13" t="s">
        <v>23</v>
      </c>
      <c r="G199" s="14"/>
      <c r="H199" s="15">
        <v>986.0</v>
      </c>
      <c r="I199" s="14"/>
      <c r="J199" s="15">
        <v>986.0</v>
      </c>
      <c r="K199" s="14"/>
      <c r="L199" s="14"/>
      <c r="M199" s="14"/>
      <c r="N199" s="23">
        <v>93.0</v>
      </c>
      <c r="O199" s="3">
        <f t="shared" si="1"/>
        <v>893</v>
      </c>
      <c r="P199" s="57" t="s">
        <v>346</v>
      </c>
      <c r="Q199" s="18" t="s">
        <v>30</v>
      </c>
      <c r="R199" s="18" t="s">
        <v>461</v>
      </c>
      <c r="S199" s="22" t="s">
        <v>464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 ht="19.5" customHeight="1">
      <c r="A200" s="8" t="s">
        <v>1214</v>
      </c>
      <c r="B200" s="9">
        <v>44419.0</v>
      </c>
      <c r="C200" s="10" t="s">
        <v>27</v>
      </c>
      <c r="D200" s="11" t="s">
        <v>465</v>
      </c>
      <c r="E200" s="12" t="s">
        <v>27</v>
      </c>
      <c r="F200" s="13" t="s">
        <v>23</v>
      </c>
      <c r="G200" s="14"/>
      <c r="H200" s="15">
        <v>1069.0</v>
      </c>
      <c r="I200" s="14"/>
      <c r="J200" s="15">
        <v>1069.0</v>
      </c>
      <c r="K200" s="14"/>
      <c r="L200" s="14"/>
      <c r="M200" s="14"/>
      <c r="N200" s="16"/>
      <c r="O200" s="3">
        <f t="shared" si="1"/>
        <v>1069</v>
      </c>
      <c r="P200" s="56"/>
      <c r="Q200" s="18" t="s">
        <v>30</v>
      </c>
      <c r="R200" s="18" t="s">
        <v>461</v>
      </c>
      <c r="S200" s="22" t="s">
        <v>466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</row>
    <row r="201" ht="19.5" customHeight="1">
      <c r="A201" s="8" t="s">
        <v>1214</v>
      </c>
      <c r="B201" s="9">
        <v>44420.0</v>
      </c>
      <c r="C201" s="10" t="s">
        <v>27</v>
      </c>
      <c r="D201" s="11" t="s">
        <v>467</v>
      </c>
      <c r="E201" s="12" t="s">
        <v>27</v>
      </c>
      <c r="F201" s="13" t="s">
        <v>457</v>
      </c>
      <c r="G201" s="14"/>
      <c r="H201" s="15">
        <v>295.33</v>
      </c>
      <c r="I201" s="14"/>
      <c r="J201" s="15">
        <v>295.33</v>
      </c>
      <c r="K201" s="14"/>
      <c r="L201" s="14"/>
      <c r="M201" s="14"/>
      <c r="N201" s="16"/>
      <c r="O201" s="3">
        <f t="shared" si="1"/>
        <v>295.33</v>
      </c>
      <c r="P201" s="56"/>
      <c r="Q201" s="18" t="s">
        <v>30</v>
      </c>
      <c r="R201" s="18" t="s">
        <v>461</v>
      </c>
      <c r="S201" s="22" t="s">
        <v>468</v>
      </c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</row>
    <row r="202" ht="19.5" customHeight="1">
      <c r="A202" s="8" t="s">
        <v>1214</v>
      </c>
      <c r="B202" s="9">
        <v>44424.0</v>
      </c>
      <c r="C202" s="10" t="s">
        <v>20</v>
      </c>
      <c r="D202" s="11" t="s">
        <v>469</v>
      </c>
      <c r="E202" s="12" t="s">
        <v>100</v>
      </c>
      <c r="F202" s="13" t="s">
        <v>457</v>
      </c>
      <c r="G202" s="14"/>
      <c r="H202" s="15">
        <v>468.0</v>
      </c>
      <c r="I202" s="14"/>
      <c r="J202" s="15">
        <v>468.0</v>
      </c>
      <c r="K202" s="14"/>
      <c r="L202" s="14"/>
      <c r="M202" s="14"/>
      <c r="N202" s="16"/>
      <c r="O202" s="3">
        <f t="shared" si="1"/>
        <v>468</v>
      </c>
      <c r="P202" s="56"/>
      <c r="Q202" s="18">
        <v>15.0</v>
      </c>
      <c r="R202" s="18" t="s">
        <v>461</v>
      </c>
      <c r="S202" s="22" t="s">
        <v>470</v>
      </c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</row>
    <row r="203" ht="19.5" customHeight="1">
      <c r="A203" s="8" t="s">
        <v>1214</v>
      </c>
      <c r="B203" s="9">
        <v>44425.0</v>
      </c>
      <c r="C203" s="10" t="s">
        <v>20</v>
      </c>
      <c r="D203" s="11" t="s">
        <v>471</v>
      </c>
      <c r="E203" s="12" t="s">
        <v>100</v>
      </c>
      <c r="F203" s="13" t="s">
        <v>457</v>
      </c>
      <c r="G203" s="14"/>
      <c r="H203" s="15">
        <v>256.0</v>
      </c>
      <c r="I203" s="14"/>
      <c r="J203" s="15">
        <v>256.0</v>
      </c>
      <c r="K203" s="14"/>
      <c r="L203" s="14"/>
      <c r="M203" s="14"/>
      <c r="N203" s="16"/>
      <c r="O203" s="3">
        <f t="shared" si="1"/>
        <v>256</v>
      </c>
      <c r="P203" s="56"/>
      <c r="Q203" s="18" t="s">
        <v>472</v>
      </c>
      <c r="R203" s="18" t="s">
        <v>461</v>
      </c>
      <c r="S203" s="22" t="s">
        <v>473</v>
      </c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ht="19.5" customHeight="1">
      <c r="A204" s="8" t="s">
        <v>1214</v>
      </c>
      <c r="B204" s="9">
        <v>44426.0</v>
      </c>
      <c r="C204" s="10" t="s">
        <v>27</v>
      </c>
      <c r="D204" s="11" t="s">
        <v>474</v>
      </c>
      <c r="E204" s="12" t="s">
        <v>27</v>
      </c>
      <c r="F204" s="13" t="s">
        <v>457</v>
      </c>
      <c r="G204" s="14"/>
      <c r="H204" s="15">
        <v>256.0</v>
      </c>
      <c r="I204" s="14"/>
      <c r="J204" s="15">
        <v>256.0</v>
      </c>
      <c r="K204" s="14"/>
      <c r="L204" s="14"/>
      <c r="M204" s="14"/>
      <c r="N204" s="16"/>
      <c r="O204" s="3">
        <f t="shared" si="1"/>
        <v>256</v>
      </c>
      <c r="P204" s="56"/>
      <c r="Q204" s="18" t="s">
        <v>30</v>
      </c>
      <c r="R204" s="18" t="s">
        <v>461</v>
      </c>
      <c r="S204" s="22" t="s">
        <v>475</v>
      </c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ht="19.5" customHeight="1">
      <c r="A205" s="8" t="s">
        <v>1214</v>
      </c>
      <c r="B205" s="9">
        <v>44426.0</v>
      </c>
      <c r="C205" s="10" t="s">
        <v>27</v>
      </c>
      <c r="D205" s="11" t="s">
        <v>474</v>
      </c>
      <c r="E205" s="12" t="s">
        <v>367</v>
      </c>
      <c r="F205" s="13" t="s">
        <v>392</v>
      </c>
      <c r="G205" s="14"/>
      <c r="H205" s="14"/>
      <c r="I205" s="14"/>
      <c r="J205" s="14"/>
      <c r="K205" s="14"/>
      <c r="L205" s="15">
        <v>520.0</v>
      </c>
      <c r="M205" s="14"/>
      <c r="N205" s="16"/>
      <c r="O205" s="3">
        <f t="shared" si="1"/>
        <v>520</v>
      </c>
      <c r="P205" s="56"/>
      <c r="Q205" s="18" t="s">
        <v>30</v>
      </c>
      <c r="R205" s="18" t="s">
        <v>476</v>
      </c>
      <c r="S205" s="19" t="s">
        <v>477</v>
      </c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 ht="19.5" customHeight="1">
      <c r="A206" s="8" t="s">
        <v>1214</v>
      </c>
      <c r="B206" s="9">
        <v>44426.0</v>
      </c>
      <c r="C206" s="10" t="s">
        <v>27</v>
      </c>
      <c r="D206" s="11" t="s">
        <v>474</v>
      </c>
      <c r="E206" s="12" t="s">
        <v>27</v>
      </c>
      <c r="F206" s="13" t="s">
        <v>457</v>
      </c>
      <c r="G206" s="14"/>
      <c r="H206" s="15">
        <v>321.0</v>
      </c>
      <c r="I206" s="14"/>
      <c r="J206" s="15">
        <v>321.0</v>
      </c>
      <c r="K206" s="14"/>
      <c r="L206" s="14"/>
      <c r="M206" s="14"/>
      <c r="N206" s="16"/>
      <c r="O206" s="3">
        <f t="shared" si="1"/>
        <v>321</v>
      </c>
      <c r="P206" s="56"/>
      <c r="Q206" s="18" t="s">
        <v>30</v>
      </c>
      <c r="R206" s="18" t="s">
        <v>461</v>
      </c>
      <c r="S206" s="22" t="s">
        <v>475</v>
      </c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 ht="19.5" customHeight="1">
      <c r="A207" s="8" t="s">
        <v>1214</v>
      </c>
      <c r="B207" s="9">
        <v>44427.0</v>
      </c>
      <c r="C207" s="10" t="s">
        <v>27</v>
      </c>
      <c r="D207" s="11" t="s">
        <v>478</v>
      </c>
      <c r="E207" s="12" t="s">
        <v>100</v>
      </c>
      <c r="F207" s="13" t="s">
        <v>453</v>
      </c>
      <c r="G207" s="14"/>
      <c r="H207" s="15">
        <v>712.0</v>
      </c>
      <c r="I207" s="14"/>
      <c r="J207" s="15">
        <v>712.0</v>
      </c>
      <c r="K207" s="14"/>
      <c r="L207" s="14"/>
      <c r="M207" s="14"/>
      <c r="N207" s="16"/>
      <c r="O207" s="3">
        <f t="shared" si="1"/>
        <v>712</v>
      </c>
      <c r="P207" s="56"/>
      <c r="Q207" s="18" t="s">
        <v>479</v>
      </c>
      <c r="R207" s="18" t="s">
        <v>461</v>
      </c>
      <c r="S207" s="22" t="s">
        <v>480</v>
      </c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 ht="19.5" customHeight="1">
      <c r="A208" s="8" t="s">
        <v>1214</v>
      </c>
      <c r="B208" s="9">
        <v>44433.0</v>
      </c>
      <c r="C208" s="10" t="s">
        <v>20</v>
      </c>
      <c r="D208" s="11" t="s">
        <v>481</v>
      </c>
      <c r="E208" s="12" t="s">
        <v>367</v>
      </c>
      <c r="F208" s="13" t="s">
        <v>457</v>
      </c>
      <c r="G208" s="14"/>
      <c r="H208" s="15">
        <v>233.0</v>
      </c>
      <c r="I208" s="14"/>
      <c r="J208" s="15">
        <v>248.0</v>
      </c>
      <c r="K208" s="14"/>
      <c r="L208" s="14"/>
      <c r="M208" s="14"/>
      <c r="N208" s="16"/>
      <c r="O208" s="3">
        <f t="shared" si="1"/>
        <v>248</v>
      </c>
      <c r="P208" s="56"/>
      <c r="Q208" s="18" t="s">
        <v>482</v>
      </c>
      <c r="R208" s="18" t="s">
        <v>476</v>
      </c>
      <c r="S208" s="19" t="s">
        <v>483</v>
      </c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 ht="19.5" customHeight="1">
      <c r="A209" s="8" t="s">
        <v>1214</v>
      </c>
      <c r="B209" s="9">
        <v>44433.0</v>
      </c>
      <c r="C209" s="10" t="s">
        <v>20</v>
      </c>
      <c r="D209" s="11" t="s">
        <v>484</v>
      </c>
      <c r="E209" s="12" t="s">
        <v>100</v>
      </c>
      <c r="F209" s="13" t="s">
        <v>457</v>
      </c>
      <c r="G209" s="14"/>
      <c r="H209" s="15">
        <v>323.0</v>
      </c>
      <c r="I209" s="14"/>
      <c r="J209" s="15">
        <v>323.0</v>
      </c>
      <c r="K209" s="14"/>
      <c r="L209" s="14"/>
      <c r="M209" s="14"/>
      <c r="N209" s="16"/>
      <c r="O209" s="3">
        <f t="shared" si="1"/>
        <v>323</v>
      </c>
      <c r="P209" s="56"/>
      <c r="Q209" s="18" t="s">
        <v>482</v>
      </c>
      <c r="R209" s="18" t="s">
        <v>461</v>
      </c>
      <c r="S209" s="22" t="s">
        <v>485</v>
      </c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 ht="19.5" customHeight="1">
      <c r="A210" s="8" t="s">
        <v>1214</v>
      </c>
      <c r="B210" s="9">
        <v>44433.0</v>
      </c>
      <c r="C210" s="10" t="s">
        <v>27</v>
      </c>
      <c r="D210" s="11" t="s">
        <v>486</v>
      </c>
      <c r="E210" s="12" t="s">
        <v>27</v>
      </c>
      <c r="F210" s="13" t="s">
        <v>457</v>
      </c>
      <c r="G210" s="14"/>
      <c r="H210" s="15">
        <v>256.0</v>
      </c>
      <c r="I210" s="14"/>
      <c r="J210" s="15">
        <v>256.0</v>
      </c>
      <c r="K210" s="14"/>
      <c r="L210" s="14"/>
      <c r="M210" s="14"/>
      <c r="N210" s="16"/>
      <c r="O210" s="3">
        <f t="shared" si="1"/>
        <v>256</v>
      </c>
      <c r="P210" s="56"/>
      <c r="Q210" s="18" t="s">
        <v>30</v>
      </c>
      <c r="R210" s="18" t="s">
        <v>461</v>
      </c>
      <c r="S210" s="22" t="s">
        <v>487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 ht="19.5" customHeight="1">
      <c r="A211" s="8" t="s">
        <v>1214</v>
      </c>
      <c r="B211" s="9">
        <v>44436.0</v>
      </c>
      <c r="C211" s="10" t="s">
        <v>20</v>
      </c>
      <c r="D211" s="11" t="s">
        <v>488</v>
      </c>
      <c r="E211" s="12" t="s">
        <v>367</v>
      </c>
      <c r="F211" s="13" t="s">
        <v>39</v>
      </c>
      <c r="G211" s="14"/>
      <c r="H211" s="15">
        <v>971.3299999999999</v>
      </c>
      <c r="I211" s="14"/>
      <c r="J211" s="15">
        <v>1035.33</v>
      </c>
      <c r="K211" s="14"/>
      <c r="L211" s="14"/>
      <c r="M211" s="14"/>
      <c r="N211" s="16"/>
      <c r="O211" s="3">
        <f t="shared" si="1"/>
        <v>1035.33</v>
      </c>
      <c r="P211" s="56"/>
      <c r="Q211" s="18" t="s">
        <v>30</v>
      </c>
      <c r="R211" s="18" t="s">
        <v>476</v>
      </c>
      <c r="S211" s="19" t="s">
        <v>489</v>
      </c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</row>
    <row r="212" ht="19.5" customHeight="1">
      <c r="A212" s="8" t="s">
        <v>1214</v>
      </c>
      <c r="B212" s="9">
        <v>44438.0</v>
      </c>
      <c r="C212" s="10" t="s">
        <v>20</v>
      </c>
      <c r="D212" s="11" t="s">
        <v>490</v>
      </c>
      <c r="E212" s="12" t="s">
        <v>367</v>
      </c>
      <c r="F212" s="13" t="s">
        <v>457</v>
      </c>
      <c r="G212" s="14"/>
      <c r="H212" s="15">
        <v>1400.0</v>
      </c>
      <c r="I212" s="14"/>
      <c r="J212" s="15">
        <v>1492.0</v>
      </c>
      <c r="K212" s="14"/>
      <c r="L212" s="15">
        <v>900.0</v>
      </c>
      <c r="M212" s="14"/>
      <c r="N212" s="16"/>
      <c r="O212" s="3">
        <f t="shared" si="1"/>
        <v>2392</v>
      </c>
      <c r="P212" s="56"/>
      <c r="Q212" s="18" t="s">
        <v>482</v>
      </c>
      <c r="R212" s="18" t="s">
        <v>476</v>
      </c>
      <c r="S212" s="19" t="s">
        <v>491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</row>
    <row r="213" ht="19.5" customHeight="1">
      <c r="A213" s="8" t="s">
        <v>1214</v>
      </c>
      <c r="B213" s="9">
        <v>44439.0</v>
      </c>
      <c r="C213" s="10" t="s">
        <v>20</v>
      </c>
      <c r="D213" s="11" t="s">
        <v>492</v>
      </c>
      <c r="E213" s="12" t="s">
        <v>100</v>
      </c>
      <c r="F213" s="13" t="s">
        <v>453</v>
      </c>
      <c r="G213" s="14"/>
      <c r="H213" s="15">
        <v>385.0</v>
      </c>
      <c r="I213" s="14"/>
      <c r="J213" s="15">
        <v>385.0</v>
      </c>
      <c r="K213" s="14"/>
      <c r="L213" s="14"/>
      <c r="M213" s="14"/>
      <c r="N213" s="16"/>
      <c r="O213" s="3">
        <f t="shared" si="1"/>
        <v>385</v>
      </c>
      <c r="P213" s="56"/>
      <c r="Q213" s="18" t="s">
        <v>52</v>
      </c>
      <c r="R213" s="18" t="s">
        <v>461</v>
      </c>
      <c r="S213" s="22" t="s">
        <v>493</v>
      </c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</row>
    <row r="214" ht="19.5" customHeight="1">
      <c r="A214" s="8" t="s">
        <v>1214</v>
      </c>
      <c r="B214" s="9">
        <v>44439.0</v>
      </c>
      <c r="C214" s="10" t="s">
        <v>20</v>
      </c>
      <c r="D214" s="11" t="s">
        <v>494</v>
      </c>
      <c r="E214" s="12" t="s">
        <v>367</v>
      </c>
      <c r="F214" s="13" t="s">
        <v>453</v>
      </c>
      <c r="G214" s="14"/>
      <c r="H214" s="15">
        <v>385.0</v>
      </c>
      <c r="I214" s="14"/>
      <c r="J214" s="15">
        <v>410.0</v>
      </c>
      <c r="K214" s="14"/>
      <c r="L214" s="14"/>
      <c r="M214" s="14"/>
      <c r="N214" s="16"/>
      <c r="O214" s="3">
        <f t="shared" si="1"/>
        <v>410</v>
      </c>
      <c r="P214" s="56"/>
      <c r="Q214" s="18">
        <v>25.0</v>
      </c>
      <c r="R214" s="18" t="s">
        <v>476</v>
      </c>
      <c r="S214" s="19" t="s">
        <v>495</v>
      </c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 ht="19.5" customHeight="1">
      <c r="A215" s="8" t="s">
        <v>1214</v>
      </c>
      <c r="B215" s="9">
        <v>44454.0</v>
      </c>
      <c r="C215" s="10" t="s">
        <v>20</v>
      </c>
      <c r="D215" s="11" t="s">
        <v>496</v>
      </c>
      <c r="E215" s="12" t="s">
        <v>367</v>
      </c>
      <c r="F215" s="13" t="s">
        <v>39</v>
      </c>
      <c r="G215" s="14"/>
      <c r="H215" s="15">
        <v>460.33</v>
      </c>
      <c r="I215" s="15">
        <v>30.0</v>
      </c>
      <c r="J215" s="15">
        <v>490.33</v>
      </c>
      <c r="K215" s="14"/>
      <c r="L215" s="14"/>
      <c r="M215" s="15">
        <v>359.0</v>
      </c>
      <c r="N215" s="16"/>
      <c r="O215" s="3">
        <f t="shared" si="1"/>
        <v>849.33</v>
      </c>
      <c r="P215" s="56"/>
      <c r="Q215" s="18" t="s">
        <v>34</v>
      </c>
      <c r="R215" s="18" t="s">
        <v>379</v>
      </c>
      <c r="S215" s="19" t="s">
        <v>497</v>
      </c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ht="19.5" customHeight="1">
      <c r="A216" s="8" t="s">
        <v>1214</v>
      </c>
      <c r="B216" s="9">
        <v>44456.0</v>
      </c>
      <c r="C216" s="10" t="s">
        <v>67</v>
      </c>
      <c r="D216" s="11" t="s">
        <v>498</v>
      </c>
      <c r="E216" s="12" t="s">
        <v>367</v>
      </c>
      <c r="F216" s="13" t="s">
        <v>29</v>
      </c>
      <c r="G216" s="14"/>
      <c r="H216" s="15">
        <v>245.0</v>
      </c>
      <c r="I216" s="14"/>
      <c r="J216" s="15">
        <v>277.0</v>
      </c>
      <c r="K216" s="14"/>
      <c r="L216" s="14"/>
      <c r="M216" s="14"/>
      <c r="N216" s="16"/>
      <c r="O216" s="3">
        <f t="shared" si="1"/>
        <v>277</v>
      </c>
      <c r="P216" s="56"/>
      <c r="Q216" s="18" t="s">
        <v>24</v>
      </c>
      <c r="R216" s="18" t="s">
        <v>476</v>
      </c>
      <c r="S216" s="19" t="s">
        <v>499</v>
      </c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 ht="19.5" customHeight="1">
      <c r="A217" s="8" t="s">
        <v>1214</v>
      </c>
      <c r="B217" s="9">
        <v>44459.0</v>
      </c>
      <c r="C217" s="10" t="s">
        <v>20</v>
      </c>
      <c r="D217" s="11" t="s">
        <v>500</v>
      </c>
      <c r="E217" s="12" t="s">
        <v>367</v>
      </c>
      <c r="F217" s="13" t="s">
        <v>39</v>
      </c>
      <c r="G217" s="14"/>
      <c r="H217" s="15">
        <v>231.33</v>
      </c>
      <c r="I217" s="14"/>
      <c r="J217" s="15">
        <v>261.33</v>
      </c>
      <c r="K217" s="14"/>
      <c r="L217" s="14"/>
      <c r="M217" s="14"/>
      <c r="N217" s="16"/>
      <c r="O217" s="3">
        <f t="shared" si="1"/>
        <v>261.33</v>
      </c>
      <c r="P217" s="56"/>
      <c r="Q217" s="18" t="s">
        <v>196</v>
      </c>
      <c r="R217" s="18" t="s">
        <v>476</v>
      </c>
      <c r="S217" s="19" t="s">
        <v>501</v>
      </c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 ht="19.5" customHeight="1">
      <c r="A218" s="8" t="s">
        <v>1214</v>
      </c>
      <c r="B218" s="9">
        <v>44463.0</v>
      </c>
      <c r="C218" s="10" t="s">
        <v>20</v>
      </c>
      <c r="D218" s="11" t="s">
        <v>502</v>
      </c>
      <c r="E218" s="12" t="s">
        <v>367</v>
      </c>
      <c r="F218" s="13" t="s">
        <v>29</v>
      </c>
      <c r="G218" s="14"/>
      <c r="H218" s="15">
        <v>245.0</v>
      </c>
      <c r="I218" s="14"/>
      <c r="J218" s="15">
        <v>277.0</v>
      </c>
      <c r="K218" s="14"/>
      <c r="L218" s="14"/>
      <c r="M218" s="14"/>
      <c r="N218" s="16"/>
      <c r="O218" s="3">
        <f t="shared" si="1"/>
        <v>277</v>
      </c>
      <c r="P218" s="56"/>
      <c r="Q218" s="18" t="s">
        <v>503</v>
      </c>
      <c r="R218" s="18" t="s">
        <v>476</v>
      </c>
      <c r="S218" s="19" t="s">
        <v>504</v>
      </c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 ht="19.5" customHeight="1">
      <c r="A219" s="8" t="s">
        <v>1214</v>
      </c>
      <c r="B219" s="9">
        <v>44482.0</v>
      </c>
      <c r="C219" s="10" t="s">
        <v>20</v>
      </c>
      <c r="D219" s="11" t="s">
        <v>505</v>
      </c>
      <c r="E219" s="12" t="s">
        <v>367</v>
      </c>
      <c r="F219" s="31" t="s">
        <v>453</v>
      </c>
      <c r="G219" s="14"/>
      <c r="H219" s="15">
        <v>416.0</v>
      </c>
      <c r="I219" s="14"/>
      <c r="J219" s="15">
        <v>416.0</v>
      </c>
      <c r="K219" s="14"/>
      <c r="L219" s="14"/>
      <c r="M219" s="14"/>
      <c r="N219" s="16"/>
      <c r="O219" s="3">
        <f t="shared" si="1"/>
        <v>416</v>
      </c>
      <c r="P219" s="56"/>
      <c r="Q219" s="18" t="s">
        <v>34</v>
      </c>
      <c r="R219" s="18" t="s">
        <v>446</v>
      </c>
      <c r="S219" s="19" t="s">
        <v>506</v>
      </c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ht="19.5" customHeight="1">
      <c r="A220" s="8" t="s">
        <v>1214</v>
      </c>
      <c r="B220" s="9">
        <v>44487.0</v>
      </c>
      <c r="C220" s="10" t="s">
        <v>20</v>
      </c>
      <c r="D220" s="11" t="s">
        <v>507</v>
      </c>
      <c r="E220" s="12" t="s">
        <v>367</v>
      </c>
      <c r="F220" s="13" t="s">
        <v>29</v>
      </c>
      <c r="G220" s="14"/>
      <c r="H220" s="15">
        <v>665.0</v>
      </c>
      <c r="I220" s="14"/>
      <c r="J220" s="15">
        <v>665.0</v>
      </c>
      <c r="K220" s="14"/>
      <c r="L220" s="14"/>
      <c r="M220" s="14"/>
      <c r="N220" s="16"/>
      <c r="O220" s="3">
        <f t="shared" si="1"/>
        <v>665</v>
      </c>
      <c r="P220" s="56"/>
      <c r="Q220" s="18" t="s">
        <v>196</v>
      </c>
      <c r="R220" s="18" t="s">
        <v>446</v>
      </c>
      <c r="S220" s="19" t="s">
        <v>508</v>
      </c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 ht="19.5" customHeight="1">
      <c r="A221" s="8" t="s">
        <v>1214</v>
      </c>
      <c r="B221" s="9">
        <v>44489.0</v>
      </c>
      <c r="C221" s="10" t="s">
        <v>20</v>
      </c>
      <c r="D221" s="11" t="s">
        <v>509</v>
      </c>
      <c r="E221" s="12" t="s">
        <v>367</v>
      </c>
      <c r="F221" s="13" t="s">
        <v>453</v>
      </c>
      <c r="G221" s="14"/>
      <c r="H221" s="15">
        <v>626.17</v>
      </c>
      <c r="I221" s="14"/>
      <c r="J221" s="15">
        <v>626.17</v>
      </c>
      <c r="K221" s="14"/>
      <c r="L221" s="14"/>
      <c r="M221" s="14"/>
      <c r="N221" s="16"/>
      <c r="O221" s="3">
        <f t="shared" si="1"/>
        <v>626.17</v>
      </c>
      <c r="P221" s="56"/>
      <c r="Q221" s="18" t="s">
        <v>510</v>
      </c>
      <c r="R221" s="18" t="s">
        <v>446</v>
      </c>
      <c r="S221" s="19" t="s">
        <v>511</v>
      </c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 ht="19.5" customHeight="1">
      <c r="A222" s="8" t="s">
        <v>1214</v>
      </c>
      <c r="B222" s="9">
        <v>44489.0</v>
      </c>
      <c r="C222" s="10" t="s">
        <v>20</v>
      </c>
      <c r="D222" s="11" t="s">
        <v>512</v>
      </c>
      <c r="E222" s="12" t="s">
        <v>367</v>
      </c>
      <c r="F222" s="31" t="s">
        <v>453</v>
      </c>
      <c r="G222" s="14"/>
      <c r="H222" s="15">
        <v>397.0</v>
      </c>
      <c r="I222" s="14"/>
      <c r="J222" s="15">
        <v>397.0</v>
      </c>
      <c r="K222" s="14"/>
      <c r="L222" s="14"/>
      <c r="M222" s="14"/>
      <c r="N222" s="16"/>
      <c r="O222" s="3">
        <f t="shared" si="1"/>
        <v>397</v>
      </c>
      <c r="P222" s="56"/>
      <c r="Q222" s="18" t="s">
        <v>196</v>
      </c>
      <c r="R222" s="18" t="s">
        <v>446</v>
      </c>
      <c r="S222" s="19" t="s">
        <v>513</v>
      </c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ht="19.5" customHeight="1">
      <c r="A223" s="8" t="s">
        <v>1214</v>
      </c>
      <c r="B223" s="9">
        <v>44490.0</v>
      </c>
      <c r="C223" s="10" t="s">
        <v>20</v>
      </c>
      <c r="D223" s="11" t="s">
        <v>514</v>
      </c>
      <c r="E223" s="12" t="s">
        <v>100</v>
      </c>
      <c r="F223" s="31" t="s">
        <v>453</v>
      </c>
      <c r="G223" s="14"/>
      <c r="H223" s="15">
        <v>256.0</v>
      </c>
      <c r="I223" s="14"/>
      <c r="J223" s="15">
        <v>256.0</v>
      </c>
      <c r="K223" s="14"/>
      <c r="L223" s="14"/>
      <c r="M223" s="14"/>
      <c r="N223" s="16"/>
      <c r="O223" s="3">
        <f t="shared" si="1"/>
        <v>256</v>
      </c>
      <c r="P223" s="56"/>
      <c r="Q223" s="18" t="s">
        <v>30</v>
      </c>
      <c r="R223" s="18" t="s">
        <v>446</v>
      </c>
      <c r="S223" s="22" t="s">
        <v>515</v>
      </c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ht="19.5" customHeight="1">
      <c r="A224" s="8" t="s">
        <v>1214</v>
      </c>
      <c r="B224" s="9">
        <v>44496.0</v>
      </c>
      <c r="C224" s="10" t="s">
        <v>20</v>
      </c>
      <c r="D224" s="11" t="s">
        <v>516</v>
      </c>
      <c r="E224" s="12" t="s">
        <v>367</v>
      </c>
      <c r="F224" s="31" t="s">
        <v>453</v>
      </c>
      <c r="G224" s="14"/>
      <c r="H224" s="15">
        <v>397.0</v>
      </c>
      <c r="I224" s="14"/>
      <c r="J224" s="15">
        <v>397.0</v>
      </c>
      <c r="K224" s="14"/>
      <c r="L224" s="14"/>
      <c r="M224" s="14"/>
      <c r="N224" s="16"/>
      <c r="O224" s="3">
        <f t="shared" si="1"/>
        <v>397</v>
      </c>
      <c r="P224" s="56"/>
      <c r="Q224" s="18">
        <v>15.0</v>
      </c>
      <c r="R224" s="18" t="s">
        <v>446</v>
      </c>
      <c r="S224" s="19" t="s">
        <v>517</v>
      </c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 ht="19.5" customHeight="1">
      <c r="A225" s="8" t="s">
        <v>1214</v>
      </c>
      <c r="B225" s="9">
        <v>44498.0</v>
      </c>
      <c r="C225" s="10" t="s">
        <v>20</v>
      </c>
      <c r="D225" s="11" t="s">
        <v>518</v>
      </c>
      <c r="E225" s="12" t="s">
        <v>100</v>
      </c>
      <c r="F225" s="31" t="s">
        <v>453</v>
      </c>
      <c r="G225" s="14"/>
      <c r="H225" s="15">
        <v>385.0</v>
      </c>
      <c r="I225" s="14"/>
      <c r="J225" s="15">
        <v>385.0</v>
      </c>
      <c r="K225" s="14"/>
      <c r="L225" s="14"/>
      <c r="M225" s="14"/>
      <c r="N225" s="16"/>
      <c r="O225" s="3">
        <f t="shared" si="1"/>
        <v>385</v>
      </c>
      <c r="P225" s="56"/>
      <c r="Q225" s="18" t="s">
        <v>519</v>
      </c>
      <c r="R225" s="18" t="s">
        <v>446</v>
      </c>
      <c r="S225" s="22" t="s">
        <v>520</v>
      </c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 ht="19.5" customHeight="1">
      <c r="A226" s="8" t="s">
        <v>1214</v>
      </c>
      <c r="B226" s="9">
        <v>44498.0</v>
      </c>
      <c r="C226" s="10" t="s">
        <v>20</v>
      </c>
      <c r="D226" s="11" t="s">
        <v>521</v>
      </c>
      <c r="E226" s="12" t="s">
        <v>367</v>
      </c>
      <c r="F226" s="31" t="s">
        <v>457</v>
      </c>
      <c r="G226" s="14"/>
      <c r="H226" s="15">
        <v>369.33</v>
      </c>
      <c r="I226" s="14"/>
      <c r="J226" s="15">
        <v>369.33</v>
      </c>
      <c r="K226" s="14"/>
      <c r="L226" s="14"/>
      <c r="M226" s="14"/>
      <c r="N226" s="16"/>
      <c r="O226" s="3">
        <f t="shared" si="1"/>
        <v>369.33</v>
      </c>
      <c r="P226" s="56"/>
      <c r="Q226" s="18">
        <v>19.0</v>
      </c>
      <c r="R226" s="18" t="s">
        <v>446</v>
      </c>
      <c r="S226" s="19" t="s">
        <v>522</v>
      </c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ht="19.5" customHeight="1">
      <c r="A227" s="8" t="s">
        <v>1214</v>
      </c>
      <c r="B227" s="9">
        <v>44510.0</v>
      </c>
      <c r="C227" s="10" t="s">
        <v>20</v>
      </c>
      <c r="D227" s="11" t="s">
        <v>524</v>
      </c>
      <c r="E227" s="12" t="s">
        <v>367</v>
      </c>
      <c r="F227" s="13" t="s">
        <v>39</v>
      </c>
      <c r="G227" s="14"/>
      <c r="H227" s="15">
        <v>385.0</v>
      </c>
      <c r="I227" s="14"/>
      <c r="J227" s="15">
        <v>385.0</v>
      </c>
      <c r="K227" s="14"/>
      <c r="L227" s="14"/>
      <c r="M227" s="14"/>
      <c r="N227" s="16"/>
      <c r="O227" s="3">
        <f t="shared" si="1"/>
        <v>385</v>
      </c>
      <c r="P227" s="56"/>
      <c r="Q227" s="18" t="s">
        <v>196</v>
      </c>
      <c r="R227" s="18" t="s">
        <v>61</v>
      </c>
      <c r="S227" s="19" t="s">
        <v>525</v>
      </c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ht="19.5" customHeight="1">
      <c r="A228" s="8" t="s">
        <v>1214</v>
      </c>
      <c r="B228" s="9">
        <v>44510.0</v>
      </c>
      <c r="C228" s="10" t="s">
        <v>27</v>
      </c>
      <c r="D228" s="11" t="s">
        <v>526</v>
      </c>
      <c r="E228" s="12" t="s">
        <v>27</v>
      </c>
      <c r="F228" s="13" t="s">
        <v>453</v>
      </c>
      <c r="G228" s="14"/>
      <c r="H228" s="15">
        <v>385.0</v>
      </c>
      <c r="I228" s="14"/>
      <c r="J228" s="15">
        <v>385.0</v>
      </c>
      <c r="K228" s="14"/>
      <c r="L228" s="14"/>
      <c r="M228" s="14"/>
      <c r="N228" s="16"/>
      <c r="O228" s="3">
        <f t="shared" si="1"/>
        <v>385</v>
      </c>
      <c r="P228" s="56"/>
      <c r="Q228" s="18" t="s">
        <v>30</v>
      </c>
      <c r="R228" s="18" t="s">
        <v>61</v>
      </c>
      <c r="S228" s="22" t="s">
        <v>527</v>
      </c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 ht="19.5" customHeight="1">
      <c r="A229" s="8" t="s">
        <v>1214</v>
      </c>
      <c r="B229" s="9">
        <v>44512.0</v>
      </c>
      <c r="C229" s="10" t="s">
        <v>20</v>
      </c>
      <c r="D229" s="11" t="s">
        <v>528</v>
      </c>
      <c r="E229" s="12" t="s">
        <v>100</v>
      </c>
      <c r="F229" s="13" t="s">
        <v>453</v>
      </c>
      <c r="G229" s="14"/>
      <c r="H229" s="15">
        <v>232.33</v>
      </c>
      <c r="I229" s="14"/>
      <c r="J229" s="15">
        <v>232.33</v>
      </c>
      <c r="K229" s="14"/>
      <c r="L229" s="14"/>
      <c r="M229" s="14"/>
      <c r="N229" s="16"/>
      <c r="O229" s="3">
        <f t="shared" si="1"/>
        <v>232.33</v>
      </c>
      <c r="P229" s="56"/>
      <c r="Q229" s="18">
        <v>24.0</v>
      </c>
      <c r="R229" s="18" t="s">
        <v>61</v>
      </c>
      <c r="S229" s="22" t="s">
        <v>529</v>
      </c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 ht="19.5" customHeight="1">
      <c r="A230" s="8" t="s">
        <v>1214</v>
      </c>
      <c r="B230" s="9">
        <v>44517.0</v>
      </c>
      <c r="C230" s="10" t="s">
        <v>27</v>
      </c>
      <c r="D230" s="11" t="s">
        <v>530</v>
      </c>
      <c r="E230" s="12" t="s">
        <v>27</v>
      </c>
      <c r="F230" s="13" t="s">
        <v>457</v>
      </c>
      <c r="G230" s="14"/>
      <c r="H230" s="15">
        <v>377.33</v>
      </c>
      <c r="I230" s="14"/>
      <c r="J230" s="15">
        <v>377.33</v>
      </c>
      <c r="K230" s="14"/>
      <c r="L230" s="14"/>
      <c r="M230" s="14"/>
      <c r="N230" s="16"/>
      <c r="O230" s="3">
        <f t="shared" si="1"/>
        <v>377.33</v>
      </c>
      <c r="P230" s="56"/>
      <c r="Q230" s="18" t="s">
        <v>30</v>
      </c>
      <c r="R230" s="18" t="s">
        <v>61</v>
      </c>
      <c r="S230" s="22" t="s">
        <v>531</v>
      </c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ht="19.5" customHeight="1">
      <c r="A231" s="8" t="s">
        <v>1214</v>
      </c>
      <c r="B231" s="9">
        <v>44519.0</v>
      </c>
      <c r="C231" s="10" t="s">
        <v>27</v>
      </c>
      <c r="D231" s="11" t="s">
        <v>532</v>
      </c>
      <c r="E231" s="12" t="s">
        <v>27</v>
      </c>
      <c r="F231" s="13" t="s">
        <v>453</v>
      </c>
      <c r="G231" s="14"/>
      <c r="H231" s="15">
        <v>385.0</v>
      </c>
      <c r="I231" s="14"/>
      <c r="J231" s="15">
        <v>385.0</v>
      </c>
      <c r="K231" s="14"/>
      <c r="L231" s="14"/>
      <c r="M231" s="14"/>
      <c r="N231" s="16"/>
      <c r="O231" s="3">
        <f t="shared" si="1"/>
        <v>385</v>
      </c>
      <c r="P231" s="56"/>
      <c r="Q231" s="18" t="s">
        <v>30</v>
      </c>
      <c r="R231" s="18" t="s">
        <v>61</v>
      </c>
      <c r="S231" s="22" t="s">
        <v>533</v>
      </c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ht="19.5" customHeight="1">
      <c r="A232" s="8" t="s">
        <v>1214</v>
      </c>
      <c r="B232" s="9">
        <v>44525.0</v>
      </c>
      <c r="C232" s="10" t="s">
        <v>20</v>
      </c>
      <c r="D232" s="11" t="s">
        <v>534</v>
      </c>
      <c r="E232" s="12" t="s">
        <v>367</v>
      </c>
      <c r="F232" s="13" t="s">
        <v>29</v>
      </c>
      <c r="G232" s="14"/>
      <c r="H232" s="15">
        <v>256.0</v>
      </c>
      <c r="I232" s="14"/>
      <c r="J232" s="15">
        <v>256.0</v>
      </c>
      <c r="K232" s="14"/>
      <c r="L232" s="14"/>
      <c r="M232" s="15">
        <v>359.0</v>
      </c>
      <c r="N232" s="16"/>
      <c r="O232" s="3">
        <f t="shared" si="1"/>
        <v>615</v>
      </c>
      <c r="P232" s="56"/>
      <c r="Q232" s="18" t="s">
        <v>30</v>
      </c>
      <c r="R232" s="18" t="s">
        <v>61</v>
      </c>
      <c r="S232" s="19" t="s">
        <v>535</v>
      </c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 ht="19.5" customHeight="1">
      <c r="A233" s="8" t="s">
        <v>1214</v>
      </c>
      <c r="B233" s="9">
        <v>44529.0</v>
      </c>
      <c r="C233" s="10" t="s">
        <v>27</v>
      </c>
      <c r="D233" s="11" t="s">
        <v>536</v>
      </c>
      <c r="E233" s="12" t="s">
        <v>367</v>
      </c>
      <c r="F233" s="13" t="s">
        <v>29</v>
      </c>
      <c r="G233" s="14"/>
      <c r="H233" s="15">
        <v>256.0</v>
      </c>
      <c r="I233" s="14"/>
      <c r="J233" s="15">
        <v>256.0</v>
      </c>
      <c r="K233" s="14"/>
      <c r="L233" s="14"/>
      <c r="M233" s="14"/>
      <c r="N233" s="16"/>
      <c r="O233" s="3">
        <f t="shared" si="1"/>
        <v>256</v>
      </c>
      <c r="P233" s="56"/>
      <c r="Q233" s="18" t="s">
        <v>196</v>
      </c>
      <c r="R233" s="18" t="s">
        <v>61</v>
      </c>
      <c r="S233" s="19" t="s">
        <v>537</v>
      </c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 ht="19.5" customHeight="1">
      <c r="A234" s="8" t="s">
        <v>1214</v>
      </c>
      <c r="B234" s="9">
        <v>44536.0</v>
      </c>
      <c r="C234" s="10" t="s">
        <v>27</v>
      </c>
      <c r="D234" s="11" t="s">
        <v>538</v>
      </c>
      <c r="E234" s="12" t="s">
        <v>27</v>
      </c>
      <c r="F234" s="13" t="s">
        <v>453</v>
      </c>
      <c r="G234" s="14"/>
      <c r="H234" s="15">
        <v>1178.4299999999998</v>
      </c>
      <c r="I234" s="14"/>
      <c r="J234" s="15">
        <v>1178.4299999999998</v>
      </c>
      <c r="K234" s="14"/>
      <c r="L234" s="14"/>
      <c r="M234" s="14"/>
      <c r="N234" s="16"/>
      <c r="O234" s="3">
        <f t="shared" si="1"/>
        <v>1178.43</v>
      </c>
      <c r="P234" s="56"/>
      <c r="Q234" s="18" t="s">
        <v>476</v>
      </c>
      <c r="R234" s="18" t="s">
        <v>213</v>
      </c>
      <c r="S234" s="22" t="s">
        <v>539</v>
      </c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 ht="19.5" customHeight="1">
      <c r="A235" s="8" t="s">
        <v>1214</v>
      </c>
      <c r="B235" s="9">
        <v>44543.0</v>
      </c>
      <c r="C235" s="10" t="s">
        <v>20</v>
      </c>
      <c r="D235" s="11" t="s">
        <v>540</v>
      </c>
      <c r="E235" s="12" t="s">
        <v>367</v>
      </c>
      <c r="F235" s="13" t="s">
        <v>29</v>
      </c>
      <c r="G235" s="14"/>
      <c r="H235" s="15">
        <v>233.0</v>
      </c>
      <c r="I235" s="14"/>
      <c r="J235" s="15">
        <v>233.0</v>
      </c>
      <c r="K235" s="14"/>
      <c r="L235" s="14"/>
      <c r="M235" s="14"/>
      <c r="N235" s="16"/>
      <c r="O235" s="3">
        <f t="shared" si="1"/>
        <v>233</v>
      </c>
      <c r="P235" s="58"/>
      <c r="Q235" s="18" t="s">
        <v>30</v>
      </c>
      <c r="R235" s="18" t="s">
        <v>213</v>
      </c>
      <c r="S235" s="19">
        <v>4.5916081000102E13</v>
      </c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 ht="19.5" customHeight="1">
      <c r="A236" s="8" t="s">
        <v>1214</v>
      </c>
      <c r="B236" s="9">
        <v>44545.0</v>
      </c>
      <c r="C236" s="10" t="s">
        <v>27</v>
      </c>
      <c r="D236" s="11" t="s">
        <v>542</v>
      </c>
      <c r="E236" s="12" t="s">
        <v>27</v>
      </c>
      <c r="F236" s="13" t="s">
        <v>457</v>
      </c>
      <c r="G236" s="14"/>
      <c r="H236" s="15">
        <v>233.0</v>
      </c>
      <c r="I236" s="14"/>
      <c r="J236" s="15">
        <v>233.0</v>
      </c>
      <c r="K236" s="14"/>
      <c r="L236" s="14"/>
      <c r="M236" s="14"/>
      <c r="N236" s="16"/>
      <c r="O236" s="3">
        <f t="shared" si="1"/>
        <v>233</v>
      </c>
      <c r="P236" s="56"/>
      <c r="Q236" s="18" t="s">
        <v>30</v>
      </c>
      <c r="R236" s="18" t="s">
        <v>213</v>
      </c>
      <c r="S236" s="22" t="s">
        <v>543</v>
      </c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 ht="19.5" customHeight="1">
      <c r="A237" s="8" t="s">
        <v>1214</v>
      </c>
      <c r="B237" s="9">
        <v>44579.0</v>
      </c>
      <c r="C237" s="10" t="s">
        <v>20</v>
      </c>
      <c r="D237" s="11" t="s">
        <v>544</v>
      </c>
      <c r="E237" s="12" t="s">
        <v>367</v>
      </c>
      <c r="F237" s="13" t="s">
        <v>29</v>
      </c>
      <c r="G237" s="14"/>
      <c r="H237" s="15">
        <v>293.0</v>
      </c>
      <c r="I237" s="14"/>
      <c r="J237" s="15">
        <v>293.0</v>
      </c>
      <c r="K237" s="14"/>
      <c r="L237" s="14"/>
      <c r="M237" s="14"/>
      <c r="N237" s="16"/>
      <c r="O237" s="3">
        <f t="shared" si="1"/>
        <v>293</v>
      </c>
      <c r="P237" s="56"/>
      <c r="Q237" s="18" t="s">
        <v>458</v>
      </c>
      <c r="R237" s="18" t="s">
        <v>519</v>
      </c>
      <c r="S237" s="19" t="s">
        <v>545</v>
      </c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 ht="19.5" customHeight="1">
      <c r="A238" s="8" t="s">
        <v>1214</v>
      </c>
      <c r="B238" s="30">
        <v>44593.0</v>
      </c>
      <c r="C238" s="10" t="s">
        <v>20</v>
      </c>
      <c r="D238" s="11" t="s">
        <v>549</v>
      </c>
      <c r="E238" s="12" t="s">
        <v>367</v>
      </c>
      <c r="F238" s="31" t="s">
        <v>453</v>
      </c>
      <c r="G238" s="14"/>
      <c r="H238" s="15">
        <v>733.0</v>
      </c>
      <c r="I238" s="14"/>
      <c r="J238" s="15">
        <v>733.0</v>
      </c>
      <c r="K238" s="14"/>
      <c r="L238" s="14"/>
      <c r="M238" s="14"/>
      <c r="N238" s="16"/>
      <c r="O238" s="3">
        <f t="shared" si="1"/>
        <v>733</v>
      </c>
      <c r="P238" s="56"/>
      <c r="Q238" s="18" t="s">
        <v>34</v>
      </c>
      <c r="R238" s="18" t="s">
        <v>550</v>
      </c>
      <c r="S238" s="19" t="s">
        <v>551</v>
      </c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 ht="19.5" customHeight="1">
      <c r="A239" s="8" t="s">
        <v>1214</v>
      </c>
      <c r="B239" s="30">
        <v>44595.0</v>
      </c>
      <c r="C239" s="10" t="s">
        <v>20</v>
      </c>
      <c r="D239" s="11" t="s">
        <v>552</v>
      </c>
      <c r="E239" s="12" t="s">
        <v>367</v>
      </c>
      <c r="F239" s="31" t="s">
        <v>453</v>
      </c>
      <c r="G239" s="14"/>
      <c r="H239" s="15">
        <v>914.67</v>
      </c>
      <c r="I239" s="14"/>
      <c r="J239" s="15">
        <v>914.67</v>
      </c>
      <c r="K239" s="14"/>
      <c r="L239" s="14"/>
      <c r="M239" s="14"/>
      <c r="N239" s="16"/>
      <c r="O239" s="3">
        <f t="shared" si="1"/>
        <v>914.67</v>
      </c>
      <c r="P239" s="56"/>
      <c r="Q239" s="18" t="s">
        <v>34</v>
      </c>
      <c r="R239" s="18" t="s">
        <v>550</v>
      </c>
      <c r="S239" s="19" t="s">
        <v>553</v>
      </c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 ht="19.5" customHeight="1">
      <c r="A240" s="8" t="s">
        <v>1214</v>
      </c>
      <c r="B240" s="30">
        <v>44595.0</v>
      </c>
      <c r="C240" s="10" t="s">
        <v>20</v>
      </c>
      <c r="D240" s="11" t="s">
        <v>554</v>
      </c>
      <c r="E240" s="12" t="s">
        <v>367</v>
      </c>
      <c r="F240" s="13" t="s">
        <v>29</v>
      </c>
      <c r="G240" s="14"/>
      <c r="H240" s="15">
        <v>293.0</v>
      </c>
      <c r="I240" s="14"/>
      <c r="J240" s="15">
        <v>293.0</v>
      </c>
      <c r="K240" s="14"/>
      <c r="L240" s="14"/>
      <c r="M240" s="14"/>
      <c r="N240" s="16"/>
      <c r="O240" s="3">
        <f t="shared" si="1"/>
        <v>293</v>
      </c>
      <c r="P240" s="56"/>
      <c r="Q240" s="18" t="s">
        <v>406</v>
      </c>
      <c r="R240" s="18" t="s">
        <v>550</v>
      </c>
      <c r="S240" s="19" t="s">
        <v>555</v>
      </c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 ht="19.5" customHeight="1">
      <c r="A241" s="8" t="s">
        <v>1214</v>
      </c>
      <c r="B241" s="9">
        <v>44600.0</v>
      </c>
      <c r="C241" s="10" t="s">
        <v>27</v>
      </c>
      <c r="D241" s="11" t="s">
        <v>556</v>
      </c>
      <c r="E241" s="12" t="s">
        <v>27</v>
      </c>
      <c r="F241" s="13" t="s">
        <v>453</v>
      </c>
      <c r="G241" s="14"/>
      <c r="H241" s="15">
        <v>343.0</v>
      </c>
      <c r="I241" s="14"/>
      <c r="J241" s="15">
        <v>343.0</v>
      </c>
      <c r="K241" s="14"/>
      <c r="L241" s="14"/>
      <c r="M241" s="14"/>
      <c r="N241" s="16"/>
      <c r="O241" s="3">
        <f t="shared" si="1"/>
        <v>343</v>
      </c>
      <c r="P241" s="56"/>
      <c r="Q241" s="18" t="s">
        <v>30</v>
      </c>
      <c r="R241" s="18" t="s">
        <v>557</v>
      </c>
      <c r="S241" s="22" t="s">
        <v>558</v>
      </c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 ht="19.5" customHeight="1">
      <c r="A242" s="8" t="s">
        <v>1214</v>
      </c>
      <c r="B242" s="30">
        <v>44602.0</v>
      </c>
      <c r="C242" s="10" t="s">
        <v>20</v>
      </c>
      <c r="D242" s="11" t="s">
        <v>559</v>
      </c>
      <c r="E242" s="12" t="s">
        <v>367</v>
      </c>
      <c r="F242" s="13" t="s">
        <v>29</v>
      </c>
      <c r="G242" s="14"/>
      <c r="H242" s="15">
        <v>292.0</v>
      </c>
      <c r="I242" s="14"/>
      <c r="J242" s="15">
        <v>292.0</v>
      </c>
      <c r="K242" s="14"/>
      <c r="L242" s="14"/>
      <c r="M242" s="14"/>
      <c r="N242" s="16"/>
      <c r="O242" s="3">
        <f t="shared" si="1"/>
        <v>292</v>
      </c>
      <c r="P242" s="56"/>
      <c r="Q242" s="18" t="s">
        <v>30</v>
      </c>
      <c r="R242" s="18" t="s">
        <v>550</v>
      </c>
      <c r="S242" s="19" t="s">
        <v>560</v>
      </c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 ht="19.5" customHeight="1">
      <c r="A243" s="8" t="s">
        <v>1214</v>
      </c>
      <c r="B243" s="9">
        <v>44603.0</v>
      </c>
      <c r="C243" s="10" t="s">
        <v>27</v>
      </c>
      <c r="D243" s="11" t="s">
        <v>561</v>
      </c>
      <c r="E243" s="12" t="s">
        <v>27</v>
      </c>
      <c r="F243" s="13" t="s">
        <v>453</v>
      </c>
      <c r="G243" s="14"/>
      <c r="H243" s="15">
        <v>412.0</v>
      </c>
      <c r="I243" s="14"/>
      <c r="J243" s="15">
        <v>412.0</v>
      </c>
      <c r="K243" s="14"/>
      <c r="L243" s="14"/>
      <c r="M243" s="14"/>
      <c r="N243" s="16"/>
      <c r="O243" s="3">
        <f t="shared" si="1"/>
        <v>412</v>
      </c>
      <c r="P243" s="56"/>
      <c r="Q243" s="18" t="s">
        <v>30</v>
      </c>
      <c r="R243" s="18" t="s">
        <v>557</v>
      </c>
      <c r="S243" s="22" t="s">
        <v>562</v>
      </c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</row>
    <row r="244" ht="19.5" customHeight="1">
      <c r="A244" s="8" t="s">
        <v>1214</v>
      </c>
      <c r="B244" s="30">
        <v>44609.0</v>
      </c>
      <c r="C244" s="10" t="s">
        <v>27</v>
      </c>
      <c r="D244" s="11" t="s">
        <v>563</v>
      </c>
      <c r="E244" s="12" t="s">
        <v>367</v>
      </c>
      <c r="F244" s="13" t="s">
        <v>39</v>
      </c>
      <c r="G244" s="14"/>
      <c r="H244" s="15">
        <v>365.0</v>
      </c>
      <c r="I244" s="14"/>
      <c r="J244" s="15">
        <v>365.0</v>
      </c>
      <c r="K244" s="14"/>
      <c r="L244" s="14"/>
      <c r="M244" s="14"/>
      <c r="N244" s="16"/>
      <c r="O244" s="3">
        <f t="shared" si="1"/>
        <v>365</v>
      </c>
      <c r="P244" s="58"/>
      <c r="Q244" s="18" t="s">
        <v>24</v>
      </c>
      <c r="R244" s="18" t="s">
        <v>550</v>
      </c>
      <c r="S244" s="19" t="s">
        <v>564</v>
      </c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</row>
    <row r="245" ht="19.5" customHeight="1">
      <c r="A245" s="8" t="s">
        <v>1214</v>
      </c>
      <c r="B245" s="30">
        <v>44614.0</v>
      </c>
      <c r="C245" s="10" t="s">
        <v>20</v>
      </c>
      <c r="D245" s="11" t="s">
        <v>565</v>
      </c>
      <c r="E245" s="12" t="s">
        <v>367</v>
      </c>
      <c r="F245" s="13" t="s">
        <v>29</v>
      </c>
      <c r="G245" s="14"/>
      <c r="H245" s="15">
        <v>292.0</v>
      </c>
      <c r="I245" s="14"/>
      <c r="J245" s="15">
        <v>292.0</v>
      </c>
      <c r="K245" s="14"/>
      <c r="L245" s="14"/>
      <c r="M245" s="14"/>
      <c r="N245" s="16"/>
      <c r="O245" s="3">
        <f t="shared" si="1"/>
        <v>292</v>
      </c>
      <c r="P245" s="58"/>
      <c r="Q245" s="18" t="s">
        <v>30</v>
      </c>
      <c r="R245" s="18" t="s">
        <v>550</v>
      </c>
      <c r="S245" s="19" t="s">
        <v>566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</row>
    <row r="246" ht="19.5" customHeight="1">
      <c r="A246" s="8" t="s">
        <v>1214</v>
      </c>
      <c r="B246" s="30">
        <v>44616.0</v>
      </c>
      <c r="C246" s="10" t="s">
        <v>20</v>
      </c>
      <c r="D246" s="11" t="s">
        <v>567</v>
      </c>
      <c r="E246" s="12" t="s">
        <v>367</v>
      </c>
      <c r="F246" s="31" t="s">
        <v>457</v>
      </c>
      <c r="G246" s="14"/>
      <c r="H246" s="15">
        <v>313.0</v>
      </c>
      <c r="I246" s="14"/>
      <c r="J246" s="15">
        <v>313.0</v>
      </c>
      <c r="K246" s="14"/>
      <c r="L246" s="14"/>
      <c r="M246" s="14"/>
      <c r="N246" s="16"/>
      <c r="O246" s="3">
        <f t="shared" si="1"/>
        <v>313</v>
      </c>
      <c r="P246" s="58"/>
      <c r="Q246" s="18" t="s">
        <v>406</v>
      </c>
      <c r="R246" s="18" t="s">
        <v>550</v>
      </c>
      <c r="S246" s="19" t="s">
        <v>568</v>
      </c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</row>
    <row r="247" ht="19.5" customHeight="1">
      <c r="A247" s="8" t="s">
        <v>1214</v>
      </c>
      <c r="B247" s="9">
        <v>44622.0</v>
      </c>
      <c r="C247" s="10" t="s">
        <v>20</v>
      </c>
      <c r="D247" s="11" t="s">
        <v>569</v>
      </c>
      <c r="E247" s="12" t="s">
        <v>367</v>
      </c>
      <c r="F247" s="13" t="s">
        <v>39</v>
      </c>
      <c r="G247" s="14"/>
      <c r="H247" s="15">
        <v>440.0</v>
      </c>
      <c r="I247" s="14"/>
      <c r="J247" s="15">
        <v>440.0</v>
      </c>
      <c r="K247" s="14"/>
      <c r="L247" s="14"/>
      <c r="M247" s="14"/>
      <c r="N247" s="16"/>
      <c r="O247" s="3">
        <f t="shared" si="1"/>
        <v>440</v>
      </c>
      <c r="P247" s="58"/>
      <c r="Q247" s="18" t="s">
        <v>34</v>
      </c>
      <c r="R247" s="18" t="s">
        <v>570</v>
      </c>
      <c r="S247" s="19" t="s">
        <v>571</v>
      </c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</row>
    <row r="248" ht="19.5" customHeight="1">
      <c r="A248" s="8" t="s">
        <v>1214</v>
      </c>
      <c r="B248" s="30">
        <v>44623.0</v>
      </c>
      <c r="C248" s="10" t="s">
        <v>20</v>
      </c>
      <c r="D248" s="11" t="s">
        <v>574</v>
      </c>
      <c r="E248" s="12" t="s">
        <v>367</v>
      </c>
      <c r="F248" s="13" t="s">
        <v>457</v>
      </c>
      <c r="G248" s="14"/>
      <c r="H248" s="15">
        <v>303.0</v>
      </c>
      <c r="I248" s="14"/>
      <c r="J248" s="15">
        <v>303.0</v>
      </c>
      <c r="K248" s="14"/>
      <c r="L248" s="14"/>
      <c r="M248" s="14"/>
      <c r="N248" s="16"/>
      <c r="O248" s="3">
        <f t="shared" si="1"/>
        <v>303</v>
      </c>
      <c r="P248" s="58"/>
      <c r="Q248" s="18" t="s">
        <v>34</v>
      </c>
      <c r="R248" s="18" t="s">
        <v>570</v>
      </c>
      <c r="S248" s="19" t="s">
        <v>575</v>
      </c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</row>
    <row r="249" ht="19.5" customHeight="1">
      <c r="A249" s="8" t="s">
        <v>1214</v>
      </c>
      <c r="B249" s="30">
        <v>44624.0</v>
      </c>
      <c r="C249" s="10" t="s">
        <v>27</v>
      </c>
      <c r="D249" s="11" t="s">
        <v>576</v>
      </c>
      <c r="E249" s="12" t="s">
        <v>27</v>
      </c>
      <c r="F249" s="13" t="s">
        <v>457</v>
      </c>
      <c r="G249" s="14"/>
      <c r="H249" s="15">
        <v>293.0</v>
      </c>
      <c r="I249" s="14"/>
      <c r="J249" s="15">
        <v>293.0</v>
      </c>
      <c r="K249" s="14"/>
      <c r="L249" s="14"/>
      <c r="M249" s="14"/>
      <c r="N249" s="16"/>
      <c r="O249" s="3">
        <f t="shared" si="1"/>
        <v>293</v>
      </c>
      <c r="P249" s="58"/>
      <c r="Q249" s="18" t="s">
        <v>30</v>
      </c>
      <c r="R249" s="18" t="s">
        <v>577</v>
      </c>
      <c r="S249" s="22" t="s">
        <v>578</v>
      </c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 ht="19.5" customHeight="1">
      <c r="A250" s="8" t="s">
        <v>1214</v>
      </c>
      <c r="B250" s="30">
        <v>44629.0</v>
      </c>
      <c r="C250" s="10" t="s">
        <v>20</v>
      </c>
      <c r="D250" s="11" t="s">
        <v>579</v>
      </c>
      <c r="E250" s="12" t="s">
        <v>100</v>
      </c>
      <c r="F250" s="13" t="s">
        <v>457</v>
      </c>
      <c r="G250" s="14"/>
      <c r="H250" s="15">
        <v>293.0</v>
      </c>
      <c r="I250" s="14"/>
      <c r="J250" s="15">
        <v>293.0</v>
      </c>
      <c r="K250" s="14"/>
      <c r="L250" s="14"/>
      <c r="M250" s="14"/>
      <c r="N250" s="16"/>
      <c r="O250" s="3">
        <f t="shared" si="1"/>
        <v>293</v>
      </c>
      <c r="P250" s="58"/>
      <c r="Q250" s="18" t="s">
        <v>454</v>
      </c>
      <c r="R250" s="18" t="s">
        <v>577</v>
      </c>
      <c r="S250" s="22" t="s">
        <v>580</v>
      </c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 ht="19.5" customHeight="1">
      <c r="A251" s="8" t="s">
        <v>1214</v>
      </c>
      <c r="B251" s="30">
        <v>44630.0</v>
      </c>
      <c r="C251" s="10" t="s">
        <v>20</v>
      </c>
      <c r="D251" s="11" t="s">
        <v>581</v>
      </c>
      <c r="E251" s="12" t="s">
        <v>367</v>
      </c>
      <c r="F251" s="13" t="s">
        <v>29</v>
      </c>
      <c r="G251" s="14"/>
      <c r="H251" s="15">
        <v>293.0</v>
      </c>
      <c r="I251" s="14"/>
      <c r="J251" s="15">
        <v>293.0</v>
      </c>
      <c r="K251" s="14"/>
      <c r="L251" s="14"/>
      <c r="M251" s="14"/>
      <c r="N251" s="16"/>
      <c r="O251" s="3">
        <f t="shared" si="1"/>
        <v>293</v>
      </c>
      <c r="P251" s="58"/>
      <c r="Q251" s="18" t="s">
        <v>61</v>
      </c>
      <c r="R251" s="18" t="s">
        <v>570</v>
      </c>
      <c r="S251" s="19" t="s">
        <v>582</v>
      </c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 ht="19.5" customHeight="1">
      <c r="A252" s="8" t="s">
        <v>1214</v>
      </c>
      <c r="B252" s="30">
        <v>44635.0</v>
      </c>
      <c r="C252" s="10" t="s">
        <v>20</v>
      </c>
      <c r="D252" s="11" t="s">
        <v>583</v>
      </c>
      <c r="E252" s="12" t="s">
        <v>367</v>
      </c>
      <c r="F252" s="13" t="s">
        <v>39</v>
      </c>
      <c r="G252" s="14"/>
      <c r="H252" s="15">
        <v>440.0</v>
      </c>
      <c r="I252" s="14"/>
      <c r="J252" s="15">
        <v>440.0</v>
      </c>
      <c r="K252" s="14"/>
      <c r="L252" s="14"/>
      <c r="M252" s="14"/>
      <c r="N252" s="16"/>
      <c r="O252" s="3">
        <f t="shared" si="1"/>
        <v>440</v>
      </c>
      <c r="P252" s="58"/>
      <c r="Q252" s="18" t="s">
        <v>30</v>
      </c>
      <c r="R252" s="18" t="s">
        <v>570</v>
      </c>
      <c r="S252" s="19" t="s">
        <v>584</v>
      </c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 ht="19.5" customHeight="1">
      <c r="A253" s="8" t="s">
        <v>1214</v>
      </c>
      <c r="B253" s="30">
        <v>44636.0</v>
      </c>
      <c r="C253" s="10" t="s">
        <v>20</v>
      </c>
      <c r="D253" s="11" t="s">
        <v>585</v>
      </c>
      <c r="E253" s="12" t="s">
        <v>100</v>
      </c>
      <c r="F253" s="13" t="s">
        <v>457</v>
      </c>
      <c r="G253" s="14"/>
      <c r="H253" s="15">
        <v>293.0</v>
      </c>
      <c r="I253" s="14"/>
      <c r="J253" s="15">
        <v>293.0</v>
      </c>
      <c r="K253" s="14"/>
      <c r="L253" s="14"/>
      <c r="M253" s="14"/>
      <c r="N253" s="16"/>
      <c r="O253" s="3">
        <f t="shared" si="1"/>
        <v>293</v>
      </c>
      <c r="P253" s="58"/>
      <c r="Q253" s="18" t="s">
        <v>101</v>
      </c>
      <c r="R253" s="18" t="s">
        <v>577</v>
      </c>
      <c r="S253" s="22" t="s">
        <v>586</v>
      </c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 ht="19.5" customHeight="1">
      <c r="A254" s="8" t="s">
        <v>1214</v>
      </c>
      <c r="B254" s="33">
        <v>44636.0</v>
      </c>
      <c r="C254" s="10" t="s">
        <v>20</v>
      </c>
      <c r="D254" s="11" t="s">
        <v>587</v>
      </c>
      <c r="E254" s="12" t="s">
        <v>367</v>
      </c>
      <c r="F254" s="13" t="s">
        <v>457</v>
      </c>
      <c r="G254" s="14"/>
      <c r="H254" s="15">
        <v>293.0</v>
      </c>
      <c r="I254" s="14"/>
      <c r="J254" s="15">
        <v>293.0</v>
      </c>
      <c r="K254" s="14"/>
      <c r="L254" s="14"/>
      <c r="M254" s="14"/>
      <c r="N254" s="16"/>
      <c r="O254" s="3">
        <f t="shared" si="1"/>
        <v>293</v>
      </c>
      <c r="P254" s="58"/>
      <c r="Q254" s="18" t="s">
        <v>458</v>
      </c>
      <c r="R254" s="18" t="s">
        <v>570</v>
      </c>
      <c r="S254" s="19" t="s">
        <v>588</v>
      </c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 ht="19.5" customHeight="1">
      <c r="A255" s="8" t="s">
        <v>1214</v>
      </c>
      <c r="B255" s="30">
        <v>44645.0</v>
      </c>
      <c r="C255" s="10" t="s">
        <v>67</v>
      </c>
      <c r="D255" s="11" t="s">
        <v>589</v>
      </c>
      <c r="E255" s="12" t="s">
        <v>367</v>
      </c>
      <c r="F255" s="31" t="s">
        <v>453</v>
      </c>
      <c r="G255" s="14"/>
      <c r="H255" s="15">
        <v>732.9952</v>
      </c>
      <c r="I255" s="14"/>
      <c r="J255" s="15">
        <v>732.9952</v>
      </c>
      <c r="K255" s="14"/>
      <c r="L255" s="14"/>
      <c r="M255" s="14"/>
      <c r="N255" s="16"/>
      <c r="O255" s="3">
        <f t="shared" si="1"/>
        <v>732.9952</v>
      </c>
      <c r="P255" s="58"/>
      <c r="Q255" s="18" t="s">
        <v>30</v>
      </c>
      <c r="R255" s="18" t="s">
        <v>577</v>
      </c>
      <c r="S255" s="22" t="s">
        <v>590</v>
      </c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 ht="19.5" customHeight="1">
      <c r="A256" s="8" t="s">
        <v>1214</v>
      </c>
      <c r="B256" s="30">
        <v>44648.0</v>
      </c>
      <c r="C256" s="10" t="s">
        <v>20</v>
      </c>
      <c r="D256" s="11" t="s">
        <v>591</v>
      </c>
      <c r="E256" s="12" t="s">
        <v>367</v>
      </c>
      <c r="F256" s="13" t="s">
        <v>29</v>
      </c>
      <c r="G256" s="14"/>
      <c r="H256" s="15">
        <v>293.0</v>
      </c>
      <c r="I256" s="14"/>
      <c r="J256" s="15">
        <v>293.0</v>
      </c>
      <c r="K256" s="14"/>
      <c r="L256" s="14"/>
      <c r="M256" s="14"/>
      <c r="N256" s="16"/>
      <c r="O256" s="3">
        <f t="shared" si="1"/>
        <v>293</v>
      </c>
      <c r="P256" s="58"/>
      <c r="Q256" s="18" t="s">
        <v>503</v>
      </c>
      <c r="R256" s="18" t="s">
        <v>570</v>
      </c>
      <c r="S256" s="19" t="s">
        <v>592</v>
      </c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 ht="19.5" customHeight="1">
      <c r="A257" s="8" t="s">
        <v>1214</v>
      </c>
      <c r="B257" s="30">
        <v>44658.0</v>
      </c>
      <c r="C257" s="10" t="s">
        <v>20</v>
      </c>
      <c r="D257" s="11" t="s">
        <v>593</v>
      </c>
      <c r="E257" s="12" t="s">
        <v>367</v>
      </c>
      <c r="F257" s="13" t="s">
        <v>39</v>
      </c>
      <c r="G257" s="14"/>
      <c r="H257" s="15">
        <v>439.0</v>
      </c>
      <c r="I257" s="14"/>
      <c r="J257" s="15">
        <v>439.0</v>
      </c>
      <c r="K257" s="14"/>
      <c r="L257" s="14"/>
      <c r="M257" s="14"/>
      <c r="N257" s="16"/>
      <c r="O257" s="3">
        <f t="shared" si="1"/>
        <v>439</v>
      </c>
      <c r="P257" s="58"/>
      <c r="Q257" s="18" t="s">
        <v>61</v>
      </c>
      <c r="R257" s="18" t="s">
        <v>25</v>
      </c>
      <c r="S257" s="19" t="s">
        <v>594</v>
      </c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 ht="19.5" customHeight="1">
      <c r="A258" s="8" t="s">
        <v>1214</v>
      </c>
      <c r="B258" s="30">
        <v>44679.0</v>
      </c>
      <c r="C258" s="10" t="s">
        <v>20</v>
      </c>
      <c r="D258" s="11" t="s">
        <v>595</v>
      </c>
      <c r="E258" s="12" t="s">
        <v>367</v>
      </c>
      <c r="F258" s="13" t="s">
        <v>345</v>
      </c>
      <c r="G258" s="14"/>
      <c r="H258" s="15">
        <v>818.33</v>
      </c>
      <c r="I258" s="14"/>
      <c r="J258" s="15">
        <v>818.33</v>
      </c>
      <c r="K258" s="14"/>
      <c r="L258" s="14"/>
      <c r="M258" s="14"/>
      <c r="N258" s="16"/>
      <c r="O258" s="3">
        <f t="shared" si="1"/>
        <v>818.33</v>
      </c>
      <c r="P258" s="56"/>
      <c r="Q258" s="18" t="s">
        <v>596</v>
      </c>
      <c r="R258" s="18" t="s">
        <v>25</v>
      </c>
      <c r="S258" s="19" t="s">
        <v>597</v>
      </c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 ht="19.5" customHeight="1">
      <c r="A259" s="8" t="s">
        <v>1214</v>
      </c>
      <c r="B259" s="9">
        <v>44691.0</v>
      </c>
      <c r="C259" s="10" t="s">
        <v>20</v>
      </c>
      <c r="D259" s="11" t="s">
        <v>598</v>
      </c>
      <c r="E259" s="12" t="s">
        <v>367</v>
      </c>
      <c r="F259" s="13" t="s">
        <v>345</v>
      </c>
      <c r="G259" s="14"/>
      <c r="H259" s="15">
        <v>724.0</v>
      </c>
      <c r="I259" s="14"/>
      <c r="J259" s="15">
        <v>724.0</v>
      </c>
      <c r="K259" s="14"/>
      <c r="L259" s="14"/>
      <c r="M259" s="14"/>
      <c r="N259" s="16"/>
      <c r="O259" s="3">
        <f t="shared" si="1"/>
        <v>724</v>
      </c>
      <c r="P259" s="56"/>
      <c r="Q259" s="18" t="s">
        <v>125</v>
      </c>
      <c r="R259" s="18" t="s">
        <v>93</v>
      </c>
      <c r="S259" s="19" t="s">
        <v>599</v>
      </c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 ht="19.5" customHeight="1">
      <c r="A260" s="8" t="s">
        <v>1214</v>
      </c>
      <c r="B260" s="9">
        <v>44701.0</v>
      </c>
      <c r="C260" s="10" t="s">
        <v>20</v>
      </c>
      <c r="D260" s="11" t="s">
        <v>600</v>
      </c>
      <c r="E260" s="12" t="s">
        <v>367</v>
      </c>
      <c r="F260" s="13" t="s">
        <v>39</v>
      </c>
      <c r="G260" s="14"/>
      <c r="H260" s="15">
        <v>414.0</v>
      </c>
      <c r="I260" s="14"/>
      <c r="J260" s="15">
        <v>414.0</v>
      </c>
      <c r="K260" s="14"/>
      <c r="L260" s="14"/>
      <c r="M260" s="14"/>
      <c r="N260" s="16"/>
      <c r="O260" s="3">
        <f t="shared" si="1"/>
        <v>414</v>
      </c>
      <c r="P260" s="56"/>
      <c r="Q260" s="18" t="s">
        <v>30</v>
      </c>
      <c r="R260" s="18" t="s">
        <v>93</v>
      </c>
      <c r="S260" s="19" t="s">
        <v>601</v>
      </c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 ht="19.5" customHeight="1">
      <c r="A261" s="8" t="s">
        <v>1214</v>
      </c>
      <c r="B261" s="9">
        <v>44705.0</v>
      </c>
      <c r="C261" s="10" t="s">
        <v>20</v>
      </c>
      <c r="D261" s="11" t="s">
        <v>1215</v>
      </c>
      <c r="E261" s="12" t="s">
        <v>367</v>
      </c>
      <c r="F261" s="13" t="s">
        <v>39</v>
      </c>
      <c r="G261" s="14"/>
      <c r="H261" s="15">
        <v>414.0</v>
      </c>
      <c r="I261" s="14"/>
      <c r="J261" s="15">
        <v>414.0</v>
      </c>
      <c r="K261" s="14"/>
      <c r="L261" s="14"/>
      <c r="M261" s="14"/>
      <c r="N261" s="16"/>
      <c r="O261" s="3">
        <f t="shared" si="1"/>
        <v>414</v>
      </c>
      <c r="P261" s="56"/>
      <c r="Q261" s="18" t="s">
        <v>482</v>
      </c>
      <c r="R261" s="18" t="s">
        <v>93</v>
      </c>
      <c r="S261" s="19" t="s">
        <v>603</v>
      </c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 ht="19.5" customHeight="1">
      <c r="A262" s="8" t="s">
        <v>1214</v>
      </c>
      <c r="B262" s="9">
        <v>44706.0</v>
      </c>
      <c r="C262" s="10" t="s">
        <v>20</v>
      </c>
      <c r="D262" s="11" t="s">
        <v>604</v>
      </c>
      <c r="E262" s="12" t="s">
        <v>367</v>
      </c>
      <c r="F262" s="13" t="s">
        <v>29</v>
      </c>
      <c r="G262" s="14"/>
      <c r="H262" s="15">
        <v>276.0</v>
      </c>
      <c r="I262" s="14"/>
      <c r="J262" s="15">
        <v>276.0</v>
      </c>
      <c r="K262" s="14"/>
      <c r="L262" s="14"/>
      <c r="M262" s="15">
        <v>780.0</v>
      </c>
      <c r="N262" s="16"/>
      <c r="O262" s="3">
        <f t="shared" si="1"/>
        <v>1056</v>
      </c>
      <c r="P262" s="56"/>
      <c r="Q262" s="18" t="s">
        <v>482</v>
      </c>
      <c r="R262" s="18" t="s">
        <v>93</v>
      </c>
      <c r="S262" s="19" t="s">
        <v>605</v>
      </c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 ht="19.5" customHeight="1">
      <c r="A263" s="8" t="s">
        <v>1214</v>
      </c>
      <c r="B263" s="29">
        <v>44707.0</v>
      </c>
      <c r="C263" s="10" t="s">
        <v>20</v>
      </c>
      <c r="D263" s="11" t="s">
        <v>606</v>
      </c>
      <c r="E263" s="12" t="s">
        <v>367</v>
      </c>
      <c r="F263" s="13" t="s">
        <v>607</v>
      </c>
      <c r="G263" s="14"/>
      <c r="H263" s="15">
        <v>319.0</v>
      </c>
      <c r="I263" s="14"/>
      <c r="J263" s="15">
        <v>319.0</v>
      </c>
      <c r="K263" s="14"/>
      <c r="L263" s="14"/>
      <c r="M263" s="14"/>
      <c r="N263" s="16"/>
      <c r="O263" s="3">
        <f t="shared" si="1"/>
        <v>319</v>
      </c>
      <c r="P263" s="56"/>
      <c r="Q263" s="18" t="s">
        <v>510</v>
      </c>
      <c r="R263" s="18" t="s">
        <v>93</v>
      </c>
      <c r="S263" s="19" t="s">
        <v>608</v>
      </c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 ht="19.5" customHeight="1">
      <c r="A264" s="8" t="s">
        <v>1214</v>
      </c>
      <c r="B264" s="33">
        <v>44734.0</v>
      </c>
      <c r="C264" s="10" t="s">
        <v>20</v>
      </c>
      <c r="D264" s="11" t="s">
        <v>609</v>
      </c>
      <c r="E264" s="12" t="s">
        <v>367</v>
      </c>
      <c r="F264" s="31" t="s">
        <v>610</v>
      </c>
      <c r="G264" s="14"/>
      <c r="H264" s="15">
        <v>359.0</v>
      </c>
      <c r="I264" s="14"/>
      <c r="J264" s="15">
        <v>382.0</v>
      </c>
      <c r="K264" s="14"/>
      <c r="L264" s="14"/>
      <c r="M264" s="14"/>
      <c r="N264" s="16"/>
      <c r="O264" s="3">
        <f t="shared" si="1"/>
        <v>382</v>
      </c>
      <c r="P264" s="56"/>
      <c r="Q264" s="18" t="s">
        <v>34</v>
      </c>
      <c r="R264" s="18" t="s">
        <v>101</v>
      </c>
      <c r="S264" s="19" t="s">
        <v>611</v>
      </c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 ht="19.5" customHeight="1">
      <c r="A265" s="8" t="s">
        <v>1214</v>
      </c>
      <c r="B265" s="33">
        <v>44734.0</v>
      </c>
      <c r="C265" s="10" t="s">
        <v>67</v>
      </c>
      <c r="D265" s="11" t="s">
        <v>612</v>
      </c>
      <c r="E265" s="12" t="s">
        <v>367</v>
      </c>
      <c r="F265" s="31" t="s">
        <v>433</v>
      </c>
      <c r="G265" s="14"/>
      <c r="H265" s="15">
        <v>987.0</v>
      </c>
      <c r="I265" s="14"/>
      <c r="J265" s="15">
        <v>1052.0</v>
      </c>
      <c r="K265" s="14"/>
      <c r="L265" s="14"/>
      <c r="M265" s="15">
        <v>250.0</v>
      </c>
      <c r="N265" s="16"/>
      <c r="O265" s="3">
        <f t="shared" si="1"/>
        <v>1302</v>
      </c>
      <c r="P265" s="56"/>
      <c r="Q265" s="18" t="s">
        <v>30</v>
      </c>
      <c r="R265" s="18" t="s">
        <v>101</v>
      </c>
      <c r="S265" s="19" t="s">
        <v>613</v>
      </c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 ht="19.5" customHeight="1">
      <c r="A266" s="8" t="s">
        <v>1214</v>
      </c>
      <c r="B266" s="33">
        <v>44739.0</v>
      </c>
      <c r="C266" s="10" t="s">
        <v>20</v>
      </c>
      <c r="D266" s="11" t="s">
        <v>614</v>
      </c>
      <c r="E266" s="12" t="s">
        <v>367</v>
      </c>
      <c r="F266" s="13" t="s">
        <v>39</v>
      </c>
      <c r="G266" s="14"/>
      <c r="H266" s="15">
        <v>394.0</v>
      </c>
      <c r="I266" s="14"/>
      <c r="J266" s="15">
        <v>420.0</v>
      </c>
      <c r="K266" s="14"/>
      <c r="L266" s="14"/>
      <c r="M266" s="15">
        <v>410.0</v>
      </c>
      <c r="N266" s="16"/>
      <c r="O266" s="3">
        <f t="shared" si="1"/>
        <v>830</v>
      </c>
      <c r="P266" s="56"/>
      <c r="Q266" s="18" t="s">
        <v>30</v>
      </c>
      <c r="R266" s="18" t="s">
        <v>101</v>
      </c>
      <c r="S266" s="19" t="s">
        <v>615</v>
      </c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 ht="19.5" customHeight="1">
      <c r="A267" s="8" t="s">
        <v>1214</v>
      </c>
      <c r="B267" s="33">
        <v>44740.0</v>
      </c>
      <c r="C267" s="10" t="s">
        <v>20</v>
      </c>
      <c r="D267" s="11" t="s">
        <v>616</v>
      </c>
      <c r="E267" s="12" t="s">
        <v>367</v>
      </c>
      <c r="F267" s="31" t="s">
        <v>617</v>
      </c>
      <c r="G267" s="14"/>
      <c r="H267" s="15">
        <v>328.0</v>
      </c>
      <c r="I267" s="14"/>
      <c r="J267" s="15">
        <v>349.0</v>
      </c>
      <c r="K267" s="14"/>
      <c r="L267" s="14"/>
      <c r="M267" s="14"/>
      <c r="N267" s="16"/>
      <c r="O267" s="3">
        <f t="shared" si="1"/>
        <v>349</v>
      </c>
      <c r="P267" s="56"/>
      <c r="Q267" s="18" t="s">
        <v>125</v>
      </c>
      <c r="R267" s="18" t="s">
        <v>101</v>
      </c>
      <c r="S267" s="19" t="s">
        <v>618</v>
      </c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 ht="19.5" customHeight="1">
      <c r="A268" s="8" t="s">
        <v>1214</v>
      </c>
      <c r="B268" s="29">
        <v>44743.0</v>
      </c>
      <c r="C268" s="10" t="s">
        <v>27</v>
      </c>
      <c r="D268" s="11" t="s">
        <v>621</v>
      </c>
      <c r="E268" s="12" t="s">
        <v>27</v>
      </c>
      <c r="F268" s="31" t="s">
        <v>607</v>
      </c>
      <c r="G268" s="14"/>
      <c r="H268" s="15">
        <v>787.0</v>
      </c>
      <c r="I268" s="14"/>
      <c r="J268" s="15">
        <v>787.0</v>
      </c>
      <c r="K268" s="14"/>
      <c r="L268" s="14"/>
      <c r="M268" s="14"/>
      <c r="N268" s="16"/>
      <c r="O268" s="3">
        <f t="shared" si="1"/>
        <v>787</v>
      </c>
      <c r="P268" s="56"/>
      <c r="Q268" s="18" t="s">
        <v>30</v>
      </c>
      <c r="R268" s="18" t="s">
        <v>622</v>
      </c>
      <c r="S268" s="22" t="s">
        <v>623</v>
      </c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 ht="19.5" customHeight="1">
      <c r="A269" s="8" t="s">
        <v>1214</v>
      </c>
      <c r="B269" s="33">
        <v>44746.0</v>
      </c>
      <c r="C269" s="10" t="s">
        <v>20</v>
      </c>
      <c r="D269" s="11" t="s">
        <v>624</v>
      </c>
      <c r="E269" s="12" t="s">
        <v>367</v>
      </c>
      <c r="F269" s="13" t="s">
        <v>39</v>
      </c>
      <c r="G269" s="14"/>
      <c r="H269" s="15">
        <v>638.0</v>
      </c>
      <c r="I269" s="14"/>
      <c r="J269" s="15">
        <v>638.0</v>
      </c>
      <c r="K269" s="14"/>
      <c r="L269" s="14"/>
      <c r="M269" s="14"/>
      <c r="N269" s="16"/>
      <c r="O269" s="3">
        <f t="shared" si="1"/>
        <v>638</v>
      </c>
      <c r="P269" s="56"/>
      <c r="Q269" s="18" t="s">
        <v>446</v>
      </c>
      <c r="R269" s="18" t="s">
        <v>454</v>
      </c>
      <c r="S269" s="19" t="s">
        <v>625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 ht="19.5" customHeight="1">
      <c r="A270" s="8" t="s">
        <v>1214</v>
      </c>
      <c r="B270" s="33">
        <v>44746.0</v>
      </c>
      <c r="C270" s="10" t="s">
        <v>20</v>
      </c>
      <c r="D270" s="11" t="s">
        <v>626</v>
      </c>
      <c r="E270" s="12" t="s">
        <v>367</v>
      </c>
      <c r="F270" s="13" t="s">
        <v>617</v>
      </c>
      <c r="G270" s="14"/>
      <c r="H270" s="15">
        <v>1414.67</v>
      </c>
      <c r="I270" s="14"/>
      <c r="J270" s="15">
        <v>1414.67</v>
      </c>
      <c r="K270" s="14"/>
      <c r="L270" s="14"/>
      <c r="M270" s="15">
        <v>359.0</v>
      </c>
      <c r="N270" s="16"/>
      <c r="O270" s="3">
        <f t="shared" si="1"/>
        <v>1773.67</v>
      </c>
      <c r="P270" s="56"/>
      <c r="Q270" s="18" t="s">
        <v>446</v>
      </c>
      <c r="R270" s="18" t="s">
        <v>454</v>
      </c>
      <c r="S270" s="19" t="s">
        <v>627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 ht="19.5" customHeight="1">
      <c r="A271" s="8" t="s">
        <v>1214</v>
      </c>
      <c r="B271" s="33">
        <v>44747.0</v>
      </c>
      <c r="C271" s="10" t="s">
        <v>27</v>
      </c>
      <c r="D271" s="11" t="s">
        <v>628</v>
      </c>
      <c r="E271" s="12" t="s">
        <v>27</v>
      </c>
      <c r="F271" s="13" t="s">
        <v>617</v>
      </c>
      <c r="G271" s="14"/>
      <c r="H271" s="15">
        <v>420.0</v>
      </c>
      <c r="I271" s="14"/>
      <c r="J271" s="15">
        <v>420.0</v>
      </c>
      <c r="K271" s="14"/>
      <c r="L271" s="14"/>
      <c r="M271" s="14"/>
      <c r="N271" s="16"/>
      <c r="O271" s="3">
        <f t="shared" si="1"/>
        <v>420</v>
      </c>
      <c r="P271" s="56"/>
      <c r="Q271" s="18" t="s">
        <v>30</v>
      </c>
      <c r="R271" s="18" t="s">
        <v>622</v>
      </c>
      <c r="S271" s="22" t="s">
        <v>629</v>
      </c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 ht="19.5" customHeight="1">
      <c r="A272" s="8" t="s">
        <v>1214</v>
      </c>
      <c r="B272" s="33">
        <v>44749.0</v>
      </c>
      <c r="C272" s="10" t="s">
        <v>20</v>
      </c>
      <c r="D272" s="11" t="s">
        <v>630</v>
      </c>
      <c r="E272" s="12" t="s">
        <v>367</v>
      </c>
      <c r="F272" s="13" t="s">
        <v>23</v>
      </c>
      <c r="G272" s="14"/>
      <c r="H272" s="15">
        <v>1261.0</v>
      </c>
      <c r="I272" s="14"/>
      <c r="J272" s="15">
        <v>1261.0</v>
      </c>
      <c r="K272" s="14"/>
      <c r="L272" s="14"/>
      <c r="M272" s="14"/>
      <c r="N272" s="16"/>
      <c r="O272" s="3">
        <f t="shared" si="1"/>
        <v>1261</v>
      </c>
      <c r="P272" s="56"/>
      <c r="Q272" s="18" t="s">
        <v>446</v>
      </c>
      <c r="R272" s="18" t="s">
        <v>454</v>
      </c>
      <c r="S272" s="19" t="s">
        <v>631</v>
      </c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 ht="19.5" customHeight="1">
      <c r="A273" s="8" t="s">
        <v>1214</v>
      </c>
      <c r="B273" s="33">
        <v>44753.0</v>
      </c>
      <c r="C273" s="10" t="s">
        <v>20</v>
      </c>
      <c r="D273" s="11" t="s">
        <v>632</v>
      </c>
      <c r="E273" s="12" t="s">
        <v>367</v>
      </c>
      <c r="F273" s="13" t="s">
        <v>29</v>
      </c>
      <c r="G273" s="14"/>
      <c r="H273" s="15">
        <v>293.0</v>
      </c>
      <c r="I273" s="14"/>
      <c r="J273" s="15">
        <v>293.0</v>
      </c>
      <c r="K273" s="14"/>
      <c r="L273" s="14"/>
      <c r="M273" s="14"/>
      <c r="N273" s="16"/>
      <c r="O273" s="3">
        <f t="shared" si="1"/>
        <v>293</v>
      </c>
      <c r="P273" s="56"/>
      <c r="Q273" s="18" t="s">
        <v>34</v>
      </c>
      <c r="R273" s="18" t="s">
        <v>454</v>
      </c>
      <c r="S273" s="19" t="s">
        <v>633</v>
      </c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 ht="19.5" customHeight="1">
      <c r="A274" s="8" t="s">
        <v>1214</v>
      </c>
      <c r="B274" s="33">
        <v>44761.0</v>
      </c>
      <c r="C274" s="10" t="s">
        <v>20</v>
      </c>
      <c r="D274" s="11" t="s">
        <v>634</v>
      </c>
      <c r="E274" s="12" t="s">
        <v>367</v>
      </c>
      <c r="F274" s="13" t="s">
        <v>39</v>
      </c>
      <c r="G274" s="14"/>
      <c r="H274" s="15">
        <v>472.0</v>
      </c>
      <c r="I274" s="14"/>
      <c r="J274" s="15">
        <v>472.0</v>
      </c>
      <c r="K274" s="14"/>
      <c r="L274" s="14"/>
      <c r="M274" s="14"/>
      <c r="N274" s="16"/>
      <c r="O274" s="3">
        <f t="shared" si="1"/>
        <v>472</v>
      </c>
      <c r="P274" s="56"/>
      <c r="Q274" s="18" t="s">
        <v>510</v>
      </c>
      <c r="R274" s="18" t="s">
        <v>454</v>
      </c>
      <c r="S274" s="19" t="s">
        <v>635</v>
      </c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 ht="19.5" customHeight="1">
      <c r="A275" s="8" t="s">
        <v>1214</v>
      </c>
      <c r="B275" s="33">
        <v>44782.0</v>
      </c>
      <c r="C275" s="10" t="s">
        <v>20</v>
      </c>
      <c r="D275" s="11" t="s">
        <v>636</v>
      </c>
      <c r="E275" s="12" t="s">
        <v>100</v>
      </c>
      <c r="F275" s="31" t="s">
        <v>453</v>
      </c>
      <c r="G275" s="14"/>
      <c r="H275" s="15">
        <v>413.13</v>
      </c>
      <c r="I275" s="14"/>
      <c r="J275" s="15">
        <v>413.13</v>
      </c>
      <c r="K275" s="14"/>
      <c r="L275" s="14"/>
      <c r="M275" s="14"/>
      <c r="N275" s="16"/>
      <c r="O275" s="3">
        <f t="shared" si="1"/>
        <v>413.13</v>
      </c>
      <c r="P275" s="59"/>
      <c r="Q275" s="18" t="s">
        <v>101</v>
      </c>
      <c r="R275" s="18" t="s">
        <v>461</v>
      </c>
      <c r="S275" s="22" t="s">
        <v>637</v>
      </c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 ht="19.5" customHeight="1">
      <c r="A276" s="8" t="s">
        <v>1214</v>
      </c>
      <c r="B276" s="33">
        <v>44784.0</v>
      </c>
      <c r="C276" s="10" t="s">
        <v>20</v>
      </c>
      <c r="D276" s="11" t="s">
        <v>638</v>
      </c>
      <c r="E276" s="12" t="s">
        <v>367</v>
      </c>
      <c r="F276" s="31" t="s">
        <v>453</v>
      </c>
      <c r="G276" s="14"/>
      <c r="H276" s="15">
        <v>689.0</v>
      </c>
      <c r="I276" s="14"/>
      <c r="J276" s="15">
        <v>734.0</v>
      </c>
      <c r="K276" s="14"/>
      <c r="L276" s="14"/>
      <c r="M276" s="14"/>
      <c r="N276" s="16"/>
      <c r="O276" s="3">
        <f t="shared" si="1"/>
        <v>734</v>
      </c>
      <c r="P276" s="59"/>
      <c r="Q276" s="18" t="s">
        <v>30</v>
      </c>
      <c r="R276" s="18" t="s">
        <v>476</v>
      </c>
      <c r="S276" s="19" t="s">
        <v>639</v>
      </c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 ht="19.5" customHeight="1">
      <c r="A277" s="8" t="s">
        <v>1214</v>
      </c>
      <c r="B277" s="33">
        <v>44784.0</v>
      </c>
      <c r="C277" s="10" t="s">
        <v>27</v>
      </c>
      <c r="D277" s="11" t="s">
        <v>640</v>
      </c>
      <c r="E277" s="12" t="s">
        <v>367</v>
      </c>
      <c r="F277" s="31" t="s">
        <v>453</v>
      </c>
      <c r="G277" s="14"/>
      <c r="H277" s="15">
        <v>413.0</v>
      </c>
      <c r="I277" s="14"/>
      <c r="J277" s="15">
        <v>413.0</v>
      </c>
      <c r="K277" s="14"/>
      <c r="L277" s="14"/>
      <c r="M277" s="14"/>
      <c r="N277" s="16"/>
      <c r="O277" s="3">
        <f t="shared" si="1"/>
        <v>413</v>
      </c>
      <c r="P277" s="56"/>
      <c r="Q277" s="18" t="s">
        <v>30</v>
      </c>
      <c r="R277" s="18" t="s">
        <v>476</v>
      </c>
      <c r="S277" s="19" t="s">
        <v>641</v>
      </c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 ht="19.5" customHeight="1">
      <c r="A278" s="8" t="s">
        <v>1214</v>
      </c>
      <c r="B278" s="33">
        <v>44790.0</v>
      </c>
      <c r="C278" s="10" t="s">
        <v>20</v>
      </c>
      <c r="D278" s="11" t="s">
        <v>642</v>
      </c>
      <c r="E278" s="12" t="s">
        <v>367</v>
      </c>
      <c r="F278" s="13" t="s">
        <v>29</v>
      </c>
      <c r="G278" s="14"/>
      <c r="H278" s="15">
        <v>229.0</v>
      </c>
      <c r="I278" s="14"/>
      <c r="J278" s="15">
        <v>244.0</v>
      </c>
      <c r="K278" s="14"/>
      <c r="L278" s="14"/>
      <c r="M278" s="14"/>
      <c r="N278" s="16"/>
      <c r="O278" s="3">
        <f t="shared" si="1"/>
        <v>244</v>
      </c>
      <c r="P278" s="59"/>
      <c r="Q278" s="18" t="s">
        <v>34</v>
      </c>
      <c r="R278" s="18" t="s">
        <v>476</v>
      </c>
      <c r="S278" s="19" t="s">
        <v>643</v>
      </c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 ht="19.5" customHeight="1">
      <c r="A279" s="8" t="s">
        <v>1214</v>
      </c>
      <c r="B279" s="33">
        <v>44795.0</v>
      </c>
      <c r="C279" s="10" t="s">
        <v>20</v>
      </c>
      <c r="D279" s="11" t="s">
        <v>644</v>
      </c>
      <c r="E279" s="12" t="s">
        <v>367</v>
      </c>
      <c r="F279" s="13" t="s">
        <v>39</v>
      </c>
      <c r="G279" s="14"/>
      <c r="H279" s="15">
        <v>343.0</v>
      </c>
      <c r="I279" s="14"/>
      <c r="J279" s="15">
        <v>365.0</v>
      </c>
      <c r="K279" s="14"/>
      <c r="L279" s="14"/>
      <c r="M279" s="14"/>
      <c r="N279" s="16"/>
      <c r="O279" s="3">
        <f t="shared" si="1"/>
        <v>365</v>
      </c>
      <c r="P279" s="59"/>
      <c r="Q279" s="18" t="s">
        <v>196</v>
      </c>
      <c r="R279" s="18" t="s">
        <v>476</v>
      </c>
      <c r="S279" s="19" t="s">
        <v>645</v>
      </c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 ht="19.5" customHeight="1">
      <c r="A280" s="8" t="s">
        <v>1214</v>
      </c>
      <c r="B280" s="33">
        <v>44796.0</v>
      </c>
      <c r="C280" s="10" t="s">
        <v>20</v>
      </c>
      <c r="D280" s="11" t="s">
        <v>646</v>
      </c>
      <c r="E280" s="12" t="s">
        <v>367</v>
      </c>
      <c r="F280" s="13" t="s">
        <v>39</v>
      </c>
      <c r="G280" s="14"/>
      <c r="H280" s="15">
        <v>412.0</v>
      </c>
      <c r="I280" s="14"/>
      <c r="J280" s="15">
        <v>439.0</v>
      </c>
      <c r="K280" s="14"/>
      <c r="L280" s="14"/>
      <c r="M280" s="14"/>
      <c r="N280" s="16"/>
      <c r="O280" s="3">
        <f t="shared" si="1"/>
        <v>439</v>
      </c>
      <c r="P280" s="58"/>
      <c r="Q280" s="18" t="s">
        <v>647</v>
      </c>
      <c r="R280" s="18" t="s">
        <v>476</v>
      </c>
      <c r="S280" s="19" t="s">
        <v>648</v>
      </c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 ht="19.5" customHeight="1">
      <c r="A281" s="8" t="s">
        <v>1214</v>
      </c>
      <c r="B281" s="33">
        <v>44809.0</v>
      </c>
      <c r="C281" s="10" t="s">
        <v>20</v>
      </c>
      <c r="D281" s="11" t="s">
        <v>649</v>
      </c>
      <c r="E281" s="12" t="s">
        <v>367</v>
      </c>
      <c r="F281" s="31" t="s">
        <v>650</v>
      </c>
      <c r="G281" s="14"/>
      <c r="H281" s="15">
        <v>932.87</v>
      </c>
      <c r="I281" s="15">
        <v>61.0</v>
      </c>
      <c r="J281" s="15">
        <v>993.87</v>
      </c>
      <c r="K281" s="14"/>
      <c r="L281" s="14"/>
      <c r="M281" s="14"/>
      <c r="N281" s="16"/>
      <c r="O281" s="3">
        <f t="shared" si="1"/>
        <v>993.87</v>
      </c>
      <c r="P281" s="56"/>
      <c r="Q281" s="18" t="s">
        <v>61</v>
      </c>
      <c r="R281" s="18" t="s">
        <v>379</v>
      </c>
      <c r="S281" s="19" t="s">
        <v>651</v>
      </c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 ht="19.5" customHeight="1">
      <c r="A282" s="8" t="s">
        <v>1214</v>
      </c>
      <c r="B282" s="33">
        <v>44810.0</v>
      </c>
      <c r="C282" s="10" t="s">
        <v>27</v>
      </c>
      <c r="D282" s="11" t="s">
        <v>652</v>
      </c>
      <c r="E282" s="12" t="s">
        <v>367</v>
      </c>
      <c r="F282" s="13" t="s">
        <v>39</v>
      </c>
      <c r="G282" s="14"/>
      <c r="H282" s="15">
        <v>394.0</v>
      </c>
      <c r="I282" s="15">
        <v>26.0</v>
      </c>
      <c r="J282" s="15">
        <v>420.0</v>
      </c>
      <c r="K282" s="14"/>
      <c r="L282" s="14"/>
      <c r="M282" s="14"/>
      <c r="N282" s="16"/>
      <c r="O282" s="3">
        <f t="shared" si="1"/>
        <v>420</v>
      </c>
      <c r="P282" s="59"/>
      <c r="Q282" s="18" t="s">
        <v>34</v>
      </c>
      <c r="R282" s="18" t="s">
        <v>379</v>
      </c>
      <c r="S282" s="19" t="s">
        <v>653</v>
      </c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 ht="19.5" customHeight="1">
      <c r="A283" s="8" t="s">
        <v>1214</v>
      </c>
      <c r="B283" s="33">
        <v>44810.0</v>
      </c>
      <c r="C283" s="10" t="s">
        <v>20</v>
      </c>
      <c r="D283" s="11" t="s">
        <v>654</v>
      </c>
      <c r="E283" s="12" t="s">
        <v>367</v>
      </c>
      <c r="F283" s="13" t="s">
        <v>39</v>
      </c>
      <c r="G283" s="14"/>
      <c r="H283" s="15">
        <v>329.0</v>
      </c>
      <c r="I283" s="15">
        <v>22.0</v>
      </c>
      <c r="J283" s="15">
        <v>351.0</v>
      </c>
      <c r="K283" s="14"/>
      <c r="L283" s="14"/>
      <c r="M283" s="14"/>
      <c r="N283" s="16"/>
      <c r="O283" s="3">
        <f t="shared" si="1"/>
        <v>351</v>
      </c>
      <c r="P283" s="56"/>
      <c r="Q283" s="18" t="s">
        <v>213</v>
      </c>
      <c r="R283" s="18" t="s">
        <v>379</v>
      </c>
      <c r="S283" s="19" t="s">
        <v>655</v>
      </c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 ht="19.5" customHeight="1">
      <c r="A284" s="8" t="s">
        <v>1214</v>
      </c>
      <c r="B284" s="33">
        <v>44813.0</v>
      </c>
      <c r="C284" s="10" t="s">
        <v>20</v>
      </c>
      <c r="D284" s="11" t="s">
        <v>656</v>
      </c>
      <c r="E284" s="12" t="s">
        <v>367</v>
      </c>
      <c r="F284" s="13" t="s">
        <v>39</v>
      </c>
      <c r="G284" s="14"/>
      <c r="H284" s="15">
        <v>658.0</v>
      </c>
      <c r="I284" s="15">
        <v>43.0</v>
      </c>
      <c r="J284" s="15">
        <v>701.0</v>
      </c>
      <c r="K284" s="14"/>
      <c r="L284" s="14"/>
      <c r="M284" s="14"/>
      <c r="N284" s="16"/>
      <c r="O284" s="3">
        <f t="shared" si="1"/>
        <v>701</v>
      </c>
      <c r="P284" s="60" t="s">
        <v>657</v>
      </c>
      <c r="Q284" s="18" t="s">
        <v>30</v>
      </c>
      <c r="R284" s="18" t="s">
        <v>379</v>
      </c>
      <c r="S284" s="19" t="s">
        <v>658</v>
      </c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 ht="19.5" customHeight="1">
      <c r="A285" s="8" t="s">
        <v>1214</v>
      </c>
      <c r="B285" s="33">
        <v>44824.0</v>
      </c>
      <c r="C285" s="10" t="s">
        <v>27</v>
      </c>
      <c r="D285" s="11" t="s">
        <v>662</v>
      </c>
      <c r="E285" s="12" t="s">
        <v>27</v>
      </c>
      <c r="F285" s="31" t="s">
        <v>453</v>
      </c>
      <c r="G285" s="14"/>
      <c r="H285" s="15">
        <v>394.0</v>
      </c>
      <c r="I285" s="15">
        <v>26.0</v>
      </c>
      <c r="J285" s="15">
        <v>420.0</v>
      </c>
      <c r="K285" s="14"/>
      <c r="L285" s="14"/>
      <c r="M285" s="14"/>
      <c r="N285" s="16"/>
      <c r="O285" s="3">
        <f t="shared" si="1"/>
        <v>420</v>
      </c>
      <c r="P285" s="56"/>
      <c r="Q285" s="18" t="s">
        <v>30</v>
      </c>
      <c r="R285" s="18" t="s">
        <v>660</v>
      </c>
      <c r="S285" s="22" t="s">
        <v>663</v>
      </c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 ht="19.5" customHeight="1">
      <c r="A286" s="8" t="s">
        <v>1214</v>
      </c>
      <c r="B286" s="33">
        <v>44824.0</v>
      </c>
      <c r="C286" s="10" t="s">
        <v>27</v>
      </c>
      <c r="D286" s="11" t="s">
        <v>664</v>
      </c>
      <c r="E286" s="12" t="s">
        <v>27</v>
      </c>
      <c r="F286" s="31" t="s">
        <v>453</v>
      </c>
      <c r="G286" s="14"/>
      <c r="H286" s="15">
        <v>394.0</v>
      </c>
      <c r="I286" s="15">
        <v>26.0</v>
      </c>
      <c r="J286" s="15">
        <v>420.0</v>
      </c>
      <c r="K286" s="14"/>
      <c r="L286" s="14"/>
      <c r="M286" s="14"/>
      <c r="N286" s="16"/>
      <c r="O286" s="3">
        <f t="shared" si="1"/>
        <v>420</v>
      </c>
      <c r="P286" s="59"/>
      <c r="Q286" s="18" t="s">
        <v>30</v>
      </c>
      <c r="R286" s="18" t="s">
        <v>660</v>
      </c>
      <c r="S286" s="22" t="s">
        <v>665</v>
      </c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 ht="19.5" customHeight="1">
      <c r="A287" s="8" t="s">
        <v>1214</v>
      </c>
      <c r="B287" s="33">
        <v>44830.0</v>
      </c>
      <c r="C287" s="10" t="s">
        <v>20</v>
      </c>
      <c r="D287" s="11" t="s">
        <v>666</v>
      </c>
      <c r="E287" s="12" t="s">
        <v>367</v>
      </c>
      <c r="F287" s="13" t="s">
        <v>39</v>
      </c>
      <c r="G287" s="14"/>
      <c r="H287" s="15">
        <v>658.0</v>
      </c>
      <c r="I287" s="15">
        <v>43.0</v>
      </c>
      <c r="J287" s="15">
        <v>701.0</v>
      </c>
      <c r="K287" s="14"/>
      <c r="L287" s="14"/>
      <c r="M287" s="15">
        <v>410.0</v>
      </c>
      <c r="N287" s="16"/>
      <c r="O287" s="3">
        <f t="shared" si="1"/>
        <v>1111</v>
      </c>
      <c r="P287" s="59"/>
      <c r="Q287" s="18" t="s">
        <v>667</v>
      </c>
      <c r="R287" s="18" t="s">
        <v>379</v>
      </c>
      <c r="S287" s="19" t="s">
        <v>668</v>
      </c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 ht="19.5" customHeight="1">
      <c r="A288" s="8" t="s">
        <v>1214</v>
      </c>
      <c r="B288" s="33">
        <v>44831.0</v>
      </c>
      <c r="C288" s="10" t="s">
        <v>20</v>
      </c>
      <c r="D288" s="11" t="s">
        <v>669</v>
      </c>
      <c r="E288" s="12" t="s">
        <v>367</v>
      </c>
      <c r="F288" s="13" t="s">
        <v>39</v>
      </c>
      <c r="G288" s="14"/>
      <c r="H288" s="15">
        <v>394.0</v>
      </c>
      <c r="I288" s="15">
        <v>26.0</v>
      </c>
      <c r="J288" s="15">
        <v>420.0</v>
      </c>
      <c r="K288" s="14"/>
      <c r="L288" s="14"/>
      <c r="M288" s="14"/>
      <c r="N288" s="16"/>
      <c r="O288" s="3">
        <f t="shared" si="1"/>
        <v>420</v>
      </c>
      <c r="P288" s="56"/>
      <c r="Q288" s="18" t="s">
        <v>670</v>
      </c>
      <c r="R288" s="18" t="s">
        <v>379</v>
      </c>
      <c r="S288" s="19" t="s">
        <v>671</v>
      </c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 ht="19.5" customHeight="1">
      <c r="A289" s="8" t="s">
        <v>1214</v>
      </c>
      <c r="B289" s="33">
        <v>44861.0</v>
      </c>
      <c r="C289" s="10" t="s">
        <v>27</v>
      </c>
      <c r="D289" s="11" t="s">
        <v>672</v>
      </c>
      <c r="E289" s="12" t="s">
        <v>27</v>
      </c>
      <c r="F289" s="31" t="s">
        <v>39</v>
      </c>
      <c r="G289" s="14"/>
      <c r="H289" s="15">
        <v>412.0</v>
      </c>
      <c r="I289" s="14"/>
      <c r="J289" s="15">
        <v>412.0</v>
      </c>
      <c r="K289" s="14"/>
      <c r="L289" s="14"/>
      <c r="M289" s="14"/>
      <c r="N289" s="16"/>
      <c r="O289" s="3">
        <f t="shared" si="1"/>
        <v>412</v>
      </c>
      <c r="P289" s="59"/>
      <c r="Q289" s="18" t="s">
        <v>30</v>
      </c>
      <c r="R289" s="18" t="s">
        <v>446</v>
      </c>
      <c r="S289" s="22" t="s">
        <v>673</v>
      </c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 ht="19.5" customHeight="1">
      <c r="A290" s="8" t="s">
        <v>1214</v>
      </c>
      <c r="B290" s="33">
        <v>44861.0</v>
      </c>
      <c r="C290" s="10" t="s">
        <v>20</v>
      </c>
      <c r="D290" s="11" t="s">
        <v>674</v>
      </c>
      <c r="E290" s="12" t="s">
        <v>367</v>
      </c>
      <c r="F290" s="13" t="s">
        <v>39</v>
      </c>
      <c r="G290" s="14"/>
      <c r="H290" s="15">
        <v>412.0</v>
      </c>
      <c r="I290" s="14"/>
      <c r="J290" s="15">
        <v>412.0</v>
      </c>
      <c r="K290" s="14"/>
      <c r="L290" s="14"/>
      <c r="M290" s="14"/>
      <c r="N290" s="16"/>
      <c r="O290" s="3">
        <f t="shared" si="1"/>
        <v>412</v>
      </c>
      <c r="P290" s="59"/>
      <c r="Q290" s="18" t="s">
        <v>503</v>
      </c>
      <c r="R290" s="18" t="s">
        <v>446</v>
      </c>
      <c r="S290" s="19" t="s">
        <v>675</v>
      </c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 ht="19.5" customHeight="1">
      <c r="A291" s="8" t="s">
        <v>1214</v>
      </c>
      <c r="B291" s="33">
        <v>44876.0</v>
      </c>
      <c r="C291" s="10" t="s">
        <v>20</v>
      </c>
      <c r="D291" s="11" t="s">
        <v>549</v>
      </c>
      <c r="E291" s="12" t="s">
        <v>367</v>
      </c>
      <c r="F291" s="31" t="s">
        <v>676</v>
      </c>
      <c r="G291" s="14"/>
      <c r="H291" s="15">
        <v>313.0</v>
      </c>
      <c r="I291" s="14"/>
      <c r="J291" s="15">
        <v>313.0</v>
      </c>
      <c r="K291" s="14"/>
      <c r="L291" s="14"/>
      <c r="M291" s="14"/>
      <c r="N291" s="16"/>
      <c r="O291" s="3">
        <f t="shared" si="1"/>
        <v>313</v>
      </c>
      <c r="P291" s="56"/>
      <c r="Q291" s="18" t="s">
        <v>34</v>
      </c>
      <c r="R291" s="18" t="s">
        <v>61</v>
      </c>
      <c r="S291" s="19" t="s">
        <v>551</v>
      </c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 ht="19.5" customHeight="1">
      <c r="A292" s="8" t="s">
        <v>1214</v>
      </c>
      <c r="B292" s="33">
        <v>44876.0</v>
      </c>
      <c r="C292" s="10" t="s">
        <v>20</v>
      </c>
      <c r="D292" s="11" t="s">
        <v>677</v>
      </c>
      <c r="E292" s="12" t="s">
        <v>367</v>
      </c>
      <c r="F292" s="13" t="s">
        <v>39</v>
      </c>
      <c r="G292" s="14"/>
      <c r="H292" s="15">
        <v>412.0</v>
      </c>
      <c r="I292" s="14"/>
      <c r="J292" s="15">
        <v>412.0</v>
      </c>
      <c r="K292" s="14"/>
      <c r="L292" s="14"/>
      <c r="M292" s="14"/>
      <c r="N292" s="16"/>
      <c r="O292" s="3">
        <f t="shared" si="1"/>
        <v>412</v>
      </c>
      <c r="P292" s="56"/>
      <c r="Q292" s="18" t="s">
        <v>34</v>
      </c>
      <c r="R292" s="18" t="s">
        <v>61</v>
      </c>
      <c r="S292" s="19" t="s">
        <v>678</v>
      </c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 ht="19.5" customHeight="1">
      <c r="A293" s="8" t="s">
        <v>1214</v>
      </c>
      <c r="B293" s="33">
        <v>44886.0</v>
      </c>
      <c r="C293" s="10" t="s">
        <v>20</v>
      </c>
      <c r="D293" s="11" t="s">
        <v>679</v>
      </c>
      <c r="E293" s="12" t="s">
        <v>367</v>
      </c>
      <c r="F293" s="31" t="s">
        <v>680</v>
      </c>
      <c r="G293" s="14"/>
      <c r="H293" s="15">
        <v>712.0</v>
      </c>
      <c r="I293" s="14"/>
      <c r="J293" s="15">
        <v>712.0</v>
      </c>
      <c r="K293" s="14"/>
      <c r="L293" s="14"/>
      <c r="M293" s="14"/>
      <c r="N293" s="16"/>
      <c r="O293" s="3">
        <f t="shared" si="1"/>
        <v>712</v>
      </c>
      <c r="P293" s="56"/>
      <c r="Q293" s="18" t="s">
        <v>196</v>
      </c>
      <c r="R293" s="18" t="s">
        <v>61</v>
      </c>
      <c r="S293" s="19" t="s">
        <v>681</v>
      </c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 ht="19.5" customHeight="1">
      <c r="A294" s="8" t="s">
        <v>1214</v>
      </c>
      <c r="B294" s="33">
        <v>44897.0</v>
      </c>
      <c r="C294" s="10" t="s">
        <v>27</v>
      </c>
      <c r="D294" s="11" t="s">
        <v>682</v>
      </c>
      <c r="E294" s="12" t="s">
        <v>27</v>
      </c>
      <c r="F294" s="31" t="s">
        <v>433</v>
      </c>
      <c r="G294" s="14"/>
      <c r="H294" s="15">
        <v>1240.0</v>
      </c>
      <c r="I294" s="14"/>
      <c r="J294" s="15">
        <v>1240.0</v>
      </c>
      <c r="K294" s="14"/>
      <c r="L294" s="14"/>
      <c r="M294" s="14"/>
      <c r="N294" s="16"/>
      <c r="O294" s="3">
        <f t="shared" si="1"/>
        <v>1240</v>
      </c>
      <c r="P294" s="58"/>
      <c r="Q294" s="18" t="s">
        <v>30</v>
      </c>
      <c r="R294" s="18" t="s">
        <v>213</v>
      </c>
      <c r="S294" s="22" t="s">
        <v>683</v>
      </c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 ht="19.5" customHeight="1">
      <c r="A295" s="8" t="s">
        <v>1214</v>
      </c>
      <c r="B295" s="33">
        <v>44898.0</v>
      </c>
      <c r="C295" s="10" t="s">
        <v>20</v>
      </c>
      <c r="D295" s="11" t="s">
        <v>684</v>
      </c>
      <c r="E295" s="12" t="s">
        <v>367</v>
      </c>
      <c r="F295" s="13" t="s">
        <v>39</v>
      </c>
      <c r="G295" s="14"/>
      <c r="H295" s="15">
        <v>412.0</v>
      </c>
      <c r="I295" s="14"/>
      <c r="J295" s="15">
        <v>412.0</v>
      </c>
      <c r="K295" s="14"/>
      <c r="L295" s="15">
        <v>600.0</v>
      </c>
      <c r="M295" s="14"/>
      <c r="N295" s="16"/>
      <c r="O295" s="3">
        <f t="shared" si="1"/>
        <v>1012</v>
      </c>
      <c r="P295" s="28"/>
      <c r="Q295" s="18" t="s">
        <v>34</v>
      </c>
      <c r="R295" s="18" t="s">
        <v>213</v>
      </c>
      <c r="S295" s="19" t="s">
        <v>685</v>
      </c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 ht="19.5" customHeight="1">
      <c r="A296" s="8" t="s">
        <v>1214</v>
      </c>
      <c r="B296" s="33">
        <v>44907.0</v>
      </c>
      <c r="C296" s="10" t="s">
        <v>20</v>
      </c>
      <c r="D296" s="11" t="s">
        <v>686</v>
      </c>
      <c r="E296" s="12" t="s">
        <v>367</v>
      </c>
      <c r="F296" s="31" t="s">
        <v>39</v>
      </c>
      <c r="G296" s="14"/>
      <c r="H296" s="15">
        <v>288.37</v>
      </c>
      <c r="I296" s="14"/>
      <c r="J296" s="15">
        <v>288.37</v>
      </c>
      <c r="K296" s="14"/>
      <c r="L296" s="14"/>
      <c r="M296" s="14"/>
      <c r="N296" s="16"/>
      <c r="O296" s="3">
        <f t="shared" si="1"/>
        <v>288.37</v>
      </c>
      <c r="P296" s="58"/>
      <c r="Q296" s="18" t="s">
        <v>34</v>
      </c>
      <c r="R296" s="18" t="s">
        <v>213</v>
      </c>
      <c r="S296" s="19" t="s">
        <v>687</v>
      </c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 ht="19.5" customHeight="1">
      <c r="A297" s="8" t="s">
        <v>1214</v>
      </c>
      <c r="B297" s="33">
        <v>44937.0</v>
      </c>
      <c r="C297" s="10" t="s">
        <v>20</v>
      </c>
      <c r="D297" s="11" t="s">
        <v>688</v>
      </c>
      <c r="E297" s="12" t="s">
        <v>367</v>
      </c>
      <c r="F297" s="31" t="s">
        <v>680</v>
      </c>
      <c r="G297" s="15">
        <v>4000.0</v>
      </c>
      <c r="H297" s="15">
        <v>759.0</v>
      </c>
      <c r="I297" s="14"/>
      <c r="J297" s="15">
        <v>759.0</v>
      </c>
      <c r="K297" s="14"/>
      <c r="L297" s="14"/>
      <c r="M297" s="15">
        <v>410.0</v>
      </c>
      <c r="N297" s="16"/>
      <c r="O297" s="3">
        <f t="shared" si="1"/>
        <v>1169</v>
      </c>
      <c r="P297" s="58"/>
      <c r="Q297" s="18" t="s">
        <v>30</v>
      </c>
      <c r="R297" s="18" t="s">
        <v>519</v>
      </c>
      <c r="S297" s="19" t="s">
        <v>689</v>
      </c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 ht="19.5" customHeight="1">
      <c r="A298" s="8" t="s">
        <v>1214</v>
      </c>
      <c r="B298" s="33">
        <v>44942.0</v>
      </c>
      <c r="C298" s="10" t="s">
        <v>20</v>
      </c>
      <c r="D298" s="11" t="s">
        <v>690</v>
      </c>
      <c r="E298" s="12" t="s">
        <v>367</v>
      </c>
      <c r="F298" s="13" t="s">
        <v>39</v>
      </c>
      <c r="G298" s="15">
        <v>2000.0</v>
      </c>
      <c r="H298" s="15">
        <v>401.0</v>
      </c>
      <c r="I298" s="14"/>
      <c r="J298" s="15">
        <v>401.0</v>
      </c>
      <c r="K298" s="14"/>
      <c r="L298" s="14"/>
      <c r="M298" s="14"/>
      <c r="N298" s="16"/>
      <c r="O298" s="3">
        <f t="shared" si="1"/>
        <v>401</v>
      </c>
      <c r="P298" s="58"/>
      <c r="Q298" s="18" t="s">
        <v>34</v>
      </c>
      <c r="R298" s="18" t="s">
        <v>519</v>
      </c>
      <c r="S298" s="19" t="s">
        <v>691</v>
      </c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 ht="19.5" customHeight="1">
      <c r="A299" s="8" t="s">
        <v>1214</v>
      </c>
      <c r="B299" s="33">
        <v>44943.0</v>
      </c>
      <c r="C299" s="10" t="s">
        <v>20</v>
      </c>
      <c r="D299" s="11" t="s">
        <v>692</v>
      </c>
      <c r="E299" s="12" t="s">
        <v>367</v>
      </c>
      <c r="F299" s="31" t="s">
        <v>680</v>
      </c>
      <c r="G299" s="15">
        <v>4000.0</v>
      </c>
      <c r="H299" s="15">
        <v>759.0</v>
      </c>
      <c r="I299" s="14"/>
      <c r="J299" s="15">
        <v>759.0</v>
      </c>
      <c r="K299" s="14"/>
      <c r="L299" s="14"/>
      <c r="M299" s="14"/>
      <c r="N299" s="16"/>
      <c r="O299" s="3">
        <f t="shared" si="1"/>
        <v>759</v>
      </c>
      <c r="P299" s="58"/>
      <c r="Q299" s="18" t="s">
        <v>34</v>
      </c>
      <c r="R299" s="18" t="s">
        <v>519</v>
      </c>
      <c r="S299" s="19" t="s">
        <v>693</v>
      </c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 ht="19.5" customHeight="1">
      <c r="A300" s="8" t="s">
        <v>1214</v>
      </c>
      <c r="B300" s="30">
        <v>44954.0</v>
      </c>
      <c r="C300" s="10" t="s">
        <v>20</v>
      </c>
      <c r="D300" s="11" t="s">
        <v>694</v>
      </c>
      <c r="E300" s="12" t="s">
        <v>100</v>
      </c>
      <c r="F300" s="31" t="s">
        <v>680</v>
      </c>
      <c r="G300" s="15">
        <v>3200.0</v>
      </c>
      <c r="H300" s="15">
        <v>712.0</v>
      </c>
      <c r="I300" s="14"/>
      <c r="J300" s="15">
        <v>712.0</v>
      </c>
      <c r="K300" s="14"/>
      <c r="L300" s="14"/>
      <c r="M300" s="14"/>
      <c r="N300" s="16"/>
      <c r="O300" s="3">
        <f t="shared" si="1"/>
        <v>712</v>
      </c>
      <c r="P300" s="58"/>
      <c r="Q300" s="18" t="s">
        <v>125</v>
      </c>
      <c r="R300" s="18" t="s">
        <v>547</v>
      </c>
      <c r="S300" s="22" t="s">
        <v>695</v>
      </c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 ht="19.5" customHeight="1">
      <c r="A301" s="8" t="s">
        <v>1214</v>
      </c>
      <c r="B301" s="33">
        <v>44960.0</v>
      </c>
      <c r="C301" s="10" t="s">
        <v>20</v>
      </c>
      <c r="D301" s="11" t="s">
        <v>696</v>
      </c>
      <c r="E301" s="12" t="s">
        <v>367</v>
      </c>
      <c r="F301" s="13" t="s">
        <v>39</v>
      </c>
      <c r="G301" s="15">
        <v>0.0</v>
      </c>
      <c r="H301" s="15">
        <v>400.0</v>
      </c>
      <c r="I301" s="14"/>
      <c r="J301" s="15">
        <v>400.0</v>
      </c>
      <c r="K301" s="14"/>
      <c r="L301" s="14"/>
      <c r="M301" s="14"/>
      <c r="N301" s="16"/>
      <c r="O301" s="3">
        <f t="shared" si="1"/>
        <v>400</v>
      </c>
      <c r="P301" s="58"/>
      <c r="Q301" s="18" t="s">
        <v>213</v>
      </c>
      <c r="R301" s="18" t="s">
        <v>550</v>
      </c>
      <c r="S301" s="19" t="s">
        <v>697</v>
      </c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 ht="19.5" customHeight="1">
      <c r="A302" s="8" t="s">
        <v>1214</v>
      </c>
      <c r="B302" s="33">
        <v>44960.0</v>
      </c>
      <c r="C302" s="10" t="s">
        <v>20</v>
      </c>
      <c r="D302" s="11" t="s">
        <v>698</v>
      </c>
      <c r="E302" s="12" t="s">
        <v>367</v>
      </c>
      <c r="F302" s="13" t="s">
        <v>39</v>
      </c>
      <c r="G302" s="15">
        <v>3000.0</v>
      </c>
      <c r="H302" s="15">
        <v>1092.0</v>
      </c>
      <c r="I302" s="14"/>
      <c r="J302" s="15">
        <v>1092.0</v>
      </c>
      <c r="K302" s="14"/>
      <c r="L302" s="14"/>
      <c r="M302" s="14"/>
      <c r="N302" s="16"/>
      <c r="O302" s="3">
        <f t="shared" si="1"/>
        <v>1092</v>
      </c>
      <c r="P302" s="56"/>
      <c r="Q302" s="18" t="s">
        <v>446</v>
      </c>
      <c r="R302" s="18" t="s">
        <v>550</v>
      </c>
      <c r="S302" s="19" t="s">
        <v>699</v>
      </c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 ht="19.5" customHeight="1">
      <c r="A303" s="8" t="s">
        <v>1214</v>
      </c>
      <c r="B303" s="33">
        <v>44966.0</v>
      </c>
      <c r="C303" s="10" t="s">
        <v>27</v>
      </c>
      <c r="D303" s="11" t="s">
        <v>700</v>
      </c>
      <c r="E303" s="12" t="s">
        <v>27</v>
      </c>
      <c r="F303" s="31" t="s">
        <v>680</v>
      </c>
      <c r="G303" s="15">
        <v>4000.0</v>
      </c>
      <c r="H303" s="15">
        <v>712.0</v>
      </c>
      <c r="I303" s="14"/>
      <c r="J303" s="15">
        <v>712.0</v>
      </c>
      <c r="K303" s="14"/>
      <c r="L303" s="14"/>
      <c r="M303" s="14"/>
      <c r="N303" s="16"/>
      <c r="O303" s="3">
        <f t="shared" si="1"/>
        <v>712</v>
      </c>
      <c r="P303" s="58"/>
      <c r="Q303" s="18" t="s">
        <v>30</v>
      </c>
      <c r="R303" s="18" t="s">
        <v>557</v>
      </c>
      <c r="S303" s="22" t="s">
        <v>701</v>
      </c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 ht="19.5" customHeight="1">
      <c r="A304" s="8" t="s">
        <v>1214</v>
      </c>
      <c r="B304" s="33">
        <v>44988.0</v>
      </c>
      <c r="C304" s="10" t="s">
        <v>20</v>
      </c>
      <c r="D304" s="11" t="s">
        <v>702</v>
      </c>
      <c r="E304" s="12" t="s">
        <v>367</v>
      </c>
      <c r="F304" s="31" t="s">
        <v>680</v>
      </c>
      <c r="G304" s="15">
        <v>3200.0</v>
      </c>
      <c r="H304" s="15">
        <v>759.0</v>
      </c>
      <c r="I304" s="14"/>
      <c r="J304" s="15">
        <v>759.0</v>
      </c>
      <c r="K304" s="14"/>
      <c r="L304" s="14"/>
      <c r="M304" s="14"/>
      <c r="N304" s="16"/>
      <c r="O304" s="3">
        <f t="shared" si="1"/>
        <v>759</v>
      </c>
      <c r="P304" s="58"/>
      <c r="Q304" s="18" t="s">
        <v>213</v>
      </c>
      <c r="R304" s="18" t="s">
        <v>570</v>
      </c>
      <c r="S304" s="19" t="s">
        <v>703</v>
      </c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</row>
    <row r="305" ht="19.5" customHeight="1">
      <c r="A305" s="8" t="s">
        <v>1214</v>
      </c>
      <c r="B305" s="33">
        <v>45000.0</v>
      </c>
      <c r="C305" s="10" t="s">
        <v>20</v>
      </c>
      <c r="D305" s="11" t="s">
        <v>704</v>
      </c>
      <c r="E305" s="12" t="s">
        <v>367</v>
      </c>
      <c r="F305" s="13" t="s">
        <v>39</v>
      </c>
      <c r="G305" s="15">
        <v>7000.0</v>
      </c>
      <c r="H305" s="15">
        <v>2766.0</v>
      </c>
      <c r="I305" s="14"/>
      <c r="J305" s="15">
        <v>2766.0</v>
      </c>
      <c r="K305" s="14"/>
      <c r="L305" s="14"/>
      <c r="M305" s="15">
        <v>1.0</v>
      </c>
      <c r="N305" s="16"/>
      <c r="O305" s="3">
        <f t="shared" si="1"/>
        <v>2767</v>
      </c>
      <c r="P305" s="58"/>
      <c r="Q305" s="18" t="s">
        <v>510</v>
      </c>
      <c r="R305" s="18" t="s">
        <v>570</v>
      </c>
      <c r="S305" s="19" t="s">
        <v>705</v>
      </c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</row>
    <row r="306" ht="19.5" customHeight="1">
      <c r="A306" s="8" t="s">
        <v>1214</v>
      </c>
      <c r="B306" s="33">
        <v>45001.0</v>
      </c>
      <c r="C306" s="10" t="s">
        <v>20</v>
      </c>
      <c r="D306" s="11" t="s">
        <v>706</v>
      </c>
      <c r="E306" s="12" t="s">
        <v>367</v>
      </c>
      <c r="F306" s="31" t="s">
        <v>433</v>
      </c>
      <c r="G306" s="15">
        <v>14000.0</v>
      </c>
      <c r="H306" s="15">
        <v>3904.0</v>
      </c>
      <c r="I306" s="14"/>
      <c r="J306" s="15">
        <v>3904.0</v>
      </c>
      <c r="K306" s="14"/>
      <c r="L306" s="14"/>
      <c r="M306" s="14"/>
      <c r="N306" s="16"/>
      <c r="O306" s="3">
        <f t="shared" si="1"/>
        <v>3904</v>
      </c>
      <c r="P306" s="58"/>
      <c r="Q306" s="18" t="s">
        <v>34</v>
      </c>
      <c r="R306" s="18" t="s">
        <v>570</v>
      </c>
      <c r="S306" s="19" t="s">
        <v>707</v>
      </c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</row>
    <row r="307" ht="19.5" customHeight="1">
      <c r="A307" s="8" t="s">
        <v>1214</v>
      </c>
      <c r="B307" s="33">
        <v>45001.0</v>
      </c>
      <c r="C307" s="10" t="s">
        <v>20</v>
      </c>
      <c r="D307" s="11" t="s">
        <v>708</v>
      </c>
      <c r="E307" s="12" t="s">
        <v>367</v>
      </c>
      <c r="F307" s="31" t="s">
        <v>680</v>
      </c>
      <c r="G307" s="15">
        <v>4000.0</v>
      </c>
      <c r="H307" s="15">
        <v>759.0</v>
      </c>
      <c r="I307" s="14"/>
      <c r="J307" s="15">
        <v>759.0</v>
      </c>
      <c r="K307" s="14"/>
      <c r="L307" s="14"/>
      <c r="M307" s="14"/>
      <c r="N307" s="16"/>
      <c r="O307" s="3">
        <f t="shared" si="1"/>
        <v>759</v>
      </c>
      <c r="P307" s="58"/>
      <c r="Q307" s="18" t="s">
        <v>34</v>
      </c>
      <c r="R307" s="18" t="s">
        <v>570</v>
      </c>
      <c r="S307" s="19" t="s">
        <v>709</v>
      </c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</row>
    <row r="308" ht="19.5" customHeight="1">
      <c r="A308" s="8" t="s">
        <v>1214</v>
      </c>
      <c r="B308" s="33">
        <v>45006.0</v>
      </c>
      <c r="C308" s="10" t="s">
        <v>20</v>
      </c>
      <c r="D308" s="11" t="s">
        <v>710</v>
      </c>
      <c r="E308" s="12" t="s">
        <v>367</v>
      </c>
      <c r="F308" s="31" t="s">
        <v>680</v>
      </c>
      <c r="G308" s="15">
        <v>4000.0</v>
      </c>
      <c r="H308" s="15">
        <v>759.0</v>
      </c>
      <c r="I308" s="14"/>
      <c r="J308" s="15">
        <v>759.0</v>
      </c>
      <c r="K308" s="14"/>
      <c r="L308" s="14"/>
      <c r="M308" s="14"/>
      <c r="N308" s="16"/>
      <c r="O308" s="3">
        <f t="shared" si="1"/>
        <v>759</v>
      </c>
      <c r="P308" s="58"/>
      <c r="Q308" s="18" t="s">
        <v>30</v>
      </c>
      <c r="R308" s="18" t="s">
        <v>570</v>
      </c>
      <c r="S308" s="19" t="s">
        <v>711</v>
      </c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</row>
    <row r="309" ht="19.5" customHeight="1">
      <c r="A309" s="8" t="s">
        <v>1214</v>
      </c>
      <c r="B309" s="33">
        <v>45013.0</v>
      </c>
      <c r="C309" s="10" t="s">
        <v>20</v>
      </c>
      <c r="D309" s="11" t="s">
        <v>712</v>
      </c>
      <c r="E309" s="12" t="s">
        <v>367</v>
      </c>
      <c r="F309" s="13" t="s">
        <v>23</v>
      </c>
      <c r="G309" s="15">
        <v>11400.0</v>
      </c>
      <c r="H309" s="15">
        <v>1650.0</v>
      </c>
      <c r="I309" s="14"/>
      <c r="J309" s="15">
        <v>1650.0</v>
      </c>
      <c r="K309" s="14"/>
      <c r="L309" s="15">
        <v>600.0</v>
      </c>
      <c r="M309" s="14"/>
      <c r="N309" s="16"/>
      <c r="O309" s="3">
        <f t="shared" si="1"/>
        <v>2250</v>
      </c>
      <c r="P309" s="56"/>
      <c r="Q309" s="18" t="s">
        <v>30</v>
      </c>
      <c r="R309" s="18" t="s">
        <v>570</v>
      </c>
      <c r="S309" s="19" t="s">
        <v>713</v>
      </c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</row>
    <row r="310" ht="19.5" customHeight="1">
      <c r="A310" s="8" t="s">
        <v>1214</v>
      </c>
      <c r="B310" s="33">
        <v>45015.0</v>
      </c>
      <c r="C310" s="10" t="s">
        <v>20</v>
      </c>
      <c r="D310" s="11" t="s">
        <v>714</v>
      </c>
      <c r="E310" s="12" t="s">
        <v>367</v>
      </c>
      <c r="F310" s="31" t="s">
        <v>680</v>
      </c>
      <c r="G310" s="15">
        <v>3200.0</v>
      </c>
      <c r="H310" s="15">
        <v>604.0</v>
      </c>
      <c r="I310" s="14"/>
      <c r="J310" s="15">
        <v>604.0</v>
      </c>
      <c r="K310" s="14"/>
      <c r="L310" s="14"/>
      <c r="M310" s="14"/>
      <c r="N310" s="16"/>
      <c r="O310" s="3">
        <f t="shared" si="1"/>
        <v>604</v>
      </c>
      <c r="P310" s="58"/>
      <c r="Q310" s="18" t="s">
        <v>510</v>
      </c>
      <c r="R310" s="18" t="s">
        <v>570</v>
      </c>
      <c r="S310" s="19">
        <v>5.7157691000159E13</v>
      </c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 ht="19.5" customHeight="1">
      <c r="A311" s="8" t="s">
        <v>1214</v>
      </c>
      <c r="B311" s="9">
        <v>44035.0</v>
      </c>
      <c r="C311" s="10" t="s">
        <v>27</v>
      </c>
      <c r="D311" s="11" t="s">
        <v>716</v>
      </c>
      <c r="E311" s="12" t="s">
        <v>367</v>
      </c>
      <c r="F311" s="13" t="s">
        <v>29</v>
      </c>
      <c r="G311" s="14"/>
      <c r="H311" s="15">
        <v>293.0</v>
      </c>
      <c r="I311" s="14"/>
      <c r="J311" s="15">
        <v>293.0</v>
      </c>
      <c r="K311" s="14"/>
      <c r="L311" s="14"/>
      <c r="M311" s="14"/>
      <c r="N311" s="16"/>
      <c r="O311" s="3">
        <f t="shared" si="1"/>
        <v>293</v>
      </c>
      <c r="P311" s="56"/>
      <c r="Q311" s="18" t="s">
        <v>61</v>
      </c>
      <c r="R311" s="18" t="s">
        <v>454</v>
      </c>
      <c r="S311" s="19" t="s">
        <v>717</v>
      </c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 ht="19.5" customHeight="1">
      <c r="A312" s="8" t="s">
        <v>1214</v>
      </c>
      <c r="B312" s="9">
        <v>45021.0</v>
      </c>
      <c r="C312" s="10" t="s">
        <v>20</v>
      </c>
      <c r="D312" s="11" t="s">
        <v>718</v>
      </c>
      <c r="E312" s="12" t="s">
        <v>367</v>
      </c>
      <c r="F312" s="13" t="s">
        <v>680</v>
      </c>
      <c r="G312" s="15">
        <v>4000.0</v>
      </c>
      <c r="H312" s="15">
        <v>759.0</v>
      </c>
      <c r="I312" s="14"/>
      <c r="J312" s="15">
        <v>759.0</v>
      </c>
      <c r="K312" s="14"/>
      <c r="L312" s="14"/>
      <c r="M312" s="14"/>
      <c r="N312" s="16"/>
      <c r="O312" s="3">
        <f t="shared" si="1"/>
        <v>759</v>
      </c>
      <c r="P312" s="56"/>
      <c r="Q312" s="18" t="s">
        <v>446</v>
      </c>
      <c r="R312" s="18" t="s">
        <v>25</v>
      </c>
      <c r="S312" s="19" t="s">
        <v>719</v>
      </c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 ht="19.5" customHeight="1">
      <c r="A313" s="8" t="s">
        <v>1214</v>
      </c>
      <c r="B313" s="9">
        <v>45022.0</v>
      </c>
      <c r="C313" s="10" t="s">
        <v>20</v>
      </c>
      <c r="D313" s="11" t="s">
        <v>720</v>
      </c>
      <c r="E313" s="12" t="s">
        <v>367</v>
      </c>
      <c r="F313" s="13" t="s">
        <v>680</v>
      </c>
      <c r="G313" s="15">
        <v>3200.0</v>
      </c>
      <c r="H313" s="36">
        <v>724.0</v>
      </c>
      <c r="I313" s="14"/>
      <c r="J313" s="15">
        <v>724.0</v>
      </c>
      <c r="K313" s="14"/>
      <c r="L313" s="14"/>
      <c r="M313" s="15">
        <v>359.0</v>
      </c>
      <c r="N313" s="16"/>
      <c r="O313" s="3">
        <f t="shared" si="1"/>
        <v>1083</v>
      </c>
      <c r="P313" s="56"/>
      <c r="Q313" s="18" t="s">
        <v>196</v>
      </c>
      <c r="R313" s="18" t="s">
        <v>25</v>
      </c>
      <c r="S313" s="19" t="s">
        <v>721</v>
      </c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 ht="19.5" customHeight="1">
      <c r="A314" s="8" t="s">
        <v>1214</v>
      </c>
      <c r="B314" s="9">
        <v>44383.0</v>
      </c>
      <c r="C314" s="10" t="s">
        <v>27</v>
      </c>
      <c r="D314" s="11" t="s">
        <v>722</v>
      </c>
      <c r="E314" s="12" t="s">
        <v>27</v>
      </c>
      <c r="F314" s="13" t="s">
        <v>29</v>
      </c>
      <c r="G314" s="14"/>
      <c r="H314" s="15">
        <v>268.0</v>
      </c>
      <c r="I314" s="14"/>
      <c r="J314" s="15">
        <v>268.0</v>
      </c>
      <c r="K314" s="14"/>
      <c r="L314" s="14"/>
      <c r="M314" s="14"/>
      <c r="N314" s="16"/>
      <c r="O314" s="3">
        <f t="shared" si="1"/>
        <v>268</v>
      </c>
      <c r="P314" s="56"/>
      <c r="Q314" s="18" t="s">
        <v>30</v>
      </c>
      <c r="R314" s="18" t="s">
        <v>622</v>
      </c>
      <c r="S314" s="22" t="s">
        <v>723</v>
      </c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 ht="19.5" customHeight="1">
      <c r="A315" s="8" t="s">
        <v>1214</v>
      </c>
      <c r="B315" s="9">
        <v>45048.0</v>
      </c>
      <c r="C315" s="10" t="s">
        <v>20</v>
      </c>
      <c r="D315" s="11" t="s">
        <v>724</v>
      </c>
      <c r="E315" s="12" t="s">
        <v>367</v>
      </c>
      <c r="F315" s="13" t="s">
        <v>680</v>
      </c>
      <c r="G315" s="15">
        <v>2500.0</v>
      </c>
      <c r="H315" s="15">
        <v>786.0</v>
      </c>
      <c r="I315" s="14"/>
      <c r="J315" s="15">
        <v>786.0</v>
      </c>
      <c r="K315" s="14"/>
      <c r="L315" s="15">
        <v>720.0</v>
      </c>
      <c r="M315" s="15">
        <v>410.0</v>
      </c>
      <c r="N315" s="16"/>
      <c r="O315" s="3">
        <f t="shared" si="1"/>
        <v>1916</v>
      </c>
      <c r="P315" s="56"/>
      <c r="Q315" s="18" t="s">
        <v>196</v>
      </c>
      <c r="R315" s="18" t="s">
        <v>93</v>
      </c>
      <c r="S315" s="19" t="s">
        <v>725</v>
      </c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 ht="19.5" customHeight="1">
      <c r="A316" s="8" t="s">
        <v>1214</v>
      </c>
      <c r="B316" s="9">
        <v>45049.0</v>
      </c>
      <c r="C316" s="10" t="s">
        <v>20</v>
      </c>
      <c r="D316" s="11" t="s">
        <v>726</v>
      </c>
      <c r="E316" s="12" t="s">
        <v>367</v>
      </c>
      <c r="F316" s="13" t="s">
        <v>680</v>
      </c>
      <c r="G316" s="15">
        <v>3000.0</v>
      </c>
      <c r="H316" s="15">
        <v>751.0</v>
      </c>
      <c r="I316" s="14"/>
      <c r="J316" s="15">
        <v>751.0</v>
      </c>
      <c r="K316" s="14"/>
      <c r="L316" s="14"/>
      <c r="M316" s="15">
        <v>359.0</v>
      </c>
      <c r="N316" s="16"/>
      <c r="O316" s="3">
        <f t="shared" si="1"/>
        <v>1110</v>
      </c>
      <c r="P316" s="56"/>
      <c r="Q316" s="18" t="s">
        <v>30</v>
      </c>
      <c r="R316" s="18" t="s">
        <v>93</v>
      </c>
      <c r="S316" s="19" t="s">
        <v>727</v>
      </c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 ht="19.5" customHeight="1">
      <c r="A317" s="8" t="s">
        <v>1214</v>
      </c>
      <c r="B317" s="9">
        <v>45051.0</v>
      </c>
      <c r="C317" s="10" t="s">
        <v>20</v>
      </c>
      <c r="D317" s="11" t="s">
        <v>728</v>
      </c>
      <c r="E317" s="12" t="s">
        <v>367</v>
      </c>
      <c r="F317" s="13" t="s">
        <v>680</v>
      </c>
      <c r="G317" s="15">
        <v>4000.0</v>
      </c>
      <c r="H317" s="15">
        <v>786.0</v>
      </c>
      <c r="I317" s="14"/>
      <c r="J317" s="15">
        <v>786.0</v>
      </c>
      <c r="K317" s="14"/>
      <c r="L317" s="14"/>
      <c r="M317" s="14"/>
      <c r="N317" s="16"/>
      <c r="O317" s="3">
        <f t="shared" si="1"/>
        <v>786</v>
      </c>
      <c r="P317" s="56"/>
      <c r="Q317" s="18" t="s">
        <v>213</v>
      </c>
      <c r="R317" s="18" t="s">
        <v>93</v>
      </c>
      <c r="S317" s="19" t="s">
        <v>729</v>
      </c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 ht="19.5" customHeight="1">
      <c r="A318" s="8" t="s">
        <v>1214</v>
      </c>
      <c r="B318" s="9">
        <v>45062.0</v>
      </c>
      <c r="C318" s="10" t="s">
        <v>20</v>
      </c>
      <c r="D318" s="11" t="s">
        <v>730</v>
      </c>
      <c r="E318" s="12" t="s">
        <v>367</v>
      </c>
      <c r="F318" s="13" t="s">
        <v>680</v>
      </c>
      <c r="G318" s="15">
        <v>2500.0</v>
      </c>
      <c r="H318" s="15">
        <v>786.0</v>
      </c>
      <c r="I318" s="14"/>
      <c r="J318" s="15">
        <v>786.0</v>
      </c>
      <c r="K318" s="14"/>
      <c r="L318" s="14"/>
      <c r="M318" s="14"/>
      <c r="N318" s="16"/>
      <c r="O318" s="3">
        <f t="shared" si="1"/>
        <v>786</v>
      </c>
      <c r="P318" s="58"/>
      <c r="Q318" s="18" t="s">
        <v>24</v>
      </c>
      <c r="R318" s="18" t="s">
        <v>93</v>
      </c>
      <c r="S318" s="19" t="s">
        <v>731</v>
      </c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 ht="19.5" customHeight="1">
      <c r="A319" s="8" t="s">
        <v>1214</v>
      </c>
      <c r="B319" s="9">
        <v>45062.0</v>
      </c>
      <c r="C319" s="10" t="s">
        <v>20</v>
      </c>
      <c r="D319" s="11" t="s">
        <v>732</v>
      </c>
      <c r="E319" s="12" t="s">
        <v>367</v>
      </c>
      <c r="F319" s="13" t="s">
        <v>345</v>
      </c>
      <c r="G319" s="15">
        <v>4000.0</v>
      </c>
      <c r="H319" s="15">
        <v>724.0</v>
      </c>
      <c r="I319" s="14"/>
      <c r="J319" s="15">
        <v>724.0</v>
      </c>
      <c r="K319" s="14"/>
      <c r="L319" s="15">
        <v>960.0</v>
      </c>
      <c r="M319" s="14"/>
      <c r="N319" s="16"/>
      <c r="O319" s="3">
        <f t="shared" si="1"/>
        <v>1684</v>
      </c>
      <c r="P319" s="58"/>
      <c r="Q319" s="18" t="s">
        <v>733</v>
      </c>
      <c r="R319" s="18" t="s">
        <v>93</v>
      </c>
      <c r="S319" s="19" t="s">
        <v>734</v>
      </c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 ht="19.5" customHeight="1">
      <c r="A320" s="8" t="s">
        <v>1214</v>
      </c>
      <c r="B320" s="9">
        <v>45064.0</v>
      </c>
      <c r="C320" s="10" t="s">
        <v>20</v>
      </c>
      <c r="D320" s="11" t="s">
        <v>1216</v>
      </c>
      <c r="E320" s="12" t="s">
        <v>367</v>
      </c>
      <c r="F320" s="13" t="s">
        <v>680</v>
      </c>
      <c r="G320" s="15">
        <v>680.0</v>
      </c>
      <c r="H320" s="15">
        <v>786.0</v>
      </c>
      <c r="I320" s="14"/>
      <c r="J320" s="15">
        <v>786.0</v>
      </c>
      <c r="K320" s="14"/>
      <c r="L320" s="14"/>
      <c r="M320" s="14"/>
      <c r="N320" s="16"/>
      <c r="O320" s="3">
        <f t="shared" si="1"/>
        <v>786</v>
      </c>
      <c r="P320" s="56"/>
      <c r="Q320" s="18" t="s">
        <v>30</v>
      </c>
      <c r="R320" s="18" t="s">
        <v>93</v>
      </c>
      <c r="S320" s="19" t="s">
        <v>736</v>
      </c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 ht="19.5" customHeight="1">
      <c r="A321" s="8" t="s">
        <v>1214</v>
      </c>
      <c r="B321" s="29">
        <v>45071.0</v>
      </c>
      <c r="C321" s="10" t="s">
        <v>20</v>
      </c>
      <c r="D321" s="11" t="s">
        <v>737</v>
      </c>
      <c r="E321" s="12" t="s">
        <v>367</v>
      </c>
      <c r="F321" s="13" t="s">
        <v>23</v>
      </c>
      <c r="G321" s="15">
        <v>10800.0</v>
      </c>
      <c r="H321" s="15">
        <v>972.0</v>
      </c>
      <c r="I321" s="14"/>
      <c r="J321" s="15">
        <v>972.0</v>
      </c>
      <c r="K321" s="14"/>
      <c r="L321" s="14"/>
      <c r="M321" s="14"/>
      <c r="N321" s="16"/>
      <c r="O321" s="3">
        <f t="shared" si="1"/>
        <v>972</v>
      </c>
      <c r="P321" s="56"/>
      <c r="Q321" s="18" t="s">
        <v>503</v>
      </c>
      <c r="R321" s="18" t="s">
        <v>93</v>
      </c>
      <c r="S321" s="19" t="s">
        <v>738</v>
      </c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 ht="19.5" customHeight="1">
      <c r="A322" s="8" t="s">
        <v>1214</v>
      </c>
      <c r="B322" s="9">
        <v>45078.0</v>
      </c>
      <c r="C322" s="10" t="s">
        <v>27</v>
      </c>
      <c r="D322" s="11" t="s">
        <v>739</v>
      </c>
      <c r="E322" s="12" t="s">
        <v>27</v>
      </c>
      <c r="F322" s="13" t="s">
        <v>680</v>
      </c>
      <c r="G322" s="15">
        <v>2000.0</v>
      </c>
      <c r="H322" s="15">
        <v>712.0</v>
      </c>
      <c r="I322" s="14"/>
      <c r="J322" s="15">
        <v>759.0</v>
      </c>
      <c r="K322" s="14"/>
      <c r="L322" s="14"/>
      <c r="M322" s="14"/>
      <c r="N322" s="16"/>
      <c r="O322" s="3">
        <f t="shared" si="1"/>
        <v>759</v>
      </c>
      <c r="P322" s="56"/>
      <c r="Q322" s="18" t="s">
        <v>30</v>
      </c>
      <c r="R322" s="18" t="s">
        <v>438</v>
      </c>
      <c r="S322" s="22" t="s">
        <v>740</v>
      </c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 ht="19.5" customHeight="1">
      <c r="A323" s="8" t="s">
        <v>1214</v>
      </c>
      <c r="B323" s="29">
        <v>45083.0</v>
      </c>
      <c r="C323" s="10" t="s">
        <v>20</v>
      </c>
      <c r="D323" s="11" t="s">
        <v>741</v>
      </c>
      <c r="E323" s="12" t="s">
        <v>367</v>
      </c>
      <c r="F323" s="13" t="s">
        <v>23</v>
      </c>
      <c r="G323" s="15">
        <v>11250.0</v>
      </c>
      <c r="H323" s="15">
        <v>1308.0</v>
      </c>
      <c r="I323" s="14"/>
      <c r="J323" s="15">
        <v>1394.0</v>
      </c>
      <c r="K323" s="14"/>
      <c r="L323" s="14"/>
      <c r="M323" s="14"/>
      <c r="N323" s="16"/>
      <c r="O323" s="3">
        <f t="shared" si="1"/>
        <v>1394</v>
      </c>
      <c r="P323" s="56"/>
      <c r="Q323" s="18" t="s">
        <v>670</v>
      </c>
      <c r="R323" s="18" t="s">
        <v>101</v>
      </c>
      <c r="S323" s="19" t="s">
        <v>742</v>
      </c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 ht="19.5" customHeight="1">
      <c r="A324" s="8" t="s">
        <v>1214</v>
      </c>
      <c r="B324" s="29">
        <v>45083.0</v>
      </c>
      <c r="C324" s="10" t="s">
        <v>20</v>
      </c>
      <c r="D324" s="11" t="s">
        <v>743</v>
      </c>
      <c r="E324" s="12" t="s">
        <v>367</v>
      </c>
      <c r="F324" s="13" t="s">
        <v>23</v>
      </c>
      <c r="G324" s="15">
        <v>11250.0</v>
      </c>
      <c r="H324" s="15">
        <v>1308.0</v>
      </c>
      <c r="I324" s="14"/>
      <c r="J324" s="15">
        <v>1394.0</v>
      </c>
      <c r="K324" s="14"/>
      <c r="L324" s="14"/>
      <c r="M324" s="14"/>
      <c r="N324" s="16"/>
      <c r="O324" s="3">
        <f t="shared" si="1"/>
        <v>1394</v>
      </c>
      <c r="P324" s="56"/>
      <c r="Q324" s="18" t="s">
        <v>34</v>
      </c>
      <c r="R324" s="18" t="s">
        <v>101</v>
      </c>
      <c r="S324" s="19" t="s">
        <v>744</v>
      </c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 ht="19.5" customHeight="1">
      <c r="A325" s="8" t="s">
        <v>1214</v>
      </c>
      <c r="B325" s="33">
        <v>45090.0</v>
      </c>
      <c r="C325" s="10" t="s">
        <v>20</v>
      </c>
      <c r="D325" s="11" t="s">
        <v>745</v>
      </c>
      <c r="E325" s="12" t="s">
        <v>367</v>
      </c>
      <c r="F325" s="13" t="s">
        <v>680</v>
      </c>
      <c r="G325" s="15">
        <v>4150.0</v>
      </c>
      <c r="H325" s="15">
        <v>712.0</v>
      </c>
      <c r="I325" s="14"/>
      <c r="J325" s="15">
        <v>759.0</v>
      </c>
      <c r="K325" s="14"/>
      <c r="L325" s="14"/>
      <c r="M325" s="14"/>
      <c r="N325" s="16"/>
      <c r="O325" s="3">
        <f t="shared" si="1"/>
        <v>759</v>
      </c>
      <c r="P325" s="56"/>
      <c r="Q325" s="18" t="s">
        <v>34</v>
      </c>
      <c r="R325" s="18" t="s">
        <v>101</v>
      </c>
      <c r="S325" s="19" t="s">
        <v>746</v>
      </c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 ht="19.5" customHeight="1">
      <c r="A326" s="8" t="s">
        <v>1214</v>
      </c>
      <c r="B326" s="33">
        <v>45091.0</v>
      </c>
      <c r="C326" s="10" t="s">
        <v>27</v>
      </c>
      <c r="D326" s="11" t="s">
        <v>747</v>
      </c>
      <c r="E326" s="12" t="s">
        <v>367</v>
      </c>
      <c r="F326" s="13" t="s">
        <v>680</v>
      </c>
      <c r="G326" s="15">
        <v>3200.0</v>
      </c>
      <c r="H326" s="15">
        <v>712.0</v>
      </c>
      <c r="I326" s="14"/>
      <c r="J326" s="15">
        <v>759.0</v>
      </c>
      <c r="K326" s="14"/>
      <c r="L326" s="14"/>
      <c r="M326" s="14"/>
      <c r="N326" s="16"/>
      <c r="O326" s="3">
        <f t="shared" si="1"/>
        <v>759</v>
      </c>
      <c r="P326" s="56"/>
      <c r="Q326" s="18" t="s">
        <v>34</v>
      </c>
      <c r="R326" s="18" t="s">
        <v>101</v>
      </c>
      <c r="S326" s="19" t="s">
        <v>748</v>
      </c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 ht="19.5" customHeight="1">
      <c r="A327" s="8" t="s">
        <v>1214</v>
      </c>
      <c r="B327" s="33">
        <v>45096.0</v>
      </c>
      <c r="C327" s="10" t="s">
        <v>20</v>
      </c>
      <c r="D327" s="11" t="s">
        <v>749</v>
      </c>
      <c r="E327" s="12" t="s">
        <v>367</v>
      </c>
      <c r="F327" s="31" t="s">
        <v>680</v>
      </c>
      <c r="G327" s="15">
        <v>2000.0</v>
      </c>
      <c r="H327" s="15">
        <v>712.0</v>
      </c>
      <c r="I327" s="14"/>
      <c r="J327" s="15">
        <v>759.0</v>
      </c>
      <c r="K327" s="14"/>
      <c r="L327" s="14"/>
      <c r="M327" s="14"/>
      <c r="N327" s="16"/>
      <c r="O327" s="3">
        <f t="shared" si="1"/>
        <v>759</v>
      </c>
      <c r="P327" s="58"/>
      <c r="Q327" s="18" t="s">
        <v>196</v>
      </c>
      <c r="R327" s="18" t="s">
        <v>101</v>
      </c>
      <c r="S327" s="19" t="s">
        <v>750</v>
      </c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 ht="19.5" customHeight="1">
      <c r="A328" s="8" t="s">
        <v>1214</v>
      </c>
      <c r="B328" s="33">
        <v>45099.0</v>
      </c>
      <c r="C328" s="10" t="s">
        <v>27</v>
      </c>
      <c r="D328" s="11" t="s">
        <v>751</v>
      </c>
      <c r="E328" s="12" t="s">
        <v>27</v>
      </c>
      <c r="F328" s="31" t="s">
        <v>680</v>
      </c>
      <c r="G328" s="15">
        <v>3000.0</v>
      </c>
      <c r="H328" s="15">
        <v>498.0</v>
      </c>
      <c r="I328" s="14"/>
      <c r="J328" s="15">
        <v>531.0</v>
      </c>
      <c r="K328" s="14"/>
      <c r="L328" s="14"/>
      <c r="M328" s="14"/>
      <c r="N328" s="16"/>
      <c r="O328" s="3">
        <f t="shared" si="1"/>
        <v>531</v>
      </c>
      <c r="P328" s="56"/>
      <c r="Q328" s="18" t="s">
        <v>30</v>
      </c>
      <c r="R328" s="18" t="s">
        <v>438</v>
      </c>
      <c r="S328" s="22" t="s">
        <v>752</v>
      </c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 ht="19.5" customHeight="1">
      <c r="A329" s="8" t="s">
        <v>1214</v>
      </c>
      <c r="B329" s="33">
        <v>45099.0</v>
      </c>
      <c r="C329" s="10" t="s">
        <v>27</v>
      </c>
      <c r="D329" s="11" t="s">
        <v>753</v>
      </c>
      <c r="E329" s="12" t="s">
        <v>27</v>
      </c>
      <c r="F329" s="31" t="s">
        <v>680</v>
      </c>
      <c r="G329" s="15">
        <v>3600.0</v>
      </c>
      <c r="H329" s="15">
        <v>918.0</v>
      </c>
      <c r="I329" s="14"/>
      <c r="J329" s="15">
        <v>918.0</v>
      </c>
      <c r="K329" s="14"/>
      <c r="L329" s="14"/>
      <c r="M329" s="14"/>
      <c r="N329" s="16"/>
      <c r="O329" s="3">
        <f t="shared" si="1"/>
        <v>918</v>
      </c>
      <c r="P329" s="57" t="s">
        <v>754</v>
      </c>
      <c r="Q329" s="18" t="s">
        <v>30</v>
      </c>
      <c r="R329" s="18" t="s">
        <v>438</v>
      </c>
      <c r="S329" s="22" t="s">
        <v>755</v>
      </c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 ht="19.5" customHeight="1">
      <c r="A330" s="8" t="s">
        <v>1214</v>
      </c>
      <c r="B330" s="33">
        <v>45100.0</v>
      </c>
      <c r="C330" s="10" t="s">
        <v>20</v>
      </c>
      <c r="D330" s="11" t="s">
        <v>756</v>
      </c>
      <c r="E330" s="12" t="s">
        <v>367</v>
      </c>
      <c r="F330" s="31" t="s">
        <v>680</v>
      </c>
      <c r="G330" s="15">
        <v>1000.0</v>
      </c>
      <c r="H330" s="15">
        <v>712.0</v>
      </c>
      <c r="I330" s="14"/>
      <c r="J330" s="15">
        <v>759.0</v>
      </c>
      <c r="K330" s="14"/>
      <c r="L330" s="14"/>
      <c r="M330" s="14"/>
      <c r="N330" s="16"/>
      <c r="O330" s="3">
        <f t="shared" si="1"/>
        <v>759</v>
      </c>
      <c r="P330" s="56"/>
      <c r="Q330" s="18" t="s">
        <v>503</v>
      </c>
      <c r="R330" s="18" t="s">
        <v>101</v>
      </c>
      <c r="S330" s="19" t="s">
        <v>757</v>
      </c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 ht="19.5" customHeight="1">
      <c r="A331" s="8" t="s">
        <v>1214</v>
      </c>
      <c r="B331" s="33">
        <v>45104.0</v>
      </c>
      <c r="C331" s="10" t="s">
        <v>20</v>
      </c>
      <c r="D331" s="11" t="s">
        <v>758</v>
      </c>
      <c r="E331" s="12" t="s">
        <v>367</v>
      </c>
      <c r="F331" s="31" t="s">
        <v>680</v>
      </c>
      <c r="G331" s="15">
        <v>3000.0</v>
      </c>
      <c r="H331" s="15">
        <v>712.0</v>
      </c>
      <c r="I331" s="14"/>
      <c r="J331" s="15">
        <v>759.0</v>
      </c>
      <c r="K331" s="14"/>
      <c r="L331" s="14"/>
      <c r="M331" s="14"/>
      <c r="N331" s="16"/>
      <c r="O331" s="3">
        <f t="shared" si="1"/>
        <v>759</v>
      </c>
      <c r="P331" s="56"/>
      <c r="Q331" s="18" t="s">
        <v>670</v>
      </c>
      <c r="R331" s="18" t="s">
        <v>101</v>
      </c>
      <c r="S331" s="19" t="s">
        <v>759</v>
      </c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 ht="19.5" customHeight="1">
      <c r="A332" s="8" t="s">
        <v>1214</v>
      </c>
      <c r="B332" s="33">
        <v>44687.0</v>
      </c>
      <c r="C332" s="10" t="s">
        <v>20</v>
      </c>
      <c r="D332" s="11" t="s">
        <v>760</v>
      </c>
      <c r="E332" s="12" t="s">
        <v>367</v>
      </c>
      <c r="F332" s="13" t="s">
        <v>39</v>
      </c>
      <c r="G332" s="14"/>
      <c r="H332" s="15">
        <v>691.0</v>
      </c>
      <c r="I332" s="14"/>
      <c r="J332" s="15">
        <v>691.0</v>
      </c>
      <c r="K332" s="14"/>
      <c r="L332" s="14"/>
      <c r="M332" s="14"/>
      <c r="N332" s="16"/>
      <c r="O332" s="3">
        <f t="shared" si="1"/>
        <v>691</v>
      </c>
      <c r="P332" s="56"/>
      <c r="Q332" s="18" t="s">
        <v>61</v>
      </c>
      <c r="R332" s="18" t="s">
        <v>93</v>
      </c>
      <c r="S332" s="19" t="s">
        <v>761</v>
      </c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 ht="19.5" customHeight="1">
      <c r="A333" s="8" t="s">
        <v>1214</v>
      </c>
      <c r="B333" s="33">
        <v>45124.0</v>
      </c>
      <c r="C333" s="10" t="s">
        <v>67</v>
      </c>
      <c r="D333" s="11" t="s">
        <v>762</v>
      </c>
      <c r="E333" s="12" t="s">
        <v>367</v>
      </c>
      <c r="F333" s="13" t="s">
        <v>39</v>
      </c>
      <c r="G333" s="15">
        <v>4000.0</v>
      </c>
      <c r="H333" s="15">
        <v>1092.0</v>
      </c>
      <c r="I333" s="14"/>
      <c r="J333" s="15">
        <v>1092.0</v>
      </c>
      <c r="K333" s="14"/>
      <c r="L333" s="14"/>
      <c r="M333" s="14"/>
      <c r="N333" s="16"/>
      <c r="O333" s="3">
        <f t="shared" si="1"/>
        <v>1092</v>
      </c>
      <c r="P333" s="56"/>
      <c r="Q333" s="18" t="s">
        <v>34</v>
      </c>
      <c r="R333" s="18" t="s">
        <v>454</v>
      </c>
      <c r="S333" s="19" t="s">
        <v>763</v>
      </c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 ht="19.5" customHeight="1">
      <c r="A334" s="8" t="s">
        <v>1214</v>
      </c>
      <c r="B334" s="33">
        <v>45125.0</v>
      </c>
      <c r="C334" s="10" t="s">
        <v>20</v>
      </c>
      <c r="D334" s="11" t="s">
        <v>764</v>
      </c>
      <c r="E334" s="12" t="s">
        <v>367</v>
      </c>
      <c r="F334" s="31" t="s">
        <v>680</v>
      </c>
      <c r="G334" s="15">
        <v>1000.0</v>
      </c>
      <c r="H334" s="15">
        <v>625.0</v>
      </c>
      <c r="I334" s="14"/>
      <c r="J334" s="15">
        <v>625.0</v>
      </c>
      <c r="K334" s="14"/>
      <c r="L334" s="14"/>
      <c r="M334" s="15">
        <v>410.0</v>
      </c>
      <c r="N334" s="16"/>
      <c r="O334" s="3">
        <f t="shared" si="1"/>
        <v>1035</v>
      </c>
      <c r="P334" s="56"/>
      <c r="Q334" s="18" t="s">
        <v>30</v>
      </c>
      <c r="R334" s="18" t="s">
        <v>454</v>
      </c>
      <c r="S334" s="19" t="s">
        <v>765</v>
      </c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 ht="19.5" customHeight="1">
      <c r="A335" s="8" t="s">
        <v>1214</v>
      </c>
      <c r="B335" s="33">
        <v>45125.0</v>
      </c>
      <c r="C335" s="10" t="s">
        <v>20</v>
      </c>
      <c r="D335" s="11" t="s">
        <v>766</v>
      </c>
      <c r="E335" s="12" t="s">
        <v>367</v>
      </c>
      <c r="F335" s="31" t="s">
        <v>680</v>
      </c>
      <c r="G335" s="15">
        <v>1000.0</v>
      </c>
      <c r="H335" s="15">
        <v>625.0</v>
      </c>
      <c r="I335" s="14"/>
      <c r="J335" s="15">
        <v>625.0</v>
      </c>
      <c r="K335" s="14"/>
      <c r="L335" s="14"/>
      <c r="M335" s="14"/>
      <c r="N335" s="16"/>
      <c r="O335" s="3">
        <f t="shared" si="1"/>
        <v>625</v>
      </c>
      <c r="P335" s="56"/>
      <c r="Q335" s="18" t="s">
        <v>30</v>
      </c>
      <c r="R335" s="18" t="s">
        <v>454</v>
      </c>
      <c r="S335" s="19" t="s">
        <v>767</v>
      </c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 ht="19.5" customHeight="1">
      <c r="A336" s="8" t="s">
        <v>1214</v>
      </c>
      <c r="B336" s="33">
        <v>45135.0</v>
      </c>
      <c r="C336" s="10" t="s">
        <v>20</v>
      </c>
      <c r="D336" s="11" t="s">
        <v>768</v>
      </c>
      <c r="E336" s="12" t="s">
        <v>367</v>
      </c>
      <c r="F336" s="31" t="s">
        <v>680</v>
      </c>
      <c r="G336" s="15">
        <v>2000.0</v>
      </c>
      <c r="H336" s="15">
        <v>853.0</v>
      </c>
      <c r="I336" s="14"/>
      <c r="J336" s="15">
        <v>853.0</v>
      </c>
      <c r="K336" s="14"/>
      <c r="L336" s="14"/>
      <c r="M336" s="14"/>
      <c r="N336" s="16"/>
      <c r="O336" s="3">
        <f t="shared" si="1"/>
        <v>853</v>
      </c>
      <c r="P336" s="56"/>
      <c r="Q336" s="18" t="s">
        <v>125</v>
      </c>
      <c r="R336" s="18" t="s">
        <v>454</v>
      </c>
      <c r="S336" s="19" t="s">
        <v>769</v>
      </c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 ht="19.5" customHeight="1">
      <c r="A337" s="8" t="s">
        <v>1214</v>
      </c>
      <c r="B337" s="9">
        <v>43160.0</v>
      </c>
      <c r="C337" s="10" t="s">
        <v>27</v>
      </c>
      <c r="D337" s="11" t="s">
        <v>770</v>
      </c>
      <c r="E337" s="12" t="s">
        <v>367</v>
      </c>
      <c r="F337" s="13" t="s">
        <v>39</v>
      </c>
      <c r="G337" s="14"/>
      <c r="H337" s="15">
        <v>410.0</v>
      </c>
      <c r="I337" s="14"/>
      <c r="J337" s="15">
        <v>410.0</v>
      </c>
      <c r="K337" s="14"/>
      <c r="L337" s="14"/>
      <c r="M337" s="14"/>
      <c r="N337" s="16"/>
      <c r="O337" s="3">
        <f t="shared" si="1"/>
        <v>410</v>
      </c>
      <c r="P337" s="56"/>
      <c r="Q337" s="18" t="s">
        <v>34</v>
      </c>
      <c r="R337" s="18" t="s">
        <v>25</v>
      </c>
      <c r="S337" s="19" t="s">
        <v>771</v>
      </c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 ht="19.5" customHeight="1">
      <c r="A338" s="8" t="s">
        <v>1214</v>
      </c>
      <c r="B338" s="33">
        <v>45139.0</v>
      </c>
      <c r="C338" s="10" t="s">
        <v>20</v>
      </c>
      <c r="D338" s="11" t="s">
        <v>772</v>
      </c>
      <c r="E338" s="12" t="s">
        <v>367</v>
      </c>
      <c r="F338" s="31" t="s">
        <v>680</v>
      </c>
      <c r="G338" s="15">
        <v>2000.0</v>
      </c>
      <c r="H338" s="15">
        <v>523.0</v>
      </c>
      <c r="I338" s="15">
        <v>34.0</v>
      </c>
      <c r="J338" s="15">
        <v>557.0</v>
      </c>
      <c r="K338" s="14"/>
      <c r="L338" s="14"/>
      <c r="M338" s="14"/>
      <c r="N338" s="16"/>
      <c r="O338" s="3">
        <f t="shared" si="1"/>
        <v>557</v>
      </c>
      <c r="P338" s="56"/>
      <c r="Q338" s="18" t="s">
        <v>34</v>
      </c>
      <c r="R338" s="18" t="s">
        <v>379</v>
      </c>
      <c r="S338" s="19" t="s">
        <v>773</v>
      </c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 ht="19.5" customHeight="1">
      <c r="A339" s="8" t="s">
        <v>1214</v>
      </c>
      <c r="B339" s="33">
        <v>45140.0</v>
      </c>
      <c r="C339" s="10" t="s">
        <v>20</v>
      </c>
      <c r="D339" s="11" t="s">
        <v>774</v>
      </c>
      <c r="E339" s="12" t="s">
        <v>367</v>
      </c>
      <c r="F339" s="31" t="s">
        <v>680</v>
      </c>
      <c r="G339" s="15">
        <v>3500.0</v>
      </c>
      <c r="H339" s="15">
        <v>712.0</v>
      </c>
      <c r="I339" s="15">
        <v>47.0</v>
      </c>
      <c r="J339" s="15">
        <v>759.0</v>
      </c>
      <c r="K339" s="14"/>
      <c r="L339" s="14"/>
      <c r="M339" s="14"/>
      <c r="N339" s="16"/>
      <c r="O339" s="3">
        <f t="shared" si="1"/>
        <v>759</v>
      </c>
      <c r="P339" s="56"/>
      <c r="Q339" s="18" t="s">
        <v>34</v>
      </c>
      <c r="R339" s="18" t="s">
        <v>379</v>
      </c>
      <c r="S339" s="19" t="s">
        <v>775</v>
      </c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 ht="19.5" customHeight="1">
      <c r="A340" s="8" t="s">
        <v>1214</v>
      </c>
      <c r="B340" s="33">
        <v>45146.0</v>
      </c>
      <c r="C340" s="10" t="s">
        <v>20</v>
      </c>
      <c r="D340" s="11" t="s">
        <v>776</v>
      </c>
      <c r="E340" s="12" t="s">
        <v>367</v>
      </c>
      <c r="F340" s="31" t="s">
        <v>680</v>
      </c>
      <c r="G340" s="15">
        <v>4000.0</v>
      </c>
      <c r="H340" s="15">
        <v>628.0</v>
      </c>
      <c r="I340" s="15">
        <v>41.0</v>
      </c>
      <c r="J340" s="15">
        <v>669.0</v>
      </c>
      <c r="K340" s="14"/>
      <c r="L340" s="14"/>
      <c r="M340" s="14"/>
      <c r="N340" s="16"/>
      <c r="O340" s="3">
        <f t="shared" si="1"/>
        <v>669</v>
      </c>
      <c r="P340" s="56"/>
      <c r="Q340" s="18" t="s">
        <v>379</v>
      </c>
      <c r="R340" s="18" t="s">
        <v>379</v>
      </c>
      <c r="S340" s="19" t="s">
        <v>777</v>
      </c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 ht="19.5" customHeight="1">
      <c r="A341" s="8" t="s">
        <v>1214</v>
      </c>
      <c r="B341" s="33">
        <v>45146.0</v>
      </c>
      <c r="C341" s="10" t="s">
        <v>27</v>
      </c>
      <c r="D341" s="11" t="s">
        <v>778</v>
      </c>
      <c r="E341" s="12" t="s">
        <v>367</v>
      </c>
      <c r="F341" s="31" t="s">
        <v>680</v>
      </c>
      <c r="G341" s="15">
        <v>4000.0</v>
      </c>
      <c r="H341" s="15">
        <v>712.0</v>
      </c>
      <c r="I341" s="15">
        <v>47.0</v>
      </c>
      <c r="J341" s="15">
        <v>759.0</v>
      </c>
      <c r="K341" s="14"/>
      <c r="L341" s="14"/>
      <c r="M341" s="14"/>
      <c r="N341" s="16"/>
      <c r="O341" s="3">
        <f t="shared" si="1"/>
        <v>759</v>
      </c>
      <c r="P341" s="56"/>
      <c r="Q341" s="18" t="s">
        <v>30</v>
      </c>
      <c r="R341" s="18" t="s">
        <v>379</v>
      </c>
      <c r="S341" s="19" t="s">
        <v>779</v>
      </c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 ht="19.5" customHeight="1">
      <c r="A342" s="8" t="s">
        <v>1214</v>
      </c>
      <c r="B342" s="33">
        <v>45148.0</v>
      </c>
      <c r="C342" s="10" t="s">
        <v>27</v>
      </c>
      <c r="D342" s="11" t="s">
        <v>780</v>
      </c>
      <c r="E342" s="12" t="s">
        <v>27</v>
      </c>
      <c r="F342" s="31" t="s">
        <v>680</v>
      </c>
      <c r="G342" s="15">
        <v>4000.0</v>
      </c>
      <c r="H342" s="15">
        <v>712.0</v>
      </c>
      <c r="I342" s="15">
        <v>47.0</v>
      </c>
      <c r="J342" s="15">
        <v>759.0</v>
      </c>
      <c r="K342" s="14"/>
      <c r="L342" s="14"/>
      <c r="M342" s="15">
        <v>380.0</v>
      </c>
      <c r="N342" s="16"/>
      <c r="O342" s="3">
        <f t="shared" si="1"/>
        <v>1139</v>
      </c>
      <c r="P342" s="56"/>
      <c r="Q342" s="18" t="s">
        <v>30</v>
      </c>
      <c r="R342" s="18" t="s">
        <v>660</v>
      </c>
      <c r="S342" s="22" t="s">
        <v>781</v>
      </c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 ht="19.5" customHeight="1">
      <c r="A343" s="8" t="s">
        <v>1214</v>
      </c>
      <c r="B343" s="33">
        <v>45149.0</v>
      </c>
      <c r="C343" s="10" t="s">
        <v>20</v>
      </c>
      <c r="D343" s="11" t="s">
        <v>782</v>
      </c>
      <c r="E343" s="12" t="s">
        <v>367</v>
      </c>
      <c r="F343" s="31" t="s">
        <v>680</v>
      </c>
      <c r="G343" s="15">
        <v>4000.0</v>
      </c>
      <c r="H343" s="15">
        <v>712.0</v>
      </c>
      <c r="I343" s="15">
        <v>47.0</v>
      </c>
      <c r="J343" s="15">
        <v>759.0</v>
      </c>
      <c r="K343" s="14"/>
      <c r="L343" s="14"/>
      <c r="M343" s="15">
        <f>410*2</f>
        <v>820</v>
      </c>
      <c r="N343" s="16"/>
      <c r="O343" s="3">
        <f t="shared" si="1"/>
        <v>1579</v>
      </c>
      <c r="P343" s="56"/>
      <c r="Q343" s="18" t="s">
        <v>34</v>
      </c>
      <c r="R343" s="18" t="s">
        <v>379</v>
      </c>
      <c r="S343" s="19" t="s">
        <v>783</v>
      </c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 ht="19.5" customHeight="1">
      <c r="A344" s="8" t="s">
        <v>1214</v>
      </c>
      <c r="B344" s="33">
        <v>45152.0</v>
      </c>
      <c r="C344" s="10" t="s">
        <v>20</v>
      </c>
      <c r="D344" s="11" t="s">
        <v>784</v>
      </c>
      <c r="E344" s="12" t="s">
        <v>367</v>
      </c>
      <c r="F344" s="31" t="s">
        <v>680</v>
      </c>
      <c r="G344" s="15">
        <v>3600.0</v>
      </c>
      <c r="H344" s="15">
        <v>628.0</v>
      </c>
      <c r="I344" s="15">
        <v>41.0</v>
      </c>
      <c r="J344" s="15">
        <v>669.0</v>
      </c>
      <c r="K344" s="14"/>
      <c r="L344" s="14"/>
      <c r="M344" s="14"/>
      <c r="N344" s="16"/>
      <c r="O344" s="3">
        <f t="shared" si="1"/>
        <v>669</v>
      </c>
      <c r="P344" s="56"/>
      <c r="Q344" s="18" t="s">
        <v>667</v>
      </c>
      <c r="R344" s="18" t="s">
        <v>379</v>
      </c>
      <c r="S344" s="19" t="s">
        <v>785</v>
      </c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 ht="19.5" customHeight="1">
      <c r="A345" s="8" t="s">
        <v>1214</v>
      </c>
      <c r="B345" s="33">
        <v>45154.0</v>
      </c>
      <c r="C345" s="10" t="s">
        <v>20</v>
      </c>
      <c r="D345" s="11" t="s">
        <v>786</v>
      </c>
      <c r="E345" s="12" t="s">
        <v>367</v>
      </c>
      <c r="F345" s="31" t="s">
        <v>680</v>
      </c>
      <c r="G345" s="15">
        <v>4000.0</v>
      </c>
      <c r="H345" s="15">
        <v>712.0</v>
      </c>
      <c r="I345" s="15">
        <v>47.0</v>
      </c>
      <c r="J345" s="15">
        <v>759.0</v>
      </c>
      <c r="K345" s="14"/>
      <c r="L345" s="14"/>
      <c r="M345" s="14"/>
      <c r="N345" s="16"/>
      <c r="O345" s="3">
        <f t="shared" si="1"/>
        <v>759</v>
      </c>
      <c r="P345" s="56"/>
      <c r="Q345" s="18" t="s">
        <v>34</v>
      </c>
      <c r="R345" s="18" t="s">
        <v>379</v>
      </c>
      <c r="S345" s="19" t="s">
        <v>787</v>
      </c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 ht="19.5" customHeight="1">
      <c r="A346" s="8" t="s">
        <v>1214</v>
      </c>
      <c r="B346" s="9">
        <v>45159.0</v>
      </c>
      <c r="C346" s="10" t="s">
        <v>20</v>
      </c>
      <c r="D346" s="11" t="s">
        <v>790</v>
      </c>
      <c r="E346" s="12" t="s">
        <v>367</v>
      </c>
      <c r="F346" s="31" t="s">
        <v>680</v>
      </c>
      <c r="G346" s="15">
        <v>2000.0</v>
      </c>
      <c r="H346" s="15">
        <v>712.0</v>
      </c>
      <c r="I346" s="15">
        <v>47.0</v>
      </c>
      <c r="J346" s="15">
        <v>759.0</v>
      </c>
      <c r="K346" s="14"/>
      <c r="L346" s="14"/>
      <c r="M346" s="14"/>
      <c r="N346" s="16"/>
      <c r="O346" s="3">
        <f t="shared" si="1"/>
        <v>759</v>
      </c>
      <c r="P346" s="56"/>
      <c r="Q346" s="18" t="s">
        <v>446</v>
      </c>
      <c r="R346" s="18" t="s">
        <v>379</v>
      </c>
      <c r="S346" s="19" t="s">
        <v>791</v>
      </c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 ht="19.5" customHeight="1">
      <c r="A347" s="8" t="s">
        <v>1214</v>
      </c>
      <c r="B347" s="9">
        <v>45160.0</v>
      </c>
      <c r="C347" s="10" t="s">
        <v>20</v>
      </c>
      <c r="D347" s="11" t="s">
        <v>792</v>
      </c>
      <c r="E347" s="12" t="s">
        <v>367</v>
      </c>
      <c r="F347" s="31" t="s">
        <v>680</v>
      </c>
      <c r="G347" s="15">
        <v>4000.0</v>
      </c>
      <c r="H347" s="15">
        <v>712.0</v>
      </c>
      <c r="I347" s="15">
        <v>47.0</v>
      </c>
      <c r="J347" s="15">
        <v>759.0</v>
      </c>
      <c r="K347" s="14"/>
      <c r="L347" s="14"/>
      <c r="M347" s="14"/>
      <c r="N347" s="16"/>
      <c r="O347" s="3">
        <f t="shared" si="1"/>
        <v>759</v>
      </c>
      <c r="P347" s="56"/>
      <c r="Q347" s="18" t="s">
        <v>30</v>
      </c>
      <c r="R347" s="18" t="s">
        <v>379</v>
      </c>
      <c r="S347" s="19" t="s">
        <v>793</v>
      </c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 ht="19.5" customHeight="1">
      <c r="A348" s="8" t="s">
        <v>1214</v>
      </c>
      <c r="B348" s="9">
        <v>45163.0</v>
      </c>
      <c r="C348" s="10" t="s">
        <v>20</v>
      </c>
      <c r="D348" s="11" t="s">
        <v>794</v>
      </c>
      <c r="E348" s="12" t="s">
        <v>367</v>
      </c>
      <c r="F348" s="31" t="s">
        <v>680</v>
      </c>
      <c r="G348" s="15">
        <v>4000.0</v>
      </c>
      <c r="H348" s="15">
        <v>712.0</v>
      </c>
      <c r="I348" s="15">
        <v>47.0</v>
      </c>
      <c r="J348" s="15">
        <v>759.0</v>
      </c>
      <c r="K348" s="14"/>
      <c r="L348" s="14"/>
      <c r="M348" s="14"/>
      <c r="N348" s="16"/>
      <c r="O348" s="3">
        <f t="shared" si="1"/>
        <v>759</v>
      </c>
      <c r="P348" s="58"/>
      <c r="Q348" s="18" t="s">
        <v>125</v>
      </c>
      <c r="R348" s="18" t="s">
        <v>379</v>
      </c>
      <c r="S348" s="19" t="s">
        <v>795</v>
      </c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 ht="19.5" customHeight="1">
      <c r="A349" s="8" t="s">
        <v>1214</v>
      </c>
      <c r="B349" s="33">
        <v>44834.0</v>
      </c>
      <c r="C349" s="10" t="s">
        <v>20</v>
      </c>
      <c r="D349" s="11" t="s">
        <v>796</v>
      </c>
      <c r="E349" s="12" t="s">
        <v>367</v>
      </c>
      <c r="F349" s="13" t="s">
        <v>39</v>
      </c>
      <c r="G349" s="14"/>
      <c r="H349" s="15">
        <v>1130.0</v>
      </c>
      <c r="I349" s="15">
        <v>74.0</v>
      </c>
      <c r="J349" s="15">
        <v>1204.0</v>
      </c>
      <c r="K349" s="14"/>
      <c r="L349" s="14"/>
      <c r="M349" s="14"/>
      <c r="N349" s="16"/>
      <c r="O349" s="3">
        <f t="shared" si="1"/>
        <v>1204</v>
      </c>
      <c r="P349" s="28"/>
      <c r="Q349" s="18" t="s">
        <v>125</v>
      </c>
      <c r="R349" s="18" t="s">
        <v>379</v>
      </c>
      <c r="S349" s="19" t="s">
        <v>797</v>
      </c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 ht="19.5" customHeight="1">
      <c r="A350" s="8" t="s">
        <v>1214</v>
      </c>
      <c r="B350" s="9">
        <v>45173.0</v>
      </c>
      <c r="C350" s="10" t="s">
        <v>20</v>
      </c>
      <c r="D350" s="11" t="s">
        <v>798</v>
      </c>
      <c r="E350" s="12" t="s">
        <v>367</v>
      </c>
      <c r="F350" s="13" t="s">
        <v>680</v>
      </c>
      <c r="G350" s="15">
        <v>4000.0</v>
      </c>
      <c r="H350" s="15">
        <v>712.0</v>
      </c>
      <c r="I350" s="15">
        <v>47.0</v>
      </c>
      <c r="J350" s="15">
        <v>759.0</v>
      </c>
      <c r="K350" s="14"/>
      <c r="L350" s="14"/>
      <c r="M350" s="14"/>
      <c r="N350" s="16"/>
      <c r="O350" s="3">
        <f t="shared" si="1"/>
        <v>759</v>
      </c>
      <c r="P350" s="58"/>
      <c r="Q350" s="18" t="s">
        <v>34</v>
      </c>
      <c r="R350" s="18" t="s">
        <v>379</v>
      </c>
      <c r="S350" s="19" t="s">
        <v>799</v>
      </c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 ht="19.5" customHeight="1">
      <c r="A351" s="8" t="s">
        <v>1214</v>
      </c>
      <c r="B351" s="9">
        <v>45183.0</v>
      </c>
      <c r="C351" s="10" t="s">
        <v>27</v>
      </c>
      <c r="D351" s="11" t="s">
        <v>800</v>
      </c>
      <c r="E351" s="12" t="s">
        <v>27</v>
      </c>
      <c r="F351" s="13" t="s">
        <v>680</v>
      </c>
      <c r="G351" s="15">
        <v>4000.0</v>
      </c>
      <c r="H351" s="15">
        <v>712.0</v>
      </c>
      <c r="I351" s="15">
        <v>47.0</v>
      </c>
      <c r="J351" s="15">
        <v>759.0</v>
      </c>
      <c r="K351" s="14"/>
      <c r="L351" s="14"/>
      <c r="M351" s="14"/>
      <c r="N351" s="16"/>
      <c r="O351" s="3">
        <f t="shared" si="1"/>
        <v>759</v>
      </c>
      <c r="P351" s="58"/>
      <c r="Q351" s="18" t="s">
        <v>30</v>
      </c>
      <c r="R351" s="18">
        <v>9.0</v>
      </c>
      <c r="S351" s="22" t="s">
        <v>801</v>
      </c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 ht="19.5" customHeight="1">
      <c r="A352" s="8" t="s">
        <v>1214</v>
      </c>
      <c r="B352" s="9">
        <v>45190.0</v>
      </c>
      <c r="C352" s="10" t="s">
        <v>20</v>
      </c>
      <c r="D352" s="11" t="s">
        <v>802</v>
      </c>
      <c r="E352" s="12" t="s">
        <v>367</v>
      </c>
      <c r="F352" s="13" t="s">
        <v>680</v>
      </c>
      <c r="G352" s="15">
        <v>3800.0</v>
      </c>
      <c r="H352" s="15">
        <v>712.0</v>
      </c>
      <c r="I352" s="15">
        <v>47.0</v>
      </c>
      <c r="J352" s="15">
        <v>759.0</v>
      </c>
      <c r="K352" s="14"/>
      <c r="L352" s="14"/>
      <c r="M352" s="15">
        <v>680.0</v>
      </c>
      <c r="N352" s="16"/>
      <c r="O352" s="3">
        <f t="shared" si="1"/>
        <v>1439</v>
      </c>
      <c r="P352" s="58"/>
      <c r="Q352" s="18" t="s">
        <v>196</v>
      </c>
      <c r="R352" s="18" t="s">
        <v>379</v>
      </c>
      <c r="S352" s="19" t="s">
        <v>803</v>
      </c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 ht="19.5" customHeight="1">
      <c r="A353" s="8" t="s">
        <v>1214</v>
      </c>
      <c r="B353" s="9">
        <v>45190.0</v>
      </c>
      <c r="C353" s="10" t="s">
        <v>27</v>
      </c>
      <c r="D353" s="11" t="s">
        <v>804</v>
      </c>
      <c r="E353" s="12" t="s">
        <v>27</v>
      </c>
      <c r="F353" s="13" t="s">
        <v>453</v>
      </c>
      <c r="G353" s="15">
        <v>4000.0</v>
      </c>
      <c r="H353" s="15">
        <v>1460.0</v>
      </c>
      <c r="I353" s="15">
        <v>95.0</v>
      </c>
      <c r="J353" s="15">
        <v>1555.0</v>
      </c>
      <c r="K353" s="14"/>
      <c r="L353" s="14"/>
      <c r="M353" s="15">
        <f>150*2</f>
        <v>300</v>
      </c>
      <c r="N353" s="23">
        <v>382.0</v>
      </c>
      <c r="O353" s="3">
        <f t="shared" si="1"/>
        <v>1473</v>
      </c>
      <c r="P353" s="61" t="s">
        <v>805</v>
      </c>
      <c r="Q353" s="18" t="s">
        <v>30</v>
      </c>
      <c r="R353" s="18">
        <v>9.0</v>
      </c>
      <c r="S353" s="22" t="s">
        <v>806</v>
      </c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 ht="19.5" customHeight="1">
      <c r="A354" s="8" t="s">
        <v>1214</v>
      </c>
      <c r="B354" s="9">
        <v>45191.0</v>
      </c>
      <c r="C354" s="10" t="s">
        <v>27</v>
      </c>
      <c r="D354" s="11" t="s">
        <v>807</v>
      </c>
      <c r="E354" s="12" t="s">
        <v>27</v>
      </c>
      <c r="F354" s="13" t="s">
        <v>680</v>
      </c>
      <c r="G354" s="15">
        <v>4000.0</v>
      </c>
      <c r="H354" s="15">
        <v>712.0</v>
      </c>
      <c r="I354" s="15">
        <v>47.0</v>
      </c>
      <c r="J354" s="15">
        <v>759.0</v>
      </c>
      <c r="K354" s="14"/>
      <c r="L354" s="14"/>
      <c r="M354" s="14"/>
      <c r="N354" s="16"/>
      <c r="O354" s="3">
        <f t="shared" si="1"/>
        <v>759</v>
      </c>
      <c r="P354" s="58"/>
      <c r="Q354" s="18" t="s">
        <v>30</v>
      </c>
      <c r="R354" s="18">
        <v>9.0</v>
      </c>
      <c r="S354" s="22" t="s">
        <v>808</v>
      </c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 ht="19.5" customHeight="1">
      <c r="A355" s="8" t="s">
        <v>1214</v>
      </c>
      <c r="B355" s="9">
        <v>45196.0</v>
      </c>
      <c r="C355" s="10" t="s">
        <v>20</v>
      </c>
      <c r="D355" s="11" t="s">
        <v>809</v>
      </c>
      <c r="E355" s="12" t="s">
        <v>367</v>
      </c>
      <c r="F355" s="13" t="s">
        <v>680</v>
      </c>
      <c r="G355" s="15">
        <v>4000.0</v>
      </c>
      <c r="H355" s="15">
        <v>712.0</v>
      </c>
      <c r="I355" s="15">
        <v>47.0</v>
      </c>
      <c r="J355" s="15">
        <v>759.0</v>
      </c>
      <c r="K355" s="14"/>
      <c r="L355" s="14"/>
      <c r="M355" s="14"/>
      <c r="N355" s="16"/>
      <c r="O355" s="3">
        <f t="shared" si="1"/>
        <v>759</v>
      </c>
      <c r="P355" s="58"/>
      <c r="Q355" s="18" t="s">
        <v>125</v>
      </c>
      <c r="R355" s="18" t="s">
        <v>379</v>
      </c>
      <c r="S355" s="19" t="s">
        <v>810</v>
      </c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 ht="19.5" customHeight="1">
      <c r="A356" s="8" t="s">
        <v>1214</v>
      </c>
      <c r="B356" s="9">
        <v>45204.0</v>
      </c>
      <c r="C356" s="10" t="s">
        <v>20</v>
      </c>
      <c r="D356" s="11" t="s">
        <v>811</v>
      </c>
      <c r="E356" s="12" t="s">
        <v>367</v>
      </c>
      <c r="F356" s="13" t="s">
        <v>39</v>
      </c>
      <c r="G356" s="15">
        <v>4000.0</v>
      </c>
      <c r="H356" s="15">
        <v>1026.0</v>
      </c>
      <c r="I356" s="14"/>
      <c r="J356" s="15">
        <v>1026.0</v>
      </c>
      <c r="K356" s="14"/>
      <c r="L356" s="14"/>
      <c r="M356" s="15">
        <f>680*3</f>
        <v>2040</v>
      </c>
      <c r="N356" s="16"/>
      <c r="O356" s="3">
        <f t="shared" si="1"/>
        <v>3066</v>
      </c>
      <c r="P356" s="56"/>
      <c r="Q356" s="18" t="s">
        <v>34</v>
      </c>
      <c r="R356" s="18">
        <v>10.0</v>
      </c>
      <c r="S356" s="19" t="s">
        <v>812</v>
      </c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 ht="19.5" customHeight="1">
      <c r="A357" s="8" t="s">
        <v>1214</v>
      </c>
      <c r="B357" s="33">
        <v>45229.0</v>
      </c>
      <c r="C357" s="10" t="s">
        <v>67</v>
      </c>
      <c r="D357" s="11" t="s">
        <v>813</v>
      </c>
      <c r="E357" s="12" t="s">
        <v>367</v>
      </c>
      <c r="F357" s="13" t="s">
        <v>680</v>
      </c>
      <c r="G357" s="15">
        <v>4000.0</v>
      </c>
      <c r="H357" s="15">
        <v>712.0</v>
      </c>
      <c r="I357" s="14"/>
      <c r="J357" s="15">
        <v>712.0</v>
      </c>
      <c r="K357" s="14"/>
      <c r="L357" s="14"/>
      <c r="M357" s="14"/>
      <c r="N357" s="16"/>
      <c r="O357" s="3">
        <f t="shared" si="1"/>
        <v>712</v>
      </c>
      <c r="P357" s="58"/>
      <c r="Q357" s="18" t="s">
        <v>596</v>
      </c>
      <c r="R357" s="18">
        <v>10.0</v>
      </c>
      <c r="S357" s="19" t="s">
        <v>814</v>
      </c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 ht="19.5" customHeight="1">
      <c r="A358" s="8" t="s">
        <v>1214</v>
      </c>
      <c r="B358" s="9">
        <v>44039.0</v>
      </c>
      <c r="C358" s="10" t="s">
        <v>20</v>
      </c>
      <c r="D358" s="11" t="s">
        <v>815</v>
      </c>
      <c r="E358" s="12" t="s">
        <v>367</v>
      </c>
      <c r="F358" s="13" t="s">
        <v>39</v>
      </c>
      <c r="G358" s="14"/>
      <c r="H358" s="15">
        <v>460.0</v>
      </c>
      <c r="I358" s="14"/>
      <c r="J358" s="15">
        <v>460.0</v>
      </c>
      <c r="K358" s="14"/>
      <c r="L358" s="14"/>
      <c r="M358" s="14"/>
      <c r="N358" s="16"/>
      <c r="O358" s="3">
        <f t="shared" si="1"/>
        <v>460</v>
      </c>
      <c r="P358" s="56"/>
      <c r="Q358" s="18" t="s">
        <v>34</v>
      </c>
      <c r="R358" s="18" t="s">
        <v>25</v>
      </c>
      <c r="S358" s="19" t="s">
        <v>816</v>
      </c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 ht="19.5" customHeight="1">
      <c r="A359" s="8" t="s">
        <v>1214</v>
      </c>
      <c r="B359" s="30">
        <v>45251.0</v>
      </c>
      <c r="C359" s="10" t="s">
        <v>20</v>
      </c>
      <c r="D359" s="11" t="s">
        <v>817</v>
      </c>
      <c r="E359" s="12" t="s">
        <v>367</v>
      </c>
      <c r="F359" s="13" t="s">
        <v>680</v>
      </c>
      <c r="G359" s="15">
        <v>625.0</v>
      </c>
      <c r="H359" s="15">
        <v>262.0</v>
      </c>
      <c r="I359" s="14"/>
      <c r="J359" s="15">
        <v>262.0</v>
      </c>
      <c r="K359" s="14"/>
      <c r="L359" s="14"/>
      <c r="M359" s="14"/>
      <c r="N359" s="16"/>
      <c r="O359" s="3">
        <f t="shared" si="1"/>
        <v>262</v>
      </c>
      <c r="P359" s="56"/>
      <c r="Q359" s="18" t="s">
        <v>406</v>
      </c>
      <c r="R359" s="18">
        <v>11.0</v>
      </c>
      <c r="S359" s="19" t="s">
        <v>818</v>
      </c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 ht="19.5" customHeight="1">
      <c r="A360" s="8" t="s">
        <v>1214</v>
      </c>
      <c r="B360" s="30">
        <v>45251.0</v>
      </c>
      <c r="C360" s="10" t="s">
        <v>20</v>
      </c>
      <c r="D360" s="11" t="s">
        <v>817</v>
      </c>
      <c r="E360" s="12" t="s">
        <v>367</v>
      </c>
      <c r="F360" s="13" t="s">
        <v>680</v>
      </c>
      <c r="G360" s="15">
        <v>625.0</v>
      </c>
      <c r="H360" s="15">
        <v>262.0</v>
      </c>
      <c r="I360" s="14"/>
      <c r="J360" s="15">
        <v>262.0</v>
      </c>
      <c r="K360" s="14"/>
      <c r="L360" s="14"/>
      <c r="M360" s="14"/>
      <c r="N360" s="16"/>
      <c r="O360" s="3">
        <f t="shared" si="1"/>
        <v>262</v>
      </c>
      <c r="P360" s="56"/>
      <c r="Q360" s="18" t="s">
        <v>406</v>
      </c>
      <c r="R360" s="18">
        <v>11.0</v>
      </c>
      <c r="S360" s="19" t="s">
        <v>819</v>
      </c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 ht="19.5" customHeight="1">
      <c r="A361" s="8" t="s">
        <v>1214</v>
      </c>
      <c r="B361" s="30">
        <v>45251.0</v>
      </c>
      <c r="C361" s="10" t="s">
        <v>20</v>
      </c>
      <c r="D361" s="11" t="s">
        <v>817</v>
      </c>
      <c r="E361" s="12" t="s">
        <v>367</v>
      </c>
      <c r="F361" s="13" t="s">
        <v>680</v>
      </c>
      <c r="G361" s="15">
        <v>625.0</v>
      </c>
      <c r="H361" s="15">
        <v>262.0</v>
      </c>
      <c r="I361" s="14"/>
      <c r="J361" s="15">
        <v>262.0</v>
      </c>
      <c r="K361" s="14"/>
      <c r="L361" s="14"/>
      <c r="M361" s="14"/>
      <c r="N361" s="16"/>
      <c r="O361" s="3">
        <f t="shared" si="1"/>
        <v>262</v>
      </c>
      <c r="P361" s="56"/>
      <c r="Q361" s="18" t="s">
        <v>406</v>
      </c>
      <c r="R361" s="18">
        <v>11.0</v>
      </c>
      <c r="S361" s="19" t="s">
        <v>820</v>
      </c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 ht="19.5" customHeight="1">
      <c r="A362" s="8" t="s">
        <v>1214</v>
      </c>
      <c r="B362" s="30">
        <v>45251.0</v>
      </c>
      <c r="C362" s="10" t="s">
        <v>20</v>
      </c>
      <c r="D362" s="11" t="s">
        <v>817</v>
      </c>
      <c r="E362" s="12" t="s">
        <v>367</v>
      </c>
      <c r="F362" s="13" t="s">
        <v>680</v>
      </c>
      <c r="G362" s="15">
        <v>625.0</v>
      </c>
      <c r="H362" s="15">
        <v>262.0</v>
      </c>
      <c r="I362" s="14"/>
      <c r="J362" s="15">
        <v>262.0</v>
      </c>
      <c r="K362" s="14"/>
      <c r="L362" s="14"/>
      <c r="M362" s="14"/>
      <c r="N362" s="16"/>
      <c r="O362" s="3">
        <f t="shared" si="1"/>
        <v>262</v>
      </c>
      <c r="P362" s="56"/>
      <c r="Q362" s="18" t="s">
        <v>406</v>
      </c>
      <c r="R362" s="18">
        <v>11.0</v>
      </c>
      <c r="S362" s="19" t="s">
        <v>821</v>
      </c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 ht="19.5" customHeight="1">
      <c r="A363" s="8" t="s">
        <v>1214</v>
      </c>
      <c r="B363" s="30">
        <v>45252.0</v>
      </c>
      <c r="C363" s="10" t="s">
        <v>20</v>
      </c>
      <c r="D363" s="11" t="s">
        <v>822</v>
      </c>
      <c r="E363" s="12" t="s">
        <v>367</v>
      </c>
      <c r="F363" s="13" t="s">
        <v>680</v>
      </c>
      <c r="G363" s="15">
        <v>2000.0</v>
      </c>
      <c r="H363" s="15">
        <v>712.0</v>
      </c>
      <c r="I363" s="14"/>
      <c r="J363" s="15">
        <v>712.0</v>
      </c>
      <c r="K363" s="14"/>
      <c r="L363" s="14"/>
      <c r="M363" s="14"/>
      <c r="N363" s="16"/>
      <c r="O363" s="3">
        <f t="shared" si="1"/>
        <v>712</v>
      </c>
      <c r="P363" s="56"/>
      <c r="Q363" s="18" t="s">
        <v>196</v>
      </c>
      <c r="R363" s="18">
        <v>11.0</v>
      </c>
      <c r="S363" s="19" t="s">
        <v>823</v>
      </c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 ht="19.5" customHeight="1">
      <c r="A364" s="8" t="s">
        <v>1214</v>
      </c>
      <c r="B364" s="30">
        <v>45253.0</v>
      </c>
      <c r="C364" s="10" t="s">
        <v>20</v>
      </c>
      <c r="D364" s="11" t="s">
        <v>824</v>
      </c>
      <c r="E364" s="12" t="s">
        <v>367</v>
      </c>
      <c r="F364" s="13" t="s">
        <v>680</v>
      </c>
      <c r="G364" s="15">
        <v>4900.0</v>
      </c>
      <c r="H364" s="15">
        <v>653.34</v>
      </c>
      <c r="I364" s="14"/>
      <c r="J364" s="15">
        <f>326.67+326.67</f>
        <v>653.34</v>
      </c>
      <c r="K364" s="14"/>
      <c r="L364" s="14"/>
      <c r="M364" s="14"/>
      <c r="N364" s="23">
        <v>653.34</v>
      </c>
      <c r="O364" s="3">
        <f t="shared" si="1"/>
        <v>0</v>
      </c>
      <c r="P364" s="57" t="s">
        <v>825</v>
      </c>
      <c r="Q364" s="18" t="s">
        <v>647</v>
      </c>
      <c r="R364" s="18">
        <v>11.0</v>
      </c>
      <c r="S364" s="19" t="s">
        <v>826</v>
      </c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</row>
    <row r="365" ht="19.5" customHeight="1">
      <c r="A365" s="8" t="s">
        <v>1214</v>
      </c>
      <c r="B365" s="30">
        <v>45259.0</v>
      </c>
      <c r="C365" s="10" t="s">
        <v>20</v>
      </c>
      <c r="D365" s="11" t="s">
        <v>827</v>
      </c>
      <c r="E365" s="12" t="s">
        <v>367</v>
      </c>
      <c r="F365" s="31" t="s">
        <v>680</v>
      </c>
      <c r="G365" s="15">
        <v>2000.0</v>
      </c>
      <c r="H365" s="15">
        <v>712.0</v>
      </c>
      <c r="I365" s="14"/>
      <c r="J365" s="15">
        <v>712.0</v>
      </c>
      <c r="K365" s="14"/>
      <c r="L365" s="14"/>
      <c r="M365" s="14"/>
      <c r="N365" s="16"/>
      <c r="O365" s="3">
        <f t="shared" si="1"/>
        <v>712</v>
      </c>
      <c r="P365" s="56"/>
      <c r="Q365" s="18" t="s">
        <v>596</v>
      </c>
      <c r="R365" s="18">
        <v>11.0</v>
      </c>
      <c r="S365" s="19" t="s">
        <v>828</v>
      </c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</row>
    <row r="366" ht="19.5" customHeight="1">
      <c r="A366" s="8" t="s">
        <v>1214</v>
      </c>
      <c r="B366" s="30">
        <v>45261.0</v>
      </c>
      <c r="C366" s="10" t="s">
        <v>20</v>
      </c>
      <c r="D366" s="11" t="s">
        <v>829</v>
      </c>
      <c r="E366" s="12" t="s">
        <v>367</v>
      </c>
      <c r="F366" s="31" t="s">
        <v>680</v>
      </c>
      <c r="G366" s="15">
        <v>0.0</v>
      </c>
      <c r="H366" s="15">
        <v>680.0</v>
      </c>
      <c r="I366" s="15">
        <v>44.0</v>
      </c>
      <c r="J366" s="15">
        <v>724.0</v>
      </c>
      <c r="K366" s="14"/>
      <c r="L366" s="14"/>
      <c r="M366" s="14"/>
      <c r="N366" s="16"/>
      <c r="O366" s="3">
        <f t="shared" si="1"/>
        <v>724</v>
      </c>
      <c r="P366" s="56"/>
      <c r="Q366" s="18" t="s">
        <v>34</v>
      </c>
      <c r="R366" s="18" t="s">
        <v>379</v>
      </c>
      <c r="S366" s="19" t="s">
        <v>830</v>
      </c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</row>
    <row r="367" ht="19.5" customHeight="1">
      <c r="A367" s="8" t="s">
        <v>1214</v>
      </c>
      <c r="B367" s="30">
        <v>45265.0</v>
      </c>
      <c r="C367" s="10" t="s">
        <v>20</v>
      </c>
      <c r="D367" s="11" t="s">
        <v>831</v>
      </c>
      <c r="E367" s="12" t="s">
        <v>367</v>
      </c>
      <c r="F367" s="31" t="s">
        <v>680</v>
      </c>
      <c r="G367" s="15">
        <v>680.0</v>
      </c>
      <c r="H367" s="15">
        <v>680.0</v>
      </c>
      <c r="I367" s="14"/>
      <c r="J367" s="15">
        <f>H367</f>
        <v>680</v>
      </c>
      <c r="K367" s="14"/>
      <c r="L367" s="14"/>
      <c r="M367" s="14"/>
      <c r="N367" s="16"/>
      <c r="O367" s="3">
        <f t="shared" si="1"/>
        <v>680</v>
      </c>
      <c r="P367" s="56"/>
      <c r="Q367" s="18" t="s">
        <v>125</v>
      </c>
      <c r="R367" s="18" t="s">
        <v>454</v>
      </c>
      <c r="S367" s="19" t="s">
        <v>832</v>
      </c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</row>
    <row r="368" ht="19.5" customHeight="1">
      <c r="A368" s="8" t="s">
        <v>1214</v>
      </c>
      <c r="B368" s="30">
        <v>45272.0</v>
      </c>
      <c r="C368" s="10" t="s">
        <v>27</v>
      </c>
      <c r="D368" s="11" t="s">
        <v>833</v>
      </c>
      <c r="E368" s="12" t="s">
        <v>27</v>
      </c>
      <c r="F368" s="13" t="s">
        <v>680</v>
      </c>
      <c r="G368" s="15">
        <v>4000.0</v>
      </c>
      <c r="H368" s="15">
        <v>712.0</v>
      </c>
      <c r="I368" s="14"/>
      <c r="J368" s="15">
        <v>712.0</v>
      </c>
      <c r="K368" s="14"/>
      <c r="L368" s="14"/>
      <c r="M368" s="14"/>
      <c r="N368" s="16"/>
      <c r="O368" s="3">
        <f t="shared" si="1"/>
        <v>712</v>
      </c>
      <c r="P368" s="56"/>
      <c r="Q368" s="18" t="s">
        <v>30</v>
      </c>
      <c r="R368" s="18" t="s">
        <v>213</v>
      </c>
      <c r="S368" s="22" t="s">
        <v>834</v>
      </c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</row>
    <row r="369" ht="19.5" customHeight="1">
      <c r="A369" s="8" t="s">
        <v>1214</v>
      </c>
      <c r="B369" s="30">
        <v>45280.0</v>
      </c>
      <c r="C369" s="10" t="s">
        <v>20</v>
      </c>
      <c r="D369" s="11" t="s">
        <v>835</v>
      </c>
      <c r="E369" s="12" t="s">
        <v>367</v>
      </c>
      <c r="F369" s="13" t="s">
        <v>680</v>
      </c>
      <c r="G369" s="15">
        <v>0.0</v>
      </c>
      <c r="H369" s="15">
        <v>680.0</v>
      </c>
      <c r="I369" s="14"/>
      <c r="J369" s="15">
        <v>680.0</v>
      </c>
      <c r="K369" s="14"/>
      <c r="L369" s="14"/>
      <c r="M369" s="14"/>
      <c r="N369" s="16"/>
      <c r="O369" s="3">
        <f t="shared" si="1"/>
        <v>680</v>
      </c>
      <c r="P369" s="58"/>
      <c r="Q369" s="18" t="s">
        <v>101</v>
      </c>
      <c r="R369" s="18" t="s">
        <v>213</v>
      </c>
      <c r="S369" s="22" t="s">
        <v>836</v>
      </c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</row>
    <row r="370" ht="19.5" customHeight="1">
      <c r="A370" s="8" t="s">
        <v>1214</v>
      </c>
      <c r="B370" s="30">
        <v>45302.0</v>
      </c>
      <c r="C370" s="10" t="s">
        <v>20</v>
      </c>
      <c r="D370" s="11" t="s">
        <v>837</v>
      </c>
      <c r="E370" s="12" t="s">
        <v>367</v>
      </c>
      <c r="F370" s="13" t="s">
        <v>680</v>
      </c>
      <c r="G370" s="15">
        <v>3500.0</v>
      </c>
      <c r="H370" s="15">
        <v>725.0</v>
      </c>
      <c r="I370" s="14"/>
      <c r="J370" s="15">
        <v>725.0</v>
      </c>
      <c r="K370" s="14"/>
      <c r="L370" s="14"/>
      <c r="M370" s="14"/>
      <c r="N370" s="16"/>
      <c r="O370" s="3">
        <f t="shared" si="1"/>
        <v>725</v>
      </c>
      <c r="P370" s="56"/>
      <c r="Q370" s="18" t="s">
        <v>458</v>
      </c>
      <c r="R370" s="18" t="s">
        <v>519</v>
      </c>
      <c r="S370" s="19" t="s">
        <v>838</v>
      </c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</row>
    <row r="371" ht="19.5" customHeight="1">
      <c r="A371" s="8" t="s">
        <v>1214</v>
      </c>
      <c r="B371" s="30">
        <v>45307.0</v>
      </c>
      <c r="C371" s="10" t="s">
        <v>20</v>
      </c>
      <c r="D371" s="11" t="s">
        <v>839</v>
      </c>
      <c r="E371" s="12" t="s">
        <v>367</v>
      </c>
      <c r="F371" s="31" t="s">
        <v>680</v>
      </c>
      <c r="G371" s="15">
        <v>0.0</v>
      </c>
      <c r="H371" s="15">
        <v>392.0</v>
      </c>
      <c r="I371" s="14"/>
      <c r="J371" s="15">
        <v>392.0</v>
      </c>
      <c r="K371" s="14"/>
      <c r="L371" s="14"/>
      <c r="M371" s="14"/>
      <c r="N371" s="16"/>
      <c r="O371" s="3">
        <f t="shared" si="1"/>
        <v>392</v>
      </c>
      <c r="P371" s="56"/>
      <c r="Q371" s="18" t="s">
        <v>458</v>
      </c>
      <c r="R371" s="18" t="s">
        <v>519</v>
      </c>
      <c r="S371" s="19" t="s">
        <v>840</v>
      </c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</row>
    <row r="372" ht="19.5" customHeight="1">
      <c r="A372" s="8" t="s">
        <v>1214</v>
      </c>
      <c r="B372" s="30">
        <v>45314.0</v>
      </c>
      <c r="C372" s="10" t="s">
        <v>20</v>
      </c>
      <c r="D372" s="11" t="s">
        <v>841</v>
      </c>
      <c r="E372" s="12" t="s">
        <v>367</v>
      </c>
      <c r="F372" s="31" t="s">
        <v>680</v>
      </c>
      <c r="G372" s="15">
        <v>3800.0</v>
      </c>
      <c r="H372" s="15">
        <v>725.0</v>
      </c>
      <c r="I372" s="14"/>
      <c r="J372" s="15">
        <v>725.0</v>
      </c>
      <c r="K372" s="14"/>
      <c r="L372" s="14"/>
      <c r="M372" s="15">
        <v>359.0</v>
      </c>
      <c r="N372" s="16"/>
      <c r="O372" s="3">
        <f t="shared" si="1"/>
        <v>1084</v>
      </c>
      <c r="P372" s="56"/>
      <c r="Q372" s="18" t="s">
        <v>647</v>
      </c>
      <c r="R372" s="18" t="s">
        <v>519</v>
      </c>
      <c r="S372" s="19" t="s">
        <v>842</v>
      </c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</row>
    <row r="373" ht="19.5" customHeight="1">
      <c r="A373" s="8" t="s">
        <v>1214</v>
      </c>
      <c r="B373" s="30">
        <v>45314.0</v>
      </c>
      <c r="C373" s="10" t="s">
        <v>20</v>
      </c>
      <c r="D373" s="11" t="s">
        <v>843</v>
      </c>
      <c r="E373" s="12" t="s">
        <v>367</v>
      </c>
      <c r="F373" s="13" t="s">
        <v>680</v>
      </c>
      <c r="G373" s="15">
        <v>3600.0</v>
      </c>
      <c r="H373" s="15">
        <v>680.0</v>
      </c>
      <c r="I373" s="14"/>
      <c r="J373" s="15">
        <v>680.0</v>
      </c>
      <c r="K373" s="14"/>
      <c r="L373" s="14"/>
      <c r="M373" s="14"/>
      <c r="N373" s="16"/>
      <c r="O373" s="3">
        <f t="shared" si="1"/>
        <v>680</v>
      </c>
      <c r="P373" s="56"/>
      <c r="Q373" s="18" t="s">
        <v>647</v>
      </c>
      <c r="R373" s="18" t="s">
        <v>519</v>
      </c>
      <c r="S373" s="22" t="s">
        <v>844</v>
      </c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</row>
    <row r="374" ht="19.5" customHeight="1">
      <c r="A374" s="8" t="s">
        <v>1214</v>
      </c>
      <c r="B374" s="30">
        <v>45322.0</v>
      </c>
      <c r="C374" s="10" t="s">
        <v>20</v>
      </c>
      <c r="D374" s="11" t="s">
        <v>845</v>
      </c>
      <c r="E374" s="12" t="s">
        <v>367</v>
      </c>
      <c r="F374" s="31" t="s">
        <v>680</v>
      </c>
      <c r="G374" s="15">
        <v>1000.0</v>
      </c>
      <c r="H374" s="15">
        <v>725.0</v>
      </c>
      <c r="I374" s="14"/>
      <c r="J374" s="15">
        <v>725.0</v>
      </c>
      <c r="K374" s="14"/>
      <c r="L374" s="14"/>
      <c r="M374" s="14"/>
      <c r="N374" s="16"/>
      <c r="O374" s="3">
        <f t="shared" si="1"/>
        <v>725</v>
      </c>
      <c r="P374" s="56"/>
      <c r="Q374" s="18" t="s">
        <v>125</v>
      </c>
      <c r="R374" s="18" t="s">
        <v>519</v>
      </c>
      <c r="S374" s="19" t="s">
        <v>846</v>
      </c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</row>
    <row r="375" ht="19.5" customHeight="1">
      <c r="A375" s="8" t="s">
        <v>1214</v>
      </c>
      <c r="B375" s="30">
        <v>45322.0</v>
      </c>
      <c r="C375" s="10" t="s">
        <v>20</v>
      </c>
      <c r="D375" s="11" t="s">
        <v>847</v>
      </c>
      <c r="E375" s="12" t="s">
        <v>367</v>
      </c>
      <c r="F375" s="13" t="s">
        <v>39</v>
      </c>
      <c r="G375" s="15">
        <v>0.0</v>
      </c>
      <c r="H375" s="15">
        <v>638.0</v>
      </c>
      <c r="I375" s="14"/>
      <c r="J375" s="15">
        <v>638.0</v>
      </c>
      <c r="K375" s="14"/>
      <c r="L375" s="14"/>
      <c r="M375" s="15">
        <f>359*6</f>
        <v>2154</v>
      </c>
      <c r="N375" s="16"/>
      <c r="O375" s="3">
        <f t="shared" si="1"/>
        <v>2792</v>
      </c>
      <c r="P375" s="56"/>
      <c r="Q375" s="18" t="s">
        <v>125</v>
      </c>
      <c r="R375" s="18" t="s">
        <v>519</v>
      </c>
      <c r="S375" s="19" t="s">
        <v>848</v>
      </c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</row>
    <row r="376" ht="19.5" customHeight="1">
      <c r="A376" s="8" t="s">
        <v>1214</v>
      </c>
      <c r="B376" s="30">
        <v>45327.0</v>
      </c>
      <c r="C376" s="10" t="s">
        <v>20</v>
      </c>
      <c r="D376" s="11" t="s">
        <v>849</v>
      </c>
      <c r="E376" s="12" t="s">
        <v>367</v>
      </c>
      <c r="F376" s="31" t="s">
        <v>680</v>
      </c>
      <c r="G376" s="15">
        <v>3500.0</v>
      </c>
      <c r="H376" s="15">
        <v>639.0</v>
      </c>
      <c r="I376" s="14"/>
      <c r="J376" s="15">
        <v>639.0</v>
      </c>
      <c r="K376" s="14"/>
      <c r="L376" s="14"/>
      <c r="M376" s="14"/>
      <c r="N376" s="16"/>
      <c r="O376" s="3">
        <f t="shared" si="1"/>
        <v>639</v>
      </c>
      <c r="P376" s="28"/>
      <c r="Q376" s="18" t="s">
        <v>446</v>
      </c>
      <c r="R376" s="18" t="s">
        <v>550</v>
      </c>
      <c r="S376" s="19" t="s">
        <v>850</v>
      </c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</row>
    <row r="377" ht="19.5" customHeight="1">
      <c r="A377" s="8" t="s">
        <v>1214</v>
      </c>
      <c r="B377" s="30">
        <v>45328.0</v>
      </c>
      <c r="C377" s="10" t="s">
        <v>20</v>
      </c>
      <c r="D377" s="11" t="s">
        <v>851</v>
      </c>
      <c r="E377" s="12" t="s">
        <v>367</v>
      </c>
      <c r="F377" s="31" t="s">
        <v>680</v>
      </c>
      <c r="G377" s="15">
        <v>0.0</v>
      </c>
      <c r="H377" s="15">
        <v>724.0</v>
      </c>
      <c r="I377" s="14"/>
      <c r="J377" s="15">
        <v>724.0</v>
      </c>
      <c r="K377" s="14"/>
      <c r="L377" s="14"/>
      <c r="M377" s="14"/>
      <c r="N377" s="16"/>
      <c r="O377" s="3">
        <f t="shared" si="1"/>
        <v>724</v>
      </c>
      <c r="P377" s="28"/>
      <c r="Q377" s="18" t="s">
        <v>446</v>
      </c>
      <c r="R377" s="18" t="s">
        <v>550</v>
      </c>
      <c r="S377" s="19" t="s">
        <v>852</v>
      </c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</row>
    <row r="378" ht="19.5" customHeight="1">
      <c r="A378" s="8" t="s">
        <v>1214</v>
      </c>
      <c r="B378" s="30">
        <v>45331.0</v>
      </c>
      <c r="C378" s="10" t="s">
        <v>20</v>
      </c>
      <c r="D378" s="11" t="s">
        <v>853</v>
      </c>
      <c r="E378" s="12" t="s">
        <v>367</v>
      </c>
      <c r="F378" s="13" t="s">
        <v>854</v>
      </c>
      <c r="G378" s="15">
        <v>7000.0</v>
      </c>
      <c r="H378" s="15">
        <v>1577.0</v>
      </c>
      <c r="I378" s="14"/>
      <c r="J378" s="15">
        <v>1577.0</v>
      </c>
      <c r="K378" s="14"/>
      <c r="L378" s="14"/>
      <c r="M378" s="15">
        <v>410.0</v>
      </c>
      <c r="N378" s="16"/>
      <c r="O378" s="3">
        <f t="shared" si="1"/>
        <v>1987</v>
      </c>
      <c r="P378" s="28"/>
      <c r="Q378" s="18" t="s">
        <v>482</v>
      </c>
      <c r="R378" s="18" t="s">
        <v>570</v>
      </c>
      <c r="S378" s="19" t="s">
        <v>855</v>
      </c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</row>
    <row r="379" ht="19.5" customHeight="1">
      <c r="A379" s="8" t="s">
        <v>1214</v>
      </c>
      <c r="B379" s="30">
        <v>45337.0</v>
      </c>
      <c r="C379" s="10" t="s">
        <v>27</v>
      </c>
      <c r="D379" s="11" t="s">
        <v>856</v>
      </c>
      <c r="E379" s="12" t="s">
        <v>27</v>
      </c>
      <c r="F379" s="31" t="s">
        <v>680</v>
      </c>
      <c r="G379" s="15">
        <v>4000.0</v>
      </c>
      <c r="H379" s="15">
        <v>680.0</v>
      </c>
      <c r="I379" s="14"/>
      <c r="J379" s="15">
        <v>680.0</v>
      </c>
      <c r="K379" s="14"/>
      <c r="L379" s="14"/>
      <c r="M379" s="14"/>
      <c r="N379" s="16"/>
      <c r="O379" s="3">
        <f t="shared" si="1"/>
        <v>680</v>
      </c>
      <c r="P379" s="28"/>
      <c r="Q379" s="18" t="s">
        <v>30</v>
      </c>
      <c r="R379" s="18">
        <v>2.0</v>
      </c>
      <c r="S379" s="22" t="s">
        <v>857</v>
      </c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</row>
    <row r="380" ht="19.5" customHeight="1">
      <c r="A380" s="8" t="s">
        <v>1214</v>
      </c>
      <c r="B380" s="9">
        <v>45343.0</v>
      </c>
      <c r="C380" s="10" t="s">
        <v>67</v>
      </c>
      <c r="D380" s="11" t="s">
        <v>858</v>
      </c>
      <c r="E380" s="12" t="s">
        <v>367</v>
      </c>
      <c r="F380" s="31" t="s">
        <v>680</v>
      </c>
      <c r="G380" s="15">
        <v>4000.0</v>
      </c>
      <c r="H380" s="15">
        <v>724.0</v>
      </c>
      <c r="I380" s="14"/>
      <c r="J380" s="15">
        <v>724.0</v>
      </c>
      <c r="K380" s="14"/>
      <c r="L380" s="14"/>
      <c r="M380" s="14"/>
      <c r="N380" s="16"/>
      <c r="O380" s="3">
        <f t="shared" si="1"/>
        <v>724</v>
      </c>
      <c r="P380" s="28"/>
      <c r="Q380" s="18" t="s">
        <v>34</v>
      </c>
      <c r="R380" s="18" t="s">
        <v>550</v>
      </c>
      <c r="S380" s="19" t="s">
        <v>859</v>
      </c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</row>
    <row r="381" ht="19.5" customHeight="1">
      <c r="A381" s="8" t="s">
        <v>1214</v>
      </c>
      <c r="B381" s="9">
        <v>45343.0</v>
      </c>
      <c r="C381" s="10" t="s">
        <v>20</v>
      </c>
      <c r="D381" s="11" t="s">
        <v>860</v>
      </c>
      <c r="E381" s="12" t="s">
        <v>367</v>
      </c>
      <c r="F381" s="13" t="s">
        <v>610</v>
      </c>
      <c r="G381" s="14"/>
      <c r="H381" s="15">
        <v>319.0</v>
      </c>
      <c r="I381" s="14"/>
      <c r="J381" s="15">
        <v>319.0</v>
      </c>
      <c r="K381" s="14"/>
      <c r="L381" s="14"/>
      <c r="M381" s="14"/>
      <c r="N381" s="16"/>
      <c r="O381" s="3">
        <f t="shared" si="1"/>
        <v>319</v>
      </c>
      <c r="P381" s="28"/>
      <c r="Q381" s="18" t="s">
        <v>196</v>
      </c>
      <c r="R381" s="18" t="s">
        <v>550</v>
      </c>
      <c r="S381" s="19" t="s">
        <v>861</v>
      </c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</row>
    <row r="382" ht="19.5" customHeight="1">
      <c r="A382" s="8" t="s">
        <v>1214</v>
      </c>
      <c r="B382" s="9">
        <v>45343.0</v>
      </c>
      <c r="C382" s="10" t="s">
        <v>20</v>
      </c>
      <c r="D382" s="11" t="s">
        <v>862</v>
      </c>
      <c r="E382" s="12" t="s">
        <v>367</v>
      </c>
      <c r="F382" s="31" t="s">
        <v>680</v>
      </c>
      <c r="G382" s="15">
        <v>0.0</v>
      </c>
      <c r="H382" s="15">
        <v>680.0</v>
      </c>
      <c r="I382" s="14"/>
      <c r="J382" s="15">
        <v>680.0</v>
      </c>
      <c r="K382" s="14"/>
      <c r="L382" s="15">
        <v>600.0</v>
      </c>
      <c r="M382" s="14"/>
      <c r="N382" s="23">
        <v>381.0</v>
      </c>
      <c r="O382" s="3">
        <f t="shared" si="1"/>
        <v>899</v>
      </c>
      <c r="P382" s="38" t="s">
        <v>863</v>
      </c>
      <c r="Q382" s="18" t="s">
        <v>196</v>
      </c>
      <c r="R382" s="18" t="s">
        <v>550</v>
      </c>
      <c r="S382" s="19" t="s">
        <v>864</v>
      </c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</row>
    <row r="383" ht="19.5" customHeight="1">
      <c r="A383" s="8" t="s">
        <v>1214</v>
      </c>
      <c r="B383" s="9">
        <v>45344.0</v>
      </c>
      <c r="C383" s="10" t="s">
        <v>27</v>
      </c>
      <c r="D383" s="11" t="s">
        <v>865</v>
      </c>
      <c r="E383" s="12" t="s">
        <v>27</v>
      </c>
      <c r="F383" s="31" t="s">
        <v>680</v>
      </c>
      <c r="G383" s="14"/>
      <c r="H383" s="15">
        <v>1278.0</v>
      </c>
      <c r="I383" s="14"/>
      <c r="J383" s="15">
        <v>1278.0</v>
      </c>
      <c r="K383" s="14"/>
      <c r="L383" s="14"/>
      <c r="M383" s="15">
        <v>410.0</v>
      </c>
      <c r="N383" s="23">
        <v>205.0</v>
      </c>
      <c r="O383" s="3">
        <f t="shared" si="1"/>
        <v>1483</v>
      </c>
      <c r="P383" s="39" t="s">
        <v>1217</v>
      </c>
      <c r="Q383" s="18" t="s">
        <v>30</v>
      </c>
      <c r="R383" s="18" t="s">
        <v>577</v>
      </c>
      <c r="S383" s="22" t="s">
        <v>867</v>
      </c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</row>
    <row r="384" ht="19.5" customHeight="1">
      <c r="A384" s="8" t="s">
        <v>1214</v>
      </c>
      <c r="B384" s="9">
        <v>45345.0</v>
      </c>
      <c r="C384" s="10" t="s">
        <v>20</v>
      </c>
      <c r="D384" s="11" t="s">
        <v>868</v>
      </c>
      <c r="E384" s="12" t="s">
        <v>367</v>
      </c>
      <c r="F384" s="31" t="s">
        <v>680</v>
      </c>
      <c r="G384" s="15">
        <v>4000.0</v>
      </c>
      <c r="H384" s="15">
        <v>724.0</v>
      </c>
      <c r="I384" s="14"/>
      <c r="J384" s="15">
        <v>724.0</v>
      </c>
      <c r="K384" s="14"/>
      <c r="L384" s="14"/>
      <c r="M384" s="14"/>
      <c r="N384" s="16"/>
      <c r="O384" s="3">
        <f t="shared" si="1"/>
        <v>724</v>
      </c>
      <c r="P384" s="28"/>
      <c r="Q384" s="18" t="s">
        <v>647</v>
      </c>
      <c r="R384" s="18" t="s">
        <v>550</v>
      </c>
      <c r="S384" s="19" t="s">
        <v>869</v>
      </c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</row>
    <row r="385" ht="19.5" customHeight="1">
      <c r="A385" s="8" t="s">
        <v>1214</v>
      </c>
      <c r="B385" s="9">
        <v>45345.0</v>
      </c>
      <c r="C385" s="10" t="s">
        <v>20</v>
      </c>
      <c r="D385" s="11" t="s">
        <v>870</v>
      </c>
      <c r="E385" s="12" t="s">
        <v>367</v>
      </c>
      <c r="F385" s="13" t="s">
        <v>610</v>
      </c>
      <c r="G385" s="15">
        <v>0.0</v>
      </c>
      <c r="H385" s="15">
        <v>382.0</v>
      </c>
      <c r="I385" s="14"/>
      <c r="J385" s="15">
        <v>382.0</v>
      </c>
      <c r="K385" s="14"/>
      <c r="L385" s="14"/>
      <c r="M385" s="14"/>
      <c r="N385" s="16"/>
      <c r="O385" s="3">
        <f t="shared" si="1"/>
        <v>382</v>
      </c>
      <c r="P385" s="28"/>
      <c r="Q385" s="18" t="s">
        <v>647</v>
      </c>
      <c r="R385" s="18" t="s">
        <v>550</v>
      </c>
      <c r="S385" s="19" t="s">
        <v>871</v>
      </c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</row>
    <row r="386" ht="19.5" customHeight="1">
      <c r="A386" s="8" t="s">
        <v>1214</v>
      </c>
      <c r="B386" s="9">
        <v>45349.0</v>
      </c>
      <c r="C386" s="10" t="s">
        <v>20</v>
      </c>
      <c r="D386" s="11" t="s">
        <v>872</v>
      </c>
      <c r="E386" s="12" t="s">
        <v>367</v>
      </c>
      <c r="F386" s="31" t="s">
        <v>680</v>
      </c>
      <c r="G386" s="15">
        <v>3400.0</v>
      </c>
      <c r="H386" s="15">
        <v>724.0</v>
      </c>
      <c r="I386" s="14"/>
      <c r="J386" s="15">
        <v>724.0</v>
      </c>
      <c r="K386" s="14"/>
      <c r="L386" s="14"/>
      <c r="M386" s="14"/>
      <c r="N386" s="16"/>
      <c r="O386" s="3">
        <f t="shared" si="1"/>
        <v>724</v>
      </c>
      <c r="P386" s="28"/>
      <c r="Q386" s="18" t="s">
        <v>647</v>
      </c>
      <c r="R386" s="18" t="s">
        <v>550</v>
      </c>
      <c r="S386" s="19" t="s">
        <v>873</v>
      </c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</row>
    <row r="387" ht="19.5" customHeight="1">
      <c r="A387" s="8" t="s">
        <v>1214</v>
      </c>
      <c r="B387" s="9">
        <v>45349.0</v>
      </c>
      <c r="C387" s="10" t="s">
        <v>27</v>
      </c>
      <c r="D387" s="11" t="s">
        <v>874</v>
      </c>
      <c r="E387" s="12" t="s">
        <v>367</v>
      </c>
      <c r="F387" s="13" t="s">
        <v>392</v>
      </c>
      <c r="G387" s="15">
        <v>840.0</v>
      </c>
      <c r="H387" s="14"/>
      <c r="I387" s="14"/>
      <c r="J387" s="14"/>
      <c r="K387" s="14"/>
      <c r="L387" s="15">
        <v>840.0</v>
      </c>
      <c r="M387" s="14"/>
      <c r="N387" s="16"/>
      <c r="O387" s="3">
        <f t="shared" si="1"/>
        <v>840</v>
      </c>
      <c r="P387" s="28"/>
      <c r="Q387" s="18" t="s">
        <v>384</v>
      </c>
      <c r="R387" s="18" t="s">
        <v>550</v>
      </c>
      <c r="S387" s="19" t="s">
        <v>410</v>
      </c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</row>
    <row r="388" ht="19.5" customHeight="1">
      <c r="A388" s="8" t="s">
        <v>1214</v>
      </c>
      <c r="B388" s="9">
        <v>45357.0</v>
      </c>
      <c r="C388" s="10" t="s">
        <v>20</v>
      </c>
      <c r="D388" s="11" t="s">
        <v>875</v>
      </c>
      <c r="E388" s="12" t="s">
        <v>367</v>
      </c>
      <c r="F388" s="31" t="s">
        <v>680</v>
      </c>
      <c r="G388" s="15">
        <v>4000.0</v>
      </c>
      <c r="H388" s="15">
        <v>724.0</v>
      </c>
      <c r="I388" s="14"/>
      <c r="J388" s="15">
        <v>724.0</v>
      </c>
      <c r="K388" s="14"/>
      <c r="L388" s="14"/>
      <c r="M388" s="14"/>
      <c r="N388" s="16"/>
      <c r="O388" s="3">
        <f t="shared" si="1"/>
        <v>724</v>
      </c>
      <c r="P388" s="28"/>
      <c r="Q388" s="18" t="s">
        <v>454</v>
      </c>
      <c r="R388" s="18" t="s">
        <v>570</v>
      </c>
      <c r="S388" s="19" t="s">
        <v>876</v>
      </c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</row>
    <row r="389" ht="19.5" customHeight="1">
      <c r="A389" s="8" t="s">
        <v>1214</v>
      </c>
      <c r="B389" s="9">
        <v>45357.0</v>
      </c>
      <c r="C389" s="10" t="s">
        <v>20</v>
      </c>
      <c r="D389" s="11" t="s">
        <v>877</v>
      </c>
      <c r="E389" s="12" t="s">
        <v>367</v>
      </c>
      <c r="F389" s="31" t="s">
        <v>680</v>
      </c>
      <c r="G389" s="15">
        <v>4000.0</v>
      </c>
      <c r="H389" s="15">
        <v>724.0</v>
      </c>
      <c r="I389" s="14"/>
      <c r="J389" s="15">
        <v>724.0</v>
      </c>
      <c r="K389" s="14"/>
      <c r="L389" s="14"/>
      <c r="M389" s="15">
        <v>410.0</v>
      </c>
      <c r="N389" s="16"/>
      <c r="O389" s="3">
        <f t="shared" si="1"/>
        <v>1134</v>
      </c>
      <c r="P389" s="28"/>
      <c r="Q389" s="18" t="s">
        <v>101</v>
      </c>
      <c r="R389" s="18" t="s">
        <v>570</v>
      </c>
      <c r="S389" s="19" t="s">
        <v>878</v>
      </c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</row>
    <row r="390" ht="19.5" customHeight="1">
      <c r="A390" s="8" t="s">
        <v>1214</v>
      </c>
      <c r="B390" s="9">
        <v>45359.0</v>
      </c>
      <c r="C390" s="10" t="s">
        <v>27</v>
      </c>
      <c r="D390" s="11" t="s">
        <v>879</v>
      </c>
      <c r="E390" s="12" t="s">
        <v>27</v>
      </c>
      <c r="F390" s="31" t="s">
        <v>680</v>
      </c>
      <c r="G390" s="15">
        <v>0.0</v>
      </c>
      <c r="H390" s="15">
        <v>724.0</v>
      </c>
      <c r="I390" s="14"/>
      <c r="J390" s="15">
        <v>724.0</v>
      </c>
      <c r="K390" s="14"/>
      <c r="L390" s="14"/>
      <c r="M390" s="14"/>
      <c r="N390" s="23">
        <f>J390*35%</f>
        <v>253.4</v>
      </c>
      <c r="O390" s="3">
        <f t="shared" si="1"/>
        <v>470.6</v>
      </c>
      <c r="P390" s="39" t="s">
        <v>1218</v>
      </c>
      <c r="Q390" s="18" t="s">
        <v>30</v>
      </c>
      <c r="R390" s="18" t="s">
        <v>577</v>
      </c>
      <c r="S390" s="22" t="s">
        <v>880</v>
      </c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</row>
    <row r="391" ht="19.5" customHeight="1">
      <c r="A391" s="8" t="s">
        <v>1214</v>
      </c>
      <c r="B391" s="9">
        <v>45366.0</v>
      </c>
      <c r="C391" s="10" t="s">
        <v>20</v>
      </c>
      <c r="D391" s="11" t="s">
        <v>881</v>
      </c>
      <c r="E391" s="12" t="s">
        <v>367</v>
      </c>
      <c r="F391" s="13" t="s">
        <v>680</v>
      </c>
      <c r="G391" s="15">
        <f>4000+2000</f>
        <v>6000</v>
      </c>
      <c r="H391" s="15">
        <v>724.0</v>
      </c>
      <c r="I391" s="14"/>
      <c r="J391" s="15">
        <v>724.0</v>
      </c>
      <c r="K391" s="14"/>
      <c r="L391" s="14"/>
      <c r="M391" s="14"/>
      <c r="N391" s="16"/>
      <c r="O391" s="3">
        <f t="shared" si="1"/>
        <v>724</v>
      </c>
      <c r="P391" s="28"/>
      <c r="Q391" s="18" t="s">
        <v>34</v>
      </c>
      <c r="R391" s="18" t="s">
        <v>570</v>
      </c>
      <c r="S391" s="19" t="s">
        <v>882</v>
      </c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</row>
    <row r="392" ht="19.5" customHeight="1">
      <c r="A392" s="8" t="s">
        <v>1214</v>
      </c>
      <c r="B392" s="9">
        <v>45366.0</v>
      </c>
      <c r="C392" s="10" t="s">
        <v>20</v>
      </c>
      <c r="D392" s="11" t="s">
        <v>883</v>
      </c>
      <c r="E392" s="12" t="s">
        <v>367</v>
      </c>
      <c r="F392" s="13" t="s">
        <v>39</v>
      </c>
      <c r="G392" s="15">
        <v>4000.0</v>
      </c>
      <c r="H392" s="15">
        <v>1044.0</v>
      </c>
      <c r="I392" s="14"/>
      <c r="J392" s="15">
        <v>1044.0</v>
      </c>
      <c r="K392" s="14"/>
      <c r="L392" s="14"/>
      <c r="M392" s="14"/>
      <c r="N392" s="16"/>
      <c r="O392" s="3">
        <f t="shared" si="1"/>
        <v>1044</v>
      </c>
      <c r="P392" s="28"/>
      <c r="Q392" s="18" t="s">
        <v>34</v>
      </c>
      <c r="R392" s="18" t="s">
        <v>570</v>
      </c>
      <c r="S392" s="19" t="s">
        <v>884</v>
      </c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</row>
    <row r="393" ht="19.5" customHeight="1">
      <c r="A393" s="8" t="s">
        <v>1214</v>
      </c>
      <c r="B393" s="9">
        <v>45370.0</v>
      </c>
      <c r="C393" s="10" t="s">
        <v>20</v>
      </c>
      <c r="D393" s="11" t="s">
        <v>885</v>
      </c>
      <c r="E393" s="12" t="s">
        <v>367</v>
      </c>
      <c r="F393" s="31" t="s">
        <v>680</v>
      </c>
      <c r="G393" s="15">
        <v>4000.0</v>
      </c>
      <c r="H393" s="15">
        <v>724.0</v>
      </c>
      <c r="I393" s="14"/>
      <c r="J393" s="15">
        <v>724.0</v>
      </c>
      <c r="K393" s="14"/>
      <c r="L393" s="14"/>
      <c r="M393" s="14"/>
      <c r="N393" s="16"/>
      <c r="O393" s="3">
        <f t="shared" si="1"/>
        <v>724</v>
      </c>
      <c r="P393" s="28"/>
      <c r="Q393" s="18" t="s">
        <v>510</v>
      </c>
      <c r="R393" s="18" t="s">
        <v>570</v>
      </c>
      <c r="S393" s="19" t="s">
        <v>886</v>
      </c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</row>
    <row r="394" ht="19.5" customHeight="1">
      <c r="A394" s="8" t="s">
        <v>1214</v>
      </c>
      <c r="B394" s="9">
        <v>45378.0</v>
      </c>
      <c r="C394" s="10" t="s">
        <v>20</v>
      </c>
      <c r="D394" s="11" t="s">
        <v>887</v>
      </c>
      <c r="E394" s="12" t="s">
        <v>367</v>
      </c>
      <c r="F394" s="31" t="s">
        <v>680</v>
      </c>
      <c r="G394" s="15">
        <v>4000.0</v>
      </c>
      <c r="H394" s="15">
        <v>724.0</v>
      </c>
      <c r="I394" s="14"/>
      <c r="J394" s="15">
        <v>724.0</v>
      </c>
      <c r="K394" s="14"/>
      <c r="L394" s="15">
        <v>450.0</v>
      </c>
      <c r="M394" s="14"/>
      <c r="N394" s="16"/>
      <c r="O394" s="3">
        <f t="shared" si="1"/>
        <v>1174</v>
      </c>
      <c r="P394" s="28"/>
      <c r="Q394" s="18" t="s">
        <v>384</v>
      </c>
      <c r="R394" s="18" t="s">
        <v>570</v>
      </c>
      <c r="S394" s="19" t="s">
        <v>888</v>
      </c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</row>
    <row r="395" ht="19.5" customHeight="1">
      <c r="A395" s="8" t="s">
        <v>1214</v>
      </c>
      <c r="B395" s="9">
        <v>45383.0</v>
      </c>
      <c r="C395" s="10" t="s">
        <v>20</v>
      </c>
      <c r="D395" s="11" t="s">
        <v>889</v>
      </c>
      <c r="E395" s="12" t="s">
        <v>367</v>
      </c>
      <c r="F395" s="31" t="s">
        <v>680</v>
      </c>
      <c r="G395" s="15">
        <v>4000.0</v>
      </c>
      <c r="H395" s="15">
        <v>724.0</v>
      </c>
      <c r="I395" s="14"/>
      <c r="J395" s="15">
        <v>724.0</v>
      </c>
      <c r="K395" s="14"/>
      <c r="L395" s="14"/>
      <c r="M395" s="14"/>
      <c r="N395" s="16"/>
      <c r="O395" s="3">
        <f t="shared" si="1"/>
        <v>724</v>
      </c>
      <c r="P395" s="28"/>
      <c r="Q395" s="18" t="s">
        <v>446</v>
      </c>
      <c r="R395" s="18" t="s">
        <v>25</v>
      </c>
      <c r="S395" s="19" t="s">
        <v>890</v>
      </c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</row>
    <row r="396" ht="19.5" customHeight="1">
      <c r="A396" s="8" t="s">
        <v>1214</v>
      </c>
      <c r="B396" s="9">
        <v>45387.0</v>
      </c>
      <c r="C396" s="10" t="s">
        <v>27</v>
      </c>
      <c r="D396" s="11" t="s">
        <v>891</v>
      </c>
      <c r="E396" s="12" t="s">
        <v>27</v>
      </c>
      <c r="F396" s="31" t="s">
        <v>680</v>
      </c>
      <c r="G396" s="15">
        <v>6000.0</v>
      </c>
      <c r="H396" s="15">
        <v>1193.0</v>
      </c>
      <c r="I396" s="14"/>
      <c r="J396" s="15">
        <v>1193.0</v>
      </c>
      <c r="K396" s="14"/>
      <c r="L396" s="14"/>
      <c r="M396" s="14"/>
      <c r="N396" s="16"/>
      <c r="O396" s="3">
        <f t="shared" si="1"/>
        <v>1193</v>
      </c>
      <c r="P396" s="28"/>
      <c r="Q396" s="18" t="s">
        <v>101</v>
      </c>
      <c r="R396" s="18">
        <f>MONTH(B396)</f>
        <v>4</v>
      </c>
      <c r="S396" s="22" t="s">
        <v>892</v>
      </c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</row>
    <row r="397" ht="19.5" customHeight="1">
      <c r="A397" s="8" t="s">
        <v>1214</v>
      </c>
      <c r="B397" s="9">
        <v>45390.0</v>
      </c>
      <c r="C397" s="10" t="s">
        <v>20</v>
      </c>
      <c r="D397" s="11" t="s">
        <v>893</v>
      </c>
      <c r="E397" s="12" t="s">
        <v>367</v>
      </c>
      <c r="F397" s="31" t="s">
        <v>680</v>
      </c>
      <c r="G397" s="15">
        <v>2000.0</v>
      </c>
      <c r="H397" s="15">
        <v>1449.0</v>
      </c>
      <c r="I397" s="14"/>
      <c r="J397" s="15">
        <v>1449.0</v>
      </c>
      <c r="K397" s="14"/>
      <c r="L397" s="14"/>
      <c r="M397" s="15">
        <v>340.0</v>
      </c>
      <c r="N397" s="16"/>
      <c r="O397" s="3">
        <f t="shared" si="1"/>
        <v>1789</v>
      </c>
      <c r="P397" s="28"/>
      <c r="Q397" s="18" t="s">
        <v>446</v>
      </c>
      <c r="R397" s="18" t="s">
        <v>25</v>
      </c>
      <c r="S397" s="19" t="s">
        <v>894</v>
      </c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</row>
    <row r="398" ht="19.5" customHeight="1">
      <c r="A398" s="8" t="s">
        <v>1214</v>
      </c>
      <c r="B398" s="9">
        <v>45391.0</v>
      </c>
      <c r="C398" s="10" t="s">
        <v>27</v>
      </c>
      <c r="D398" s="11" t="s">
        <v>895</v>
      </c>
      <c r="E398" s="12" t="s">
        <v>27</v>
      </c>
      <c r="F398" s="31" t="s">
        <v>680</v>
      </c>
      <c r="G398" s="15">
        <v>4000.0</v>
      </c>
      <c r="H398" s="15">
        <v>724.0</v>
      </c>
      <c r="I398" s="14"/>
      <c r="J398" s="15">
        <v>724.0</v>
      </c>
      <c r="K398" s="14"/>
      <c r="L398" s="14"/>
      <c r="M398" s="14"/>
      <c r="N398" s="16"/>
      <c r="O398" s="3">
        <f t="shared" si="1"/>
        <v>724</v>
      </c>
      <c r="P398" s="28"/>
      <c r="Q398" s="18" t="s">
        <v>446</v>
      </c>
      <c r="R398" s="18">
        <f>MONTH(B398)</f>
        <v>4</v>
      </c>
      <c r="S398" s="22" t="s">
        <v>896</v>
      </c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</row>
    <row r="399" ht="19.5" customHeight="1">
      <c r="A399" s="8" t="s">
        <v>1214</v>
      </c>
      <c r="B399" s="9">
        <v>43588.0</v>
      </c>
      <c r="C399" s="10" t="s">
        <v>27</v>
      </c>
      <c r="D399" s="11" t="s">
        <v>897</v>
      </c>
      <c r="E399" s="12" t="s">
        <v>367</v>
      </c>
      <c r="F399" s="31" t="s">
        <v>23</v>
      </c>
      <c r="G399" s="15">
        <v>0.0</v>
      </c>
      <c r="H399" s="15">
        <v>420.0</v>
      </c>
      <c r="I399" s="14"/>
      <c r="J399" s="15">
        <v>420.0</v>
      </c>
      <c r="K399" s="14"/>
      <c r="L399" s="14"/>
      <c r="M399" s="14"/>
      <c r="N399" s="16"/>
      <c r="O399" s="3">
        <f t="shared" si="1"/>
        <v>420</v>
      </c>
      <c r="P399" s="28"/>
      <c r="Q399" s="18" t="s">
        <v>101</v>
      </c>
      <c r="R399" s="18" t="s">
        <v>93</v>
      </c>
      <c r="S399" s="19" t="s">
        <v>898</v>
      </c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</row>
    <row r="400" ht="19.5" customHeight="1">
      <c r="A400" s="8" t="s">
        <v>1214</v>
      </c>
      <c r="B400" s="9">
        <v>45398.0</v>
      </c>
      <c r="C400" s="10" t="s">
        <v>20</v>
      </c>
      <c r="D400" s="11" t="s">
        <v>899</v>
      </c>
      <c r="E400" s="12" t="s">
        <v>367</v>
      </c>
      <c r="F400" s="31" t="s">
        <v>680</v>
      </c>
      <c r="G400" s="15">
        <v>4000.0</v>
      </c>
      <c r="H400" s="15">
        <v>724.0</v>
      </c>
      <c r="I400" s="14"/>
      <c r="J400" s="15">
        <v>724.0</v>
      </c>
      <c r="K400" s="14"/>
      <c r="L400" s="14"/>
      <c r="M400" s="14"/>
      <c r="N400" s="16"/>
      <c r="O400" s="3">
        <f t="shared" si="1"/>
        <v>724</v>
      </c>
      <c r="P400" s="28"/>
      <c r="Q400" s="18">
        <f t="shared" ref="Q400:Q403" si="2">DAY(B400)</f>
        <v>16</v>
      </c>
      <c r="R400" s="18" t="s">
        <v>25</v>
      </c>
      <c r="S400" s="19" t="s">
        <v>900</v>
      </c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</row>
    <row r="401" ht="19.5" customHeight="1">
      <c r="A401" s="8" t="s">
        <v>1214</v>
      </c>
      <c r="B401" s="9">
        <v>45399.0</v>
      </c>
      <c r="C401" s="10" t="s">
        <v>20</v>
      </c>
      <c r="D401" s="11" t="s">
        <v>901</v>
      </c>
      <c r="E401" s="12" t="s">
        <v>367</v>
      </c>
      <c r="F401" s="31" t="s">
        <v>453</v>
      </c>
      <c r="G401" s="15">
        <v>4000.0</v>
      </c>
      <c r="H401" s="15">
        <v>1044.0</v>
      </c>
      <c r="I401" s="14"/>
      <c r="J401" s="15">
        <v>1044.0</v>
      </c>
      <c r="K401" s="14"/>
      <c r="L401" s="14"/>
      <c r="M401" s="15">
        <v>820.0</v>
      </c>
      <c r="N401" s="16"/>
      <c r="O401" s="3">
        <f t="shared" si="1"/>
        <v>1864</v>
      </c>
      <c r="P401" s="28"/>
      <c r="Q401" s="18">
        <f t="shared" si="2"/>
        <v>17</v>
      </c>
      <c r="R401" s="18" t="s">
        <v>25</v>
      </c>
      <c r="S401" s="19" t="s">
        <v>902</v>
      </c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</row>
    <row r="402" ht="19.5" customHeight="1">
      <c r="A402" s="8" t="s">
        <v>1214</v>
      </c>
      <c r="B402" s="9">
        <v>45404.0</v>
      </c>
      <c r="C402" s="10" t="s">
        <v>20</v>
      </c>
      <c r="D402" s="11" t="s">
        <v>903</v>
      </c>
      <c r="E402" s="12" t="s">
        <v>367</v>
      </c>
      <c r="F402" s="13" t="s">
        <v>345</v>
      </c>
      <c r="G402" s="15">
        <v>4000.0</v>
      </c>
      <c r="H402" s="15">
        <v>724.0</v>
      </c>
      <c r="I402" s="14"/>
      <c r="J402" s="15">
        <v>724.0</v>
      </c>
      <c r="K402" s="14"/>
      <c r="L402" s="14"/>
      <c r="M402" s="14"/>
      <c r="N402" s="16"/>
      <c r="O402" s="3">
        <f t="shared" si="1"/>
        <v>724</v>
      </c>
      <c r="P402" s="28"/>
      <c r="Q402" s="18">
        <f t="shared" si="2"/>
        <v>22</v>
      </c>
      <c r="R402" s="18" t="s">
        <v>25</v>
      </c>
      <c r="S402" s="19" t="s">
        <v>904</v>
      </c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</row>
    <row r="403" ht="19.5" customHeight="1">
      <c r="A403" s="8" t="s">
        <v>1214</v>
      </c>
      <c r="B403" s="9">
        <v>45407.0</v>
      </c>
      <c r="C403" s="10" t="s">
        <v>20</v>
      </c>
      <c r="D403" s="11" t="s">
        <v>905</v>
      </c>
      <c r="E403" s="12" t="s">
        <v>367</v>
      </c>
      <c r="F403" s="13" t="s">
        <v>680</v>
      </c>
      <c r="G403" s="15">
        <v>4000.0</v>
      </c>
      <c r="H403" s="15">
        <v>724.0</v>
      </c>
      <c r="I403" s="14"/>
      <c r="J403" s="15">
        <v>724.0</v>
      </c>
      <c r="K403" s="14"/>
      <c r="L403" s="14"/>
      <c r="M403" s="14"/>
      <c r="N403" s="16"/>
      <c r="O403" s="3">
        <f t="shared" si="1"/>
        <v>724</v>
      </c>
      <c r="P403" s="28"/>
      <c r="Q403" s="18">
        <f t="shared" si="2"/>
        <v>25</v>
      </c>
      <c r="R403" s="18" t="s">
        <v>25</v>
      </c>
      <c r="S403" s="19" t="s">
        <v>906</v>
      </c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</row>
    <row r="404" ht="19.5" customHeight="1">
      <c r="A404" s="8" t="s">
        <v>1214</v>
      </c>
      <c r="B404" s="9">
        <v>45408.0</v>
      </c>
      <c r="C404" s="10" t="s">
        <v>20</v>
      </c>
      <c r="D404" s="11" t="s">
        <v>907</v>
      </c>
      <c r="E404" s="12" t="s">
        <v>367</v>
      </c>
      <c r="F404" s="13" t="s">
        <v>680</v>
      </c>
      <c r="G404" s="15">
        <v>3500.0</v>
      </c>
      <c r="H404" s="15">
        <v>724.0</v>
      </c>
      <c r="I404" s="14"/>
      <c r="J404" s="15">
        <v>724.0</v>
      </c>
      <c r="K404" s="14"/>
      <c r="L404" s="14"/>
      <c r="M404" s="15">
        <v>410.0</v>
      </c>
      <c r="N404" s="16"/>
      <c r="O404" s="3">
        <f t="shared" si="1"/>
        <v>1134</v>
      </c>
      <c r="P404" s="28"/>
      <c r="Q404" s="18" t="s">
        <v>446</v>
      </c>
      <c r="R404" s="18" t="s">
        <v>25</v>
      </c>
      <c r="S404" s="19" t="s">
        <v>908</v>
      </c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</row>
    <row r="405" ht="19.5" customHeight="1">
      <c r="A405" s="8" t="s">
        <v>1214</v>
      </c>
      <c r="B405" s="9">
        <v>45343.0</v>
      </c>
      <c r="C405" s="10" t="s">
        <v>20</v>
      </c>
      <c r="D405" s="11" t="s">
        <v>909</v>
      </c>
      <c r="E405" s="12" t="s">
        <v>367</v>
      </c>
      <c r="F405" s="31" t="s">
        <v>680</v>
      </c>
      <c r="G405" s="15">
        <v>4000.0</v>
      </c>
      <c r="H405" s="15">
        <v>724.0</v>
      </c>
      <c r="I405" s="14"/>
      <c r="J405" s="15">
        <v>724.0</v>
      </c>
      <c r="K405" s="14"/>
      <c r="L405" s="14"/>
      <c r="M405" s="14"/>
      <c r="N405" s="16"/>
      <c r="O405" s="3">
        <f t="shared" si="1"/>
        <v>724</v>
      </c>
      <c r="P405" s="28"/>
      <c r="Q405" s="18" t="s">
        <v>406</v>
      </c>
      <c r="R405" s="18" t="s">
        <v>550</v>
      </c>
      <c r="S405" s="19" t="s">
        <v>910</v>
      </c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</row>
    <row r="406" ht="19.5" customHeight="1">
      <c r="A406" s="8" t="s">
        <v>1214</v>
      </c>
      <c r="B406" s="9">
        <v>45419.0</v>
      </c>
      <c r="C406" s="10" t="s">
        <v>20</v>
      </c>
      <c r="D406" s="11" t="s">
        <v>1219</v>
      </c>
      <c r="E406" s="12" t="s">
        <v>367</v>
      </c>
      <c r="F406" s="13" t="s">
        <v>680</v>
      </c>
      <c r="G406" s="15">
        <v>2800.0</v>
      </c>
      <c r="H406" s="15">
        <v>724.0</v>
      </c>
      <c r="I406" s="14"/>
      <c r="J406" s="15">
        <v>724.0</v>
      </c>
      <c r="K406" s="14"/>
      <c r="L406" s="14"/>
      <c r="M406" s="14"/>
      <c r="N406" s="16"/>
      <c r="O406" s="3">
        <f t="shared" si="1"/>
        <v>724</v>
      </c>
      <c r="P406" s="40"/>
      <c r="Q406" s="18" t="s">
        <v>454</v>
      </c>
      <c r="R406" s="18" t="s">
        <v>93</v>
      </c>
      <c r="S406" s="19" t="s">
        <v>912</v>
      </c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</row>
    <row r="407" ht="19.5" customHeight="1">
      <c r="A407" s="8" t="s">
        <v>1214</v>
      </c>
      <c r="B407" s="9">
        <v>45428.0</v>
      </c>
      <c r="C407" s="10" t="s">
        <v>20</v>
      </c>
      <c r="D407" s="11" t="s">
        <v>913</v>
      </c>
      <c r="E407" s="12" t="s">
        <v>367</v>
      </c>
      <c r="F407" s="13" t="s">
        <v>680</v>
      </c>
      <c r="G407" s="15">
        <v>4000.0</v>
      </c>
      <c r="H407" s="15">
        <v>724.0</v>
      </c>
      <c r="I407" s="14"/>
      <c r="J407" s="15">
        <v>724.0</v>
      </c>
      <c r="K407" s="14"/>
      <c r="L407" s="14"/>
      <c r="M407" s="14"/>
      <c r="N407" s="16"/>
      <c r="O407" s="3">
        <f t="shared" si="1"/>
        <v>724</v>
      </c>
      <c r="P407" s="40"/>
      <c r="Q407" s="18" t="s">
        <v>733</v>
      </c>
      <c r="R407" s="18" t="s">
        <v>93</v>
      </c>
      <c r="S407" s="19" t="s">
        <v>914</v>
      </c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</row>
    <row r="408" ht="19.5" customHeight="1">
      <c r="A408" s="8" t="s">
        <v>1214</v>
      </c>
      <c r="B408" s="9">
        <v>45432.0</v>
      </c>
      <c r="C408" s="10" t="s">
        <v>20</v>
      </c>
      <c r="D408" s="11" t="s">
        <v>915</v>
      </c>
      <c r="E408" s="12" t="s">
        <v>367</v>
      </c>
      <c r="F408" s="13" t="s">
        <v>680</v>
      </c>
      <c r="G408" s="15">
        <v>4000.0</v>
      </c>
      <c r="H408" s="15">
        <v>1044.0</v>
      </c>
      <c r="I408" s="14"/>
      <c r="J408" s="15">
        <v>1044.0</v>
      </c>
      <c r="K408" s="14"/>
      <c r="L408" s="14"/>
      <c r="M408" s="14"/>
      <c r="N408" s="16"/>
      <c r="O408" s="3">
        <f t="shared" si="1"/>
        <v>1044</v>
      </c>
      <c r="P408" s="40"/>
      <c r="Q408" s="18" t="s">
        <v>30</v>
      </c>
      <c r="R408" s="18" t="s">
        <v>93</v>
      </c>
      <c r="S408" s="19" t="s">
        <v>916</v>
      </c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</row>
    <row r="409" ht="19.5" customHeight="1">
      <c r="A409" s="8" t="s">
        <v>1214</v>
      </c>
      <c r="B409" s="9">
        <v>45432.0</v>
      </c>
      <c r="C409" s="10" t="s">
        <v>27</v>
      </c>
      <c r="D409" s="11" t="s">
        <v>917</v>
      </c>
      <c r="E409" s="12" t="s">
        <v>27</v>
      </c>
      <c r="F409" s="13" t="s">
        <v>680</v>
      </c>
      <c r="G409" s="15">
        <v>3400.0</v>
      </c>
      <c r="H409" s="15">
        <v>724.0</v>
      </c>
      <c r="I409" s="14"/>
      <c r="J409" s="15">
        <v>724.0</v>
      </c>
      <c r="K409" s="14"/>
      <c r="L409" s="14"/>
      <c r="M409" s="14"/>
      <c r="N409" s="16"/>
      <c r="O409" s="3">
        <f t="shared" si="1"/>
        <v>724</v>
      </c>
      <c r="P409" s="40"/>
      <c r="Q409" s="18" t="s">
        <v>30</v>
      </c>
      <c r="R409" s="18" t="s">
        <v>918</v>
      </c>
      <c r="S409" s="22" t="s">
        <v>919</v>
      </c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</row>
    <row r="410" ht="19.5" customHeight="1">
      <c r="A410" s="8" t="s">
        <v>1214</v>
      </c>
      <c r="B410" s="9">
        <v>45432.0</v>
      </c>
      <c r="C410" s="10" t="s">
        <v>27</v>
      </c>
      <c r="D410" s="11" t="s">
        <v>917</v>
      </c>
      <c r="E410" s="12" t="s">
        <v>367</v>
      </c>
      <c r="F410" s="13" t="s">
        <v>680</v>
      </c>
      <c r="G410" s="15">
        <v>1000.0</v>
      </c>
      <c r="H410" s="14"/>
      <c r="I410" s="14"/>
      <c r="J410" s="14"/>
      <c r="K410" s="14"/>
      <c r="L410" s="15">
        <v>600.0</v>
      </c>
      <c r="M410" s="14"/>
      <c r="N410" s="16"/>
      <c r="O410" s="3">
        <f t="shared" si="1"/>
        <v>600</v>
      </c>
      <c r="P410" s="40"/>
      <c r="Q410" s="18" t="s">
        <v>30</v>
      </c>
      <c r="R410" s="18" t="s">
        <v>93</v>
      </c>
      <c r="S410" s="19" t="s">
        <v>919</v>
      </c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</row>
    <row r="411" ht="19.5" customHeight="1">
      <c r="A411" s="8" t="s">
        <v>1214</v>
      </c>
      <c r="B411" s="9">
        <v>45441.0</v>
      </c>
      <c r="C411" s="10" t="s">
        <v>20</v>
      </c>
      <c r="D411" s="11" t="s">
        <v>920</v>
      </c>
      <c r="E411" s="12" t="s">
        <v>367</v>
      </c>
      <c r="F411" s="13" t="s">
        <v>680</v>
      </c>
      <c r="G411" s="15">
        <v>4000.0</v>
      </c>
      <c r="H411" s="15">
        <v>724.0</v>
      </c>
      <c r="I411" s="14"/>
      <c r="J411" s="15">
        <v>724.0</v>
      </c>
      <c r="K411" s="14"/>
      <c r="L411" s="14"/>
      <c r="M411" s="14"/>
      <c r="N411" s="16"/>
      <c r="O411" s="3">
        <f t="shared" si="1"/>
        <v>724</v>
      </c>
      <c r="P411" s="40"/>
      <c r="Q411" s="18" t="s">
        <v>596</v>
      </c>
      <c r="R411" s="18" t="s">
        <v>93</v>
      </c>
      <c r="S411" s="19" t="s">
        <v>921</v>
      </c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</row>
    <row r="412" ht="19.5" customHeight="1">
      <c r="A412" s="8" t="s">
        <v>1214</v>
      </c>
      <c r="B412" s="9">
        <v>45441.0</v>
      </c>
      <c r="C412" s="10" t="s">
        <v>27</v>
      </c>
      <c r="D412" s="11" t="s">
        <v>922</v>
      </c>
      <c r="E412" s="12" t="s">
        <v>27</v>
      </c>
      <c r="F412" s="13" t="s">
        <v>680</v>
      </c>
      <c r="G412" s="15">
        <v>0.0</v>
      </c>
      <c r="H412" s="15">
        <v>724.0</v>
      </c>
      <c r="I412" s="14"/>
      <c r="J412" s="15">
        <v>724.0</v>
      </c>
      <c r="K412" s="14"/>
      <c r="L412" s="14"/>
      <c r="M412" s="14"/>
      <c r="N412" s="16"/>
      <c r="O412" s="3">
        <f t="shared" si="1"/>
        <v>724</v>
      </c>
      <c r="P412" s="40"/>
      <c r="Q412" s="18" t="s">
        <v>34</v>
      </c>
      <c r="R412" s="18" t="s">
        <v>918</v>
      </c>
      <c r="S412" s="22" t="s">
        <v>923</v>
      </c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</row>
    <row r="413" ht="19.5" customHeight="1">
      <c r="A413" s="8" t="s">
        <v>1214</v>
      </c>
      <c r="B413" s="9">
        <v>45450.0</v>
      </c>
      <c r="C413" s="10" t="s">
        <v>67</v>
      </c>
      <c r="D413" s="11" t="s">
        <v>924</v>
      </c>
      <c r="E413" s="12" t="s">
        <v>367</v>
      </c>
      <c r="F413" s="13" t="s">
        <v>680</v>
      </c>
      <c r="G413" s="15">
        <v>4000.0</v>
      </c>
      <c r="H413" s="15">
        <v>680.0</v>
      </c>
      <c r="I413" s="14"/>
      <c r="J413" s="15">
        <v>724.0</v>
      </c>
      <c r="K413" s="14"/>
      <c r="L413" s="14"/>
      <c r="M413" s="14"/>
      <c r="N413" s="16"/>
      <c r="O413" s="3">
        <f t="shared" si="1"/>
        <v>724</v>
      </c>
      <c r="P413" s="40"/>
      <c r="Q413" s="18" t="s">
        <v>446</v>
      </c>
      <c r="R413" s="18" t="s">
        <v>101</v>
      </c>
      <c r="S413" s="19" t="s">
        <v>925</v>
      </c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</row>
    <row r="414" ht="19.5" customHeight="1">
      <c r="A414" s="8" t="s">
        <v>1214</v>
      </c>
      <c r="B414" s="9">
        <v>45462.0</v>
      </c>
      <c r="C414" s="10" t="s">
        <v>20</v>
      </c>
      <c r="D414" s="11" t="s">
        <v>926</v>
      </c>
      <c r="E414" s="12" t="s">
        <v>367</v>
      </c>
      <c r="F414" s="13" t="s">
        <v>39</v>
      </c>
      <c r="G414" s="15">
        <v>349.0</v>
      </c>
      <c r="H414" s="15">
        <v>349.0</v>
      </c>
      <c r="I414" s="14"/>
      <c r="J414" s="15">
        <v>372.0</v>
      </c>
      <c r="K414" s="14"/>
      <c r="L414" s="14"/>
      <c r="M414" s="14"/>
      <c r="N414" s="16"/>
      <c r="O414" s="3">
        <f t="shared" si="1"/>
        <v>372</v>
      </c>
      <c r="P414" s="40"/>
      <c r="Q414" s="18" t="s">
        <v>510</v>
      </c>
      <c r="R414" s="18" t="s">
        <v>101</v>
      </c>
      <c r="S414" s="19" t="s">
        <v>927</v>
      </c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</row>
    <row r="415" ht="19.5" customHeight="1">
      <c r="A415" s="8" t="s">
        <v>1214</v>
      </c>
      <c r="B415" s="9">
        <v>45464.0</v>
      </c>
      <c r="C415" s="10" t="s">
        <v>20</v>
      </c>
      <c r="D415" s="11" t="s">
        <v>928</v>
      </c>
      <c r="E415" s="12" t="s">
        <v>367</v>
      </c>
      <c r="F415" s="13" t="s">
        <v>453</v>
      </c>
      <c r="G415" s="15">
        <v>4000.0</v>
      </c>
      <c r="H415" s="15">
        <v>980.0</v>
      </c>
      <c r="I415" s="14"/>
      <c r="J415" s="15">
        <v>1044.0</v>
      </c>
      <c r="K415" s="14"/>
      <c r="L415" s="14"/>
      <c r="M415" s="14"/>
      <c r="N415" s="16"/>
      <c r="O415" s="3">
        <f t="shared" si="1"/>
        <v>1044</v>
      </c>
      <c r="P415" s="40"/>
      <c r="Q415" s="18" t="s">
        <v>406</v>
      </c>
      <c r="R415" s="18" t="s">
        <v>101</v>
      </c>
      <c r="S415" s="19" t="s">
        <v>929</v>
      </c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</row>
    <row r="416" ht="19.5" customHeight="1">
      <c r="A416" s="8" t="s">
        <v>1214</v>
      </c>
      <c r="B416" s="9">
        <v>45467.0</v>
      </c>
      <c r="C416" s="10" t="s">
        <v>20</v>
      </c>
      <c r="D416" s="11" t="s">
        <v>930</v>
      </c>
      <c r="E416" s="12" t="s">
        <v>367</v>
      </c>
      <c r="F416" s="13" t="s">
        <v>680</v>
      </c>
      <c r="G416" s="15">
        <v>780.0</v>
      </c>
      <c r="H416" s="15">
        <v>780.0</v>
      </c>
      <c r="I416" s="14"/>
      <c r="J416" s="15">
        <v>831.0</v>
      </c>
      <c r="K416" s="14"/>
      <c r="L416" s="14"/>
      <c r="M416" s="14"/>
      <c r="N416" s="16"/>
      <c r="O416" s="3">
        <f t="shared" si="1"/>
        <v>831</v>
      </c>
      <c r="P416" s="40"/>
      <c r="Q416" s="18" t="s">
        <v>503</v>
      </c>
      <c r="R416" s="18" t="s">
        <v>101</v>
      </c>
      <c r="S416" s="19" t="s">
        <v>931</v>
      </c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</row>
    <row r="417" ht="19.5" customHeight="1">
      <c r="A417" s="8" t="s">
        <v>1214</v>
      </c>
      <c r="B417" s="9">
        <v>45470.0</v>
      </c>
      <c r="C417" s="10" t="s">
        <v>20</v>
      </c>
      <c r="D417" s="11" t="s">
        <v>932</v>
      </c>
      <c r="E417" s="12" t="s">
        <v>367</v>
      </c>
      <c r="F417" s="13" t="s">
        <v>680</v>
      </c>
      <c r="G417" s="15">
        <v>4000.0</v>
      </c>
      <c r="H417" s="15">
        <v>780.0</v>
      </c>
      <c r="I417" s="14"/>
      <c r="J417" s="15">
        <v>831.0</v>
      </c>
      <c r="K417" s="14"/>
      <c r="L417" s="14"/>
      <c r="M417" s="14"/>
      <c r="N417" s="16"/>
      <c r="O417" s="3">
        <f t="shared" si="1"/>
        <v>831</v>
      </c>
      <c r="P417" s="40"/>
      <c r="Q417" s="18" t="s">
        <v>384</v>
      </c>
      <c r="R417" s="18" t="s">
        <v>101</v>
      </c>
      <c r="S417" s="19" t="s">
        <v>933</v>
      </c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</row>
    <row r="418" ht="19.5" customHeight="1">
      <c r="A418" s="8" t="s">
        <v>1214</v>
      </c>
      <c r="B418" s="9">
        <v>45476.0</v>
      </c>
      <c r="C418" s="10" t="s">
        <v>27</v>
      </c>
      <c r="D418" s="11" t="s">
        <v>934</v>
      </c>
      <c r="E418" s="12" t="s">
        <v>27</v>
      </c>
      <c r="F418" s="13" t="s">
        <v>680</v>
      </c>
      <c r="G418" s="15">
        <v>1000.0</v>
      </c>
      <c r="H418" s="15">
        <v>933.0</v>
      </c>
      <c r="I418" s="14"/>
      <c r="J418" s="15">
        <v>933.0</v>
      </c>
      <c r="K418" s="14"/>
      <c r="L418" s="14"/>
      <c r="M418" s="14"/>
      <c r="N418" s="16"/>
      <c r="O418" s="3">
        <f t="shared" si="1"/>
        <v>933</v>
      </c>
      <c r="P418" s="40"/>
      <c r="Q418" s="18" t="s">
        <v>30</v>
      </c>
      <c r="R418" s="18" t="s">
        <v>461</v>
      </c>
      <c r="S418" s="22" t="s">
        <v>935</v>
      </c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</row>
    <row r="419" ht="19.5" customHeight="1">
      <c r="A419" s="8" t="s">
        <v>1214</v>
      </c>
      <c r="B419" s="9">
        <v>45484.0</v>
      </c>
      <c r="C419" s="10" t="s">
        <v>27</v>
      </c>
      <c r="D419" s="11" t="s">
        <v>936</v>
      </c>
      <c r="E419" s="12" t="s">
        <v>27</v>
      </c>
      <c r="F419" s="13" t="s">
        <v>680</v>
      </c>
      <c r="G419" s="15">
        <v>3600.0</v>
      </c>
      <c r="H419" s="15">
        <v>933.0</v>
      </c>
      <c r="I419" s="14"/>
      <c r="J419" s="15">
        <v>933.0</v>
      </c>
      <c r="K419" s="14"/>
      <c r="L419" s="14"/>
      <c r="M419" s="14"/>
      <c r="N419" s="23">
        <v>69.0</v>
      </c>
      <c r="O419" s="3">
        <f t="shared" si="1"/>
        <v>864</v>
      </c>
      <c r="P419" s="31" t="s">
        <v>1220</v>
      </c>
      <c r="Q419" s="18" t="s">
        <v>30</v>
      </c>
      <c r="R419" s="18" t="s">
        <v>461</v>
      </c>
      <c r="S419" s="22" t="s">
        <v>938</v>
      </c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</row>
    <row r="420" ht="19.5" customHeight="1">
      <c r="A420" s="8" t="s">
        <v>1214</v>
      </c>
      <c r="B420" s="9">
        <v>45485.0</v>
      </c>
      <c r="C420" s="10" t="s">
        <v>20</v>
      </c>
      <c r="D420" s="11" t="s">
        <v>939</v>
      </c>
      <c r="E420" s="12" t="s">
        <v>367</v>
      </c>
      <c r="F420" s="13" t="s">
        <v>39</v>
      </c>
      <c r="G420" s="15">
        <v>4000.0</v>
      </c>
      <c r="H420" s="15">
        <v>1193.0</v>
      </c>
      <c r="I420" s="14"/>
      <c r="J420" s="15">
        <v>1193.0</v>
      </c>
      <c r="K420" s="14"/>
      <c r="L420" s="14"/>
      <c r="M420" s="14"/>
      <c r="N420" s="23">
        <v>224.0</v>
      </c>
      <c r="O420" s="3">
        <f t="shared" si="1"/>
        <v>969</v>
      </c>
      <c r="P420" s="31" t="s">
        <v>940</v>
      </c>
      <c r="Q420" s="18">
        <v>12.0</v>
      </c>
      <c r="R420" s="18" t="s">
        <v>476</v>
      </c>
      <c r="S420" s="19" t="s">
        <v>941</v>
      </c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</row>
    <row r="421" ht="19.5" customHeight="1">
      <c r="A421" s="8" t="s">
        <v>1214</v>
      </c>
      <c r="B421" s="9">
        <v>45495.0</v>
      </c>
      <c r="C421" s="10" t="s">
        <v>20</v>
      </c>
      <c r="D421" s="11" t="s">
        <v>944</v>
      </c>
      <c r="E421" s="12" t="s">
        <v>367</v>
      </c>
      <c r="F421" s="31" t="s">
        <v>680</v>
      </c>
      <c r="G421" s="15">
        <v>3600.0</v>
      </c>
      <c r="H421" s="15">
        <v>933.0</v>
      </c>
      <c r="I421" s="14"/>
      <c r="J421" s="15">
        <v>933.0</v>
      </c>
      <c r="K421" s="14"/>
      <c r="L421" s="14"/>
      <c r="M421" s="14"/>
      <c r="N421" s="16"/>
      <c r="O421" s="3">
        <f t="shared" si="1"/>
        <v>933</v>
      </c>
      <c r="P421" s="40"/>
      <c r="Q421" s="18">
        <v>22.0</v>
      </c>
      <c r="R421" s="18" t="s">
        <v>476</v>
      </c>
      <c r="S421" s="19" t="s">
        <v>945</v>
      </c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</row>
    <row r="422" ht="19.5" customHeight="1">
      <c r="A422" s="8" t="s">
        <v>1214</v>
      </c>
      <c r="B422" s="9">
        <v>45495.0</v>
      </c>
      <c r="C422" s="10" t="s">
        <v>20</v>
      </c>
      <c r="D422" s="11" t="s">
        <v>946</v>
      </c>
      <c r="E422" s="12" t="s">
        <v>367</v>
      </c>
      <c r="F422" s="31" t="s">
        <v>680</v>
      </c>
      <c r="G422" s="15">
        <v>4000.0</v>
      </c>
      <c r="H422" s="15">
        <v>831.0</v>
      </c>
      <c r="I422" s="14"/>
      <c r="J422" s="15">
        <v>831.0</v>
      </c>
      <c r="K422" s="14"/>
      <c r="L422" s="14"/>
      <c r="M422" s="14"/>
      <c r="N422" s="16"/>
      <c r="O422" s="3">
        <f t="shared" si="1"/>
        <v>831</v>
      </c>
      <c r="P422" s="40"/>
      <c r="Q422" s="18">
        <v>22.0</v>
      </c>
      <c r="R422" s="18" t="s">
        <v>476</v>
      </c>
      <c r="S422" s="19" t="s">
        <v>947</v>
      </c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</row>
    <row r="423" ht="19.5" customHeight="1">
      <c r="A423" s="8" t="s">
        <v>1214</v>
      </c>
      <c r="B423" s="9">
        <v>45509.0</v>
      </c>
      <c r="C423" s="10" t="s">
        <v>20</v>
      </c>
      <c r="D423" s="11" t="s">
        <v>948</v>
      </c>
      <c r="E423" s="12" t="s">
        <v>367</v>
      </c>
      <c r="F423" s="13" t="s">
        <v>680</v>
      </c>
      <c r="G423" s="15">
        <v>680.0</v>
      </c>
      <c r="H423" s="15">
        <v>680.0</v>
      </c>
      <c r="I423" s="14"/>
      <c r="J423" s="15">
        <v>724.0</v>
      </c>
      <c r="K423" s="14"/>
      <c r="L423" s="14"/>
      <c r="M423" s="15">
        <f>257.77*10+258+410</f>
        <v>3245.7</v>
      </c>
      <c r="N423" s="16"/>
      <c r="O423" s="3">
        <f t="shared" si="1"/>
        <v>3969.7</v>
      </c>
      <c r="P423" s="40"/>
      <c r="Q423" s="18" t="s">
        <v>34</v>
      </c>
      <c r="R423" s="18" t="s">
        <v>476</v>
      </c>
      <c r="S423" s="19" t="s">
        <v>949</v>
      </c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</row>
    <row r="424" ht="19.5" customHeight="1">
      <c r="A424" s="8" t="s">
        <v>1214</v>
      </c>
      <c r="B424" s="9">
        <v>45512.0</v>
      </c>
      <c r="C424" s="10" t="s">
        <v>20</v>
      </c>
      <c r="D424" s="11" t="s">
        <v>950</v>
      </c>
      <c r="E424" s="12" t="s">
        <v>367</v>
      </c>
      <c r="F424" s="13" t="s">
        <v>680</v>
      </c>
      <c r="G424" s="15">
        <v>3500.0</v>
      </c>
      <c r="H424" s="15">
        <v>780.0</v>
      </c>
      <c r="I424" s="14"/>
      <c r="J424" s="15">
        <v>831.0</v>
      </c>
      <c r="K424" s="14"/>
      <c r="L424" s="14"/>
      <c r="M424" s="14"/>
      <c r="N424" s="16"/>
      <c r="O424" s="3">
        <f t="shared" si="1"/>
        <v>831</v>
      </c>
      <c r="P424" s="56"/>
      <c r="Q424" s="18" t="s">
        <v>476</v>
      </c>
      <c r="R424" s="18" t="s">
        <v>476</v>
      </c>
      <c r="S424" s="19" t="s">
        <v>951</v>
      </c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</row>
    <row r="425" ht="19.5" customHeight="1">
      <c r="A425" s="8" t="s">
        <v>1214</v>
      </c>
      <c r="B425" s="9">
        <v>45513.0</v>
      </c>
      <c r="C425" s="10" t="s">
        <v>20</v>
      </c>
      <c r="D425" s="11" t="s">
        <v>952</v>
      </c>
      <c r="E425" s="12" t="s">
        <v>367</v>
      </c>
      <c r="F425" s="13" t="s">
        <v>680</v>
      </c>
      <c r="G425" s="15">
        <v>4000.0</v>
      </c>
      <c r="H425" s="15">
        <v>780.0</v>
      </c>
      <c r="I425" s="14"/>
      <c r="J425" s="15">
        <v>831.0</v>
      </c>
      <c r="K425" s="14"/>
      <c r="L425" s="14"/>
      <c r="M425" s="14"/>
      <c r="N425" s="16"/>
      <c r="O425" s="3">
        <f t="shared" si="1"/>
        <v>831</v>
      </c>
      <c r="P425" s="56"/>
      <c r="Q425" s="18" t="s">
        <v>379</v>
      </c>
      <c r="R425" s="18" t="s">
        <v>476</v>
      </c>
      <c r="S425" s="19" t="s">
        <v>953</v>
      </c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</row>
    <row r="426" ht="19.5" customHeight="1">
      <c r="A426" s="8" t="s">
        <v>1214</v>
      </c>
      <c r="B426" s="9">
        <v>45516.0</v>
      </c>
      <c r="C426" s="10" t="s">
        <v>27</v>
      </c>
      <c r="D426" s="11" t="s">
        <v>546</v>
      </c>
      <c r="E426" s="12" t="s">
        <v>367</v>
      </c>
      <c r="F426" s="13" t="s">
        <v>954</v>
      </c>
      <c r="G426" s="15">
        <v>756.0</v>
      </c>
      <c r="H426" s="14"/>
      <c r="I426" s="14"/>
      <c r="J426" s="14"/>
      <c r="K426" s="14"/>
      <c r="L426" s="15">
        <v>800.0</v>
      </c>
      <c r="M426" s="14"/>
      <c r="N426" s="16"/>
      <c r="O426" s="3">
        <f t="shared" si="1"/>
        <v>800</v>
      </c>
      <c r="P426" s="56"/>
      <c r="Q426" s="18" t="s">
        <v>30</v>
      </c>
      <c r="R426" s="18" t="s">
        <v>476</v>
      </c>
      <c r="S426" s="19" t="s">
        <v>548</v>
      </c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</row>
    <row r="427" ht="19.5" customHeight="1">
      <c r="A427" s="8" t="s">
        <v>1214</v>
      </c>
      <c r="B427" s="9">
        <v>45524.0</v>
      </c>
      <c r="C427" s="10" t="s">
        <v>20</v>
      </c>
      <c r="D427" s="11" t="s">
        <v>955</v>
      </c>
      <c r="E427" s="12" t="s">
        <v>367</v>
      </c>
      <c r="F427" s="13" t="s">
        <v>680</v>
      </c>
      <c r="G427" s="15">
        <v>4000.0</v>
      </c>
      <c r="H427" s="15">
        <v>780.0</v>
      </c>
      <c r="I427" s="14"/>
      <c r="J427" s="15">
        <v>831.0</v>
      </c>
      <c r="K427" s="14"/>
      <c r="L427" s="14"/>
      <c r="M427" s="14"/>
      <c r="N427" s="16"/>
      <c r="O427" s="3">
        <f t="shared" si="1"/>
        <v>831</v>
      </c>
      <c r="P427" s="56"/>
      <c r="Q427" s="18" t="s">
        <v>30</v>
      </c>
      <c r="R427" s="18" t="s">
        <v>476</v>
      </c>
      <c r="S427" s="19" t="s">
        <v>956</v>
      </c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</row>
    <row r="428" ht="19.5" customHeight="1">
      <c r="A428" s="8" t="s">
        <v>1214</v>
      </c>
      <c r="B428" s="9">
        <v>45525.0</v>
      </c>
      <c r="C428" s="10" t="s">
        <v>20</v>
      </c>
      <c r="D428" s="11" t="s">
        <v>957</v>
      </c>
      <c r="E428" s="12" t="s">
        <v>367</v>
      </c>
      <c r="F428" s="13" t="s">
        <v>680</v>
      </c>
      <c r="G428" s="15">
        <v>1000.0</v>
      </c>
      <c r="H428" s="15">
        <v>780.0</v>
      </c>
      <c r="I428" s="14"/>
      <c r="J428" s="15">
        <v>831.0</v>
      </c>
      <c r="K428" s="14"/>
      <c r="L428" s="14"/>
      <c r="M428" s="14"/>
      <c r="N428" s="16"/>
      <c r="O428" s="3">
        <f t="shared" si="1"/>
        <v>831</v>
      </c>
      <c r="P428" s="56"/>
      <c r="Q428" s="18" t="s">
        <v>406</v>
      </c>
      <c r="R428" s="18" t="s">
        <v>476</v>
      </c>
      <c r="S428" s="19" t="s">
        <v>958</v>
      </c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</row>
    <row r="429" ht="19.5" customHeight="1">
      <c r="A429" s="8" t="s">
        <v>1214</v>
      </c>
      <c r="B429" s="9">
        <v>45530.0</v>
      </c>
      <c r="C429" s="10" t="s">
        <v>20</v>
      </c>
      <c r="D429" s="11" t="s">
        <v>961</v>
      </c>
      <c r="E429" s="12" t="s">
        <v>367</v>
      </c>
      <c r="F429" s="13" t="s">
        <v>680</v>
      </c>
      <c r="G429" s="15">
        <v>3800.0</v>
      </c>
      <c r="H429" s="15">
        <v>780.0</v>
      </c>
      <c r="I429" s="14"/>
      <c r="J429" s="15">
        <v>831.0</v>
      </c>
      <c r="K429" s="14"/>
      <c r="L429" s="14"/>
      <c r="M429" s="14"/>
      <c r="N429" s="16"/>
      <c r="O429" s="3">
        <f t="shared" si="1"/>
        <v>831</v>
      </c>
      <c r="P429" s="56"/>
      <c r="Q429" s="18" t="s">
        <v>670</v>
      </c>
      <c r="R429" s="18" t="s">
        <v>476</v>
      </c>
      <c r="S429" s="19" t="s">
        <v>962</v>
      </c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</row>
    <row r="430" ht="19.5" customHeight="1">
      <c r="A430" s="8" t="s">
        <v>1214</v>
      </c>
      <c r="B430" s="9">
        <v>45530.0</v>
      </c>
      <c r="C430" s="10" t="s">
        <v>27</v>
      </c>
      <c r="D430" s="11" t="s">
        <v>963</v>
      </c>
      <c r="E430" s="12" t="s">
        <v>367</v>
      </c>
      <c r="F430" s="13" t="s">
        <v>680</v>
      </c>
      <c r="G430" s="15">
        <v>0.0</v>
      </c>
      <c r="H430" s="15">
        <v>780.0</v>
      </c>
      <c r="I430" s="14"/>
      <c r="J430" s="15">
        <v>780.0</v>
      </c>
      <c r="K430" s="14"/>
      <c r="L430" s="14"/>
      <c r="M430" s="14"/>
      <c r="N430" s="16"/>
      <c r="O430" s="3">
        <f t="shared" si="1"/>
        <v>780</v>
      </c>
      <c r="P430" s="56"/>
      <c r="Q430" s="18" t="s">
        <v>670</v>
      </c>
      <c r="R430" s="18" t="s">
        <v>476</v>
      </c>
      <c r="S430" s="19" t="s">
        <v>965</v>
      </c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</row>
    <row r="431" ht="19.5" customHeight="1">
      <c r="A431" s="8" t="s">
        <v>1214</v>
      </c>
      <c r="B431" s="9">
        <v>45533.0</v>
      </c>
      <c r="C431" s="10" t="s">
        <v>20</v>
      </c>
      <c r="D431" s="11" t="s">
        <v>966</v>
      </c>
      <c r="E431" s="12" t="s">
        <v>367</v>
      </c>
      <c r="F431" s="13" t="s">
        <v>680</v>
      </c>
      <c r="G431" s="15">
        <v>4000.0</v>
      </c>
      <c r="H431" s="15">
        <v>780.0</v>
      </c>
      <c r="I431" s="14"/>
      <c r="J431" s="15">
        <v>831.0</v>
      </c>
      <c r="K431" s="14"/>
      <c r="L431" s="14"/>
      <c r="M431" s="14"/>
      <c r="N431" s="16"/>
      <c r="O431" s="3">
        <f t="shared" si="1"/>
        <v>831</v>
      </c>
      <c r="P431" s="56"/>
      <c r="Q431" s="18" t="s">
        <v>596</v>
      </c>
      <c r="R431" s="18" t="s">
        <v>476</v>
      </c>
      <c r="S431" s="19" t="s">
        <v>967</v>
      </c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</row>
    <row r="432" ht="19.5" customHeight="1">
      <c r="A432" s="8" t="s">
        <v>1214</v>
      </c>
      <c r="B432" s="8" t="s">
        <v>968</v>
      </c>
      <c r="C432" s="41" t="s">
        <v>27</v>
      </c>
      <c r="D432" s="42" t="s">
        <v>969</v>
      </c>
      <c r="E432" s="43" t="s">
        <v>27</v>
      </c>
      <c r="F432" s="44" t="s">
        <v>680</v>
      </c>
      <c r="G432" s="15">
        <v>3400.0</v>
      </c>
      <c r="H432" s="15">
        <v>1120.0</v>
      </c>
      <c r="I432" s="15">
        <v>73.0</v>
      </c>
      <c r="J432" s="15">
        <v>1193.0</v>
      </c>
      <c r="K432" s="14"/>
      <c r="L432" s="14"/>
      <c r="M432" s="14"/>
      <c r="N432" s="23">
        <v>168.0</v>
      </c>
      <c r="O432" s="3">
        <f t="shared" si="1"/>
        <v>1025</v>
      </c>
      <c r="P432" s="45" t="s">
        <v>970</v>
      </c>
      <c r="Q432" s="18" t="s">
        <v>446</v>
      </c>
      <c r="R432" s="18" t="s">
        <v>379</v>
      </c>
      <c r="S432" s="22" t="s">
        <v>971</v>
      </c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</row>
    <row r="433" ht="19.5" customHeight="1">
      <c r="A433" s="8" t="s">
        <v>1214</v>
      </c>
      <c r="B433" s="8" t="s">
        <v>972</v>
      </c>
      <c r="C433" s="41" t="s">
        <v>20</v>
      </c>
      <c r="D433" s="42" t="s">
        <v>973</v>
      </c>
      <c r="E433" s="12" t="s">
        <v>367</v>
      </c>
      <c r="F433" s="44" t="s">
        <v>680</v>
      </c>
      <c r="G433" s="15">
        <v>4000.0</v>
      </c>
      <c r="H433" s="15">
        <v>780.0</v>
      </c>
      <c r="I433" s="15">
        <v>51.0</v>
      </c>
      <c r="J433" s="15">
        <v>831.0</v>
      </c>
      <c r="K433" s="14"/>
      <c r="L433" s="14"/>
      <c r="M433" s="14"/>
      <c r="N433" s="16"/>
      <c r="O433" s="3">
        <f t="shared" si="1"/>
        <v>831</v>
      </c>
      <c r="P433" s="32"/>
      <c r="Q433" s="18" t="s">
        <v>446</v>
      </c>
      <c r="R433" s="18" t="s">
        <v>379</v>
      </c>
      <c r="S433" s="22" t="s">
        <v>974</v>
      </c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</row>
    <row r="434" ht="19.5" customHeight="1">
      <c r="A434" s="8" t="s">
        <v>1214</v>
      </c>
      <c r="B434" s="8" t="s">
        <v>972</v>
      </c>
      <c r="C434" s="41" t="s">
        <v>27</v>
      </c>
      <c r="D434" s="42" t="s">
        <v>975</v>
      </c>
      <c r="E434" s="43" t="s">
        <v>27</v>
      </c>
      <c r="F434" s="44" t="s">
        <v>680</v>
      </c>
      <c r="G434" s="15">
        <v>3600.0</v>
      </c>
      <c r="H434" s="15">
        <v>780.0</v>
      </c>
      <c r="I434" s="15">
        <v>51.0</v>
      </c>
      <c r="J434" s="15">
        <v>831.0</v>
      </c>
      <c r="K434" s="14"/>
      <c r="L434" s="14"/>
      <c r="M434" s="14"/>
      <c r="N434" s="16"/>
      <c r="O434" s="3">
        <f t="shared" si="1"/>
        <v>831</v>
      </c>
      <c r="P434" s="32"/>
      <c r="Q434" s="18" t="s">
        <v>446</v>
      </c>
      <c r="R434" s="18" t="s">
        <v>379</v>
      </c>
      <c r="S434" s="22" t="s">
        <v>976</v>
      </c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</row>
    <row r="435" ht="19.5" customHeight="1">
      <c r="A435" s="8" t="s">
        <v>1214</v>
      </c>
      <c r="B435" s="8" t="s">
        <v>977</v>
      </c>
      <c r="C435" s="41" t="s">
        <v>27</v>
      </c>
      <c r="D435" s="42" t="s">
        <v>978</v>
      </c>
      <c r="E435" s="12" t="s">
        <v>367</v>
      </c>
      <c r="F435" s="44" t="s">
        <v>680</v>
      </c>
      <c r="G435" s="15">
        <v>3600.0</v>
      </c>
      <c r="H435" s="15">
        <v>780.0</v>
      </c>
      <c r="I435" s="15">
        <v>51.0</v>
      </c>
      <c r="J435" s="15">
        <v>831.0</v>
      </c>
      <c r="K435" s="14"/>
      <c r="L435" s="14"/>
      <c r="M435" s="14"/>
      <c r="N435" s="23">
        <f>780-624</f>
        <v>156</v>
      </c>
      <c r="O435" s="3">
        <f t="shared" si="1"/>
        <v>675</v>
      </c>
      <c r="P435" s="45" t="s">
        <v>979</v>
      </c>
      <c r="Q435" s="18" t="s">
        <v>384</v>
      </c>
      <c r="R435" s="18" t="s">
        <v>379</v>
      </c>
      <c r="S435" s="22" t="s">
        <v>980</v>
      </c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</row>
    <row r="436" ht="19.5" customHeight="1">
      <c r="A436" s="8" t="s">
        <v>1214</v>
      </c>
      <c r="B436" s="8" t="s">
        <v>981</v>
      </c>
      <c r="C436" s="41" t="s">
        <v>20</v>
      </c>
      <c r="D436" s="42" t="s">
        <v>982</v>
      </c>
      <c r="E436" s="12" t="s">
        <v>367</v>
      </c>
      <c r="F436" s="44" t="s">
        <v>680</v>
      </c>
      <c r="G436" s="15">
        <v>2000.0</v>
      </c>
      <c r="H436" s="15">
        <v>650.0</v>
      </c>
      <c r="I436" s="15">
        <v>43.0</v>
      </c>
      <c r="J436" s="15">
        <v>693.0</v>
      </c>
      <c r="K436" s="14"/>
      <c r="L436" s="14"/>
      <c r="M436" s="15">
        <v>410.0</v>
      </c>
      <c r="N436" s="16"/>
      <c r="O436" s="3">
        <f t="shared" si="1"/>
        <v>1103</v>
      </c>
      <c r="P436" s="32"/>
      <c r="Q436" s="18" t="s">
        <v>52</v>
      </c>
      <c r="R436" s="18" t="s">
        <v>379</v>
      </c>
      <c r="S436" s="22" t="s">
        <v>983</v>
      </c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</row>
    <row r="437" ht="19.5" customHeight="1">
      <c r="A437" s="8" t="s">
        <v>1214</v>
      </c>
      <c r="B437" s="8" t="s">
        <v>981</v>
      </c>
      <c r="C437" s="41" t="s">
        <v>20</v>
      </c>
      <c r="D437" s="42" t="s">
        <v>984</v>
      </c>
      <c r="E437" s="12" t="s">
        <v>367</v>
      </c>
      <c r="F437" s="44" t="s">
        <v>680</v>
      </c>
      <c r="G437" s="15">
        <v>3000.0</v>
      </c>
      <c r="H437" s="15">
        <v>780.0</v>
      </c>
      <c r="I437" s="15">
        <v>51.0</v>
      </c>
      <c r="J437" s="15">
        <v>831.0</v>
      </c>
      <c r="K437" s="14"/>
      <c r="L437" s="14"/>
      <c r="M437" s="14"/>
      <c r="N437" s="16"/>
      <c r="O437" s="3">
        <f t="shared" si="1"/>
        <v>831</v>
      </c>
      <c r="P437" s="32"/>
      <c r="Q437" s="18" t="s">
        <v>52</v>
      </c>
      <c r="R437" s="18" t="s">
        <v>379</v>
      </c>
      <c r="S437" s="22" t="s">
        <v>985</v>
      </c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</row>
    <row r="438" ht="19.5" customHeight="1">
      <c r="A438" s="8" t="s">
        <v>1214</v>
      </c>
      <c r="B438" s="9">
        <v>45020.0</v>
      </c>
      <c r="C438" s="10" t="s">
        <v>27</v>
      </c>
      <c r="D438" s="11" t="s">
        <v>986</v>
      </c>
      <c r="E438" s="12" t="s">
        <v>27</v>
      </c>
      <c r="F438" s="13" t="s">
        <v>680</v>
      </c>
      <c r="G438" s="15">
        <v>3600.0</v>
      </c>
      <c r="H438" s="15">
        <v>724.0</v>
      </c>
      <c r="I438" s="14"/>
      <c r="J438" s="15">
        <v>724.0</v>
      </c>
      <c r="K438" s="14"/>
      <c r="L438" s="14"/>
      <c r="M438" s="14"/>
      <c r="N438" s="16"/>
      <c r="O438" s="3">
        <f t="shared" si="1"/>
        <v>724</v>
      </c>
      <c r="P438" s="56"/>
      <c r="Q438" s="18" t="s">
        <v>30</v>
      </c>
      <c r="R438" s="18" t="s">
        <v>31</v>
      </c>
      <c r="S438" s="22" t="s">
        <v>987</v>
      </c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</row>
    <row r="439" ht="19.5" customHeight="1">
      <c r="A439" s="8" t="s">
        <v>1214</v>
      </c>
      <c r="B439" s="33">
        <v>45098.0</v>
      </c>
      <c r="C439" s="10" t="s">
        <v>27</v>
      </c>
      <c r="D439" s="11" t="s">
        <v>988</v>
      </c>
      <c r="E439" s="12" t="s">
        <v>27</v>
      </c>
      <c r="F439" s="31" t="s">
        <v>680</v>
      </c>
      <c r="G439" s="15">
        <v>2000.0</v>
      </c>
      <c r="H439" s="15">
        <v>680.0</v>
      </c>
      <c r="I439" s="14"/>
      <c r="J439" s="15">
        <v>724.0</v>
      </c>
      <c r="K439" s="14"/>
      <c r="L439" s="14"/>
      <c r="M439" s="14"/>
      <c r="N439" s="16"/>
      <c r="O439" s="3">
        <f t="shared" si="1"/>
        <v>724</v>
      </c>
      <c r="P439" s="28"/>
      <c r="Q439" s="18" t="s">
        <v>30</v>
      </c>
      <c r="R439" s="18" t="s">
        <v>438</v>
      </c>
      <c r="S439" s="22" t="s">
        <v>989</v>
      </c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</row>
    <row r="440" ht="19.5" customHeight="1">
      <c r="A440" s="8" t="s">
        <v>1214</v>
      </c>
      <c r="B440" s="9">
        <v>45568.0</v>
      </c>
      <c r="C440" s="41" t="s">
        <v>27</v>
      </c>
      <c r="D440" s="42" t="s">
        <v>990</v>
      </c>
      <c r="E440" s="12" t="s">
        <v>367</v>
      </c>
      <c r="F440" s="44" t="s">
        <v>39</v>
      </c>
      <c r="G440" s="15">
        <v>2800.0</v>
      </c>
      <c r="H440" s="15">
        <v>1120.0</v>
      </c>
      <c r="I440" s="14"/>
      <c r="J440" s="15">
        <v>1120.0</v>
      </c>
      <c r="K440" s="14"/>
      <c r="L440" s="15">
        <v>300.0</v>
      </c>
      <c r="M440" s="14"/>
      <c r="N440" s="23">
        <v>300.0</v>
      </c>
      <c r="O440" s="3">
        <f t="shared" si="1"/>
        <v>1120</v>
      </c>
      <c r="P440" s="45" t="s">
        <v>1221</v>
      </c>
      <c r="Q440" s="18" t="s">
        <v>101</v>
      </c>
      <c r="R440" s="18" t="s">
        <v>446</v>
      </c>
      <c r="S440" s="22" t="s">
        <v>991</v>
      </c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</row>
    <row r="441" ht="19.5" customHeight="1">
      <c r="A441" s="8" t="s">
        <v>1214</v>
      </c>
      <c r="B441" s="8" t="s">
        <v>992</v>
      </c>
      <c r="C441" s="41" t="s">
        <v>20</v>
      </c>
      <c r="D441" s="42" t="s">
        <v>993</v>
      </c>
      <c r="E441" s="12" t="s">
        <v>367</v>
      </c>
      <c r="F441" s="44" t="s">
        <v>680</v>
      </c>
      <c r="G441" s="15">
        <v>1500.0</v>
      </c>
      <c r="H441" s="15">
        <v>780.0</v>
      </c>
      <c r="I441" s="14"/>
      <c r="J441" s="15">
        <v>780.0</v>
      </c>
      <c r="K441" s="14"/>
      <c r="L441" s="14"/>
      <c r="M441" s="14"/>
      <c r="N441" s="16"/>
      <c r="O441" s="3">
        <f t="shared" si="1"/>
        <v>780</v>
      </c>
      <c r="P441" s="32"/>
      <c r="Q441" s="18" t="s">
        <v>61</v>
      </c>
      <c r="R441" s="18" t="s">
        <v>446</v>
      </c>
      <c r="S441" s="22" t="s">
        <v>994</v>
      </c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</row>
    <row r="442" ht="19.5" customHeight="1">
      <c r="A442" s="8" t="s">
        <v>1214</v>
      </c>
      <c r="B442" s="8" t="s">
        <v>995</v>
      </c>
      <c r="C442" s="41" t="s">
        <v>20</v>
      </c>
      <c r="D442" s="42" t="s">
        <v>996</v>
      </c>
      <c r="E442" s="12" t="s">
        <v>367</v>
      </c>
      <c r="F442" s="44" t="s">
        <v>680</v>
      </c>
      <c r="G442" s="15">
        <v>4000.0</v>
      </c>
      <c r="H442" s="15">
        <v>780.0</v>
      </c>
      <c r="I442" s="14"/>
      <c r="J442" s="15">
        <v>780.0</v>
      </c>
      <c r="K442" s="14"/>
      <c r="L442" s="14"/>
      <c r="M442" s="14"/>
      <c r="N442" s="16"/>
      <c r="O442" s="3">
        <f t="shared" si="1"/>
        <v>780</v>
      </c>
      <c r="P442" s="32"/>
      <c r="Q442" s="18" t="s">
        <v>406</v>
      </c>
      <c r="R442" s="18" t="s">
        <v>446</v>
      </c>
      <c r="S442" s="22" t="s">
        <v>997</v>
      </c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</row>
    <row r="443" ht="19.5" customHeight="1">
      <c r="A443" s="8" t="s">
        <v>1214</v>
      </c>
      <c r="B443" s="30">
        <v>45590.0</v>
      </c>
      <c r="C443" s="41" t="s">
        <v>20</v>
      </c>
      <c r="D443" s="42" t="s">
        <v>998</v>
      </c>
      <c r="E443" s="12" t="s">
        <v>367</v>
      </c>
      <c r="F443" s="44" t="s">
        <v>680</v>
      </c>
      <c r="G443" s="15">
        <v>2000.0</v>
      </c>
      <c r="H443" s="15">
        <v>780.0</v>
      </c>
      <c r="I443" s="14"/>
      <c r="J443" s="15">
        <v>780.0</v>
      </c>
      <c r="K443" s="14"/>
      <c r="L443" s="14"/>
      <c r="M443" s="14"/>
      <c r="N443" s="16"/>
      <c r="O443" s="3">
        <f t="shared" si="1"/>
        <v>780</v>
      </c>
      <c r="P443" s="45" t="s">
        <v>999</v>
      </c>
      <c r="Q443" s="18" t="s">
        <v>482</v>
      </c>
      <c r="R443" s="18" t="s">
        <v>446</v>
      </c>
      <c r="S443" s="22" t="s">
        <v>1000</v>
      </c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</row>
    <row r="444" ht="19.5" customHeight="1">
      <c r="A444" s="8" t="s">
        <v>1214</v>
      </c>
      <c r="B444" s="30">
        <v>45595.0</v>
      </c>
      <c r="C444" s="41" t="s">
        <v>20</v>
      </c>
      <c r="D444" s="42" t="s">
        <v>1001</v>
      </c>
      <c r="E444" s="12" t="s">
        <v>367</v>
      </c>
      <c r="F444" s="44" t="s">
        <v>680</v>
      </c>
      <c r="G444" s="15">
        <v>2000.0</v>
      </c>
      <c r="H444" s="15">
        <v>780.0</v>
      </c>
      <c r="I444" s="14"/>
      <c r="J444" s="15">
        <v>780.0</v>
      </c>
      <c r="K444" s="14"/>
      <c r="L444" s="14"/>
      <c r="M444" s="14"/>
      <c r="N444" s="16"/>
      <c r="O444" s="3">
        <f t="shared" si="1"/>
        <v>780</v>
      </c>
      <c r="P444" s="32"/>
      <c r="Q444" s="18" t="s">
        <v>52</v>
      </c>
      <c r="R444" s="18" t="s">
        <v>446</v>
      </c>
      <c r="S444" s="22" t="s">
        <v>1002</v>
      </c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</row>
    <row r="445" ht="19.5" customHeight="1">
      <c r="A445" s="8" t="s">
        <v>1214</v>
      </c>
      <c r="B445" s="33">
        <v>44782.0</v>
      </c>
      <c r="C445" s="26" t="s">
        <v>20</v>
      </c>
      <c r="D445" s="11" t="s">
        <v>1003</v>
      </c>
      <c r="E445" s="12" t="s">
        <v>367</v>
      </c>
      <c r="F445" s="13" t="s">
        <v>39</v>
      </c>
      <c r="G445" s="14"/>
      <c r="H445" s="15">
        <v>412.0</v>
      </c>
      <c r="I445" s="14"/>
      <c r="J445" s="15">
        <v>439.0</v>
      </c>
      <c r="K445" s="14"/>
      <c r="L445" s="14"/>
      <c r="M445" s="14"/>
      <c r="N445" s="16"/>
      <c r="O445" s="3">
        <f t="shared" si="1"/>
        <v>439</v>
      </c>
      <c r="P445" s="28"/>
      <c r="Q445" s="18" t="s">
        <v>213</v>
      </c>
      <c r="R445" s="18" t="s">
        <v>476</v>
      </c>
      <c r="S445" s="19" t="s">
        <v>1004</v>
      </c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</row>
    <row r="446" ht="19.5" customHeight="1">
      <c r="A446" s="8" t="s">
        <v>1214</v>
      </c>
      <c r="B446" s="33">
        <v>44987.0</v>
      </c>
      <c r="C446" s="26" t="s">
        <v>20</v>
      </c>
      <c r="D446" s="11" t="s">
        <v>1005</v>
      </c>
      <c r="E446" s="12" t="s">
        <v>367</v>
      </c>
      <c r="F446" s="31" t="s">
        <v>680</v>
      </c>
      <c r="G446" s="15">
        <v>4000.0</v>
      </c>
      <c r="H446" s="15">
        <v>759.0</v>
      </c>
      <c r="I446" s="14"/>
      <c r="J446" s="15">
        <v>759.0</v>
      </c>
      <c r="K446" s="14"/>
      <c r="L446" s="14"/>
      <c r="M446" s="14"/>
      <c r="N446" s="16"/>
      <c r="O446" s="3">
        <f t="shared" si="1"/>
        <v>759</v>
      </c>
      <c r="P446" s="28"/>
      <c r="Q446" s="18" t="s">
        <v>213</v>
      </c>
      <c r="R446" s="18" t="s">
        <v>570</v>
      </c>
      <c r="S446" s="19" t="s">
        <v>1006</v>
      </c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</row>
    <row r="447" ht="19.5" customHeight="1">
      <c r="A447" s="8" t="s">
        <v>1214</v>
      </c>
      <c r="B447" s="9">
        <v>45604.0</v>
      </c>
      <c r="C447" s="26" t="s">
        <v>20</v>
      </c>
      <c r="D447" s="11" t="s">
        <v>1009</v>
      </c>
      <c r="E447" s="12" t="s">
        <v>367</v>
      </c>
      <c r="F447" s="13" t="s">
        <v>1010</v>
      </c>
      <c r="G447" s="15">
        <f>2500+4000</f>
        <v>6500</v>
      </c>
      <c r="H447" s="15">
        <v>1110.0</v>
      </c>
      <c r="I447" s="14"/>
      <c r="J447" s="15">
        <v>1110.0</v>
      </c>
      <c r="K447" s="14"/>
      <c r="L447" s="14"/>
      <c r="M447" s="14"/>
      <c r="N447" s="16"/>
      <c r="O447" s="3">
        <f t="shared" si="1"/>
        <v>1110</v>
      </c>
      <c r="P447" s="28"/>
      <c r="Q447" s="18" t="s">
        <v>476</v>
      </c>
      <c r="R447" s="18" t="s">
        <v>61</v>
      </c>
      <c r="S447" s="19" t="s">
        <v>1011</v>
      </c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</row>
    <row r="448" ht="19.5" customHeight="1">
      <c r="A448" s="8" t="s">
        <v>1214</v>
      </c>
      <c r="B448" s="9">
        <v>45609.0</v>
      </c>
      <c r="C448" s="26" t="s">
        <v>27</v>
      </c>
      <c r="D448" s="11" t="s">
        <v>1012</v>
      </c>
      <c r="E448" s="12" t="s">
        <v>27</v>
      </c>
      <c r="F448" s="13" t="s">
        <v>680</v>
      </c>
      <c r="G448" s="15">
        <v>3400.0</v>
      </c>
      <c r="H448" s="15">
        <v>780.0</v>
      </c>
      <c r="I448" s="14"/>
      <c r="J448" s="15">
        <v>780.0</v>
      </c>
      <c r="K448" s="14"/>
      <c r="L448" s="14"/>
      <c r="M448" s="14"/>
      <c r="N448" s="46"/>
      <c r="O448" s="3">
        <f t="shared" si="1"/>
        <v>780</v>
      </c>
      <c r="P448" s="28"/>
      <c r="Q448" s="18" t="s">
        <v>1013</v>
      </c>
      <c r="R448" s="18" t="s">
        <v>61</v>
      </c>
      <c r="S448" s="19" t="s">
        <v>1014</v>
      </c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</row>
    <row r="449" ht="19.5" customHeight="1">
      <c r="A449" s="8" t="s">
        <v>1214</v>
      </c>
      <c r="B449" s="9">
        <v>45609.0</v>
      </c>
      <c r="C449" s="26" t="s">
        <v>27</v>
      </c>
      <c r="D449" s="11" t="s">
        <v>1015</v>
      </c>
      <c r="E449" s="12" t="s">
        <v>27</v>
      </c>
      <c r="F449" s="13" t="s">
        <v>680</v>
      </c>
      <c r="G449" s="15">
        <v>2000.0</v>
      </c>
      <c r="H449" s="15">
        <v>780.0</v>
      </c>
      <c r="I449" s="14"/>
      <c r="J449" s="15">
        <v>780.0</v>
      </c>
      <c r="K449" s="14"/>
      <c r="L449" s="14"/>
      <c r="M449" s="14"/>
      <c r="N449" s="16"/>
      <c r="O449" s="3">
        <f t="shared" si="1"/>
        <v>780</v>
      </c>
      <c r="P449" s="28"/>
      <c r="Q449" s="18" t="s">
        <v>1013</v>
      </c>
      <c r="R449" s="18" t="s">
        <v>61</v>
      </c>
      <c r="S449" s="19" t="s">
        <v>1016</v>
      </c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</row>
    <row r="450" ht="19.5" customHeight="1">
      <c r="A450" s="8" t="s">
        <v>1214</v>
      </c>
      <c r="B450" s="9">
        <v>45615.0</v>
      </c>
      <c r="C450" s="26" t="s">
        <v>20</v>
      </c>
      <c r="D450" s="11" t="s">
        <v>1017</v>
      </c>
      <c r="E450" s="12" t="s">
        <v>367</v>
      </c>
      <c r="F450" s="13" t="s">
        <v>1010</v>
      </c>
      <c r="G450" s="15">
        <f>2500+4000</f>
        <v>6500</v>
      </c>
      <c r="H450" s="15">
        <v>1110.0</v>
      </c>
      <c r="I450" s="14"/>
      <c r="J450" s="15">
        <v>1110.0</v>
      </c>
      <c r="K450" s="14"/>
      <c r="L450" s="15">
        <v>400.0</v>
      </c>
      <c r="M450" s="15">
        <f>400*5</f>
        <v>2000</v>
      </c>
      <c r="N450" s="23">
        <v>400.0</v>
      </c>
      <c r="O450" s="3">
        <f t="shared" si="1"/>
        <v>3110</v>
      </c>
      <c r="P450" s="13" t="s">
        <v>1018</v>
      </c>
      <c r="Q450" s="18" t="s">
        <v>510</v>
      </c>
      <c r="R450" s="18" t="s">
        <v>61</v>
      </c>
      <c r="S450" s="19" t="s">
        <v>1019</v>
      </c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</row>
    <row r="451" ht="19.5" customHeight="1">
      <c r="A451" s="8" t="s">
        <v>1214</v>
      </c>
      <c r="B451" s="9">
        <v>45617.0</v>
      </c>
      <c r="C451" s="26" t="s">
        <v>27</v>
      </c>
      <c r="D451" s="11" t="s">
        <v>1020</v>
      </c>
      <c r="E451" s="12" t="s">
        <v>27</v>
      </c>
      <c r="F451" s="13" t="s">
        <v>680</v>
      </c>
      <c r="G451" s="15">
        <v>3400.0</v>
      </c>
      <c r="H451" s="15">
        <v>780.0</v>
      </c>
      <c r="I451" s="14"/>
      <c r="J451" s="15">
        <v>780.0</v>
      </c>
      <c r="K451" s="14"/>
      <c r="L451" s="14"/>
      <c r="M451" s="14"/>
      <c r="N451" s="23">
        <v>180.0</v>
      </c>
      <c r="O451" s="3">
        <f t="shared" si="1"/>
        <v>600</v>
      </c>
      <c r="P451" s="13" t="s">
        <v>1021</v>
      </c>
      <c r="Q451" s="18" t="s">
        <v>406</v>
      </c>
      <c r="R451" s="18" t="s">
        <v>61</v>
      </c>
      <c r="S451" s="19" t="s">
        <v>1022</v>
      </c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</row>
    <row r="452" ht="19.5" customHeight="1">
      <c r="A452" s="8" t="s">
        <v>1214</v>
      </c>
      <c r="B452" s="9">
        <v>45625.0</v>
      </c>
      <c r="C452" s="26" t="s">
        <v>20</v>
      </c>
      <c r="D452" s="11" t="s">
        <v>1023</v>
      </c>
      <c r="E452" s="12" t="s">
        <v>367</v>
      </c>
      <c r="F452" s="13" t="s">
        <v>680</v>
      </c>
      <c r="G452" s="15">
        <v>2000.0</v>
      </c>
      <c r="H452" s="15">
        <v>780.0</v>
      </c>
      <c r="I452" s="14"/>
      <c r="J452" s="15">
        <v>780.0</v>
      </c>
      <c r="K452" s="14"/>
      <c r="L452" s="14"/>
      <c r="M452" s="14"/>
      <c r="N452" s="16"/>
      <c r="O452" s="3">
        <f t="shared" si="1"/>
        <v>780</v>
      </c>
      <c r="P452" s="28"/>
      <c r="Q452" s="18" t="s">
        <v>596</v>
      </c>
      <c r="R452" s="18" t="s">
        <v>61</v>
      </c>
      <c r="S452" s="19" t="s">
        <v>1024</v>
      </c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</row>
    <row r="453" ht="19.5" customHeight="1">
      <c r="A453" s="8" t="s">
        <v>1214</v>
      </c>
      <c r="B453" s="9">
        <v>45625.0</v>
      </c>
      <c r="C453" s="26" t="s">
        <v>20</v>
      </c>
      <c r="D453" s="11" t="s">
        <v>1025</v>
      </c>
      <c r="E453" s="12" t="s">
        <v>367</v>
      </c>
      <c r="F453" s="13" t="s">
        <v>453</v>
      </c>
      <c r="G453" s="15">
        <v>2000.0</v>
      </c>
      <c r="H453" s="15">
        <v>1120.0</v>
      </c>
      <c r="I453" s="14"/>
      <c r="J453" s="15">
        <v>1120.0</v>
      </c>
      <c r="K453" s="14"/>
      <c r="L453" s="14"/>
      <c r="M453" s="14"/>
      <c r="N453" s="16"/>
      <c r="O453" s="3">
        <f t="shared" si="1"/>
        <v>1120</v>
      </c>
      <c r="P453" s="28"/>
      <c r="Q453" s="18" t="s">
        <v>596</v>
      </c>
      <c r="R453" s="18" t="s">
        <v>61</v>
      </c>
      <c r="S453" s="19" t="s">
        <v>1026</v>
      </c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</row>
    <row r="454" ht="19.5" customHeight="1">
      <c r="A454" s="8" t="s">
        <v>1214</v>
      </c>
      <c r="B454" s="9">
        <v>45344.0</v>
      </c>
      <c r="C454" s="10" t="s">
        <v>27</v>
      </c>
      <c r="D454" s="11" t="s">
        <v>538</v>
      </c>
      <c r="E454" s="12" t="s">
        <v>367</v>
      </c>
      <c r="F454" s="13" t="s">
        <v>392</v>
      </c>
      <c r="G454" s="15">
        <v>840.0</v>
      </c>
      <c r="H454" s="14"/>
      <c r="I454" s="14"/>
      <c r="J454" s="14"/>
      <c r="K454" s="14"/>
      <c r="L454" s="15">
        <v>200.0</v>
      </c>
      <c r="M454" s="14"/>
      <c r="N454" s="16"/>
      <c r="O454" s="3">
        <f t="shared" si="1"/>
        <v>200</v>
      </c>
      <c r="P454" s="28"/>
      <c r="Q454" s="18" t="s">
        <v>196</v>
      </c>
      <c r="R454" s="18" t="s">
        <v>550</v>
      </c>
      <c r="S454" s="19" t="s">
        <v>539</v>
      </c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</row>
    <row r="455" ht="19.5" customHeight="1">
      <c r="A455" s="8" t="s">
        <v>1214</v>
      </c>
      <c r="B455" s="9">
        <v>45635.0</v>
      </c>
      <c r="C455" s="26" t="s">
        <v>20</v>
      </c>
      <c r="D455" s="11" t="s">
        <v>1027</v>
      </c>
      <c r="E455" s="12" t="s">
        <v>367</v>
      </c>
      <c r="F455" s="31" t="s">
        <v>680</v>
      </c>
      <c r="G455" s="15">
        <v>780.0</v>
      </c>
      <c r="H455" s="15">
        <v>780.0</v>
      </c>
      <c r="I455" s="14"/>
      <c r="J455" s="15">
        <v>780.0</v>
      </c>
      <c r="K455" s="14"/>
      <c r="L455" s="14"/>
      <c r="M455" s="14"/>
      <c r="N455" s="16"/>
      <c r="O455" s="3">
        <f t="shared" si="1"/>
        <v>780</v>
      </c>
      <c r="P455" s="40"/>
      <c r="Q455" s="18" t="s">
        <v>379</v>
      </c>
      <c r="R455" s="18" t="s">
        <v>213</v>
      </c>
      <c r="S455" s="22" t="s">
        <v>1028</v>
      </c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</row>
    <row r="456" ht="19.5" customHeight="1">
      <c r="A456" s="8" t="s">
        <v>1214</v>
      </c>
      <c r="B456" s="9">
        <v>45636.0</v>
      </c>
      <c r="C456" s="26" t="s">
        <v>20</v>
      </c>
      <c r="D456" s="11" t="s">
        <v>1029</v>
      </c>
      <c r="E456" s="12" t="s">
        <v>367</v>
      </c>
      <c r="F456" s="31" t="s">
        <v>680</v>
      </c>
      <c r="G456" s="15">
        <v>4000.0</v>
      </c>
      <c r="H456" s="15">
        <v>780.0</v>
      </c>
      <c r="I456" s="14"/>
      <c r="J456" s="15">
        <v>780.0</v>
      </c>
      <c r="K456" s="14"/>
      <c r="L456" s="14"/>
      <c r="M456" s="14"/>
      <c r="N456" s="16"/>
      <c r="O456" s="3">
        <f t="shared" si="1"/>
        <v>780</v>
      </c>
      <c r="P456" s="40"/>
      <c r="Q456" s="18" t="s">
        <v>446</v>
      </c>
      <c r="R456" s="18" t="s">
        <v>213</v>
      </c>
      <c r="S456" s="22" t="s">
        <v>1030</v>
      </c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</row>
    <row r="457" ht="19.5" customHeight="1">
      <c r="A457" s="8" t="s">
        <v>1214</v>
      </c>
      <c r="B457" s="9">
        <v>43620.0</v>
      </c>
      <c r="C457" s="10" t="s">
        <v>27</v>
      </c>
      <c r="D457" s="11" t="s">
        <v>1031</v>
      </c>
      <c r="E457" s="12" t="s">
        <v>27</v>
      </c>
      <c r="F457" s="13" t="s">
        <v>29</v>
      </c>
      <c r="G457" s="14"/>
      <c r="H457" s="15">
        <v>678.0</v>
      </c>
      <c r="I457" s="14"/>
      <c r="J457" s="15">
        <v>678.0</v>
      </c>
      <c r="K457" s="14"/>
      <c r="L457" s="14"/>
      <c r="M457" s="14"/>
      <c r="N457" s="16"/>
      <c r="O457" s="47">
        <f t="shared" si="1"/>
        <v>678</v>
      </c>
      <c r="P457" s="56"/>
      <c r="Q457" s="18" t="s">
        <v>30</v>
      </c>
      <c r="R457" s="18" t="s">
        <v>31</v>
      </c>
      <c r="S457" s="22" t="s">
        <v>1032</v>
      </c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</row>
    <row r="458" ht="19.5" customHeight="1">
      <c r="A458" s="8" t="s">
        <v>1214</v>
      </c>
      <c r="B458" s="33">
        <v>45147.0</v>
      </c>
      <c r="C458" s="10" t="s">
        <v>20</v>
      </c>
      <c r="D458" s="11" t="s">
        <v>1033</v>
      </c>
      <c r="E458" s="12" t="s">
        <v>367</v>
      </c>
      <c r="F458" s="13" t="s">
        <v>680</v>
      </c>
      <c r="G458" s="15">
        <v>1000.0</v>
      </c>
      <c r="H458" s="15">
        <v>498.0</v>
      </c>
      <c r="I458" s="15">
        <v>33.0</v>
      </c>
      <c r="J458" s="15">
        <v>531.0</v>
      </c>
      <c r="K458" s="14"/>
      <c r="L458" s="14"/>
      <c r="M458" s="14"/>
      <c r="N458" s="16"/>
      <c r="O458" s="3">
        <f t="shared" si="1"/>
        <v>531</v>
      </c>
      <c r="P458" s="28"/>
      <c r="Q458" s="18" t="s">
        <v>34</v>
      </c>
      <c r="R458" s="18" t="s">
        <v>379</v>
      </c>
      <c r="S458" s="19" t="s">
        <v>1034</v>
      </c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</row>
    <row r="459" ht="19.5" customHeight="1">
      <c r="A459" s="8" t="s">
        <v>1214</v>
      </c>
      <c r="B459" s="9">
        <v>45670.0</v>
      </c>
      <c r="C459" s="26" t="s">
        <v>20</v>
      </c>
      <c r="D459" s="11" t="s">
        <v>1035</v>
      </c>
      <c r="E459" s="12" t="s">
        <v>367</v>
      </c>
      <c r="F459" s="13" t="s">
        <v>453</v>
      </c>
      <c r="G459" s="15">
        <v>2000.0</v>
      </c>
      <c r="H459" s="15">
        <v>1120.0</v>
      </c>
      <c r="I459" s="14"/>
      <c r="J459" s="15">
        <v>1120.0</v>
      </c>
      <c r="K459" s="14"/>
      <c r="L459" s="14"/>
      <c r="M459" s="14"/>
      <c r="N459" s="16"/>
      <c r="O459" s="3">
        <f t="shared" si="1"/>
        <v>1120</v>
      </c>
      <c r="P459" s="40"/>
      <c r="Q459" s="18" t="s">
        <v>1013</v>
      </c>
      <c r="R459" s="18" t="s">
        <v>519</v>
      </c>
      <c r="S459" s="19" t="s">
        <v>1036</v>
      </c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</row>
    <row r="460" ht="19.5" customHeight="1">
      <c r="A460" s="8" t="s">
        <v>1214</v>
      </c>
      <c r="B460" s="9">
        <v>45671.0</v>
      </c>
      <c r="C460" s="26" t="s">
        <v>27</v>
      </c>
      <c r="D460" s="11" t="s">
        <v>1037</v>
      </c>
      <c r="E460" s="12" t="s">
        <v>27</v>
      </c>
      <c r="F460" s="13" t="s">
        <v>680</v>
      </c>
      <c r="G460" s="15">
        <v>3200.0</v>
      </c>
      <c r="H460" s="15">
        <v>780.0</v>
      </c>
      <c r="I460" s="14"/>
      <c r="J460" s="15">
        <v>780.0</v>
      </c>
      <c r="K460" s="14"/>
      <c r="L460" s="14"/>
      <c r="M460" s="14"/>
      <c r="N460" s="23">
        <f>H460*20%</f>
        <v>156</v>
      </c>
      <c r="O460" s="3">
        <f t="shared" si="1"/>
        <v>624</v>
      </c>
      <c r="P460" s="48" t="s">
        <v>1038</v>
      </c>
      <c r="Q460" s="18" t="s">
        <v>30</v>
      </c>
      <c r="R460" s="18" t="s">
        <v>519</v>
      </c>
      <c r="S460" s="19" t="s">
        <v>1039</v>
      </c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</row>
    <row r="461" ht="19.5" customHeight="1">
      <c r="A461" s="8" t="s">
        <v>1214</v>
      </c>
      <c r="B461" s="9">
        <v>45674.0</v>
      </c>
      <c r="C461" s="41" t="s">
        <v>20</v>
      </c>
      <c r="D461" s="42" t="s">
        <v>1040</v>
      </c>
      <c r="E461" s="12" t="s">
        <v>367</v>
      </c>
      <c r="F461" s="44" t="s">
        <v>1010</v>
      </c>
      <c r="G461" s="15">
        <v>4000.0</v>
      </c>
      <c r="H461" s="15">
        <v>1100.0</v>
      </c>
      <c r="I461" s="14"/>
      <c r="J461" s="15">
        <v>1100.0</v>
      </c>
      <c r="K461" s="14"/>
      <c r="L461" s="14"/>
      <c r="M461" s="14"/>
      <c r="N461" s="16"/>
      <c r="O461" s="3">
        <f t="shared" si="1"/>
        <v>1100</v>
      </c>
      <c r="P461" s="32"/>
      <c r="Q461" s="18" t="s">
        <v>24</v>
      </c>
      <c r="R461" s="18" t="s">
        <v>519</v>
      </c>
      <c r="S461" s="22" t="s">
        <v>1041</v>
      </c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</row>
    <row r="462" ht="19.5" customHeight="1">
      <c r="A462" s="8" t="s">
        <v>1214</v>
      </c>
      <c r="B462" s="9">
        <v>43640.0</v>
      </c>
      <c r="C462" s="49" t="s">
        <v>27</v>
      </c>
      <c r="D462" s="42" t="s">
        <v>1042</v>
      </c>
      <c r="E462" s="12" t="s">
        <v>367</v>
      </c>
      <c r="F462" s="13" t="s">
        <v>29</v>
      </c>
      <c r="G462" s="14"/>
      <c r="H462" s="15">
        <v>266.0</v>
      </c>
      <c r="I462" s="14"/>
      <c r="J462" s="15">
        <v>266.0</v>
      </c>
      <c r="K462" s="14"/>
      <c r="L462" s="14"/>
      <c r="M462" s="14"/>
      <c r="N462" s="16"/>
      <c r="O462" s="3">
        <f t="shared" si="1"/>
        <v>266</v>
      </c>
      <c r="P462" s="28"/>
      <c r="Q462" s="18" t="s">
        <v>503</v>
      </c>
      <c r="R462" s="18" t="s">
        <v>519</v>
      </c>
      <c r="S462" s="19" t="s">
        <v>1043</v>
      </c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</row>
    <row r="463" ht="19.5" customHeight="1">
      <c r="A463" s="8" t="s">
        <v>1214</v>
      </c>
      <c r="B463" s="9">
        <v>45680.0</v>
      </c>
      <c r="C463" s="26" t="s">
        <v>20</v>
      </c>
      <c r="D463" s="11" t="s">
        <v>1046</v>
      </c>
      <c r="E463" s="12" t="s">
        <v>367</v>
      </c>
      <c r="F463" s="31" t="s">
        <v>680</v>
      </c>
      <c r="G463" s="15">
        <v>2000.0</v>
      </c>
      <c r="H463" s="15">
        <v>780.0</v>
      </c>
      <c r="I463" s="14"/>
      <c r="J463" s="15">
        <v>780.0</v>
      </c>
      <c r="K463" s="14"/>
      <c r="L463" s="14"/>
      <c r="M463" s="14"/>
      <c r="N463" s="16"/>
      <c r="O463" s="3">
        <f t="shared" si="1"/>
        <v>780</v>
      </c>
      <c r="P463" s="40"/>
      <c r="Q463" s="18" t="s">
        <v>647</v>
      </c>
      <c r="R463" s="18" t="s">
        <v>519</v>
      </c>
      <c r="S463" s="22" t="s">
        <v>1047</v>
      </c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</row>
    <row r="464" ht="19.5" customHeight="1">
      <c r="A464" s="8" t="s">
        <v>1214</v>
      </c>
      <c r="B464" s="9">
        <v>45681.0</v>
      </c>
      <c r="C464" s="26" t="s">
        <v>20</v>
      </c>
      <c r="D464" s="11" t="s">
        <v>1048</v>
      </c>
      <c r="E464" s="12" t="s">
        <v>367</v>
      </c>
      <c r="F464" s="31" t="s">
        <v>680</v>
      </c>
      <c r="G464" s="15">
        <v>2000.0</v>
      </c>
      <c r="H464" s="15">
        <v>780.0</v>
      </c>
      <c r="I464" s="14"/>
      <c r="J464" s="15">
        <v>780.0</v>
      </c>
      <c r="K464" s="14"/>
      <c r="L464" s="14"/>
      <c r="M464" s="14"/>
      <c r="N464" s="16"/>
      <c r="O464" s="3">
        <f t="shared" si="1"/>
        <v>780</v>
      </c>
      <c r="P464" s="40"/>
      <c r="Q464" s="18" t="s">
        <v>503</v>
      </c>
      <c r="R464" s="18" t="s">
        <v>519</v>
      </c>
      <c r="S464" s="22" t="s">
        <v>1049</v>
      </c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</row>
    <row r="465" ht="19.5" customHeight="1">
      <c r="A465" s="8" t="s">
        <v>1214</v>
      </c>
      <c r="B465" s="9">
        <v>45681.0</v>
      </c>
      <c r="C465" s="41" t="s">
        <v>20</v>
      </c>
      <c r="D465" s="42" t="s">
        <v>1050</v>
      </c>
      <c r="E465" s="12" t="s">
        <v>367</v>
      </c>
      <c r="F465" s="44" t="s">
        <v>1010</v>
      </c>
      <c r="G465" s="15">
        <v>4000.0</v>
      </c>
      <c r="H465" s="15">
        <v>1100.0</v>
      </c>
      <c r="I465" s="14"/>
      <c r="J465" s="15">
        <v>1100.0</v>
      </c>
      <c r="K465" s="14"/>
      <c r="L465" s="14"/>
      <c r="M465" s="14"/>
      <c r="N465" s="16"/>
      <c r="O465" s="3">
        <f t="shared" si="1"/>
        <v>1100</v>
      </c>
      <c r="P465" s="32"/>
      <c r="Q465" s="18" t="s">
        <v>503</v>
      </c>
      <c r="R465" s="18" t="s">
        <v>519</v>
      </c>
      <c r="S465" s="22" t="s">
        <v>1051</v>
      </c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</row>
    <row r="466" ht="19.5" customHeight="1">
      <c r="A466" s="8" t="s">
        <v>1214</v>
      </c>
      <c r="B466" s="9">
        <v>45684.0</v>
      </c>
      <c r="C466" s="26" t="s">
        <v>20</v>
      </c>
      <c r="D466" s="11" t="s">
        <v>1052</v>
      </c>
      <c r="E466" s="12" t="s">
        <v>367</v>
      </c>
      <c r="F466" s="31" t="s">
        <v>680</v>
      </c>
      <c r="G466" s="15">
        <v>2000.0</v>
      </c>
      <c r="H466" s="15">
        <v>780.0</v>
      </c>
      <c r="I466" s="14"/>
      <c r="J466" s="15">
        <v>780.0</v>
      </c>
      <c r="K466" s="14"/>
      <c r="L466" s="14"/>
      <c r="M466" s="14"/>
      <c r="N466" s="16"/>
      <c r="O466" s="3">
        <f t="shared" si="1"/>
        <v>780</v>
      </c>
      <c r="P466" s="40"/>
      <c r="Q466" s="18" t="s">
        <v>446</v>
      </c>
      <c r="R466" s="18" t="s">
        <v>570</v>
      </c>
      <c r="S466" s="22" t="s">
        <v>1053</v>
      </c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</row>
    <row r="467" ht="19.5" customHeight="1">
      <c r="A467" s="8" t="s">
        <v>1214</v>
      </c>
      <c r="B467" s="9">
        <v>45684.0</v>
      </c>
      <c r="C467" s="41" t="s">
        <v>20</v>
      </c>
      <c r="D467" s="42" t="s">
        <v>1054</v>
      </c>
      <c r="E467" s="12" t="s">
        <v>367</v>
      </c>
      <c r="F467" s="44" t="s">
        <v>1010</v>
      </c>
      <c r="G467" s="15">
        <f>4000+2000</f>
        <v>6000</v>
      </c>
      <c r="H467" s="15">
        <v>1100.0</v>
      </c>
      <c r="I467" s="14"/>
      <c r="J467" s="15">
        <v>1100.0</v>
      </c>
      <c r="K467" s="14"/>
      <c r="L467" s="14"/>
      <c r="M467" s="14"/>
      <c r="N467" s="16"/>
      <c r="O467" s="3">
        <f t="shared" si="1"/>
        <v>1100</v>
      </c>
      <c r="P467" s="32"/>
      <c r="Q467" s="18" t="s">
        <v>384</v>
      </c>
      <c r="R467" s="18" t="s">
        <v>519</v>
      </c>
      <c r="S467" s="22" t="s">
        <v>1055</v>
      </c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</row>
    <row r="468" ht="19.5" customHeight="1">
      <c r="A468" s="8" t="s">
        <v>1214</v>
      </c>
      <c r="B468" s="9">
        <v>45687.0</v>
      </c>
      <c r="C468" s="41" t="s">
        <v>20</v>
      </c>
      <c r="D468" s="42" t="s">
        <v>1059</v>
      </c>
      <c r="E468" s="12" t="s">
        <v>367</v>
      </c>
      <c r="F468" s="44" t="s">
        <v>1010</v>
      </c>
      <c r="G468" s="15">
        <v>4000.0</v>
      </c>
      <c r="H468" s="15">
        <v>1100.0</v>
      </c>
      <c r="I468" s="14"/>
      <c r="J468" s="15">
        <v>1100.0</v>
      </c>
      <c r="K468" s="14"/>
      <c r="L468" s="14"/>
      <c r="M468" s="14"/>
      <c r="N468" s="16"/>
      <c r="O468" s="3">
        <f t="shared" si="1"/>
        <v>1100</v>
      </c>
      <c r="P468" s="32"/>
      <c r="Q468" s="18" t="s">
        <v>52</v>
      </c>
      <c r="R468" s="18" t="s">
        <v>519</v>
      </c>
      <c r="S468" s="22" t="s">
        <v>1060</v>
      </c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</row>
    <row r="469" ht="19.5" customHeight="1">
      <c r="A469" s="8" t="s">
        <v>1214</v>
      </c>
      <c r="B469" s="9">
        <v>45688.0</v>
      </c>
      <c r="C469" s="26" t="s">
        <v>1061</v>
      </c>
      <c r="D469" s="11" t="s">
        <v>1062</v>
      </c>
      <c r="E469" s="12" t="s">
        <v>367</v>
      </c>
      <c r="F469" s="13" t="s">
        <v>1010</v>
      </c>
      <c r="G469" s="14"/>
      <c r="H469" s="15">
        <v>1100.0</v>
      </c>
      <c r="I469" s="14"/>
      <c r="J469" s="15">
        <v>1100.0</v>
      </c>
      <c r="K469" s="14"/>
      <c r="L469" s="14"/>
      <c r="M469" s="15">
        <v>410.0</v>
      </c>
      <c r="N469" s="16"/>
      <c r="O469" s="3">
        <f t="shared" si="1"/>
        <v>1510</v>
      </c>
      <c r="P469" s="28"/>
      <c r="Q469" s="18" t="s">
        <v>52</v>
      </c>
      <c r="R469" s="18" t="s">
        <v>519</v>
      </c>
      <c r="S469" s="19" t="s">
        <v>1063</v>
      </c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</row>
    <row r="470" ht="19.5" customHeight="1">
      <c r="A470" s="8" t="s">
        <v>1214</v>
      </c>
      <c r="B470" s="9">
        <v>45688.0</v>
      </c>
      <c r="C470" s="41" t="s">
        <v>20</v>
      </c>
      <c r="D470" s="42" t="s">
        <v>1064</v>
      </c>
      <c r="E470" s="62" t="s">
        <v>367</v>
      </c>
      <c r="F470" s="44" t="s">
        <v>1010</v>
      </c>
      <c r="G470" s="15">
        <v>4000.0</v>
      </c>
      <c r="H470" s="15">
        <v>1100.0</v>
      </c>
      <c r="I470" s="14"/>
      <c r="J470" s="15">
        <v>1100.0</v>
      </c>
      <c r="K470" s="14"/>
      <c r="L470" s="14"/>
      <c r="M470" s="14"/>
      <c r="N470" s="23">
        <v>1100.0</v>
      </c>
      <c r="O470" s="3">
        <f t="shared" si="1"/>
        <v>0</v>
      </c>
      <c r="P470" s="63" t="s">
        <v>1222</v>
      </c>
      <c r="Q470" s="18" t="s">
        <v>446</v>
      </c>
      <c r="R470" s="18" t="s">
        <v>550</v>
      </c>
      <c r="S470" s="22" t="s">
        <v>1065</v>
      </c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</row>
    <row r="471" ht="19.5" customHeight="1">
      <c r="A471" s="8" t="s">
        <v>1214</v>
      </c>
      <c r="B471" s="9">
        <v>45693.0</v>
      </c>
      <c r="C471" s="41" t="s">
        <v>20</v>
      </c>
      <c r="D471" s="42" t="s">
        <v>1066</v>
      </c>
      <c r="E471" s="12" t="s">
        <v>367</v>
      </c>
      <c r="F471" s="44" t="s">
        <v>1010</v>
      </c>
      <c r="G471" s="15">
        <v>4000.0</v>
      </c>
      <c r="H471" s="15">
        <v>1100.0</v>
      </c>
      <c r="I471" s="14"/>
      <c r="J471" s="15">
        <v>1100.0</v>
      </c>
      <c r="K471" s="14"/>
      <c r="L471" s="14"/>
      <c r="M471" s="14"/>
      <c r="N471" s="16"/>
      <c r="O471" s="3">
        <f t="shared" si="1"/>
        <v>1100</v>
      </c>
      <c r="P471" s="32"/>
      <c r="Q471" s="18" t="s">
        <v>454</v>
      </c>
      <c r="R471" s="18" t="s">
        <v>550</v>
      </c>
      <c r="S471" s="22" t="s">
        <v>1067</v>
      </c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</row>
    <row r="472" ht="19.5" customHeight="1">
      <c r="A472" s="8" t="s">
        <v>1214</v>
      </c>
      <c r="B472" s="9">
        <v>45693.0</v>
      </c>
      <c r="C472" s="41" t="s">
        <v>20</v>
      </c>
      <c r="D472" s="42" t="s">
        <v>1068</v>
      </c>
      <c r="E472" s="12" t="s">
        <v>367</v>
      </c>
      <c r="F472" s="44" t="s">
        <v>1010</v>
      </c>
      <c r="G472" s="15">
        <v>2000.0</v>
      </c>
      <c r="H472" s="15">
        <v>1100.0</v>
      </c>
      <c r="I472" s="14"/>
      <c r="J472" s="15">
        <v>1100.0</v>
      </c>
      <c r="K472" s="14"/>
      <c r="L472" s="14"/>
      <c r="M472" s="14"/>
      <c r="N472" s="16"/>
      <c r="O472" s="3">
        <f t="shared" si="1"/>
        <v>1100</v>
      </c>
      <c r="P472" s="32"/>
      <c r="Q472" s="18" t="s">
        <v>454</v>
      </c>
      <c r="R472" s="18" t="s">
        <v>550</v>
      </c>
      <c r="S472" s="22" t="s">
        <v>1069</v>
      </c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</row>
    <row r="473" ht="19.5" customHeight="1">
      <c r="A473" s="8" t="s">
        <v>1214</v>
      </c>
      <c r="B473" s="9">
        <v>45693.0</v>
      </c>
      <c r="C473" s="41" t="s">
        <v>20</v>
      </c>
      <c r="D473" s="42" t="s">
        <v>1070</v>
      </c>
      <c r="E473" s="12" t="s">
        <v>367</v>
      </c>
      <c r="F473" s="44" t="s">
        <v>1010</v>
      </c>
      <c r="G473" s="15">
        <v>6000.0</v>
      </c>
      <c r="H473" s="15">
        <v>1100.0</v>
      </c>
      <c r="I473" s="14"/>
      <c r="J473" s="15">
        <v>1100.0</v>
      </c>
      <c r="K473" s="14"/>
      <c r="L473" s="14"/>
      <c r="M473" s="14"/>
      <c r="N473" s="16"/>
      <c r="O473" s="3">
        <f t="shared" si="1"/>
        <v>1100</v>
      </c>
      <c r="P473" s="32"/>
      <c r="Q473" s="18" t="s">
        <v>454</v>
      </c>
      <c r="R473" s="18" t="s">
        <v>550</v>
      </c>
      <c r="S473" s="22" t="s">
        <v>1071</v>
      </c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</row>
    <row r="474" ht="19.5" customHeight="1">
      <c r="A474" s="8" t="s">
        <v>1214</v>
      </c>
      <c r="B474" s="9">
        <v>45700.0</v>
      </c>
      <c r="C474" s="41" t="s">
        <v>20</v>
      </c>
      <c r="D474" s="42" t="s">
        <v>1072</v>
      </c>
      <c r="E474" s="12" t="s">
        <v>367</v>
      </c>
      <c r="F474" s="44" t="s">
        <v>1010</v>
      </c>
      <c r="G474" s="15">
        <v>4000.0</v>
      </c>
      <c r="H474" s="15">
        <v>1100.0</v>
      </c>
      <c r="I474" s="14"/>
      <c r="J474" s="15">
        <v>1100.0</v>
      </c>
      <c r="K474" s="14"/>
      <c r="L474" s="14"/>
      <c r="M474" s="14"/>
      <c r="N474" s="16"/>
      <c r="O474" s="3">
        <f t="shared" si="1"/>
        <v>1100</v>
      </c>
      <c r="P474" s="32"/>
      <c r="Q474" s="18" t="s">
        <v>213</v>
      </c>
      <c r="R474" s="18" t="s">
        <v>550</v>
      </c>
      <c r="S474" s="22" t="s">
        <v>1073</v>
      </c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</row>
    <row r="475" ht="19.5" customHeight="1">
      <c r="A475" s="8" t="s">
        <v>1214</v>
      </c>
      <c r="B475" s="9">
        <v>45705.0</v>
      </c>
      <c r="C475" s="41" t="s">
        <v>20</v>
      </c>
      <c r="D475" s="42" t="s">
        <v>1074</v>
      </c>
      <c r="E475" s="12" t="s">
        <v>367</v>
      </c>
      <c r="F475" s="44" t="s">
        <v>1075</v>
      </c>
      <c r="G475" s="15">
        <v>4000.0</v>
      </c>
      <c r="H475" s="15">
        <v>1100.0</v>
      </c>
      <c r="I475" s="14"/>
      <c r="J475" s="15">
        <v>1100.0</v>
      </c>
      <c r="K475" s="14"/>
      <c r="L475" s="14"/>
      <c r="M475" s="14"/>
      <c r="N475" s="16"/>
      <c r="O475" s="3">
        <f t="shared" si="1"/>
        <v>1100</v>
      </c>
      <c r="P475" s="32"/>
      <c r="Q475" s="18" t="s">
        <v>24</v>
      </c>
      <c r="R475" s="18" t="s">
        <v>550</v>
      </c>
      <c r="S475" s="22" t="s">
        <v>1076</v>
      </c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</row>
    <row r="476" ht="19.5" customHeight="1">
      <c r="A476" s="8" t="s">
        <v>1214</v>
      </c>
      <c r="B476" s="9">
        <v>45705.0</v>
      </c>
      <c r="C476" s="41" t="s">
        <v>20</v>
      </c>
      <c r="D476" s="42" t="s">
        <v>1077</v>
      </c>
      <c r="E476" s="12" t="s">
        <v>367</v>
      </c>
      <c r="F476" s="44" t="s">
        <v>1075</v>
      </c>
      <c r="G476" s="15">
        <v>3600.0</v>
      </c>
      <c r="H476" s="15">
        <v>1100.0</v>
      </c>
      <c r="I476" s="14"/>
      <c r="J476" s="15">
        <v>1100.0</v>
      </c>
      <c r="K476" s="14"/>
      <c r="L476" s="14"/>
      <c r="M476" s="14"/>
      <c r="N476" s="16"/>
      <c r="O476" s="3">
        <f t="shared" si="1"/>
        <v>1100</v>
      </c>
      <c r="P476" s="32"/>
      <c r="Q476" s="18" t="s">
        <v>24</v>
      </c>
      <c r="R476" s="18" t="s">
        <v>550</v>
      </c>
      <c r="S476" s="22" t="s">
        <v>1078</v>
      </c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</row>
    <row r="477" ht="19.5" customHeight="1">
      <c r="A477" s="8" t="s">
        <v>1214</v>
      </c>
      <c r="B477" s="9">
        <v>45709.0</v>
      </c>
      <c r="C477" s="41" t="s">
        <v>1079</v>
      </c>
      <c r="D477" s="42" t="s">
        <v>1080</v>
      </c>
      <c r="E477" s="12" t="s">
        <v>367</v>
      </c>
      <c r="F477" s="44" t="s">
        <v>1075</v>
      </c>
      <c r="G477" s="15">
        <f>4000+2500</f>
        <v>6500</v>
      </c>
      <c r="H477" s="15">
        <v>1100.0</v>
      </c>
      <c r="I477" s="14"/>
      <c r="J477" s="15">
        <v>1100.0</v>
      </c>
      <c r="K477" s="14"/>
      <c r="L477" s="14"/>
      <c r="M477" s="14"/>
      <c r="N477" s="16"/>
      <c r="O477" s="3">
        <f t="shared" si="1"/>
        <v>1100</v>
      </c>
      <c r="P477" s="32"/>
      <c r="Q477" s="18" t="s">
        <v>406</v>
      </c>
      <c r="R477" s="18" t="s">
        <v>550</v>
      </c>
      <c r="S477" s="22" t="s">
        <v>1081</v>
      </c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</row>
    <row r="478" ht="19.5" customHeight="1">
      <c r="A478" s="8" t="s">
        <v>1214</v>
      </c>
      <c r="B478" s="9">
        <v>45712.0</v>
      </c>
      <c r="C478" s="41" t="s">
        <v>20</v>
      </c>
      <c r="D478" s="42" t="s">
        <v>1085</v>
      </c>
      <c r="E478" s="12" t="s">
        <v>367</v>
      </c>
      <c r="F478" s="44" t="s">
        <v>1075</v>
      </c>
      <c r="G478" s="15">
        <v>3500.0</v>
      </c>
      <c r="H478" s="15">
        <v>1100.0</v>
      </c>
      <c r="I478" s="14"/>
      <c r="J478" s="15">
        <v>1100.0</v>
      </c>
      <c r="K478" s="14"/>
      <c r="L478" s="14"/>
      <c r="M478" s="15">
        <v>410.0</v>
      </c>
      <c r="N478" s="16"/>
      <c r="O478" s="3">
        <f t="shared" si="1"/>
        <v>1510</v>
      </c>
      <c r="P478" s="32"/>
      <c r="Q478" s="18" t="s">
        <v>503</v>
      </c>
      <c r="R478" s="18" t="s">
        <v>550</v>
      </c>
      <c r="S478" s="22" t="s">
        <v>1086</v>
      </c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</row>
    <row r="479" ht="19.5" customHeight="1">
      <c r="A479" s="8" t="s">
        <v>1214</v>
      </c>
      <c r="B479" s="9">
        <v>45713.0</v>
      </c>
      <c r="C479" s="41" t="s">
        <v>20</v>
      </c>
      <c r="D479" s="42" t="s">
        <v>1087</v>
      </c>
      <c r="E479" s="12" t="s">
        <v>367</v>
      </c>
      <c r="F479" s="44" t="s">
        <v>1075</v>
      </c>
      <c r="G479" s="15">
        <v>2000.0</v>
      </c>
      <c r="H479" s="15">
        <v>1100.0</v>
      </c>
      <c r="I479" s="14"/>
      <c r="J479" s="15">
        <v>1100.0</v>
      </c>
      <c r="K479" s="14"/>
      <c r="L479" s="14"/>
      <c r="M479" s="14"/>
      <c r="N479" s="16"/>
      <c r="O479" s="3">
        <f t="shared" si="1"/>
        <v>1100</v>
      </c>
      <c r="P479" s="32"/>
      <c r="Q479" s="18" t="s">
        <v>482</v>
      </c>
      <c r="R479" s="18" t="s">
        <v>550</v>
      </c>
      <c r="S479" s="22" t="s">
        <v>1088</v>
      </c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</row>
    <row r="480" ht="19.5" customHeight="1">
      <c r="A480" s="8" t="s">
        <v>1214</v>
      </c>
      <c r="B480" s="33">
        <v>44830.0</v>
      </c>
      <c r="C480" s="26" t="s">
        <v>20</v>
      </c>
      <c r="D480" s="11" t="s">
        <v>666</v>
      </c>
      <c r="E480" s="12" t="s">
        <v>367</v>
      </c>
      <c r="F480" s="13" t="s">
        <v>1090</v>
      </c>
      <c r="G480" s="14"/>
      <c r="H480" s="14"/>
      <c r="I480" s="14"/>
      <c r="J480" s="14"/>
      <c r="K480" s="14"/>
      <c r="L480" s="15">
        <f>740+700</f>
        <v>1440</v>
      </c>
      <c r="M480" s="14"/>
      <c r="N480" s="16"/>
      <c r="O480" s="3">
        <f t="shared" si="1"/>
        <v>1440</v>
      </c>
      <c r="P480" s="56"/>
      <c r="Q480" s="18" t="s">
        <v>125</v>
      </c>
      <c r="R480" s="18" t="s">
        <v>379</v>
      </c>
      <c r="S480" s="19" t="s">
        <v>668</v>
      </c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</row>
    <row r="481" ht="19.5" customHeight="1">
      <c r="A481" s="8" t="s">
        <v>1214</v>
      </c>
      <c r="B481" s="9">
        <v>45320.0</v>
      </c>
      <c r="C481" s="41" t="s">
        <v>121</v>
      </c>
      <c r="D481" s="11" t="s">
        <v>1091</v>
      </c>
      <c r="E481" s="12" t="s">
        <v>367</v>
      </c>
      <c r="F481" s="13" t="s">
        <v>392</v>
      </c>
      <c r="G481" s="14"/>
      <c r="H481" s="14"/>
      <c r="I481" s="14"/>
      <c r="J481" s="14"/>
      <c r="K481" s="14"/>
      <c r="L481" s="15">
        <v>2420.0</v>
      </c>
      <c r="M481" s="14"/>
      <c r="N481" s="16"/>
      <c r="O481" s="3">
        <f t="shared" si="1"/>
        <v>2420</v>
      </c>
      <c r="P481" s="56"/>
      <c r="Q481" s="18" t="s">
        <v>30</v>
      </c>
      <c r="R481" s="18" t="s">
        <v>25</v>
      </c>
      <c r="S481" s="19" t="s">
        <v>1092</v>
      </c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</row>
    <row r="482" ht="19.5" customHeight="1">
      <c r="A482" s="8" t="s">
        <v>1214</v>
      </c>
      <c r="B482" s="9">
        <v>45708.0</v>
      </c>
      <c r="C482" s="41" t="s">
        <v>1079</v>
      </c>
      <c r="D482" s="42" t="s">
        <v>1093</v>
      </c>
      <c r="E482" s="12" t="s">
        <v>1094</v>
      </c>
      <c r="F482" s="44" t="s">
        <v>1095</v>
      </c>
      <c r="G482" s="15">
        <v>1751.0</v>
      </c>
      <c r="H482" s="15">
        <v>780.0</v>
      </c>
      <c r="I482" s="14"/>
      <c r="J482" s="15">
        <v>780.0</v>
      </c>
      <c r="K482" s="14"/>
      <c r="L482" s="14"/>
      <c r="M482" s="14"/>
      <c r="N482" s="16"/>
      <c r="O482" s="3">
        <f t="shared" si="1"/>
        <v>780</v>
      </c>
      <c r="P482" s="32"/>
      <c r="Q482" s="18" t="s">
        <v>30</v>
      </c>
      <c r="R482" s="18" t="s">
        <v>550</v>
      </c>
      <c r="S482" s="19" t="s">
        <v>1096</v>
      </c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</row>
    <row r="483" ht="19.5" customHeight="1">
      <c r="A483" s="8" t="s">
        <v>1214</v>
      </c>
      <c r="B483" s="9">
        <v>45721.0</v>
      </c>
      <c r="C483" s="41" t="s">
        <v>20</v>
      </c>
      <c r="D483" s="42" t="s">
        <v>1097</v>
      </c>
      <c r="E483" s="12" t="s">
        <v>367</v>
      </c>
      <c r="F483" s="44" t="s">
        <v>1075</v>
      </c>
      <c r="G483" s="15">
        <v>4000.0</v>
      </c>
      <c r="H483" s="15">
        <v>1100.0</v>
      </c>
      <c r="I483" s="14"/>
      <c r="J483" s="15">
        <v>1100.0</v>
      </c>
      <c r="K483" s="14"/>
      <c r="L483" s="14"/>
      <c r="M483" s="14"/>
      <c r="N483" s="16"/>
      <c r="O483" s="3">
        <f t="shared" si="1"/>
        <v>1100</v>
      </c>
      <c r="P483" s="32"/>
      <c r="Q483" s="18" t="s">
        <v>454</v>
      </c>
      <c r="R483" s="18" t="s">
        <v>570</v>
      </c>
      <c r="S483" s="22" t="s">
        <v>1098</v>
      </c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</row>
    <row r="484" ht="19.5" customHeight="1">
      <c r="A484" s="8" t="s">
        <v>1214</v>
      </c>
      <c r="B484" s="9">
        <v>45727.0</v>
      </c>
      <c r="C484" s="41" t="s">
        <v>20</v>
      </c>
      <c r="D484" s="42" t="s">
        <v>1099</v>
      </c>
      <c r="E484" s="12" t="s">
        <v>367</v>
      </c>
      <c r="F484" s="44" t="s">
        <v>1075</v>
      </c>
      <c r="G484" s="15">
        <f>4000+2500</f>
        <v>6500</v>
      </c>
      <c r="H484" s="15">
        <v>1100.0</v>
      </c>
      <c r="I484" s="14"/>
      <c r="J484" s="15">
        <v>1100.0</v>
      </c>
      <c r="K484" s="14"/>
      <c r="L484" s="14"/>
      <c r="M484" s="14"/>
      <c r="N484" s="16"/>
      <c r="O484" s="3">
        <f t="shared" si="1"/>
        <v>1100</v>
      </c>
      <c r="P484" s="32"/>
      <c r="Q484" s="18" t="s">
        <v>61</v>
      </c>
      <c r="R484" s="18" t="s">
        <v>570</v>
      </c>
      <c r="S484" s="22" t="s">
        <v>1100</v>
      </c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</row>
    <row r="485" ht="19.5" customHeight="1">
      <c r="A485" s="8" t="s">
        <v>1214</v>
      </c>
      <c r="B485" s="9">
        <v>45728.0</v>
      </c>
      <c r="C485" s="41" t="s">
        <v>20</v>
      </c>
      <c r="D485" s="42" t="s">
        <v>1101</v>
      </c>
      <c r="E485" s="12" t="s">
        <v>367</v>
      </c>
      <c r="F485" s="44" t="s">
        <v>1075</v>
      </c>
      <c r="G485" s="15">
        <v>4000.0</v>
      </c>
      <c r="H485" s="15">
        <v>1100.0</v>
      </c>
      <c r="I485" s="14"/>
      <c r="J485" s="15">
        <v>1100.0</v>
      </c>
      <c r="K485" s="14"/>
      <c r="L485" s="14"/>
      <c r="M485" s="15">
        <v>410.0</v>
      </c>
      <c r="N485" s="16"/>
      <c r="O485" s="3">
        <f t="shared" si="1"/>
        <v>1510</v>
      </c>
      <c r="P485" s="32"/>
      <c r="Q485" s="18" t="s">
        <v>213</v>
      </c>
      <c r="R485" s="18" t="s">
        <v>570</v>
      </c>
      <c r="S485" s="22" t="s">
        <v>1102</v>
      </c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</row>
    <row r="486" ht="19.5" customHeight="1">
      <c r="A486" s="8" t="s">
        <v>1214</v>
      </c>
      <c r="B486" s="9">
        <v>45729.0</v>
      </c>
      <c r="C486" s="41" t="s">
        <v>20</v>
      </c>
      <c r="D486" s="42" t="s">
        <v>1103</v>
      </c>
      <c r="E486" s="12" t="s">
        <v>367</v>
      </c>
      <c r="F486" s="44" t="s">
        <v>1075</v>
      </c>
      <c r="G486" s="15">
        <v>4000.0</v>
      </c>
      <c r="H486" s="15">
        <v>1100.0</v>
      </c>
      <c r="I486" s="14"/>
      <c r="J486" s="15">
        <v>1100.0</v>
      </c>
      <c r="K486" s="14"/>
      <c r="L486" s="14"/>
      <c r="M486" s="15">
        <v>410.0</v>
      </c>
      <c r="N486" s="16"/>
      <c r="O486" s="3">
        <f t="shared" si="1"/>
        <v>1510</v>
      </c>
      <c r="P486" s="32"/>
      <c r="Q486" s="18" t="s">
        <v>1013</v>
      </c>
      <c r="R486" s="18" t="s">
        <v>570</v>
      </c>
      <c r="S486" s="22" t="s">
        <v>1104</v>
      </c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</row>
    <row r="487" ht="19.5" customHeight="1">
      <c r="A487" s="8" t="s">
        <v>1214</v>
      </c>
      <c r="B487" s="9">
        <v>45730.0</v>
      </c>
      <c r="C487" s="41" t="s">
        <v>20</v>
      </c>
      <c r="D487" s="42" t="s">
        <v>1105</v>
      </c>
      <c r="E487" s="12" t="s">
        <v>367</v>
      </c>
      <c r="F487" s="44" t="s">
        <v>1075</v>
      </c>
      <c r="G487" s="15">
        <v>3500.0</v>
      </c>
      <c r="H487" s="15">
        <v>1100.0</v>
      </c>
      <c r="I487" s="14"/>
      <c r="J487" s="15">
        <v>1100.0</v>
      </c>
      <c r="K487" s="14"/>
      <c r="L487" s="14"/>
      <c r="M487" s="14"/>
      <c r="N487" s="16"/>
      <c r="O487" s="3">
        <f t="shared" si="1"/>
        <v>1100</v>
      </c>
      <c r="P487" s="32"/>
      <c r="Q487" s="18" t="s">
        <v>667</v>
      </c>
      <c r="R487" s="18" t="s">
        <v>570</v>
      </c>
      <c r="S487" s="22" t="s">
        <v>1106</v>
      </c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</row>
    <row r="488" ht="19.5" customHeight="1">
      <c r="A488" s="8" t="s">
        <v>1214</v>
      </c>
      <c r="B488" s="9">
        <v>45735.0</v>
      </c>
      <c r="C488" s="41" t="s">
        <v>1079</v>
      </c>
      <c r="D488" s="42" t="s">
        <v>1107</v>
      </c>
      <c r="E488" s="12" t="s">
        <v>1094</v>
      </c>
      <c r="F488" s="44" t="s">
        <v>1075</v>
      </c>
      <c r="G488" s="15">
        <v>4000.0</v>
      </c>
      <c r="H488" s="15">
        <v>1100.0</v>
      </c>
      <c r="I488" s="14"/>
      <c r="J488" s="15">
        <v>1100.0</v>
      </c>
      <c r="K488" s="14"/>
      <c r="L488" s="14"/>
      <c r="M488" s="14"/>
      <c r="N488" s="16"/>
      <c r="O488" s="3">
        <f t="shared" si="1"/>
        <v>1100</v>
      </c>
      <c r="P488" s="32"/>
      <c r="Q488" s="18" t="s">
        <v>510</v>
      </c>
      <c r="R488" s="18" t="s">
        <v>570</v>
      </c>
      <c r="S488" s="22" t="s">
        <v>1108</v>
      </c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</row>
    <row r="489" ht="19.5" customHeight="1">
      <c r="A489" s="8" t="s">
        <v>1214</v>
      </c>
      <c r="B489" s="9">
        <v>45736.0</v>
      </c>
      <c r="C489" s="41" t="s">
        <v>20</v>
      </c>
      <c r="D489" s="42" t="s">
        <v>1109</v>
      </c>
      <c r="E489" s="12" t="s">
        <v>367</v>
      </c>
      <c r="F489" s="44" t="s">
        <v>1075</v>
      </c>
      <c r="G489" s="15">
        <v>4000.0</v>
      </c>
      <c r="H489" s="15">
        <v>1100.0</v>
      </c>
      <c r="I489" s="14"/>
      <c r="J489" s="15">
        <v>1100.0</v>
      </c>
      <c r="K489" s="14"/>
      <c r="L489" s="14"/>
      <c r="M489" s="14"/>
      <c r="N489" s="16"/>
      <c r="O489" s="3">
        <f t="shared" si="1"/>
        <v>1100</v>
      </c>
      <c r="P489" s="32"/>
      <c r="Q489" s="18" t="s">
        <v>30</v>
      </c>
      <c r="R489" s="18" t="s">
        <v>570</v>
      </c>
      <c r="S489" s="22" t="s">
        <v>1110</v>
      </c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</row>
    <row r="490" ht="19.5" customHeight="1">
      <c r="A490" s="8" t="s">
        <v>1214</v>
      </c>
      <c r="B490" s="9">
        <v>45736.0</v>
      </c>
      <c r="C490" s="41" t="s">
        <v>20</v>
      </c>
      <c r="D490" s="42" t="s">
        <v>1111</v>
      </c>
      <c r="E490" s="12" t="s">
        <v>367</v>
      </c>
      <c r="F490" s="44" t="s">
        <v>1075</v>
      </c>
      <c r="G490" s="15">
        <f>4000+2500</f>
        <v>6500</v>
      </c>
      <c r="H490" s="15">
        <v>1100.0</v>
      </c>
      <c r="I490" s="14"/>
      <c r="J490" s="15">
        <v>1100.0</v>
      </c>
      <c r="K490" s="14"/>
      <c r="L490" s="14"/>
      <c r="M490" s="14"/>
      <c r="N490" s="16"/>
      <c r="O490" s="3">
        <f t="shared" si="1"/>
        <v>1100</v>
      </c>
      <c r="P490" s="32"/>
      <c r="Q490" s="18" t="s">
        <v>30</v>
      </c>
      <c r="R490" s="18" t="s">
        <v>570</v>
      </c>
      <c r="S490" s="22" t="s">
        <v>1112</v>
      </c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</row>
    <row r="491" ht="19.5" customHeight="1">
      <c r="A491" s="8" t="s">
        <v>1214</v>
      </c>
      <c r="B491" s="9">
        <v>45737.0</v>
      </c>
      <c r="C491" s="41" t="s">
        <v>20</v>
      </c>
      <c r="D491" s="42" t="s">
        <v>1115</v>
      </c>
      <c r="E491" s="12" t="s">
        <v>367</v>
      </c>
      <c r="F491" s="44" t="s">
        <v>1075</v>
      </c>
      <c r="G491" s="15">
        <v>4500.0</v>
      </c>
      <c r="H491" s="15">
        <v>1100.0</v>
      </c>
      <c r="I491" s="14"/>
      <c r="J491" s="15">
        <v>1100.0</v>
      </c>
      <c r="K491" s="14"/>
      <c r="L491" s="14"/>
      <c r="M491" s="14"/>
      <c r="N491" s="16"/>
      <c r="O491" s="3">
        <f t="shared" si="1"/>
        <v>1100</v>
      </c>
      <c r="P491" s="32"/>
      <c r="Q491" s="18" t="s">
        <v>406</v>
      </c>
      <c r="R491" s="18" t="s">
        <v>570</v>
      </c>
      <c r="S491" s="22" t="s">
        <v>1116</v>
      </c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</row>
    <row r="492" ht="19.5" customHeight="1">
      <c r="A492" s="8" t="s">
        <v>1214</v>
      </c>
      <c r="B492" s="9">
        <v>45741.0</v>
      </c>
      <c r="C492" s="41" t="s">
        <v>27</v>
      </c>
      <c r="D492" s="42" t="s">
        <v>1117</v>
      </c>
      <c r="E492" s="12" t="s">
        <v>367</v>
      </c>
      <c r="F492" s="44" t="s">
        <v>1075</v>
      </c>
      <c r="G492" s="14"/>
      <c r="H492" s="15">
        <v>1100.0</v>
      </c>
      <c r="I492" s="14"/>
      <c r="J492" s="15">
        <v>1100.0</v>
      </c>
      <c r="K492" s="14"/>
      <c r="L492" s="14"/>
      <c r="M492" s="14"/>
      <c r="N492" s="16"/>
      <c r="O492" s="3">
        <f t="shared" si="1"/>
        <v>1100</v>
      </c>
      <c r="P492" s="17"/>
      <c r="Q492" s="18" t="s">
        <v>482</v>
      </c>
      <c r="R492" s="18" t="s">
        <v>570</v>
      </c>
      <c r="S492" s="19" t="s">
        <v>1118</v>
      </c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</row>
    <row r="493" ht="19.5" customHeight="1">
      <c r="A493" s="8" t="s">
        <v>1214</v>
      </c>
      <c r="B493" s="9">
        <v>45743.0</v>
      </c>
      <c r="C493" s="49" t="s">
        <v>27</v>
      </c>
      <c r="D493" s="42" t="s">
        <v>183</v>
      </c>
      <c r="E493" s="12" t="s">
        <v>367</v>
      </c>
      <c r="F493" s="13" t="s">
        <v>1119</v>
      </c>
      <c r="G493" s="15">
        <v>400.0</v>
      </c>
      <c r="H493" s="14"/>
      <c r="I493" s="14"/>
      <c r="J493" s="14"/>
      <c r="K493" s="14"/>
      <c r="L493" s="15">
        <v>400.0</v>
      </c>
      <c r="M493" s="14"/>
      <c r="N493" s="16"/>
      <c r="O493" s="3">
        <f t="shared" si="1"/>
        <v>400</v>
      </c>
      <c r="P493" s="17"/>
      <c r="Q493" s="18" t="s">
        <v>384</v>
      </c>
      <c r="R493" s="18" t="s">
        <v>570</v>
      </c>
      <c r="S493" s="19" t="s">
        <v>184</v>
      </c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</row>
    <row r="494" ht="19.5" customHeight="1">
      <c r="A494" s="8" t="s">
        <v>1214</v>
      </c>
      <c r="B494" s="9">
        <v>45744.0</v>
      </c>
      <c r="C494" s="41" t="s">
        <v>20</v>
      </c>
      <c r="D494" s="42" t="s">
        <v>1223</v>
      </c>
      <c r="E494" s="12" t="s">
        <v>367</v>
      </c>
      <c r="F494" s="44" t="s">
        <v>1075</v>
      </c>
      <c r="G494" s="15">
        <v>3500.0</v>
      </c>
      <c r="H494" s="15">
        <v>1100.0</v>
      </c>
      <c r="I494" s="14"/>
      <c r="J494" s="15">
        <v>1100.0</v>
      </c>
      <c r="K494" s="14"/>
      <c r="L494" s="14"/>
      <c r="M494" s="15">
        <f>410+410</f>
        <v>820</v>
      </c>
      <c r="N494" s="16"/>
      <c r="O494" s="3">
        <f t="shared" si="1"/>
        <v>1920</v>
      </c>
      <c r="P494" s="32"/>
      <c r="Q494" s="18" t="s">
        <v>125</v>
      </c>
      <c r="R494" s="18" t="s">
        <v>570</v>
      </c>
      <c r="S494" s="22" t="s">
        <v>1224</v>
      </c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</row>
    <row r="495" ht="19.5" customHeight="1">
      <c r="A495" s="8" t="s">
        <v>1214</v>
      </c>
      <c r="B495" s="9">
        <v>45747.0</v>
      </c>
      <c r="C495" s="41" t="s">
        <v>20</v>
      </c>
      <c r="D495" s="42" t="s">
        <v>1120</v>
      </c>
      <c r="E495" s="12" t="s">
        <v>367</v>
      </c>
      <c r="F495" s="44" t="s">
        <v>1075</v>
      </c>
      <c r="G495" s="15">
        <v>1600.0</v>
      </c>
      <c r="H495" s="15">
        <v>1100.0</v>
      </c>
      <c r="I495" s="14"/>
      <c r="J495" s="15">
        <v>1100.0</v>
      </c>
      <c r="K495" s="14"/>
      <c r="L495" s="14"/>
      <c r="M495" s="14"/>
      <c r="N495" s="23">
        <v>110.0</v>
      </c>
      <c r="O495" s="3">
        <f t="shared" si="1"/>
        <v>990</v>
      </c>
      <c r="P495" s="48" t="s">
        <v>1121</v>
      </c>
      <c r="Q495" s="18" t="s">
        <v>454</v>
      </c>
      <c r="R495" s="18" t="s">
        <v>570</v>
      </c>
      <c r="S495" s="19" t="s">
        <v>1122</v>
      </c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</row>
    <row r="496" ht="19.5" customHeight="1">
      <c r="A496" s="8" t="s">
        <v>1214</v>
      </c>
      <c r="B496" s="9">
        <v>45748.0</v>
      </c>
      <c r="C496" s="41" t="s">
        <v>20</v>
      </c>
      <c r="D496" s="42" t="s">
        <v>1123</v>
      </c>
      <c r="E496" s="12" t="s">
        <v>367</v>
      </c>
      <c r="F496" s="44" t="s">
        <v>1075</v>
      </c>
      <c r="G496" s="15" t="s">
        <v>999</v>
      </c>
      <c r="H496" s="15">
        <v>1100.0</v>
      </c>
      <c r="I496" s="14"/>
      <c r="J496" s="15">
        <v>1100.0</v>
      </c>
      <c r="K496" s="14"/>
      <c r="L496" s="14"/>
      <c r="M496" s="15">
        <v>410.0</v>
      </c>
      <c r="N496" s="16"/>
      <c r="O496" s="3">
        <f t="shared" si="1"/>
        <v>1510</v>
      </c>
      <c r="P496" s="32"/>
      <c r="Q496" s="18" t="s">
        <v>101</v>
      </c>
      <c r="R496" s="18" t="s">
        <v>25</v>
      </c>
      <c r="S496" s="22" t="s">
        <v>1124</v>
      </c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</row>
    <row r="497" ht="19.5" customHeight="1">
      <c r="A497" s="8" t="s">
        <v>1214</v>
      </c>
      <c r="B497" s="9">
        <v>45748.0</v>
      </c>
      <c r="C497" s="41" t="s">
        <v>20</v>
      </c>
      <c r="D497" s="42" t="s">
        <v>1125</v>
      </c>
      <c r="E497" s="12" t="s">
        <v>367</v>
      </c>
      <c r="F497" s="44" t="s">
        <v>1075</v>
      </c>
      <c r="G497" s="15">
        <v>4000.0</v>
      </c>
      <c r="H497" s="15">
        <v>1100.0</v>
      </c>
      <c r="I497" s="14"/>
      <c r="J497" s="15">
        <v>1100.0</v>
      </c>
      <c r="K497" s="14"/>
      <c r="L497" s="14"/>
      <c r="M497" s="14"/>
      <c r="N497" s="16"/>
      <c r="O497" s="3">
        <f t="shared" si="1"/>
        <v>1100</v>
      </c>
      <c r="P497" s="32"/>
      <c r="Q497" s="18" t="s">
        <v>101</v>
      </c>
      <c r="R497" s="18" t="s">
        <v>25</v>
      </c>
      <c r="S497" s="22" t="s">
        <v>1126</v>
      </c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</row>
    <row r="498" ht="19.5" customHeight="1">
      <c r="A498" s="8" t="s">
        <v>1214</v>
      </c>
      <c r="B498" s="9">
        <v>45750.0</v>
      </c>
      <c r="C498" s="41" t="s">
        <v>20</v>
      </c>
      <c r="D498" s="42" t="s">
        <v>1127</v>
      </c>
      <c r="E498" s="12" t="s">
        <v>367</v>
      </c>
      <c r="F498" s="44" t="s">
        <v>1075</v>
      </c>
      <c r="G498" s="14"/>
      <c r="H498" s="15">
        <v>1100.0</v>
      </c>
      <c r="I498" s="14"/>
      <c r="J498" s="15">
        <v>1100.0</v>
      </c>
      <c r="K498" s="14"/>
      <c r="L498" s="14"/>
      <c r="M498" s="14"/>
      <c r="N498" s="16"/>
      <c r="O498" s="3">
        <f t="shared" si="1"/>
        <v>1100</v>
      </c>
      <c r="P498" s="32"/>
      <c r="Q498" s="18" t="s">
        <v>101</v>
      </c>
      <c r="R498" s="18" t="s">
        <v>25</v>
      </c>
      <c r="S498" s="22" t="s">
        <v>1128</v>
      </c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</row>
    <row r="499" ht="19.5" customHeight="1">
      <c r="A499" s="8" t="s">
        <v>1214</v>
      </c>
      <c r="B499" s="9">
        <v>45750.0</v>
      </c>
      <c r="C499" s="41" t="s">
        <v>20</v>
      </c>
      <c r="D499" s="42" t="s">
        <v>1129</v>
      </c>
      <c r="E499" s="12" t="s">
        <v>367</v>
      </c>
      <c r="F499" s="44" t="s">
        <v>1075</v>
      </c>
      <c r="G499" s="14"/>
      <c r="H499" s="15">
        <v>1100.0</v>
      </c>
      <c r="I499" s="14"/>
      <c r="J499" s="15">
        <v>1100.0</v>
      </c>
      <c r="K499" s="14"/>
      <c r="L499" s="14"/>
      <c r="M499" s="15">
        <v>299.0</v>
      </c>
      <c r="N499" s="16"/>
      <c r="O499" s="3">
        <f t="shared" si="1"/>
        <v>1399</v>
      </c>
      <c r="P499" s="32"/>
      <c r="Q499" s="18" t="s">
        <v>101</v>
      </c>
      <c r="R499" s="18" t="s">
        <v>25</v>
      </c>
      <c r="S499" s="22" t="s">
        <v>1130</v>
      </c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</row>
    <row r="500" ht="19.5" customHeight="1">
      <c r="A500" s="8" t="s">
        <v>1214</v>
      </c>
      <c r="B500" s="9">
        <v>45754.0</v>
      </c>
      <c r="C500" s="41" t="s">
        <v>20</v>
      </c>
      <c r="D500" s="42" t="s">
        <v>1131</v>
      </c>
      <c r="E500" s="12" t="s">
        <v>367</v>
      </c>
      <c r="F500" s="44" t="s">
        <v>1075</v>
      </c>
      <c r="G500" s="15">
        <v>4000.0</v>
      </c>
      <c r="H500" s="15">
        <v>1100.0</v>
      </c>
      <c r="I500" s="14"/>
      <c r="J500" s="15">
        <v>1100.0</v>
      </c>
      <c r="K500" s="14"/>
      <c r="L500" s="14"/>
      <c r="M500" s="14"/>
      <c r="N500" s="16"/>
      <c r="O500" s="3">
        <f t="shared" si="1"/>
        <v>1100</v>
      </c>
      <c r="P500" s="45" t="s">
        <v>1225</v>
      </c>
      <c r="Q500" s="18" t="s">
        <v>454</v>
      </c>
      <c r="R500" s="18" t="s">
        <v>25</v>
      </c>
      <c r="S500" s="22" t="s">
        <v>1132</v>
      </c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</row>
    <row r="501" ht="19.5" customHeight="1">
      <c r="A501" s="8" t="s">
        <v>1214</v>
      </c>
      <c r="B501" s="9">
        <v>45756.0</v>
      </c>
      <c r="C501" s="49" t="s">
        <v>27</v>
      </c>
      <c r="D501" s="42" t="s">
        <v>1133</v>
      </c>
      <c r="E501" s="12" t="s">
        <v>367</v>
      </c>
      <c r="F501" s="13" t="s">
        <v>1095</v>
      </c>
      <c r="G501" s="14"/>
      <c r="H501" s="15">
        <v>600.0</v>
      </c>
      <c r="I501" s="14"/>
      <c r="J501" s="15">
        <v>600.0</v>
      </c>
      <c r="K501" s="14"/>
      <c r="L501" s="14"/>
      <c r="M501" s="14"/>
      <c r="N501" s="16"/>
      <c r="O501" s="3">
        <f t="shared" si="1"/>
        <v>600</v>
      </c>
      <c r="P501" s="17"/>
      <c r="Q501" s="18" t="s">
        <v>34</v>
      </c>
      <c r="R501" s="18" t="s">
        <v>25</v>
      </c>
      <c r="S501" s="19" t="s">
        <v>1135</v>
      </c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</row>
    <row r="502" ht="19.5" customHeight="1">
      <c r="A502" s="8" t="s">
        <v>1214</v>
      </c>
      <c r="B502" s="9">
        <v>45758.0</v>
      </c>
      <c r="C502" s="41" t="s">
        <v>20</v>
      </c>
      <c r="D502" s="42" t="s">
        <v>1136</v>
      </c>
      <c r="E502" s="12" t="s">
        <v>367</v>
      </c>
      <c r="F502" s="44" t="s">
        <v>1075</v>
      </c>
      <c r="G502" s="15">
        <v>1000.0</v>
      </c>
      <c r="H502" s="15">
        <v>1100.0</v>
      </c>
      <c r="I502" s="14"/>
      <c r="J502" s="15">
        <v>1100.0</v>
      </c>
      <c r="K502" s="14"/>
      <c r="L502" s="14"/>
      <c r="M502" s="14"/>
      <c r="N502" s="16"/>
      <c r="O502" s="3">
        <f t="shared" si="1"/>
        <v>1100</v>
      </c>
      <c r="P502" s="45" t="s">
        <v>1137</v>
      </c>
      <c r="Q502" s="18" t="s">
        <v>61</v>
      </c>
      <c r="R502" s="18" t="s">
        <v>25</v>
      </c>
      <c r="S502" s="22" t="s">
        <v>1138</v>
      </c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</row>
    <row r="503" ht="19.5" customHeight="1">
      <c r="A503" s="8" t="s">
        <v>1214</v>
      </c>
      <c r="B503" s="9">
        <v>45758.0</v>
      </c>
      <c r="C503" s="41" t="s">
        <v>20</v>
      </c>
      <c r="D503" s="42" t="s">
        <v>1139</v>
      </c>
      <c r="E503" s="12" t="s">
        <v>367</v>
      </c>
      <c r="F503" s="44" t="s">
        <v>1075</v>
      </c>
      <c r="G503" s="15">
        <f>2000+1250</f>
        <v>3250</v>
      </c>
      <c r="H503" s="15">
        <v>1100.0</v>
      </c>
      <c r="I503" s="14"/>
      <c r="J503" s="15">
        <v>1100.0</v>
      </c>
      <c r="K503" s="14"/>
      <c r="L503" s="14"/>
      <c r="M503" s="14"/>
      <c r="N503" s="16"/>
      <c r="O503" s="3">
        <f t="shared" si="1"/>
        <v>1100</v>
      </c>
      <c r="P503" s="32"/>
      <c r="Q503" s="18" t="s">
        <v>61</v>
      </c>
      <c r="R503" s="18" t="s">
        <v>25</v>
      </c>
      <c r="S503" s="22" t="s">
        <v>1140</v>
      </c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</row>
    <row r="504" ht="19.5" customHeight="1">
      <c r="A504" s="8" t="s">
        <v>1214</v>
      </c>
      <c r="B504" s="9">
        <v>45762.0</v>
      </c>
      <c r="C504" s="41" t="s">
        <v>20</v>
      </c>
      <c r="D504" s="42" t="s">
        <v>1141</v>
      </c>
      <c r="E504" s="12" t="s">
        <v>367</v>
      </c>
      <c r="F504" s="13" t="s">
        <v>39</v>
      </c>
      <c r="G504" s="14"/>
      <c r="H504" s="15">
        <v>1026.0</v>
      </c>
      <c r="I504" s="14"/>
      <c r="J504" s="15">
        <v>1026.0</v>
      </c>
      <c r="K504" s="14"/>
      <c r="L504" s="14"/>
      <c r="M504" s="14"/>
      <c r="N504" s="16"/>
      <c r="O504" s="3">
        <f t="shared" si="1"/>
        <v>1026</v>
      </c>
      <c r="P504" s="17"/>
      <c r="Q504" s="18" t="s">
        <v>34</v>
      </c>
      <c r="R504" s="18" t="s">
        <v>25</v>
      </c>
      <c r="S504" s="19" t="s">
        <v>1142</v>
      </c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</row>
    <row r="505" ht="19.5" customHeight="1">
      <c r="A505" s="8" t="s">
        <v>1214</v>
      </c>
      <c r="B505" s="9">
        <v>45762.0</v>
      </c>
      <c r="C505" s="49" t="s">
        <v>27</v>
      </c>
      <c r="D505" s="42" t="s">
        <v>1143</v>
      </c>
      <c r="E505" s="12" t="s">
        <v>27</v>
      </c>
      <c r="F505" s="13" t="s">
        <v>1075</v>
      </c>
      <c r="G505" s="14"/>
      <c r="H505" s="15">
        <v>1100.0</v>
      </c>
      <c r="I505" s="14"/>
      <c r="J505" s="15">
        <v>1100.0</v>
      </c>
      <c r="K505" s="14"/>
      <c r="L505" s="14"/>
      <c r="M505" s="14"/>
      <c r="N505" s="16"/>
      <c r="O505" s="3">
        <f t="shared" si="1"/>
        <v>1100</v>
      </c>
      <c r="P505" s="17"/>
      <c r="Q505" s="18" t="s">
        <v>34</v>
      </c>
      <c r="R505" s="18" t="s">
        <v>25</v>
      </c>
      <c r="S505" s="22" t="s">
        <v>1144</v>
      </c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</row>
    <row r="506" ht="19.5" customHeight="1">
      <c r="A506" s="8" t="s">
        <v>1214</v>
      </c>
      <c r="B506" s="30">
        <v>45764.0</v>
      </c>
      <c r="C506" s="41" t="s">
        <v>20</v>
      </c>
      <c r="D506" s="42" t="s">
        <v>1145</v>
      </c>
      <c r="E506" s="12" t="s">
        <v>367</v>
      </c>
      <c r="F506" s="13" t="s">
        <v>1075</v>
      </c>
      <c r="G506" s="15">
        <v>4000.0</v>
      </c>
      <c r="H506" s="15">
        <v>1100.0</v>
      </c>
      <c r="I506" s="14"/>
      <c r="J506" s="15">
        <v>1100.0</v>
      </c>
      <c r="K506" s="14"/>
      <c r="L506" s="14"/>
      <c r="M506" s="15">
        <v>410.0</v>
      </c>
      <c r="N506" s="16"/>
      <c r="O506" s="3">
        <f>SUM(I506:M506)-N506</f>
        <v>1510</v>
      </c>
      <c r="P506" s="17"/>
      <c r="Q506" s="18" t="s">
        <v>24</v>
      </c>
      <c r="R506" s="18" t="s">
        <v>25</v>
      </c>
      <c r="S506" s="22" t="s">
        <v>1146</v>
      </c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</row>
    <row r="507" ht="19.5" customHeight="1">
      <c r="A507" s="8" t="s">
        <v>1214</v>
      </c>
      <c r="B507" s="30">
        <v>45764.0</v>
      </c>
      <c r="C507" s="41" t="s">
        <v>20</v>
      </c>
      <c r="D507" s="42" t="s">
        <v>1147</v>
      </c>
      <c r="E507" s="12" t="s">
        <v>367</v>
      </c>
      <c r="F507" s="31" t="s">
        <v>680</v>
      </c>
      <c r="G507" s="14"/>
      <c r="H507" s="15">
        <v>1100.0</v>
      </c>
      <c r="I507" s="14"/>
      <c r="J507" s="15">
        <v>1100.0</v>
      </c>
      <c r="K507" s="14"/>
      <c r="L507" s="14"/>
      <c r="M507" s="14"/>
      <c r="N507" s="16"/>
      <c r="O507" s="3">
        <f t="shared" ref="O507:O528" si="3">SUM(J507:M507)-N507</f>
        <v>1100</v>
      </c>
      <c r="P507" s="40"/>
      <c r="Q507" s="18" t="s">
        <v>24</v>
      </c>
      <c r="R507" s="18" t="s">
        <v>25</v>
      </c>
      <c r="S507" s="22" t="s">
        <v>1148</v>
      </c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</row>
    <row r="508" ht="19.5" customHeight="1">
      <c r="A508" s="8" t="s">
        <v>1214</v>
      </c>
      <c r="B508" s="30">
        <v>45764.0</v>
      </c>
      <c r="C508" s="41" t="s">
        <v>20</v>
      </c>
      <c r="D508" s="42" t="s">
        <v>1149</v>
      </c>
      <c r="E508" s="12" t="s">
        <v>367</v>
      </c>
      <c r="F508" s="44" t="s">
        <v>1075</v>
      </c>
      <c r="G508" s="15">
        <v>4000.0</v>
      </c>
      <c r="H508" s="15">
        <v>1100.0</v>
      </c>
      <c r="I508" s="14"/>
      <c r="J508" s="15">
        <v>1100.0</v>
      </c>
      <c r="K508" s="14"/>
      <c r="L508" s="14"/>
      <c r="M508" s="14"/>
      <c r="N508" s="16"/>
      <c r="O508" s="3">
        <f t="shared" si="3"/>
        <v>1100</v>
      </c>
      <c r="P508" s="32"/>
      <c r="Q508" s="18" t="s">
        <v>24</v>
      </c>
      <c r="R508" s="18" t="s">
        <v>25</v>
      </c>
      <c r="S508" s="22" t="s">
        <v>1150</v>
      </c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</row>
    <row r="509" ht="19.5" customHeight="1">
      <c r="A509" s="8" t="s">
        <v>1214</v>
      </c>
      <c r="B509" s="9">
        <v>45770.0</v>
      </c>
      <c r="C509" s="41" t="s">
        <v>20</v>
      </c>
      <c r="D509" s="42" t="s">
        <v>1151</v>
      </c>
      <c r="E509" s="12" t="s">
        <v>367</v>
      </c>
      <c r="F509" s="44" t="s">
        <v>1075</v>
      </c>
      <c r="G509" s="15">
        <v>4000.0</v>
      </c>
      <c r="H509" s="15">
        <v>1100.0</v>
      </c>
      <c r="I509" s="14"/>
      <c r="J509" s="15">
        <v>1100.0</v>
      </c>
      <c r="K509" s="14"/>
      <c r="L509" s="14"/>
      <c r="M509" s="14"/>
      <c r="N509" s="16"/>
      <c r="O509" s="3">
        <f t="shared" si="3"/>
        <v>1100</v>
      </c>
      <c r="P509" s="32"/>
      <c r="Q509" s="18" t="s">
        <v>647</v>
      </c>
      <c r="R509" s="18" t="s">
        <v>25</v>
      </c>
      <c r="S509" s="22" t="s">
        <v>1152</v>
      </c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</row>
    <row r="510" ht="19.5" customHeight="1">
      <c r="A510" s="8" t="s">
        <v>1214</v>
      </c>
      <c r="B510" s="33">
        <v>45770.0</v>
      </c>
      <c r="C510" s="41" t="s">
        <v>20</v>
      </c>
      <c r="D510" s="42" t="s">
        <v>1153</v>
      </c>
      <c r="E510" s="12" t="s">
        <v>1154</v>
      </c>
      <c r="F510" s="31" t="s">
        <v>1090</v>
      </c>
      <c r="G510" s="15">
        <v>600.0</v>
      </c>
      <c r="H510" s="14"/>
      <c r="I510" s="14"/>
      <c r="J510" s="14"/>
      <c r="K510" s="14"/>
      <c r="L510" s="15">
        <v>600.0</v>
      </c>
      <c r="M510" s="14"/>
      <c r="N510" s="16"/>
      <c r="O510" s="3">
        <f t="shared" si="3"/>
        <v>600</v>
      </c>
      <c r="P510" s="34"/>
      <c r="Q510" s="18" t="s">
        <v>503</v>
      </c>
      <c r="R510" s="18" t="s">
        <v>25</v>
      </c>
      <c r="S510" s="22" t="s">
        <v>1155</v>
      </c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</row>
    <row r="511" ht="19.5" customHeight="1">
      <c r="A511" s="8" t="s">
        <v>1214</v>
      </c>
      <c r="B511" s="33">
        <v>45772.0</v>
      </c>
      <c r="C511" s="49" t="s">
        <v>20</v>
      </c>
      <c r="D511" s="42" t="s">
        <v>1153</v>
      </c>
      <c r="E511" s="12" t="s">
        <v>1154</v>
      </c>
      <c r="F511" s="31" t="s">
        <v>1075</v>
      </c>
      <c r="G511" s="14"/>
      <c r="H511" s="15">
        <v>1100.0</v>
      </c>
      <c r="I511" s="14"/>
      <c r="J511" s="15">
        <v>1100.0</v>
      </c>
      <c r="K511" s="14"/>
      <c r="L511" s="14"/>
      <c r="M511" s="14"/>
      <c r="N511" s="16"/>
      <c r="O511" s="3">
        <f t="shared" si="3"/>
        <v>1100</v>
      </c>
      <c r="P511" s="34"/>
      <c r="Q511" s="18" t="s">
        <v>670</v>
      </c>
      <c r="R511" s="18" t="s">
        <v>25</v>
      </c>
      <c r="S511" s="22" t="s">
        <v>1155</v>
      </c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</row>
    <row r="512" ht="19.5" customHeight="1">
      <c r="A512" s="8" t="s">
        <v>1214</v>
      </c>
      <c r="B512" s="9">
        <v>45772.0</v>
      </c>
      <c r="C512" s="41" t="s">
        <v>20</v>
      </c>
      <c r="D512" s="42" t="s">
        <v>225</v>
      </c>
      <c r="E512" s="12" t="s">
        <v>367</v>
      </c>
      <c r="F512" s="13" t="s">
        <v>1090</v>
      </c>
      <c r="G512" s="14"/>
      <c r="H512" s="14"/>
      <c r="I512" s="14"/>
      <c r="J512" s="14"/>
      <c r="K512" s="14"/>
      <c r="L512" s="15">
        <v>790.0</v>
      </c>
      <c r="M512" s="14"/>
      <c r="N512" s="16"/>
      <c r="O512" s="3">
        <f t="shared" si="3"/>
        <v>790</v>
      </c>
      <c r="P512" s="17"/>
      <c r="Q512" s="18" t="s">
        <v>482</v>
      </c>
      <c r="R512" s="18" t="s">
        <v>25</v>
      </c>
      <c r="S512" s="19" t="s">
        <v>226</v>
      </c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</row>
    <row r="513" ht="19.5" customHeight="1">
      <c r="A513" s="8" t="s">
        <v>1214</v>
      </c>
      <c r="B513" s="9">
        <v>45772.0</v>
      </c>
      <c r="C513" s="41" t="s">
        <v>20</v>
      </c>
      <c r="D513" s="42" t="s">
        <v>82</v>
      </c>
      <c r="E513" s="12" t="s">
        <v>1154</v>
      </c>
      <c r="F513" s="13" t="s">
        <v>1090</v>
      </c>
      <c r="G513" s="14"/>
      <c r="H513" s="14"/>
      <c r="I513" s="14"/>
      <c r="J513" s="14"/>
      <c r="K513" s="14"/>
      <c r="L513" s="15">
        <v>990.0</v>
      </c>
      <c r="M513" s="14"/>
      <c r="N513" s="16"/>
      <c r="O513" s="3">
        <f t="shared" si="3"/>
        <v>990</v>
      </c>
      <c r="P513" s="17"/>
      <c r="Q513" s="18" t="s">
        <v>482</v>
      </c>
      <c r="R513" s="18" t="s">
        <v>25</v>
      </c>
      <c r="S513" s="19" t="s">
        <v>83</v>
      </c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</row>
    <row r="514" ht="19.5" customHeight="1">
      <c r="A514" s="8" t="s">
        <v>1214</v>
      </c>
      <c r="B514" s="9">
        <v>45775.0</v>
      </c>
      <c r="C514" s="49" t="s">
        <v>27</v>
      </c>
      <c r="D514" s="42" t="s">
        <v>1157</v>
      </c>
      <c r="E514" s="12" t="s">
        <v>367</v>
      </c>
      <c r="F514" s="31" t="s">
        <v>1075</v>
      </c>
      <c r="G514" s="15">
        <v>0.0</v>
      </c>
      <c r="H514" s="15">
        <v>1100.0</v>
      </c>
      <c r="I514" s="14"/>
      <c r="J514" s="15">
        <v>1100.0</v>
      </c>
      <c r="K514" s="14"/>
      <c r="L514" s="15">
        <v>300.0</v>
      </c>
      <c r="M514" s="14"/>
      <c r="N514" s="16"/>
      <c r="O514" s="3">
        <f t="shared" si="3"/>
        <v>1400</v>
      </c>
      <c r="P514" s="28"/>
      <c r="Q514" s="18" t="s">
        <v>125</v>
      </c>
      <c r="R514" s="18" t="s">
        <v>25</v>
      </c>
      <c r="S514" s="19" t="s">
        <v>1158</v>
      </c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</row>
    <row r="515" ht="19.5" customHeight="1">
      <c r="A515" s="8" t="s">
        <v>1214</v>
      </c>
      <c r="B515" s="9">
        <v>45775.0</v>
      </c>
      <c r="C515" s="41" t="s">
        <v>20</v>
      </c>
      <c r="D515" s="42" t="s">
        <v>1159</v>
      </c>
      <c r="E515" s="12" t="s">
        <v>367</v>
      </c>
      <c r="F515" s="44" t="s">
        <v>1075</v>
      </c>
      <c r="G515" s="15">
        <v>4000.0</v>
      </c>
      <c r="H515" s="15">
        <v>1100.0</v>
      </c>
      <c r="I515" s="14"/>
      <c r="J515" s="15">
        <v>1100.0</v>
      </c>
      <c r="K515" s="14"/>
      <c r="L515" s="14"/>
      <c r="M515" s="14"/>
      <c r="N515" s="16"/>
      <c r="O515" s="3">
        <f t="shared" si="3"/>
        <v>1100</v>
      </c>
      <c r="P515" s="32"/>
      <c r="Q515" s="18" t="s">
        <v>125</v>
      </c>
      <c r="R515" s="18" t="s">
        <v>25</v>
      </c>
      <c r="S515" s="22" t="s">
        <v>1160</v>
      </c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</row>
    <row r="516" ht="19.5" customHeight="1">
      <c r="A516" s="8" t="s">
        <v>1214</v>
      </c>
      <c r="B516" s="9">
        <v>45776.0</v>
      </c>
      <c r="C516" s="41" t="s">
        <v>1061</v>
      </c>
      <c r="D516" s="42" t="s">
        <v>1062</v>
      </c>
      <c r="E516" s="12" t="s">
        <v>367</v>
      </c>
      <c r="F516" s="13" t="s">
        <v>1090</v>
      </c>
      <c r="G516" s="14"/>
      <c r="H516" s="14"/>
      <c r="I516" s="14"/>
      <c r="J516" s="14"/>
      <c r="K516" s="14"/>
      <c r="L516" s="15">
        <v>300.0</v>
      </c>
      <c r="M516" s="14"/>
      <c r="N516" s="16"/>
      <c r="O516" s="47">
        <f t="shared" si="3"/>
        <v>300</v>
      </c>
      <c r="P516" s="17"/>
      <c r="Q516" s="18" t="s">
        <v>596</v>
      </c>
      <c r="R516" s="18" t="s">
        <v>25</v>
      </c>
      <c r="S516" s="19" t="s">
        <v>1063</v>
      </c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</row>
    <row r="517" ht="19.5" customHeight="1">
      <c r="A517" s="8" t="s">
        <v>1214</v>
      </c>
      <c r="B517" s="9">
        <v>45776.0</v>
      </c>
      <c r="C517" s="41" t="s">
        <v>1161</v>
      </c>
      <c r="D517" s="42" t="s">
        <v>1162</v>
      </c>
      <c r="E517" s="12" t="s">
        <v>1163</v>
      </c>
      <c r="F517" s="31" t="s">
        <v>680</v>
      </c>
      <c r="G517" s="15">
        <v>0.0</v>
      </c>
      <c r="H517" s="15">
        <v>780.0</v>
      </c>
      <c r="I517" s="14"/>
      <c r="J517" s="15">
        <f>H517+I517</f>
        <v>780</v>
      </c>
      <c r="K517" s="14"/>
      <c r="L517" s="14"/>
      <c r="M517" s="14"/>
      <c r="N517" s="16"/>
      <c r="O517" s="47">
        <f t="shared" si="3"/>
        <v>780</v>
      </c>
      <c r="P517" s="32"/>
      <c r="Q517" s="18" t="s">
        <v>596</v>
      </c>
      <c r="R517" s="18" t="s">
        <v>25</v>
      </c>
      <c r="S517" s="22" t="s">
        <v>1164</v>
      </c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</row>
    <row r="518" ht="19.5" customHeight="1">
      <c r="A518" s="8" t="s">
        <v>1214</v>
      </c>
      <c r="B518" s="9">
        <v>45776.0</v>
      </c>
      <c r="C518" s="49" t="s">
        <v>20</v>
      </c>
      <c r="D518" s="42" t="s">
        <v>598</v>
      </c>
      <c r="E518" s="12" t="s">
        <v>367</v>
      </c>
      <c r="F518" s="13" t="s">
        <v>1090</v>
      </c>
      <c r="G518" s="14"/>
      <c r="H518" s="14"/>
      <c r="I518" s="14"/>
      <c r="J518" s="14"/>
      <c r="K518" s="14"/>
      <c r="L518" s="15">
        <v>600.0</v>
      </c>
      <c r="M518" s="14"/>
      <c r="N518" s="16"/>
      <c r="O518" s="3">
        <f t="shared" si="3"/>
        <v>600</v>
      </c>
      <c r="P518" s="17"/>
      <c r="Q518" s="18" t="s">
        <v>596</v>
      </c>
      <c r="R518" s="18" t="s">
        <v>25</v>
      </c>
      <c r="S518" s="19" t="s">
        <v>599</v>
      </c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</row>
    <row r="519" ht="19.5" customHeight="1">
      <c r="A519" s="8" t="s">
        <v>1214</v>
      </c>
      <c r="B519" s="9">
        <v>45777.0</v>
      </c>
      <c r="C519" s="41" t="s">
        <v>1079</v>
      </c>
      <c r="D519" s="42" t="s">
        <v>1166</v>
      </c>
      <c r="E519" s="12" t="s">
        <v>367</v>
      </c>
      <c r="F519" s="44" t="s">
        <v>1075</v>
      </c>
      <c r="G519" s="15">
        <v>500.0</v>
      </c>
      <c r="H519" s="15">
        <v>780.0</v>
      </c>
      <c r="I519" s="14"/>
      <c r="J519" s="15">
        <v>780.0</v>
      </c>
      <c r="K519" s="14"/>
      <c r="L519" s="14"/>
      <c r="M519" s="14"/>
      <c r="N519" s="16"/>
      <c r="O519" s="3">
        <f t="shared" si="3"/>
        <v>780</v>
      </c>
      <c r="P519" s="32"/>
      <c r="Q519" s="18" t="s">
        <v>52</v>
      </c>
      <c r="R519" s="18" t="s">
        <v>25</v>
      </c>
      <c r="S519" s="22" t="s">
        <v>1168</v>
      </c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</row>
    <row r="520" ht="19.5" customHeight="1">
      <c r="A520" s="8" t="s">
        <v>1214</v>
      </c>
      <c r="B520" s="9">
        <v>45782.0</v>
      </c>
      <c r="C520" s="41" t="s">
        <v>20</v>
      </c>
      <c r="D520" s="42" t="s">
        <v>1169</v>
      </c>
      <c r="E520" s="12" t="s">
        <v>367</v>
      </c>
      <c r="F520" s="44" t="s">
        <v>1075</v>
      </c>
      <c r="G520" s="15">
        <v>4000.0</v>
      </c>
      <c r="H520" s="15">
        <v>1100.0</v>
      </c>
      <c r="I520" s="14"/>
      <c r="J520" s="15">
        <v>1100.0</v>
      </c>
      <c r="K520" s="14"/>
      <c r="L520" s="14"/>
      <c r="M520" s="14"/>
      <c r="N520" s="23">
        <v>110.0</v>
      </c>
      <c r="O520" s="3">
        <f t="shared" si="3"/>
        <v>990</v>
      </c>
      <c r="P520" s="32"/>
      <c r="Q520" s="18" t="s">
        <v>101</v>
      </c>
      <c r="R520" s="18" t="s">
        <v>93</v>
      </c>
      <c r="S520" s="22">
        <v>6.1802338000151E13</v>
      </c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</row>
    <row r="521" ht="19.5" customHeight="1">
      <c r="A521" s="8" t="s">
        <v>1214</v>
      </c>
      <c r="B521" s="9">
        <v>45782.0</v>
      </c>
      <c r="C521" s="41" t="s">
        <v>121</v>
      </c>
      <c r="D521" s="42" t="s">
        <v>1091</v>
      </c>
      <c r="E521" s="12" t="s">
        <v>367</v>
      </c>
      <c r="F521" s="44" t="s">
        <v>1075</v>
      </c>
      <c r="G521" s="14"/>
      <c r="H521" s="15">
        <v>1100.0</v>
      </c>
      <c r="I521" s="14"/>
      <c r="J521" s="15">
        <v>1100.0</v>
      </c>
      <c r="K521" s="14"/>
      <c r="L521" s="14"/>
      <c r="M521" s="14"/>
      <c r="N521" s="16"/>
      <c r="O521" s="3">
        <f t="shared" si="3"/>
        <v>1100</v>
      </c>
      <c r="P521" s="17"/>
      <c r="Q521" s="18" t="s">
        <v>101</v>
      </c>
      <c r="R521" s="18" t="s">
        <v>93</v>
      </c>
      <c r="S521" s="22" t="s">
        <v>1092</v>
      </c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</row>
    <row r="522" ht="19.5" customHeight="1">
      <c r="A522" s="8" t="s">
        <v>1214</v>
      </c>
      <c r="B522" s="9">
        <v>45784.0</v>
      </c>
      <c r="C522" s="41" t="s">
        <v>20</v>
      </c>
      <c r="D522" s="42" t="s">
        <v>1170</v>
      </c>
      <c r="E522" s="12" t="s">
        <v>367</v>
      </c>
      <c r="F522" s="44" t="s">
        <v>1075</v>
      </c>
      <c r="G522" s="15">
        <v>1100.0</v>
      </c>
      <c r="H522" s="15">
        <v>1100.0</v>
      </c>
      <c r="I522" s="14"/>
      <c r="J522" s="15">
        <v>1100.0</v>
      </c>
      <c r="K522" s="14"/>
      <c r="L522" s="14"/>
      <c r="M522" s="14"/>
      <c r="N522" s="16"/>
      <c r="O522" s="3">
        <f t="shared" si="3"/>
        <v>1100</v>
      </c>
      <c r="P522" s="17"/>
      <c r="Q522" s="18" t="s">
        <v>454</v>
      </c>
      <c r="R522" s="18" t="s">
        <v>93</v>
      </c>
      <c r="S522" s="19" t="s">
        <v>1171</v>
      </c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</row>
    <row r="523" ht="19.5" customHeight="1">
      <c r="A523" s="8" t="s">
        <v>1214</v>
      </c>
      <c r="B523" s="9">
        <v>45785.0</v>
      </c>
      <c r="C523" s="41" t="s">
        <v>1172</v>
      </c>
      <c r="D523" s="42" t="s">
        <v>1173</v>
      </c>
      <c r="E523" s="12" t="s">
        <v>1174</v>
      </c>
      <c r="F523" s="44" t="s">
        <v>1075</v>
      </c>
      <c r="G523" s="15">
        <v>1701.0</v>
      </c>
      <c r="H523" s="15">
        <v>780.0</v>
      </c>
      <c r="I523" s="14"/>
      <c r="J523" s="15">
        <v>780.0</v>
      </c>
      <c r="K523" s="14"/>
      <c r="L523" s="14"/>
      <c r="M523" s="14"/>
      <c r="N523" s="16"/>
      <c r="O523" s="3">
        <f t="shared" si="3"/>
        <v>780</v>
      </c>
      <c r="P523" s="28"/>
      <c r="Q523" s="18" t="s">
        <v>406</v>
      </c>
      <c r="R523" s="18" t="s">
        <v>93</v>
      </c>
      <c r="S523" s="19" t="s">
        <v>1175</v>
      </c>
      <c r="T523" s="28"/>
      <c r="U523" s="28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</row>
    <row r="524" ht="19.5" customHeight="1">
      <c r="A524" s="8" t="s">
        <v>1214</v>
      </c>
      <c r="B524" s="9">
        <v>45790.0</v>
      </c>
      <c r="C524" s="41" t="s">
        <v>20</v>
      </c>
      <c r="D524" s="42" t="s">
        <v>1176</v>
      </c>
      <c r="E524" s="12" t="s">
        <v>1154</v>
      </c>
      <c r="F524" s="44" t="s">
        <v>1075</v>
      </c>
      <c r="G524" s="15">
        <v>1700.0</v>
      </c>
      <c r="H524" s="15">
        <v>780.0</v>
      </c>
      <c r="I524" s="14"/>
      <c r="J524" s="15">
        <v>780.0</v>
      </c>
      <c r="K524" s="14"/>
      <c r="L524" s="14"/>
      <c r="M524" s="14"/>
      <c r="N524" s="16"/>
      <c r="O524" s="47">
        <f t="shared" si="3"/>
        <v>780</v>
      </c>
      <c r="P524" s="32"/>
      <c r="Q524" s="18" t="s">
        <v>1013</v>
      </c>
      <c r="R524" s="18" t="s">
        <v>93</v>
      </c>
      <c r="S524" s="19" t="s">
        <v>1177</v>
      </c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</row>
    <row r="525" ht="19.5" customHeight="1">
      <c r="A525" s="8" t="s">
        <v>1214</v>
      </c>
      <c r="B525" s="9">
        <v>45792.0</v>
      </c>
      <c r="C525" s="41" t="s">
        <v>27</v>
      </c>
      <c r="D525" s="42" t="s">
        <v>1178</v>
      </c>
      <c r="E525" s="12" t="s">
        <v>367</v>
      </c>
      <c r="F525" s="44" t="s">
        <v>1075</v>
      </c>
      <c r="G525" s="15">
        <v>2000.0</v>
      </c>
      <c r="H525" s="15">
        <v>1100.0</v>
      </c>
      <c r="I525" s="14"/>
      <c r="J525" s="15">
        <v>1100.0</v>
      </c>
      <c r="K525" s="14"/>
      <c r="L525" s="14"/>
      <c r="M525" s="14"/>
      <c r="N525" s="16"/>
      <c r="O525" s="3">
        <f t="shared" si="3"/>
        <v>1100</v>
      </c>
      <c r="P525" s="32"/>
      <c r="Q525" s="18" t="s">
        <v>34</v>
      </c>
      <c r="R525" s="18" t="s">
        <v>93</v>
      </c>
      <c r="S525" s="22" t="s">
        <v>1179</v>
      </c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</row>
    <row r="526" ht="19.5" customHeight="1">
      <c r="A526" s="8" t="s">
        <v>1214</v>
      </c>
      <c r="B526" s="9">
        <v>45793.0</v>
      </c>
      <c r="C526" s="41" t="s">
        <v>20</v>
      </c>
      <c r="D526" s="42" t="s">
        <v>1226</v>
      </c>
      <c r="E526" s="12" t="s">
        <v>367</v>
      </c>
      <c r="F526" s="44" t="s">
        <v>1075</v>
      </c>
      <c r="G526" s="15">
        <v>4000.0</v>
      </c>
      <c r="H526" s="15">
        <v>1100.0</v>
      </c>
      <c r="I526" s="14"/>
      <c r="J526" s="15">
        <v>1100.0</v>
      </c>
      <c r="K526" s="14"/>
      <c r="L526" s="14"/>
      <c r="M526" s="14"/>
      <c r="N526" s="16"/>
      <c r="O526" s="3">
        <f t="shared" si="3"/>
        <v>1100</v>
      </c>
      <c r="P526" s="32"/>
      <c r="Q526" s="18" t="s">
        <v>733</v>
      </c>
      <c r="R526" s="18" t="s">
        <v>93</v>
      </c>
      <c r="S526" s="22" t="s">
        <v>1227</v>
      </c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</row>
    <row r="527" ht="19.5" customHeight="1">
      <c r="A527" s="8" t="s">
        <v>1214</v>
      </c>
      <c r="B527" s="9">
        <v>45793.0</v>
      </c>
      <c r="C527" s="41" t="s">
        <v>20</v>
      </c>
      <c r="D527" s="42" t="s">
        <v>1180</v>
      </c>
      <c r="E527" s="12" t="s">
        <v>367</v>
      </c>
      <c r="F527" s="44" t="s">
        <v>1075</v>
      </c>
      <c r="G527" s="15">
        <v>3600.0</v>
      </c>
      <c r="H527" s="15">
        <v>1100.0</v>
      </c>
      <c r="I527" s="14"/>
      <c r="J527" s="15">
        <v>1100.0</v>
      </c>
      <c r="K527" s="14"/>
      <c r="L527" s="14"/>
      <c r="M527" s="14"/>
      <c r="N527" s="16"/>
      <c r="O527" s="3">
        <f t="shared" si="3"/>
        <v>1100</v>
      </c>
      <c r="P527" s="32"/>
      <c r="Q527" s="18" t="s">
        <v>733</v>
      </c>
      <c r="R527" s="18" t="s">
        <v>93</v>
      </c>
      <c r="S527" s="22" t="s">
        <v>1181</v>
      </c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</row>
    <row r="528" ht="19.5" customHeight="1">
      <c r="A528" s="8" t="s">
        <v>1214</v>
      </c>
      <c r="B528" s="9">
        <v>45796.0</v>
      </c>
      <c r="C528" s="41" t="s">
        <v>20</v>
      </c>
      <c r="D528" s="42" t="s">
        <v>1182</v>
      </c>
      <c r="E528" s="12" t="s">
        <v>367</v>
      </c>
      <c r="F528" s="44" t="s">
        <v>1075</v>
      </c>
      <c r="G528" s="14"/>
      <c r="H528" s="15">
        <v>1100.0</v>
      </c>
      <c r="I528" s="14"/>
      <c r="J528" s="15">
        <v>1100.0</v>
      </c>
      <c r="K528" s="14"/>
      <c r="L528" s="14"/>
      <c r="M528" s="14"/>
      <c r="N528" s="23">
        <v>1100.0</v>
      </c>
      <c r="O528" s="3">
        <f t="shared" si="3"/>
        <v>0</v>
      </c>
      <c r="P528" s="64" t="s">
        <v>1222</v>
      </c>
      <c r="Q528" s="18" t="s">
        <v>510</v>
      </c>
      <c r="R528" s="18" t="s">
        <v>93</v>
      </c>
      <c r="S528" s="22" t="s">
        <v>1183</v>
      </c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</row>
    <row r="529" ht="19.5" customHeight="1">
      <c r="A529" s="8" t="s">
        <v>1214</v>
      </c>
      <c r="B529" s="9">
        <v>45800.0</v>
      </c>
      <c r="C529" s="41" t="s">
        <v>20</v>
      </c>
      <c r="D529" s="42" t="s">
        <v>1184</v>
      </c>
      <c r="E529" s="12" t="s">
        <v>367</v>
      </c>
      <c r="F529" s="13" t="s">
        <v>23</v>
      </c>
      <c r="G529" s="15">
        <f>2000+1250</f>
        <v>3250</v>
      </c>
      <c r="H529" s="15">
        <v>1100.0</v>
      </c>
      <c r="I529" s="14"/>
      <c r="J529" s="15">
        <v>1100.0</v>
      </c>
      <c r="K529" s="14"/>
      <c r="L529" s="14"/>
      <c r="M529" s="14"/>
      <c r="N529" s="16"/>
      <c r="O529" s="3">
        <f>SUM(I529:M529)-N529</f>
        <v>1100</v>
      </c>
      <c r="P529" s="28"/>
      <c r="Q529" s="18" t="s">
        <v>647</v>
      </c>
      <c r="R529" s="18" t="s">
        <v>93</v>
      </c>
      <c r="S529" s="19" t="s">
        <v>1185</v>
      </c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</row>
    <row r="530" ht="19.5" customHeight="1">
      <c r="A530" s="8" t="s">
        <v>1214</v>
      </c>
      <c r="B530" s="9">
        <v>45800.0</v>
      </c>
      <c r="C530" s="41" t="s">
        <v>20</v>
      </c>
      <c r="D530" s="42" t="s">
        <v>1186</v>
      </c>
      <c r="E530" s="12" t="s">
        <v>367</v>
      </c>
      <c r="F530" s="44" t="s">
        <v>1075</v>
      </c>
      <c r="G530" s="15">
        <v>3600.0</v>
      </c>
      <c r="H530" s="15">
        <v>1100.0</v>
      </c>
      <c r="I530" s="14"/>
      <c r="J530" s="15">
        <v>1100.0</v>
      </c>
      <c r="K530" s="14"/>
      <c r="L530" s="14"/>
      <c r="M530" s="14"/>
      <c r="N530" s="16"/>
      <c r="O530" s="3">
        <f t="shared" ref="O530:O574" si="4">SUM(J530:M530)-N530</f>
        <v>1100</v>
      </c>
      <c r="P530" s="32"/>
      <c r="Q530" s="18" t="s">
        <v>647</v>
      </c>
      <c r="R530" s="18" t="s">
        <v>93</v>
      </c>
      <c r="S530" s="22" t="s">
        <v>1187</v>
      </c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</row>
    <row r="531" ht="19.5" customHeight="1">
      <c r="A531" s="8" t="s">
        <v>1214</v>
      </c>
      <c r="B531" s="9">
        <v>45804.0</v>
      </c>
      <c r="C531" s="41" t="s">
        <v>67</v>
      </c>
      <c r="D531" s="42" t="s">
        <v>1188</v>
      </c>
      <c r="E531" s="12" t="s">
        <v>367</v>
      </c>
      <c r="F531" s="44" t="s">
        <v>1075</v>
      </c>
      <c r="G531" s="15">
        <v>2000.0</v>
      </c>
      <c r="H531" s="15">
        <v>1100.0</v>
      </c>
      <c r="I531" s="14"/>
      <c r="J531" s="15">
        <v>1100.0</v>
      </c>
      <c r="K531" s="14"/>
      <c r="L531" s="14"/>
      <c r="M531" s="14"/>
      <c r="N531" s="16"/>
      <c r="O531" s="3">
        <f t="shared" si="4"/>
        <v>1100</v>
      </c>
      <c r="P531" s="32"/>
      <c r="Q531" s="18" t="s">
        <v>384</v>
      </c>
      <c r="R531" s="18" t="s">
        <v>93</v>
      </c>
      <c r="S531" s="22" t="s">
        <v>1189</v>
      </c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</row>
    <row r="532" ht="19.5" customHeight="1">
      <c r="A532" s="8" t="s">
        <v>1214</v>
      </c>
      <c r="B532" s="9">
        <v>45805.0</v>
      </c>
      <c r="C532" s="49" t="s">
        <v>27</v>
      </c>
      <c r="D532" s="42" t="s">
        <v>185</v>
      </c>
      <c r="E532" s="12" t="s">
        <v>367</v>
      </c>
      <c r="F532" s="13" t="s">
        <v>1090</v>
      </c>
      <c r="G532" s="14"/>
      <c r="H532" s="14"/>
      <c r="I532" s="14"/>
      <c r="J532" s="14"/>
      <c r="K532" s="14"/>
      <c r="L532" s="15">
        <v>900.0</v>
      </c>
      <c r="M532" s="14"/>
      <c r="N532" s="16"/>
      <c r="O532" s="3">
        <f t="shared" si="4"/>
        <v>900</v>
      </c>
      <c r="P532" s="17"/>
      <c r="Q532" s="18" t="s">
        <v>125</v>
      </c>
      <c r="R532" s="18" t="s">
        <v>93</v>
      </c>
      <c r="S532" s="45" t="s">
        <v>186</v>
      </c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</row>
    <row r="533" ht="19.5" customHeight="1">
      <c r="A533" s="8" t="s">
        <v>1214</v>
      </c>
      <c r="B533" s="9">
        <v>45806.0</v>
      </c>
      <c r="C533" s="41" t="s">
        <v>20</v>
      </c>
      <c r="D533" s="42" t="s">
        <v>1191</v>
      </c>
      <c r="E533" s="12" t="s">
        <v>367</v>
      </c>
      <c r="F533" s="44" t="s">
        <v>1075</v>
      </c>
      <c r="G533" s="15">
        <f>3850+2000</f>
        <v>5850</v>
      </c>
      <c r="H533" s="15">
        <v>1100.0</v>
      </c>
      <c r="I533" s="14"/>
      <c r="J533" s="15">
        <v>1100.0</v>
      </c>
      <c r="K533" s="14"/>
      <c r="L533" s="14"/>
      <c r="M533" s="15">
        <v>410.0</v>
      </c>
      <c r="N533" s="16"/>
      <c r="O533" s="3">
        <f t="shared" si="4"/>
        <v>1510</v>
      </c>
      <c r="P533" s="45" t="s">
        <v>1228</v>
      </c>
      <c r="Q533" s="18" t="s">
        <v>596</v>
      </c>
      <c r="R533" s="18" t="s">
        <v>93</v>
      </c>
      <c r="S533" s="22" t="s">
        <v>1192</v>
      </c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</row>
    <row r="534" ht="19.5" customHeight="1">
      <c r="A534" s="8" t="s">
        <v>1214</v>
      </c>
      <c r="B534" s="9">
        <v>45807.0</v>
      </c>
      <c r="C534" s="49" t="s">
        <v>27</v>
      </c>
      <c r="D534" s="42" t="s">
        <v>1193</v>
      </c>
      <c r="E534" s="12" t="s">
        <v>27</v>
      </c>
      <c r="F534" s="13" t="s">
        <v>39</v>
      </c>
      <c r="G534" s="14"/>
      <c r="H534" s="15">
        <v>385.0</v>
      </c>
      <c r="I534" s="14"/>
      <c r="J534" s="15">
        <v>410.0</v>
      </c>
      <c r="K534" s="15">
        <v>350.0</v>
      </c>
      <c r="L534" s="14"/>
      <c r="M534" s="14"/>
      <c r="N534" s="16"/>
      <c r="O534" s="3">
        <f t="shared" si="4"/>
        <v>760</v>
      </c>
      <c r="P534" s="17"/>
      <c r="Q534" s="18" t="s">
        <v>30</v>
      </c>
      <c r="R534" s="18" t="s">
        <v>25</v>
      </c>
      <c r="S534" s="22" t="s">
        <v>1195</v>
      </c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</row>
    <row r="535" ht="19.5" customHeight="1">
      <c r="A535" s="8" t="s">
        <v>1214</v>
      </c>
      <c r="B535" s="9">
        <v>45807.0</v>
      </c>
      <c r="C535" s="41" t="s">
        <v>20</v>
      </c>
      <c r="D535" s="42" t="s">
        <v>1196</v>
      </c>
      <c r="E535" s="12" t="s">
        <v>367</v>
      </c>
      <c r="F535" s="44" t="s">
        <v>1075</v>
      </c>
      <c r="G535" s="15">
        <v>4000.0</v>
      </c>
      <c r="H535" s="15">
        <v>1100.0</v>
      </c>
      <c r="I535" s="14"/>
      <c r="J535" s="15">
        <v>1100.0</v>
      </c>
      <c r="K535" s="14"/>
      <c r="L535" s="14"/>
      <c r="M535" s="14"/>
      <c r="N535" s="16"/>
      <c r="O535" s="3">
        <f t="shared" si="4"/>
        <v>1100</v>
      </c>
      <c r="P535" s="32"/>
      <c r="Q535" s="18" t="s">
        <v>52</v>
      </c>
      <c r="R535" s="18" t="s">
        <v>93</v>
      </c>
      <c r="S535" s="22" t="s">
        <v>1197</v>
      </c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</row>
    <row r="536" ht="19.5" customHeight="1">
      <c r="A536" s="8" t="s">
        <v>1214</v>
      </c>
      <c r="B536" s="9">
        <v>45811.0</v>
      </c>
      <c r="C536" s="49" t="s">
        <v>27</v>
      </c>
      <c r="D536" s="42" t="s">
        <v>1198</v>
      </c>
      <c r="E536" s="12" t="s">
        <v>367</v>
      </c>
      <c r="F536" s="44" t="s">
        <v>1075</v>
      </c>
      <c r="G536" s="14"/>
      <c r="H536" s="15">
        <v>1100.0</v>
      </c>
      <c r="I536" s="14"/>
      <c r="J536" s="15">
        <v>1100.0</v>
      </c>
      <c r="K536" s="14"/>
      <c r="L536" s="14"/>
      <c r="M536" s="14"/>
      <c r="N536" s="16"/>
      <c r="O536" s="3">
        <f t="shared" si="4"/>
        <v>1100</v>
      </c>
      <c r="P536" s="17"/>
      <c r="Q536" s="18" t="s">
        <v>34</v>
      </c>
      <c r="R536" s="18" t="s">
        <v>101</v>
      </c>
      <c r="S536" s="45" t="s">
        <v>1199</v>
      </c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</row>
    <row r="537" ht="19.5" customHeight="1">
      <c r="A537" s="8" t="s">
        <v>1214</v>
      </c>
      <c r="B537" s="9">
        <v>45824.0</v>
      </c>
      <c r="C537" s="49" t="s">
        <v>20</v>
      </c>
      <c r="D537" s="42" t="s">
        <v>1200</v>
      </c>
      <c r="E537" s="12" t="s">
        <v>367</v>
      </c>
      <c r="F537" s="44" t="s">
        <v>1075</v>
      </c>
      <c r="G537" s="14"/>
      <c r="H537" s="15">
        <v>1100.0</v>
      </c>
      <c r="I537" s="14"/>
      <c r="J537" s="15">
        <v>1100.0</v>
      </c>
      <c r="K537" s="14"/>
      <c r="L537" s="15">
        <v>960.0</v>
      </c>
      <c r="M537" s="14"/>
      <c r="N537" s="16"/>
      <c r="O537" s="3">
        <f t="shared" si="4"/>
        <v>2060</v>
      </c>
      <c r="P537" s="17"/>
      <c r="Q537" s="18" t="s">
        <v>733</v>
      </c>
      <c r="R537" s="18" t="s">
        <v>101</v>
      </c>
      <c r="S537" s="45" t="s">
        <v>1201</v>
      </c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</row>
    <row r="538" ht="19.5" customHeight="1">
      <c r="A538" s="8" t="s">
        <v>1214</v>
      </c>
      <c r="B538" s="9">
        <v>45825.0</v>
      </c>
      <c r="C538" s="49" t="s">
        <v>27</v>
      </c>
      <c r="D538" s="42" t="s">
        <v>1202</v>
      </c>
      <c r="E538" s="12" t="s">
        <v>367</v>
      </c>
      <c r="F538" s="44" t="s">
        <v>1075</v>
      </c>
      <c r="G538" s="15">
        <v>3400.0</v>
      </c>
      <c r="H538" s="15">
        <v>1100.0</v>
      </c>
      <c r="I538" s="14"/>
      <c r="J538" s="15">
        <v>1100.0</v>
      </c>
      <c r="K538" s="14"/>
      <c r="L538" s="14"/>
      <c r="M538" s="15">
        <v>410.0</v>
      </c>
      <c r="N538" s="16"/>
      <c r="O538" s="3">
        <f t="shared" si="4"/>
        <v>1510</v>
      </c>
      <c r="P538" s="17"/>
      <c r="Q538" s="18" t="s">
        <v>24</v>
      </c>
      <c r="R538" s="18" t="s">
        <v>101</v>
      </c>
      <c r="S538" s="45" t="s">
        <v>128</v>
      </c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</row>
    <row r="539" ht="19.5" customHeight="1">
      <c r="A539" s="8" t="s">
        <v>1214</v>
      </c>
      <c r="B539" s="9">
        <v>45828.0</v>
      </c>
      <c r="C539" s="41" t="s">
        <v>1172</v>
      </c>
      <c r="D539" s="42" t="s">
        <v>1203</v>
      </c>
      <c r="E539" s="12" t="s">
        <v>1174</v>
      </c>
      <c r="F539" s="44" t="s">
        <v>1075</v>
      </c>
      <c r="G539" s="15">
        <v>1701.0</v>
      </c>
      <c r="H539" s="15">
        <v>780.0</v>
      </c>
      <c r="I539" s="14"/>
      <c r="J539" s="15">
        <f>H539</f>
        <v>780</v>
      </c>
      <c r="K539" s="14"/>
      <c r="L539" s="14"/>
      <c r="M539" s="14"/>
      <c r="N539" s="16"/>
      <c r="O539" s="47">
        <f t="shared" si="4"/>
        <v>780</v>
      </c>
      <c r="P539" s="17"/>
      <c r="Q539" s="18" t="s">
        <v>125</v>
      </c>
      <c r="R539" s="18" t="s">
        <v>101</v>
      </c>
      <c r="S539" s="25" t="s">
        <v>1205</v>
      </c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</row>
    <row r="540" ht="19.5" customHeight="1">
      <c r="A540" s="8" t="s">
        <v>1214</v>
      </c>
      <c r="B540" s="9">
        <v>45832.0</v>
      </c>
      <c r="C540" s="41" t="s">
        <v>20</v>
      </c>
      <c r="D540" s="42" t="s">
        <v>1111</v>
      </c>
      <c r="E540" s="12" t="s">
        <v>367</v>
      </c>
      <c r="F540" s="44" t="s">
        <v>1090</v>
      </c>
      <c r="G540" s="15">
        <v>400.0</v>
      </c>
      <c r="H540" s="14"/>
      <c r="I540" s="14"/>
      <c r="J540" s="14"/>
      <c r="K540" s="14"/>
      <c r="L540" s="15">
        <v>400.0</v>
      </c>
      <c r="M540" s="14"/>
      <c r="N540" s="16"/>
      <c r="O540" s="3">
        <f t="shared" si="4"/>
        <v>400</v>
      </c>
      <c r="P540" s="32"/>
      <c r="Q540" s="18" t="s">
        <v>503</v>
      </c>
      <c r="R540" s="18" t="s">
        <v>101</v>
      </c>
      <c r="S540" s="25" t="s">
        <v>1112</v>
      </c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</row>
    <row r="541" ht="19.5" customHeight="1">
      <c r="A541" s="8" t="s">
        <v>1214</v>
      </c>
      <c r="B541" s="9">
        <v>45820.0</v>
      </c>
      <c r="C541" s="41" t="s">
        <v>20</v>
      </c>
      <c r="D541" s="42" t="s">
        <v>1208</v>
      </c>
      <c r="E541" s="12" t="s">
        <v>367</v>
      </c>
      <c r="F541" s="44" t="s">
        <v>1075</v>
      </c>
      <c r="G541" s="15">
        <v>2000.0</v>
      </c>
      <c r="H541" s="15">
        <v>1100.0</v>
      </c>
      <c r="I541" s="14"/>
      <c r="J541" s="15">
        <v>1100.0</v>
      </c>
      <c r="K541" s="14"/>
      <c r="L541" s="14"/>
      <c r="M541" s="14"/>
      <c r="N541" s="16"/>
      <c r="O541" s="3">
        <f t="shared" si="4"/>
        <v>1100</v>
      </c>
      <c r="P541" s="32"/>
      <c r="Q541" s="18" t="s">
        <v>213</v>
      </c>
      <c r="R541" s="18" t="s">
        <v>101</v>
      </c>
      <c r="S541" s="25" t="s">
        <v>1210</v>
      </c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</row>
    <row r="542" ht="19.5" customHeight="1">
      <c r="A542" s="8" t="s">
        <v>1214</v>
      </c>
      <c r="B542" s="9">
        <v>45820.0</v>
      </c>
      <c r="C542" s="41" t="s">
        <v>20</v>
      </c>
      <c r="D542" s="42" t="s">
        <v>1211</v>
      </c>
      <c r="E542" s="12" t="s">
        <v>367</v>
      </c>
      <c r="F542" s="44" t="s">
        <v>1075</v>
      </c>
      <c r="G542" s="15">
        <v>2000.0</v>
      </c>
      <c r="H542" s="15">
        <v>1100.0</v>
      </c>
      <c r="I542" s="14"/>
      <c r="J542" s="15">
        <v>1100.0</v>
      </c>
      <c r="K542" s="14"/>
      <c r="L542" s="14"/>
      <c r="M542" s="14"/>
      <c r="N542" s="16"/>
      <c r="O542" s="3">
        <f t="shared" si="4"/>
        <v>1100</v>
      </c>
      <c r="P542" s="32"/>
      <c r="Q542" s="18" t="s">
        <v>1013</v>
      </c>
      <c r="R542" s="18" t="s">
        <v>101</v>
      </c>
      <c r="S542" s="25" t="s">
        <v>1213</v>
      </c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</row>
    <row r="543" ht="19.5" customHeight="1">
      <c r="A543" s="8" t="s">
        <v>1214</v>
      </c>
      <c r="B543" s="30">
        <v>44617.0</v>
      </c>
      <c r="C543" s="26" t="s">
        <v>20</v>
      </c>
      <c r="D543" s="11" t="s">
        <v>1044</v>
      </c>
      <c r="E543" s="27" t="s">
        <v>367</v>
      </c>
      <c r="F543" s="13" t="s">
        <v>39</v>
      </c>
      <c r="G543" s="14"/>
      <c r="H543" s="15">
        <v>412.0</v>
      </c>
      <c r="I543" s="14"/>
      <c r="J543" s="15">
        <v>412.0</v>
      </c>
      <c r="K543" s="14"/>
      <c r="L543" s="14"/>
      <c r="M543" s="14"/>
      <c r="N543" s="16"/>
      <c r="O543" s="3">
        <f t="shared" si="4"/>
        <v>412</v>
      </c>
      <c r="P543" s="28"/>
      <c r="Q543" s="18" t="s">
        <v>482</v>
      </c>
      <c r="R543" s="18" t="s">
        <v>550</v>
      </c>
      <c r="S543" s="19" t="s">
        <v>1045</v>
      </c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</row>
    <row r="544" ht="19.5" customHeight="1">
      <c r="A544" s="8" t="s">
        <v>1214</v>
      </c>
      <c r="B544" s="9">
        <v>45842.0</v>
      </c>
      <c r="C544" s="41" t="s">
        <v>20</v>
      </c>
      <c r="D544" s="42" t="s">
        <v>1229</v>
      </c>
      <c r="E544" s="12" t="s">
        <v>367</v>
      </c>
      <c r="F544" s="44" t="s">
        <v>1075</v>
      </c>
      <c r="G544" s="15">
        <v>4000.0</v>
      </c>
      <c r="H544" s="15">
        <v>1100.0</v>
      </c>
      <c r="I544" s="14"/>
      <c r="J544" s="15">
        <v>1100.0</v>
      </c>
      <c r="K544" s="14"/>
      <c r="L544" s="14"/>
      <c r="M544" s="14"/>
      <c r="N544" s="23">
        <v>550.0</v>
      </c>
      <c r="O544" s="3">
        <f t="shared" si="4"/>
        <v>550</v>
      </c>
      <c r="P544" s="45" t="s">
        <v>1230</v>
      </c>
      <c r="Q544" s="18" t="s">
        <v>454</v>
      </c>
      <c r="R544" s="18" t="s">
        <v>454</v>
      </c>
      <c r="S544" s="25" t="s">
        <v>1231</v>
      </c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</row>
    <row r="545" ht="19.5" customHeight="1">
      <c r="A545" s="8" t="s">
        <v>1214</v>
      </c>
      <c r="B545" s="9">
        <v>45842.0</v>
      </c>
      <c r="C545" s="41" t="s">
        <v>20</v>
      </c>
      <c r="D545" s="42" t="s">
        <v>1232</v>
      </c>
      <c r="E545" s="12" t="s">
        <v>367</v>
      </c>
      <c r="F545" s="44" t="s">
        <v>1075</v>
      </c>
      <c r="G545" s="15">
        <v>4000.0</v>
      </c>
      <c r="H545" s="15">
        <v>1100.0</v>
      </c>
      <c r="I545" s="14"/>
      <c r="J545" s="15">
        <v>1100.0</v>
      </c>
      <c r="K545" s="14"/>
      <c r="L545" s="14"/>
      <c r="M545" s="14"/>
      <c r="N545" s="16"/>
      <c r="O545" s="3">
        <f t="shared" si="4"/>
        <v>1100</v>
      </c>
      <c r="P545" s="32"/>
      <c r="Q545" s="18" t="s">
        <v>454</v>
      </c>
      <c r="R545" s="18" t="s">
        <v>454</v>
      </c>
      <c r="S545" s="25" t="s">
        <v>1233</v>
      </c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</row>
    <row r="546" ht="19.5" customHeight="1">
      <c r="A546" s="8" t="s">
        <v>1214</v>
      </c>
      <c r="B546" s="9">
        <v>45845.0</v>
      </c>
      <c r="C546" s="41" t="s">
        <v>20</v>
      </c>
      <c r="D546" s="42" t="s">
        <v>1234</v>
      </c>
      <c r="E546" s="12" t="s">
        <v>367</v>
      </c>
      <c r="F546" s="44" t="s">
        <v>1075</v>
      </c>
      <c r="G546" s="15">
        <v>4000.0</v>
      </c>
      <c r="H546" s="15">
        <v>1100.0</v>
      </c>
      <c r="I546" s="14"/>
      <c r="J546" s="15">
        <v>1100.0</v>
      </c>
      <c r="K546" s="14"/>
      <c r="L546" s="14"/>
      <c r="M546" s="14"/>
      <c r="N546" s="23">
        <v>1100.0</v>
      </c>
      <c r="O546" s="3">
        <f t="shared" si="4"/>
        <v>0</v>
      </c>
      <c r="P546" s="45" t="s">
        <v>1235</v>
      </c>
      <c r="Q546" s="18" t="s">
        <v>454</v>
      </c>
      <c r="R546" s="18" t="s">
        <v>454</v>
      </c>
      <c r="S546" s="25" t="s">
        <v>1236</v>
      </c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</row>
    <row r="547" ht="19.5" customHeight="1">
      <c r="A547" s="8" t="s">
        <v>1214</v>
      </c>
      <c r="B547" s="9">
        <v>45846.0</v>
      </c>
      <c r="C547" s="41" t="s">
        <v>20</v>
      </c>
      <c r="D547" s="42" t="s">
        <v>1237</v>
      </c>
      <c r="E547" s="12" t="s">
        <v>367</v>
      </c>
      <c r="F547" s="44" t="s">
        <v>1075</v>
      </c>
      <c r="G547" s="15">
        <f>4000+5000</f>
        <v>9000</v>
      </c>
      <c r="H547" s="15">
        <v>1100.0</v>
      </c>
      <c r="I547" s="14"/>
      <c r="J547" s="15">
        <v>1100.0</v>
      </c>
      <c r="K547" s="14"/>
      <c r="L547" s="14"/>
      <c r="M547" s="14"/>
      <c r="N547" s="23">
        <v>1100.0</v>
      </c>
      <c r="O547" s="3">
        <f t="shared" si="4"/>
        <v>0</v>
      </c>
      <c r="P547" s="45" t="s">
        <v>1238</v>
      </c>
      <c r="Q547" s="18" t="s">
        <v>476</v>
      </c>
      <c r="R547" s="18" t="s">
        <v>454</v>
      </c>
      <c r="S547" s="25" t="s">
        <v>1239</v>
      </c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</row>
    <row r="548" ht="19.5" customHeight="1">
      <c r="A548" s="8" t="s">
        <v>1214</v>
      </c>
      <c r="B548" s="9">
        <v>45848.0</v>
      </c>
      <c r="C548" s="41" t="s">
        <v>20</v>
      </c>
      <c r="D548" s="42" t="s">
        <v>1240</v>
      </c>
      <c r="E548" s="12" t="s">
        <v>367</v>
      </c>
      <c r="F548" s="44" t="s">
        <v>1075</v>
      </c>
      <c r="G548" s="15">
        <v>3400.0</v>
      </c>
      <c r="H548" s="15">
        <v>1100.0</v>
      </c>
      <c r="I548" s="14"/>
      <c r="J548" s="15">
        <v>1100.0</v>
      </c>
      <c r="K548" s="14"/>
      <c r="L548" s="14"/>
      <c r="M548" s="14"/>
      <c r="N548" s="16"/>
      <c r="O548" s="3">
        <f t="shared" si="4"/>
        <v>1100</v>
      </c>
      <c r="P548" s="45" t="s">
        <v>1241</v>
      </c>
      <c r="Q548" s="18" t="s">
        <v>446</v>
      </c>
      <c r="R548" s="18" t="s">
        <v>454</v>
      </c>
      <c r="S548" s="25" t="s">
        <v>1242</v>
      </c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</row>
    <row r="549" ht="19.5" customHeight="1">
      <c r="A549" s="8" t="s">
        <v>1214</v>
      </c>
      <c r="B549" s="9">
        <v>45852.0</v>
      </c>
      <c r="C549" s="41" t="s">
        <v>20</v>
      </c>
      <c r="D549" s="42" t="s">
        <v>1115</v>
      </c>
      <c r="E549" s="12" t="s">
        <v>22</v>
      </c>
      <c r="F549" s="44" t="s">
        <v>1243</v>
      </c>
      <c r="G549" s="15">
        <v>9000.0</v>
      </c>
      <c r="H549" s="14"/>
      <c r="I549" s="14"/>
      <c r="J549" s="14"/>
      <c r="K549" s="14"/>
      <c r="L549" s="14"/>
      <c r="M549" s="14"/>
      <c r="N549" s="16"/>
      <c r="O549" s="3">
        <f t="shared" si="4"/>
        <v>0</v>
      </c>
      <c r="P549" s="32"/>
      <c r="Q549" s="18" t="s">
        <v>406</v>
      </c>
      <c r="R549" s="18" t="s">
        <v>570</v>
      </c>
      <c r="S549" s="25" t="s">
        <v>1116</v>
      </c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</row>
    <row r="550" ht="19.5" customHeight="1">
      <c r="A550" s="8" t="s">
        <v>1214</v>
      </c>
      <c r="B550" s="9">
        <v>45853.0</v>
      </c>
      <c r="C550" s="41" t="s">
        <v>20</v>
      </c>
      <c r="D550" s="42" t="s">
        <v>1244</v>
      </c>
      <c r="E550" s="12" t="s">
        <v>367</v>
      </c>
      <c r="F550" s="44" t="s">
        <v>1075</v>
      </c>
      <c r="G550" s="15">
        <v>4000.0</v>
      </c>
      <c r="H550" s="15">
        <v>1100.0</v>
      </c>
      <c r="I550" s="14"/>
      <c r="J550" s="15">
        <v>1100.0</v>
      </c>
      <c r="K550" s="14"/>
      <c r="L550" s="14"/>
      <c r="M550" s="14"/>
      <c r="N550" s="16"/>
      <c r="O550" s="3">
        <f t="shared" si="4"/>
        <v>1100</v>
      </c>
      <c r="P550" s="32"/>
      <c r="Q550" s="18" t="s">
        <v>34</v>
      </c>
      <c r="R550" s="18" t="s">
        <v>454</v>
      </c>
      <c r="S550" s="25" t="s">
        <v>1245</v>
      </c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</row>
    <row r="551" ht="19.5" customHeight="1">
      <c r="A551" s="8" t="s">
        <v>1214</v>
      </c>
      <c r="B551" s="9">
        <v>45854.0</v>
      </c>
      <c r="C551" s="41" t="s">
        <v>20</v>
      </c>
      <c r="D551" s="42" t="s">
        <v>469</v>
      </c>
      <c r="E551" s="12" t="s">
        <v>367</v>
      </c>
      <c r="F551" s="13" t="s">
        <v>1090</v>
      </c>
      <c r="G551" s="14"/>
      <c r="H551" s="14"/>
      <c r="I551" s="14"/>
      <c r="J551" s="14"/>
      <c r="K551" s="14"/>
      <c r="L551" s="15">
        <v>600.0</v>
      </c>
      <c r="M551" s="14"/>
      <c r="N551" s="16"/>
      <c r="O551" s="3">
        <f t="shared" si="4"/>
        <v>600</v>
      </c>
      <c r="P551" s="17"/>
      <c r="Q551" s="18" t="s">
        <v>733</v>
      </c>
      <c r="R551" s="18" t="s">
        <v>454</v>
      </c>
      <c r="S551" s="25" t="s">
        <v>470</v>
      </c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</row>
    <row r="552" ht="19.5" customHeight="1">
      <c r="A552" s="8" t="s">
        <v>1214</v>
      </c>
      <c r="B552" s="9">
        <v>45856.0</v>
      </c>
      <c r="C552" s="41" t="s">
        <v>20</v>
      </c>
      <c r="D552" s="42" t="s">
        <v>1246</v>
      </c>
      <c r="E552" s="12" t="s">
        <v>367</v>
      </c>
      <c r="F552" s="44" t="s">
        <v>1075</v>
      </c>
      <c r="G552" s="14"/>
      <c r="H552" s="15">
        <v>1100.0</v>
      </c>
      <c r="I552" s="14"/>
      <c r="J552" s="15">
        <v>1100.0</v>
      </c>
      <c r="K552" s="14"/>
      <c r="L552" s="14"/>
      <c r="M552" s="14"/>
      <c r="N552" s="16"/>
      <c r="O552" s="3">
        <f t="shared" si="4"/>
        <v>1100</v>
      </c>
      <c r="P552" s="17"/>
      <c r="Q552" s="18" t="s">
        <v>458</v>
      </c>
      <c r="R552" s="18" t="s">
        <v>454</v>
      </c>
      <c r="S552" s="45" t="s">
        <v>1247</v>
      </c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</row>
    <row r="553" ht="19.5" customHeight="1">
      <c r="A553" s="8" t="s">
        <v>1214</v>
      </c>
      <c r="B553" s="9">
        <v>45859.0</v>
      </c>
      <c r="C553" s="49" t="s">
        <v>20</v>
      </c>
      <c r="D553" s="42" t="s">
        <v>1248</v>
      </c>
      <c r="E553" s="12" t="s">
        <v>367</v>
      </c>
      <c r="F553" s="44" t="s">
        <v>1075</v>
      </c>
      <c r="G553" s="15">
        <v>410.0</v>
      </c>
      <c r="H553" s="15">
        <v>1100.0</v>
      </c>
      <c r="I553" s="14"/>
      <c r="J553" s="15">
        <v>1100.0</v>
      </c>
      <c r="K553" s="14"/>
      <c r="L553" s="14"/>
      <c r="M553" s="15">
        <v>410.0</v>
      </c>
      <c r="N553" s="16"/>
      <c r="O553" s="3">
        <f t="shared" si="4"/>
        <v>1510</v>
      </c>
      <c r="P553" s="17"/>
      <c r="Q553" s="18" t="s">
        <v>406</v>
      </c>
      <c r="R553" s="18" t="s">
        <v>454</v>
      </c>
      <c r="S553" s="45" t="s">
        <v>1249</v>
      </c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</row>
    <row r="554" ht="19.5" customHeight="1">
      <c r="A554" s="8" t="s">
        <v>1214</v>
      </c>
      <c r="B554" s="33">
        <v>45863.0</v>
      </c>
      <c r="C554" s="49" t="s">
        <v>67</v>
      </c>
      <c r="D554" s="42" t="s">
        <v>762</v>
      </c>
      <c r="E554" s="12" t="s">
        <v>367</v>
      </c>
      <c r="F554" s="13" t="s">
        <v>392</v>
      </c>
      <c r="G554" s="15">
        <v>1650.0</v>
      </c>
      <c r="H554" s="14"/>
      <c r="I554" s="14"/>
      <c r="J554" s="14"/>
      <c r="K554" s="14"/>
      <c r="L554" s="15">
        <v>300.0</v>
      </c>
      <c r="M554" s="14"/>
      <c r="N554" s="16"/>
      <c r="O554" s="3">
        <f t="shared" si="4"/>
        <v>300</v>
      </c>
      <c r="P554" s="28"/>
      <c r="Q554" s="18" t="s">
        <v>482</v>
      </c>
      <c r="R554" s="18" t="s">
        <v>454</v>
      </c>
      <c r="S554" s="45" t="s">
        <v>763</v>
      </c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</row>
    <row r="555" ht="19.5" customHeight="1">
      <c r="A555" s="8" t="s">
        <v>1214</v>
      </c>
      <c r="B555" s="9">
        <v>45866.0</v>
      </c>
      <c r="C555" s="49" t="s">
        <v>20</v>
      </c>
      <c r="D555" s="42" t="s">
        <v>942</v>
      </c>
      <c r="E555" s="12" t="s">
        <v>367</v>
      </c>
      <c r="F555" s="44" t="s">
        <v>1075</v>
      </c>
      <c r="G555" s="14"/>
      <c r="H555" s="15">
        <v>1100.0</v>
      </c>
      <c r="I555" s="14"/>
      <c r="J555" s="15">
        <v>1100.0</v>
      </c>
      <c r="K555" s="14"/>
      <c r="L555" s="14"/>
      <c r="M555" s="14"/>
      <c r="N555" s="16"/>
      <c r="O555" s="3">
        <f t="shared" si="4"/>
        <v>1100</v>
      </c>
      <c r="P555" s="28"/>
      <c r="Q555" s="18" t="s">
        <v>125</v>
      </c>
      <c r="R555" s="18" t="s">
        <v>454</v>
      </c>
      <c r="S555" s="45" t="s">
        <v>943</v>
      </c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</row>
    <row r="556" ht="19.5" customHeight="1">
      <c r="A556" s="8" t="s">
        <v>1214</v>
      </c>
      <c r="B556" s="29">
        <v>45866.0</v>
      </c>
      <c r="C556" s="49" t="s">
        <v>20</v>
      </c>
      <c r="D556" s="42" t="s">
        <v>737</v>
      </c>
      <c r="E556" s="12" t="s">
        <v>367</v>
      </c>
      <c r="F556" s="13" t="s">
        <v>392</v>
      </c>
      <c r="G556" s="15">
        <v>1600.0</v>
      </c>
      <c r="H556" s="14"/>
      <c r="I556" s="14"/>
      <c r="J556" s="14"/>
      <c r="K556" s="14"/>
      <c r="L556" s="15">
        <v>1600.0</v>
      </c>
      <c r="M556" s="14"/>
      <c r="N556" s="16"/>
      <c r="O556" s="3">
        <f t="shared" si="4"/>
        <v>1600</v>
      </c>
      <c r="P556" s="28"/>
      <c r="Q556" s="18" t="s">
        <v>125</v>
      </c>
      <c r="R556" s="18" t="s">
        <v>454</v>
      </c>
      <c r="S556" s="45" t="s">
        <v>738</v>
      </c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</row>
    <row r="557" ht="19.5" customHeight="1">
      <c r="A557" s="8" t="s">
        <v>1214</v>
      </c>
      <c r="B557" s="29">
        <v>45867.0</v>
      </c>
      <c r="C557" s="41" t="s">
        <v>20</v>
      </c>
      <c r="D557" s="42" t="s">
        <v>1250</v>
      </c>
      <c r="E557" s="12" t="s">
        <v>367</v>
      </c>
      <c r="F557" s="44" t="s">
        <v>1075</v>
      </c>
      <c r="G557" s="15">
        <v>3600.0</v>
      </c>
      <c r="H557" s="15">
        <v>1100.0</v>
      </c>
      <c r="I557" s="14"/>
      <c r="J557" s="15">
        <v>1100.0</v>
      </c>
      <c r="K557" s="14"/>
      <c r="L557" s="14"/>
      <c r="M557" s="14"/>
      <c r="N557" s="23">
        <v>1100.0</v>
      </c>
      <c r="O557" s="3">
        <f t="shared" si="4"/>
        <v>0</v>
      </c>
      <c r="P557" s="45" t="s">
        <v>1251</v>
      </c>
      <c r="Q557" s="18" t="s">
        <v>596</v>
      </c>
      <c r="R557" s="18" t="s">
        <v>454</v>
      </c>
      <c r="S557" s="25" t="s">
        <v>1252</v>
      </c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</row>
    <row r="558" ht="19.5" customHeight="1">
      <c r="A558" s="8" t="s">
        <v>1214</v>
      </c>
      <c r="B558" s="29">
        <v>45869.0</v>
      </c>
      <c r="C558" s="41" t="s">
        <v>20</v>
      </c>
      <c r="D558" s="42" t="s">
        <v>1253</v>
      </c>
      <c r="E558" s="12" t="s">
        <v>367</v>
      </c>
      <c r="F558" s="44" t="s">
        <v>1075</v>
      </c>
      <c r="G558" s="15">
        <v>4000.0</v>
      </c>
      <c r="H558" s="15">
        <v>1100.0</v>
      </c>
      <c r="I558" s="14"/>
      <c r="J558" s="15">
        <v>1100.0</v>
      </c>
      <c r="K558" s="14"/>
      <c r="L558" s="14"/>
      <c r="M558" s="14"/>
      <c r="N558" s="23">
        <v>1100.0</v>
      </c>
      <c r="O558" s="3">
        <f t="shared" si="4"/>
        <v>0</v>
      </c>
      <c r="P558" s="45" t="s">
        <v>1254</v>
      </c>
      <c r="Q558" s="18" t="s">
        <v>52</v>
      </c>
      <c r="R558" s="18" t="s">
        <v>454</v>
      </c>
      <c r="S558" s="25" t="s">
        <v>1255</v>
      </c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</row>
    <row r="559" ht="19.5" customHeight="1">
      <c r="A559" s="8" t="s">
        <v>1214</v>
      </c>
      <c r="B559" s="29">
        <v>45869.0</v>
      </c>
      <c r="C559" s="41" t="s">
        <v>20</v>
      </c>
      <c r="D559" s="42" t="s">
        <v>1256</v>
      </c>
      <c r="E559" s="12" t="s">
        <v>367</v>
      </c>
      <c r="F559" s="44" t="s">
        <v>1075</v>
      </c>
      <c r="G559" s="15">
        <v>4000.0</v>
      </c>
      <c r="H559" s="15">
        <v>1100.0</v>
      </c>
      <c r="I559" s="14"/>
      <c r="J559" s="15">
        <v>1100.0</v>
      </c>
      <c r="K559" s="14"/>
      <c r="L559" s="14"/>
      <c r="M559" s="15">
        <f>410*2</f>
        <v>820</v>
      </c>
      <c r="N559" s="23">
        <v>1920.0</v>
      </c>
      <c r="O559" s="3">
        <f t="shared" si="4"/>
        <v>0</v>
      </c>
      <c r="P559" s="45" t="s">
        <v>1257</v>
      </c>
      <c r="Q559" s="18" t="s">
        <v>52</v>
      </c>
      <c r="R559" s="18" t="s">
        <v>454</v>
      </c>
      <c r="S559" s="25" t="s">
        <v>1258</v>
      </c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</row>
    <row r="560" ht="19.5" customHeight="1">
      <c r="A560" s="8" t="s">
        <v>1214</v>
      </c>
      <c r="B560" s="9">
        <v>43896.0</v>
      </c>
      <c r="C560" s="49" t="s">
        <v>27</v>
      </c>
      <c r="D560" s="42" t="s">
        <v>157</v>
      </c>
      <c r="E560" s="12" t="s">
        <v>367</v>
      </c>
      <c r="F560" s="13" t="s">
        <v>29</v>
      </c>
      <c r="G560" s="14"/>
      <c r="H560" s="15">
        <v>283.0</v>
      </c>
      <c r="I560" s="14"/>
      <c r="J560" s="15">
        <v>283.0</v>
      </c>
      <c r="K560" s="15">
        <v>350.0</v>
      </c>
      <c r="L560" s="15">
        <v>600.0</v>
      </c>
      <c r="M560" s="14"/>
      <c r="N560" s="23">
        <v>156.0</v>
      </c>
      <c r="O560" s="3">
        <f t="shared" si="4"/>
        <v>1077</v>
      </c>
      <c r="P560" s="24" t="s">
        <v>158</v>
      </c>
      <c r="Q560" s="18" t="s">
        <v>34</v>
      </c>
      <c r="R560" s="18" t="s">
        <v>25</v>
      </c>
      <c r="S560" s="45" t="s">
        <v>159</v>
      </c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</row>
    <row r="561" ht="19.5" customHeight="1">
      <c r="A561" s="8" t="s">
        <v>1214</v>
      </c>
      <c r="B561" s="29">
        <v>45873.0</v>
      </c>
      <c r="C561" s="41" t="s">
        <v>20</v>
      </c>
      <c r="D561" s="42" t="s">
        <v>1259</v>
      </c>
      <c r="E561" s="12" t="s">
        <v>367</v>
      </c>
      <c r="F561" s="44" t="s">
        <v>1075</v>
      </c>
      <c r="G561" s="15">
        <v>4000.0</v>
      </c>
      <c r="H561" s="15">
        <v>1100.0</v>
      </c>
      <c r="I561" s="14"/>
      <c r="J561" s="15">
        <v>1100.0</v>
      </c>
      <c r="K561" s="14"/>
      <c r="L561" s="14"/>
      <c r="M561" s="14"/>
      <c r="N561" s="16"/>
      <c r="O561" s="3">
        <f t="shared" si="4"/>
        <v>1100</v>
      </c>
      <c r="P561" s="32"/>
      <c r="Q561" s="18" t="s">
        <v>93</v>
      </c>
      <c r="R561" s="18" t="s">
        <v>476</v>
      </c>
      <c r="S561" s="25" t="s">
        <v>1260</v>
      </c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</row>
    <row r="562" ht="19.5" customHeight="1">
      <c r="A562" s="8" t="s">
        <v>1214</v>
      </c>
      <c r="B562" s="9">
        <v>45875.0</v>
      </c>
      <c r="C562" s="41" t="s">
        <v>1261</v>
      </c>
      <c r="D562" s="42" t="s">
        <v>1262</v>
      </c>
      <c r="E562" s="12" t="s">
        <v>367</v>
      </c>
      <c r="F562" s="44" t="s">
        <v>1075</v>
      </c>
      <c r="G562" s="14"/>
      <c r="H562" s="15">
        <v>1100.0</v>
      </c>
      <c r="I562" s="14"/>
      <c r="J562" s="15">
        <v>1100.0</v>
      </c>
      <c r="K562" s="14"/>
      <c r="L562" s="14"/>
      <c r="M562" s="14"/>
      <c r="N562" s="16"/>
      <c r="O562" s="3">
        <f t="shared" si="4"/>
        <v>1100</v>
      </c>
      <c r="P562" s="28"/>
      <c r="Q562" s="18" t="s">
        <v>101</v>
      </c>
      <c r="R562" s="18" t="s">
        <v>476</v>
      </c>
      <c r="S562" s="45" t="s">
        <v>1263</v>
      </c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</row>
    <row r="563" ht="19.5" customHeight="1">
      <c r="A563" s="8" t="s">
        <v>1214</v>
      </c>
      <c r="B563" s="9">
        <v>45877.0</v>
      </c>
      <c r="C563" s="41" t="s">
        <v>1172</v>
      </c>
      <c r="D563" s="42" t="s">
        <v>1264</v>
      </c>
      <c r="E563" s="27" t="s">
        <v>1172</v>
      </c>
      <c r="F563" s="44" t="s">
        <v>1075</v>
      </c>
      <c r="G563" s="14"/>
      <c r="H563" s="15">
        <v>780.0</v>
      </c>
      <c r="I563" s="14"/>
      <c r="J563" s="15">
        <v>780.0</v>
      </c>
      <c r="K563" s="14"/>
      <c r="L563" s="14"/>
      <c r="M563" s="14"/>
      <c r="N563" s="16"/>
      <c r="O563" s="47">
        <f t="shared" si="4"/>
        <v>780</v>
      </c>
      <c r="P563" s="28"/>
      <c r="Q563" s="18" t="s">
        <v>61</v>
      </c>
      <c r="R563" s="18" t="s">
        <v>476</v>
      </c>
      <c r="S563" s="45" t="s">
        <v>1265</v>
      </c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</row>
    <row r="564" ht="19.5" customHeight="1">
      <c r="A564" s="8" t="s">
        <v>1214</v>
      </c>
      <c r="B564" s="9">
        <v>45877.0</v>
      </c>
      <c r="C564" s="49" t="s">
        <v>27</v>
      </c>
      <c r="D564" s="42" t="s">
        <v>92</v>
      </c>
      <c r="E564" s="12" t="s">
        <v>367</v>
      </c>
      <c r="F564" s="13" t="s">
        <v>1266</v>
      </c>
      <c r="G564" s="15">
        <v>2500.0</v>
      </c>
      <c r="H564" s="14"/>
      <c r="I564" s="14"/>
      <c r="J564" s="14"/>
      <c r="K564" s="14"/>
      <c r="L564" s="15">
        <v>1200.0</v>
      </c>
      <c r="M564" s="14"/>
      <c r="N564" s="23">
        <f>200+1000</f>
        <v>1200</v>
      </c>
      <c r="O564" s="3">
        <f t="shared" si="4"/>
        <v>0</v>
      </c>
      <c r="P564" s="25" t="s">
        <v>1267</v>
      </c>
      <c r="Q564" s="18" t="s">
        <v>476</v>
      </c>
      <c r="R564" s="18" t="s">
        <v>476</v>
      </c>
      <c r="S564" s="45" t="s">
        <v>94</v>
      </c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</row>
    <row r="565" ht="19.5" customHeight="1">
      <c r="A565" s="8" t="s">
        <v>1214</v>
      </c>
      <c r="B565" s="9">
        <v>45880.0</v>
      </c>
      <c r="C565" s="49" t="s">
        <v>20</v>
      </c>
      <c r="D565" s="42" t="s">
        <v>901</v>
      </c>
      <c r="E565" s="12" t="s">
        <v>367</v>
      </c>
      <c r="F565" s="13" t="s">
        <v>1268</v>
      </c>
      <c r="G565" s="15">
        <v>1800.0</v>
      </c>
      <c r="H565" s="14"/>
      <c r="I565" s="14"/>
      <c r="J565" s="14"/>
      <c r="K565" s="14"/>
      <c r="L565" s="15">
        <v>3200.0</v>
      </c>
      <c r="M565" s="14"/>
      <c r="N565" s="23">
        <v>1800.0</v>
      </c>
      <c r="O565" s="3">
        <f t="shared" si="4"/>
        <v>1400</v>
      </c>
      <c r="P565" s="64" t="s">
        <v>1269</v>
      </c>
      <c r="Q565" s="18" t="s">
        <v>446</v>
      </c>
      <c r="R565" s="18" t="s">
        <v>476</v>
      </c>
      <c r="S565" s="45" t="s">
        <v>902</v>
      </c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</row>
    <row r="566">
      <c r="A566" s="8" t="s">
        <v>1214</v>
      </c>
      <c r="B566" s="9">
        <v>45882.0</v>
      </c>
      <c r="C566" s="41" t="s">
        <v>20</v>
      </c>
      <c r="D566" s="42" t="s">
        <v>1270</v>
      </c>
      <c r="E566" s="12" t="s">
        <v>367</v>
      </c>
      <c r="F566" s="44" t="s">
        <v>1075</v>
      </c>
      <c r="G566" s="15">
        <v>4000.0</v>
      </c>
      <c r="H566" s="15">
        <v>1100.0</v>
      </c>
      <c r="I566" s="14"/>
      <c r="J566" s="15">
        <v>1100.0</v>
      </c>
      <c r="K566" s="14"/>
      <c r="L566" s="14"/>
      <c r="M566" s="14"/>
      <c r="N566" s="16"/>
      <c r="O566" s="3">
        <f t="shared" si="4"/>
        <v>1100</v>
      </c>
      <c r="P566" s="32"/>
      <c r="Q566" s="18" t="s">
        <v>1013</v>
      </c>
      <c r="R566" s="18" t="s">
        <v>476</v>
      </c>
      <c r="S566" s="25" t="s">
        <v>1271</v>
      </c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</row>
    <row r="567">
      <c r="A567" s="8" t="s">
        <v>1214</v>
      </c>
      <c r="B567" s="9">
        <v>45882.0</v>
      </c>
      <c r="C567" s="49" t="s">
        <v>20</v>
      </c>
      <c r="D567" s="42" t="s">
        <v>129</v>
      </c>
      <c r="E567" s="62" t="s">
        <v>22</v>
      </c>
      <c r="F567" s="13" t="s">
        <v>1272</v>
      </c>
      <c r="G567" s="15">
        <v>14200.0</v>
      </c>
      <c r="H567" s="14"/>
      <c r="I567" s="14"/>
      <c r="J567" s="14"/>
      <c r="K567" s="15">
        <v>1600.0</v>
      </c>
      <c r="L567" s="14"/>
      <c r="M567" s="14"/>
      <c r="N567" s="23">
        <v>1600.0</v>
      </c>
      <c r="O567" s="3">
        <f t="shared" si="4"/>
        <v>0</v>
      </c>
      <c r="P567" s="25" t="s">
        <v>1273</v>
      </c>
      <c r="Q567" s="18" t="s">
        <v>1013</v>
      </c>
      <c r="R567" s="18" t="s">
        <v>476</v>
      </c>
      <c r="S567" s="45" t="s">
        <v>130</v>
      </c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</row>
    <row r="568">
      <c r="A568" s="8" t="s">
        <v>1214</v>
      </c>
      <c r="B568" s="9">
        <v>43600.0</v>
      </c>
      <c r="C568" s="49" t="s">
        <v>20</v>
      </c>
      <c r="D568" s="42" t="s">
        <v>92</v>
      </c>
      <c r="E568" s="12" t="s">
        <v>367</v>
      </c>
      <c r="F568" s="13" t="s">
        <v>23</v>
      </c>
      <c r="G568" s="14"/>
      <c r="H568" s="15">
        <v>1269.0</v>
      </c>
      <c r="I568" s="14"/>
      <c r="J568" s="15">
        <v>1269.0</v>
      </c>
      <c r="K568" s="14"/>
      <c r="L568" s="14"/>
      <c r="M568" s="14"/>
      <c r="N568" s="16"/>
      <c r="O568" s="3">
        <f t="shared" si="4"/>
        <v>1269</v>
      </c>
      <c r="P568" s="17"/>
      <c r="Q568" s="18">
        <v>15.0</v>
      </c>
      <c r="R568" s="18" t="s">
        <v>93</v>
      </c>
      <c r="S568" s="45" t="s">
        <v>94</v>
      </c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</row>
    <row r="569">
      <c r="A569" s="8" t="s">
        <v>1214</v>
      </c>
      <c r="B569" s="9">
        <v>44508.0</v>
      </c>
      <c r="C569" s="49" t="s">
        <v>20</v>
      </c>
      <c r="D569" s="42" t="s">
        <v>523</v>
      </c>
      <c r="E569" s="12" t="s">
        <v>367</v>
      </c>
      <c r="F569" s="13" t="s">
        <v>457</v>
      </c>
      <c r="G569" s="14"/>
      <c r="H569" s="15">
        <v>256.0</v>
      </c>
      <c r="I569" s="14"/>
      <c r="J569" s="15">
        <v>256.0</v>
      </c>
      <c r="K569" s="14"/>
      <c r="L569" s="14"/>
      <c r="M569" s="14"/>
      <c r="N569" s="16"/>
      <c r="O569" s="3">
        <f t="shared" si="4"/>
        <v>256</v>
      </c>
      <c r="P569" s="17"/>
      <c r="Q569" s="18" t="s">
        <v>30</v>
      </c>
      <c r="R569" s="18" t="s">
        <v>61</v>
      </c>
      <c r="S569" s="25" t="s">
        <v>94</v>
      </c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</row>
    <row r="570">
      <c r="A570" s="8" t="s">
        <v>1214</v>
      </c>
      <c r="B570" s="9">
        <v>45888.0</v>
      </c>
      <c r="C570" s="49" t="s">
        <v>20</v>
      </c>
      <c r="D570" s="42" t="s">
        <v>129</v>
      </c>
      <c r="E570" s="12" t="s">
        <v>367</v>
      </c>
      <c r="F570" s="13" t="s">
        <v>1274</v>
      </c>
      <c r="G570" s="14"/>
      <c r="H570" s="15">
        <v>760.0</v>
      </c>
      <c r="I570" s="14"/>
      <c r="J570" s="15">
        <v>760.0</v>
      </c>
      <c r="K570" s="14"/>
      <c r="L570" s="14"/>
      <c r="M570" s="14"/>
      <c r="N570" s="16"/>
      <c r="O570" s="3">
        <f t="shared" si="4"/>
        <v>760</v>
      </c>
      <c r="P570" s="25" t="s">
        <v>1275</v>
      </c>
      <c r="Q570" s="18" t="s">
        <v>510</v>
      </c>
      <c r="R570" s="18" t="s">
        <v>476</v>
      </c>
      <c r="S570" s="45" t="s">
        <v>130</v>
      </c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</row>
    <row r="571">
      <c r="A571" s="8" t="s">
        <v>1214</v>
      </c>
      <c r="B571" s="9">
        <v>45889.0</v>
      </c>
      <c r="C571" s="41" t="s">
        <v>20</v>
      </c>
      <c r="D571" s="42" t="s">
        <v>1276</v>
      </c>
      <c r="E571" s="12" t="s">
        <v>367</v>
      </c>
      <c r="F571" s="44" t="s">
        <v>1075</v>
      </c>
      <c r="G571" s="15">
        <v>2000.0</v>
      </c>
      <c r="H571" s="15">
        <v>1100.0</v>
      </c>
      <c r="I571" s="14"/>
      <c r="J571" s="15">
        <v>1100.0</v>
      </c>
      <c r="K571" s="14"/>
      <c r="L571" s="14"/>
      <c r="M571" s="14"/>
      <c r="N571" s="16"/>
      <c r="O571" s="3">
        <f t="shared" si="4"/>
        <v>1100</v>
      </c>
      <c r="P571" s="32"/>
      <c r="Q571" s="18" t="s">
        <v>30</v>
      </c>
      <c r="R571" s="18" t="s">
        <v>476</v>
      </c>
      <c r="S571" s="25" t="s">
        <v>1277</v>
      </c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</row>
    <row r="572">
      <c r="A572" s="8" t="s">
        <v>1214</v>
      </c>
      <c r="B572" s="9">
        <v>45891.0</v>
      </c>
      <c r="C572" s="49" t="s">
        <v>20</v>
      </c>
      <c r="D572" s="42" t="s">
        <v>788</v>
      </c>
      <c r="E572" s="12" t="s">
        <v>367</v>
      </c>
      <c r="F572" s="44" t="s">
        <v>1075</v>
      </c>
      <c r="G572" s="14"/>
      <c r="H572" s="15">
        <v>1100.0</v>
      </c>
      <c r="I572" s="14"/>
      <c r="J572" s="15">
        <v>1100.0</v>
      </c>
      <c r="K572" s="14"/>
      <c r="L572" s="14"/>
      <c r="M572" s="14"/>
      <c r="N572" s="16"/>
      <c r="O572" s="3">
        <f t="shared" si="4"/>
        <v>1100</v>
      </c>
      <c r="P572" s="17"/>
      <c r="Q572" s="18" t="s">
        <v>384</v>
      </c>
      <c r="R572" s="18" t="s">
        <v>476</v>
      </c>
      <c r="S572" s="45" t="s">
        <v>789</v>
      </c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</row>
    <row r="573">
      <c r="A573" s="8" t="s">
        <v>1214</v>
      </c>
      <c r="B573" s="9">
        <v>45895.0</v>
      </c>
      <c r="C573" s="49" t="s">
        <v>27</v>
      </c>
      <c r="D573" s="42" t="s">
        <v>959</v>
      </c>
      <c r="E573" s="12" t="s">
        <v>367</v>
      </c>
      <c r="F573" s="44" t="s">
        <v>1075</v>
      </c>
      <c r="G573" s="14"/>
      <c r="H573" s="15">
        <v>1100.0</v>
      </c>
      <c r="I573" s="14"/>
      <c r="J573" s="15">
        <v>1100.0</v>
      </c>
      <c r="K573" s="14"/>
      <c r="L573" s="14"/>
      <c r="M573" s="14"/>
      <c r="N573" s="16"/>
      <c r="O573" s="3">
        <f t="shared" si="4"/>
        <v>1100</v>
      </c>
      <c r="P573" s="17"/>
      <c r="Q573" s="18" t="s">
        <v>196</v>
      </c>
      <c r="R573" s="18" t="s">
        <v>476</v>
      </c>
      <c r="S573" s="45" t="s">
        <v>960</v>
      </c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</row>
    <row r="574">
      <c r="A574" s="8" t="s">
        <v>1214</v>
      </c>
      <c r="B574" s="9">
        <v>45895.0</v>
      </c>
      <c r="C574" s="49" t="s">
        <v>27</v>
      </c>
      <c r="D574" s="42" t="s">
        <v>546</v>
      </c>
      <c r="E574" s="12" t="s">
        <v>27</v>
      </c>
      <c r="F574" s="44" t="s">
        <v>1075</v>
      </c>
      <c r="G574" s="14"/>
      <c r="H574" s="15">
        <v>1240.0</v>
      </c>
      <c r="I574" s="14"/>
      <c r="J574" s="15">
        <v>1240.0</v>
      </c>
      <c r="K574" s="14"/>
      <c r="L574" s="14"/>
      <c r="M574" s="14"/>
      <c r="N574" s="16"/>
      <c r="O574" s="3">
        <f t="shared" si="4"/>
        <v>1240</v>
      </c>
      <c r="P574" s="17"/>
      <c r="Q574" s="18" t="s">
        <v>670</v>
      </c>
      <c r="R574" s="18" t="s">
        <v>476</v>
      </c>
      <c r="S574" s="25" t="s">
        <v>548</v>
      </c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hidden="1" min="21" max="29" width="12.63"/>
  </cols>
  <sheetData>
    <row r="1">
      <c r="A1" s="1" t="s">
        <v>0</v>
      </c>
      <c r="B1" s="2" t="s">
        <v>1</v>
      </c>
      <c r="C1" s="65" t="s">
        <v>2</v>
      </c>
      <c r="D1" s="66" t="s">
        <v>3</v>
      </c>
      <c r="E1" s="65" t="s">
        <v>4</v>
      </c>
      <c r="F1" s="6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6" t="s">
        <v>15</v>
      </c>
      <c r="Q1" s="1" t="s">
        <v>16</v>
      </c>
      <c r="R1" s="1" t="s">
        <v>17</v>
      </c>
      <c r="S1" s="6" t="s">
        <v>18</v>
      </c>
      <c r="T1" s="67" t="s">
        <v>1278</v>
      </c>
      <c r="U1" s="7"/>
      <c r="V1" s="7"/>
      <c r="W1" s="7"/>
      <c r="X1" s="7"/>
      <c r="Y1" s="7"/>
      <c r="Z1" s="7"/>
      <c r="AA1" s="7"/>
      <c r="AB1" s="7"/>
      <c r="AC1" s="7"/>
    </row>
    <row r="2" ht="18.0" customHeight="1">
      <c r="A2" s="8" t="s">
        <v>1279</v>
      </c>
      <c r="B2" s="9">
        <v>42795.0</v>
      </c>
      <c r="C2" s="68" t="s">
        <v>20</v>
      </c>
      <c r="D2" s="69" t="s">
        <v>21</v>
      </c>
      <c r="E2" s="12" t="s">
        <v>367</v>
      </c>
      <c r="F2" s="13" t="s">
        <v>23</v>
      </c>
      <c r="G2" s="14"/>
      <c r="H2" s="15">
        <v>1156.0</v>
      </c>
      <c r="I2" s="14"/>
      <c r="J2" s="15">
        <v>1156.0</v>
      </c>
      <c r="K2" s="14"/>
      <c r="L2" s="14"/>
      <c r="M2" s="14"/>
      <c r="N2" s="16"/>
      <c r="O2" s="3">
        <f t="shared" ref="O2:O493" si="1">SUM(J2:M2)-N2</f>
        <v>1156</v>
      </c>
      <c r="P2" s="56"/>
      <c r="Q2" s="18" t="s">
        <v>24</v>
      </c>
      <c r="R2" s="18" t="s">
        <v>25</v>
      </c>
      <c r="S2" s="19" t="s">
        <v>26</v>
      </c>
      <c r="T2" s="45" t="s">
        <v>1280</v>
      </c>
      <c r="U2" s="21"/>
      <c r="V2" s="21"/>
      <c r="W2" s="21"/>
      <c r="X2" s="21"/>
      <c r="Y2" s="21"/>
      <c r="Z2" s="21"/>
      <c r="AA2" s="21"/>
      <c r="AB2" s="21"/>
      <c r="AC2" s="21"/>
    </row>
    <row r="3" ht="18.0" customHeight="1">
      <c r="A3" s="8" t="s">
        <v>1279</v>
      </c>
      <c r="B3" s="9">
        <v>42937.0</v>
      </c>
      <c r="C3" s="68" t="s">
        <v>27</v>
      </c>
      <c r="D3" s="69" t="s">
        <v>28</v>
      </c>
      <c r="E3" s="12" t="s">
        <v>27</v>
      </c>
      <c r="F3" s="13" t="s">
        <v>29</v>
      </c>
      <c r="G3" s="14"/>
      <c r="H3" s="15">
        <v>302.0</v>
      </c>
      <c r="I3" s="14"/>
      <c r="J3" s="15">
        <v>302.0</v>
      </c>
      <c r="K3" s="14"/>
      <c r="L3" s="14"/>
      <c r="M3" s="14"/>
      <c r="N3" s="16"/>
      <c r="O3" s="3">
        <f t="shared" si="1"/>
        <v>302</v>
      </c>
      <c r="P3" s="56"/>
      <c r="Q3" s="18" t="s">
        <v>30</v>
      </c>
      <c r="R3" s="18" t="s">
        <v>31</v>
      </c>
      <c r="S3" s="19" t="s">
        <v>32</v>
      </c>
      <c r="T3" s="45"/>
      <c r="U3" s="21"/>
      <c r="V3" s="21"/>
      <c r="W3" s="21"/>
      <c r="X3" s="21"/>
      <c r="Y3" s="21"/>
      <c r="Z3" s="21"/>
      <c r="AA3" s="21"/>
      <c r="AB3" s="21"/>
      <c r="AC3" s="21"/>
    </row>
    <row r="4" ht="18.0" customHeight="1">
      <c r="A4" s="8" t="s">
        <v>1279</v>
      </c>
      <c r="B4" s="9">
        <v>43160.0</v>
      </c>
      <c r="C4" s="68" t="s">
        <v>27</v>
      </c>
      <c r="D4" s="69" t="s">
        <v>33</v>
      </c>
      <c r="E4" s="12" t="s">
        <v>367</v>
      </c>
      <c r="F4" s="13" t="s">
        <v>23</v>
      </c>
      <c r="G4" s="14"/>
      <c r="H4" s="15">
        <v>724.0</v>
      </c>
      <c r="I4" s="14"/>
      <c r="J4" s="15">
        <v>724.0</v>
      </c>
      <c r="K4" s="14"/>
      <c r="L4" s="14"/>
      <c r="M4" s="14"/>
      <c r="N4" s="16"/>
      <c r="O4" s="3">
        <f t="shared" si="1"/>
        <v>724</v>
      </c>
      <c r="P4" s="56"/>
      <c r="Q4" s="18" t="s">
        <v>34</v>
      </c>
      <c r="R4" s="18" t="s">
        <v>25</v>
      </c>
      <c r="S4" s="19" t="s">
        <v>35</v>
      </c>
      <c r="T4" s="45" t="s">
        <v>1281</v>
      </c>
      <c r="U4" s="21"/>
      <c r="V4" s="21"/>
      <c r="W4" s="21"/>
      <c r="X4" s="21"/>
      <c r="Y4" s="21"/>
      <c r="Z4" s="21"/>
      <c r="AA4" s="21"/>
      <c r="AB4" s="21"/>
      <c r="AC4" s="21"/>
    </row>
    <row r="5" ht="18.0" customHeight="1">
      <c r="A5" s="8" t="s">
        <v>1279</v>
      </c>
      <c r="B5" s="9">
        <v>43160.0</v>
      </c>
      <c r="C5" s="68" t="s">
        <v>27</v>
      </c>
      <c r="D5" s="69" t="s">
        <v>36</v>
      </c>
      <c r="E5" s="12" t="s">
        <v>367</v>
      </c>
      <c r="F5" s="13" t="s">
        <v>23</v>
      </c>
      <c r="G5" s="14"/>
      <c r="H5" s="15">
        <v>1179.0</v>
      </c>
      <c r="I5" s="14"/>
      <c r="J5" s="15">
        <v>1179.0</v>
      </c>
      <c r="K5" s="14"/>
      <c r="L5" s="14"/>
      <c r="M5" s="14"/>
      <c r="N5" s="16"/>
      <c r="O5" s="3">
        <f t="shared" si="1"/>
        <v>1179</v>
      </c>
      <c r="P5" s="56"/>
      <c r="Q5" s="18" t="s">
        <v>30</v>
      </c>
      <c r="R5" s="18" t="s">
        <v>25</v>
      </c>
      <c r="S5" s="19" t="s">
        <v>37</v>
      </c>
      <c r="T5" s="45" t="s">
        <v>1282</v>
      </c>
      <c r="U5" s="21"/>
      <c r="V5" s="21"/>
      <c r="W5" s="21"/>
      <c r="X5" s="21"/>
      <c r="Y5" s="21"/>
      <c r="Z5" s="21"/>
      <c r="AA5" s="21"/>
      <c r="AB5" s="21"/>
      <c r="AC5" s="21"/>
    </row>
    <row r="6" ht="18.0" customHeight="1">
      <c r="A6" s="8" t="s">
        <v>1279</v>
      </c>
      <c r="B6" s="9">
        <v>43160.0</v>
      </c>
      <c r="C6" s="68" t="s">
        <v>27</v>
      </c>
      <c r="D6" s="69" t="s">
        <v>38</v>
      </c>
      <c r="E6" s="12" t="s">
        <v>367</v>
      </c>
      <c r="F6" s="13" t="s">
        <v>39</v>
      </c>
      <c r="G6" s="14"/>
      <c r="H6" s="15">
        <v>441.33</v>
      </c>
      <c r="I6" s="14"/>
      <c r="J6" s="15">
        <v>441.33</v>
      </c>
      <c r="K6" s="14"/>
      <c r="L6" s="14"/>
      <c r="M6" s="14"/>
      <c r="N6" s="16"/>
      <c r="O6" s="3">
        <f t="shared" si="1"/>
        <v>441.33</v>
      </c>
      <c r="P6" s="56"/>
      <c r="Q6" s="18">
        <v>15.0</v>
      </c>
      <c r="R6" s="18" t="s">
        <v>25</v>
      </c>
      <c r="S6" s="19" t="s">
        <v>40</v>
      </c>
      <c r="T6" s="45" t="s">
        <v>1283</v>
      </c>
      <c r="U6" s="21"/>
      <c r="V6" s="21"/>
      <c r="W6" s="21"/>
      <c r="X6" s="21"/>
      <c r="Y6" s="21"/>
      <c r="Z6" s="21"/>
      <c r="AA6" s="21"/>
      <c r="AB6" s="21"/>
      <c r="AC6" s="21"/>
    </row>
    <row r="7" ht="18.0" customHeight="1">
      <c r="A7" s="8" t="s">
        <v>1279</v>
      </c>
      <c r="B7" s="9">
        <v>43160.0</v>
      </c>
      <c r="C7" s="68" t="s">
        <v>27</v>
      </c>
      <c r="D7" s="69" t="s">
        <v>41</v>
      </c>
      <c r="E7" s="12" t="s">
        <v>367</v>
      </c>
      <c r="F7" s="13" t="s">
        <v>23</v>
      </c>
      <c r="G7" s="14"/>
      <c r="H7" s="15">
        <v>889.0</v>
      </c>
      <c r="I7" s="14"/>
      <c r="J7" s="15">
        <v>889.0</v>
      </c>
      <c r="K7" s="14"/>
      <c r="L7" s="14"/>
      <c r="M7" s="14"/>
      <c r="N7" s="16"/>
      <c r="O7" s="3">
        <f t="shared" si="1"/>
        <v>889</v>
      </c>
      <c r="P7" s="56"/>
      <c r="Q7" s="18" t="s">
        <v>34</v>
      </c>
      <c r="R7" s="18" t="s">
        <v>25</v>
      </c>
      <c r="S7" s="19" t="s">
        <v>42</v>
      </c>
      <c r="T7" s="45" t="s">
        <v>1284</v>
      </c>
      <c r="U7" s="21"/>
      <c r="V7" s="21"/>
      <c r="W7" s="21"/>
      <c r="X7" s="21"/>
      <c r="Y7" s="21"/>
      <c r="Z7" s="21"/>
      <c r="AA7" s="21"/>
      <c r="AB7" s="21"/>
      <c r="AC7" s="21"/>
    </row>
    <row r="8" ht="18.0" customHeight="1">
      <c r="A8" s="8" t="s">
        <v>1279</v>
      </c>
      <c r="B8" s="9">
        <v>43160.0</v>
      </c>
      <c r="C8" s="68" t="s">
        <v>27</v>
      </c>
      <c r="D8" s="69" t="s">
        <v>43</v>
      </c>
      <c r="E8" s="12" t="s">
        <v>367</v>
      </c>
      <c r="F8" s="13" t="s">
        <v>23</v>
      </c>
      <c r="G8" s="14"/>
      <c r="H8" s="15">
        <v>1179.0</v>
      </c>
      <c r="I8" s="14"/>
      <c r="J8" s="15">
        <v>1179.0</v>
      </c>
      <c r="K8" s="14"/>
      <c r="L8" s="14"/>
      <c r="M8" s="14"/>
      <c r="N8" s="16"/>
      <c r="O8" s="3">
        <f t="shared" si="1"/>
        <v>1179</v>
      </c>
      <c r="P8" s="56"/>
      <c r="Q8" s="18" t="s">
        <v>30</v>
      </c>
      <c r="R8" s="18" t="s">
        <v>25</v>
      </c>
      <c r="S8" s="19" t="s">
        <v>44</v>
      </c>
      <c r="T8" s="45" t="s">
        <v>1285</v>
      </c>
      <c r="U8" s="21"/>
      <c r="V8" s="21"/>
      <c r="W8" s="21"/>
      <c r="X8" s="21"/>
      <c r="Y8" s="21"/>
      <c r="Z8" s="21"/>
      <c r="AA8" s="21"/>
      <c r="AB8" s="21"/>
      <c r="AC8" s="21"/>
    </row>
    <row r="9" ht="18.0" customHeight="1">
      <c r="A9" s="8" t="s">
        <v>1279</v>
      </c>
      <c r="B9" s="9">
        <v>43160.0</v>
      </c>
      <c r="C9" s="68" t="s">
        <v>27</v>
      </c>
      <c r="D9" s="69" t="s">
        <v>45</v>
      </c>
      <c r="E9" s="12" t="s">
        <v>367</v>
      </c>
      <c r="F9" s="13" t="s">
        <v>29</v>
      </c>
      <c r="G9" s="14"/>
      <c r="H9" s="15">
        <v>283.0</v>
      </c>
      <c r="I9" s="14"/>
      <c r="J9" s="15">
        <v>283.0</v>
      </c>
      <c r="K9" s="14"/>
      <c r="L9" s="14"/>
      <c r="M9" s="14"/>
      <c r="N9" s="16"/>
      <c r="O9" s="3">
        <f t="shared" si="1"/>
        <v>283</v>
      </c>
      <c r="P9" s="56"/>
      <c r="Q9" s="18" t="s">
        <v>30</v>
      </c>
      <c r="R9" s="18" t="s">
        <v>25</v>
      </c>
      <c r="S9" s="19" t="s">
        <v>46</v>
      </c>
      <c r="T9" s="45" t="s">
        <v>1286</v>
      </c>
      <c r="U9" s="21"/>
      <c r="V9" s="21"/>
      <c r="W9" s="21"/>
      <c r="X9" s="21"/>
      <c r="Y9" s="21"/>
      <c r="Z9" s="21"/>
      <c r="AA9" s="21"/>
      <c r="AB9" s="21"/>
      <c r="AC9" s="21"/>
    </row>
    <row r="10" ht="18.0" customHeight="1">
      <c r="A10" s="8" t="s">
        <v>1279</v>
      </c>
      <c r="B10" s="9">
        <v>43160.0</v>
      </c>
      <c r="C10" s="68" t="s">
        <v>27</v>
      </c>
      <c r="D10" s="69" t="s">
        <v>47</v>
      </c>
      <c r="E10" s="12" t="s">
        <v>367</v>
      </c>
      <c r="F10" s="13" t="s">
        <v>39</v>
      </c>
      <c r="G10" s="14"/>
      <c r="H10" s="15">
        <v>425.0</v>
      </c>
      <c r="I10" s="14"/>
      <c r="J10" s="15">
        <v>425.0</v>
      </c>
      <c r="K10" s="14"/>
      <c r="L10" s="14"/>
      <c r="M10" s="14"/>
      <c r="N10" s="16"/>
      <c r="O10" s="3">
        <f t="shared" si="1"/>
        <v>425</v>
      </c>
      <c r="P10" s="56"/>
      <c r="Q10" s="18" t="s">
        <v>34</v>
      </c>
      <c r="R10" s="18" t="s">
        <v>25</v>
      </c>
      <c r="S10" s="19" t="s">
        <v>48</v>
      </c>
      <c r="T10" s="45" t="s">
        <v>1287</v>
      </c>
      <c r="U10" s="21"/>
      <c r="V10" s="21"/>
      <c r="W10" s="21"/>
      <c r="X10" s="21"/>
      <c r="Y10" s="21"/>
      <c r="Z10" s="21"/>
      <c r="AA10" s="21"/>
      <c r="AB10" s="21"/>
      <c r="AC10" s="21"/>
    </row>
    <row r="11" ht="18.0" customHeight="1">
      <c r="A11" s="8" t="s">
        <v>1279</v>
      </c>
      <c r="B11" s="9">
        <v>43160.0</v>
      </c>
      <c r="C11" s="68" t="s">
        <v>27</v>
      </c>
      <c r="D11" s="69" t="s">
        <v>49</v>
      </c>
      <c r="E11" s="12" t="s">
        <v>367</v>
      </c>
      <c r="F11" s="13" t="s">
        <v>23</v>
      </c>
      <c r="G11" s="14"/>
      <c r="H11" s="15">
        <v>1003.0</v>
      </c>
      <c r="I11" s="14"/>
      <c r="J11" s="15">
        <v>1003.0</v>
      </c>
      <c r="K11" s="14"/>
      <c r="L11" s="14"/>
      <c r="M11" s="14"/>
      <c r="N11" s="16"/>
      <c r="O11" s="3">
        <f t="shared" si="1"/>
        <v>1003</v>
      </c>
      <c r="P11" s="56"/>
      <c r="Q11" s="18" t="s">
        <v>34</v>
      </c>
      <c r="R11" s="18" t="s">
        <v>25</v>
      </c>
      <c r="S11" s="19" t="s">
        <v>50</v>
      </c>
      <c r="T11" s="45" t="s">
        <v>1288</v>
      </c>
      <c r="U11" s="21"/>
      <c r="V11" s="21"/>
      <c r="W11" s="21"/>
      <c r="X11" s="21"/>
      <c r="Y11" s="21"/>
      <c r="Z11" s="21"/>
      <c r="AA11" s="21"/>
      <c r="AB11" s="21"/>
      <c r="AC11" s="21"/>
    </row>
    <row r="12" ht="18.0" customHeight="1">
      <c r="A12" s="8" t="s">
        <v>1279</v>
      </c>
      <c r="B12" s="9">
        <v>43160.0</v>
      </c>
      <c r="C12" s="68" t="s">
        <v>27</v>
      </c>
      <c r="D12" s="69" t="s">
        <v>51</v>
      </c>
      <c r="E12" s="12" t="s">
        <v>367</v>
      </c>
      <c r="F12" s="13" t="s">
        <v>23</v>
      </c>
      <c r="G12" s="14"/>
      <c r="H12" s="15">
        <v>1015.0</v>
      </c>
      <c r="I12" s="14"/>
      <c r="J12" s="15">
        <v>1015.0</v>
      </c>
      <c r="K12" s="14"/>
      <c r="L12" s="14"/>
      <c r="M12" s="14"/>
      <c r="N12" s="16"/>
      <c r="O12" s="3">
        <f t="shared" si="1"/>
        <v>1015</v>
      </c>
      <c r="P12" s="56"/>
      <c r="Q12" s="18" t="s">
        <v>52</v>
      </c>
      <c r="R12" s="18" t="s">
        <v>25</v>
      </c>
      <c r="S12" s="19" t="s">
        <v>53</v>
      </c>
      <c r="T12" s="45" t="s">
        <v>1289</v>
      </c>
      <c r="U12" s="21"/>
      <c r="V12" s="21"/>
      <c r="W12" s="21"/>
      <c r="X12" s="21"/>
      <c r="Y12" s="21"/>
      <c r="Z12" s="21"/>
      <c r="AA12" s="21"/>
      <c r="AB12" s="21"/>
      <c r="AC12" s="21"/>
    </row>
    <row r="13" ht="18.0" customHeight="1">
      <c r="A13" s="8" t="s">
        <v>1279</v>
      </c>
      <c r="B13" s="9">
        <v>43160.0</v>
      </c>
      <c r="C13" s="68" t="s">
        <v>27</v>
      </c>
      <c r="D13" s="69" t="s">
        <v>54</v>
      </c>
      <c r="E13" s="12" t="s">
        <v>367</v>
      </c>
      <c r="F13" s="13" t="s">
        <v>39</v>
      </c>
      <c r="G13" s="14"/>
      <c r="H13" s="15">
        <v>425.0</v>
      </c>
      <c r="I13" s="14"/>
      <c r="J13" s="15">
        <v>425.0</v>
      </c>
      <c r="K13" s="14"/>
      <c r="L13" s="14"/>
      <c r="M13" s="14"/>
      <c r="N13" s="16"/>
      <c r="O13" s="3">
        <f t="shared" si="1"/>
        <v>425</v>
      </c>
      <c r="P13" s="56"/>
      <c r="Q13" s="18" t="s">
        <v>34</v>
      </c>
      <c r="R13" s="18" t="s">
        <v>25</v>
      </c>
      <c r="S13" s="19" t="s">
        <v>55</v>
      </c>
      <c r="T13" s="45" t="s">
        <v>1290</v>
      </c>
      <c r="U13" s="21"/>
      <c r="V13" s="21"/>
      <c r="W13" s="21"/>
      <c r="X13" s="21"/>
      <c r="Y13" s="21"/>
      <c r="Z13" s="21"/>
      <c r="AA13" s="21"/>
      <c r="AB13" s="21"/>
      <c r="AC13" s="21"/>
    </row>
    <row r="14" ht="18.0" customHeight="1">
      <c r="A14" s="8" t="s">
        <v>1279</v>
      </c>
      <c r="B14" s="9">
        <v>43160.0</v>
      </c>
      <c r="C14" s="68" t="s">
        <v>27</v>
      </c>
      <c r="D14" s="69" t="s">
        <v>56</v>
      </c>
      <c r="E14" s="12" t="s">
        <v>367</v>
      </c>
      <c r="F14" s="13" t="s">
        <v>23</v>
      </c>
      <c r="G14" s="14"/>
      <c r="H14" s="15">
        <v>1327.0</v>
      </c>
      <c r="I14" s="14"/>
      <c r="J14" s="15">
        <v>1327.0</v>
      </c>
      <c r="K14" s="14"/>
      <c r="L14" s="14"/>
      <c r="M14" s="14">
        <v>359.0</v>
      </c>
      <c r="N14" s="16"/>
      <c r="O14" s="3">
        <f t="shared" si="1"/>
        <v>1686</v>
      </c>
      <c r="P14" s="56"/>
      <c r="Q14" s="18">
        <v>15.0</v>
      </c>
      <c r="R14" s="18" t="s">
        <v>25</v>
      </c>
      <c r="S14" s="19" t="s">
        <v>57</v>
      </c>
      <c r="T14" s="45" t="s">
        <v>1291</v>
      </c>
      <c r="U14" s="21"/>
      <c r="V14" s="21"/>
      <c r="W14" s="21"/>
      <c r="X14" s="21"/>
      <c r="Y14" s="21"/>
      <c r="Z14" s="21"/>
      <c r="AA14" s="21"/>
      <c r="AB14" s="21"/>
      <c r="AC14" s="21"/>
    </row>
    <row r="15" ht="18.0" customHeight="1">
      <c r="A15" s="8" t="s">
        <v>1279</v>
      </c>
      <c r="B15" s="9">
        <v>43160.0</v>
      </c>
      <c r="C15" s="68" t="s">
        <v>27</v>
      </c>
      <c r="D15" s="69" t="s">
        <v>58</v>
      </c>
      <c r="E15" s="12" t="s">
        <v>367</v>
      </c>
      <c r="F15" s="13" t="s">
        <v>23</v>
      </c>
      <c r="G15" s="14"/>
      <c r="H15" s="15">
        <v>1179.0</v>
      </c>
      <c r="I15" s="14"/>
      <c r="J15" s="15">
        <v>1179.0</v>
      </c>
      <c r="K15" s="14"/>
      <c r="L15" s="14"/>
      <c r="M15" s="14">
        <v>359.0</v>
      </c>
      <c r="N15" s="16"/>
      <c r="O15" s="3">
        <f t="shared" si="1"/>
        <v>1538</v>
      </c>
      <c r="P15" s="56"/>
      <c r="Q15" s="18" t="s">
        <v>34</v>
      </c>
      <c r="R15" s="18" t="s">
        <v>25</v>
      </c>
      <c r="S15" s="19" t="s">
        <v>59</v>
      </c>
      <c r="T15" s="45" t="s">
        <v>1292</v>
      </c>
      <c r="U15" s="21"/>
      <c r="V15" s="21"/>
      <c r="W15" s="21"/>
      <c r="X15" s="21"/>
      <c r="Y15" s="21"/>
      <c r="Z15" s="21"/>
      <c r="AA15" s="21"/>
      <c r="AB15" s="21"/>
      <c r="AC15" s="21"/>
    </row>
    <row r="16" ht="18.0" customHeight="1">
      <c r="A16" s="8" t="s">
        <v>1279</v>
      </c>
      <c r="B16" s="9">
        <v>43160.0</v>
      </c>
      <c r="C16" s="68" t="s">
        <v>20</v>
      </c>
      <c r="D16" s="69" t="s">
        <v>60</v>
      </c>
      <c r="E16" s="12" t="s">
        <v>367</v>
      </c>
      <c r="F16" s="13" t="s">
        <v>39</v>
      </c>
      <c r="G16" s="14"/>
      <c r="H16" s="15">
        <v>1193.0</v>
      </c>
      <c r="I16" s="14"/>
      <c r="J16" s="15">
        <v>1193.0</v>
      </c>
      <c r="K16" s="14">
        <v>350.0</v>
      </c>
      <c r="L16" s="14"/>
      <c r="M16" s="14"/>
      <c r="N16" s="16"/>
      <c r="O16" s="3">
        <f t="shared" si="1"/>
        <v>1543</v>
      </c>
      <c r="P16" s="56"/>
      <c r="Q16" s="18" t="s">
        <v>61</v>
      </c>
      <c r="R16" s="18" t="s">
        <v>25</v>
      </c>
      <c r="S16" s="19" t="s">
        <v>62</v>
      </c>
      <c r="T16" s="45" t="s">
        <v>1293</v>
      </c>
      <c r="U16" s="21"/>
      <c r="V16" s="21"/>
      <c r="W16" s="21"/>
      <c r="X16" s="21"/>
      <c r="Y16" s="21"/>
      <c r="Z16" s="21"/>
      <c r="AA16" s="21"/>
      <c r="AB16" s="21"/>
      <c r="AC16" s="21"/>
    </row>
    <row r="17" ht="18.0" customHeight="1">
      <c r="A17" s="8" t="s">
        <v>1279</v>
      </c>
      <c r="B17" s="9">
        <v>43160.0</v>
      </c>
      <c r="C17" s="68" t="s">
        <v>27</v>
      </c>
      <c r="D17" s="69" t="s">
        <v>63</v>
      </c>
      <c r="E17" s="12" t="s">
        <v>367</v>
      </c>
      <c r="F17" s="13" t="s">
        <v>39</v>
      </c>
      <c r="G17" s="14"/>
      <c r="H17" s="15">
        <v>425.0</v>
      </c>
      <c r="I17" s="14"/>
      <c r="J17" s="15">
        <v>425.0</v>
      </c>
      <c r="K17" s="14"/>
      <c r="L17" s="14"/>
      <c r="M17" s="14"/>
      <c r="N17" s="16"/>
      <c r="O17" s="3">
        <f t="shared" si="1"/>
        <v>425</v>
      </c>
      <c r="P17" s="56"/>
      <c r="Q17" s="18" t="s">
        <v>61</v>
      </c>
      <c r="R17" s="18" t="s">
        <v>25</v>
      </c>
      <c r="S17" s="19" t="s">
        <v>64</v>
      </c>
      <c r="T17" s="45" t="s">
        <v>1294</v>
      </c>
      <c r="U17" s="21"/>
      <c r="V17" s="21"/>
      <c r="W17" s="21"/>
      <c r="X17" s="21"/>
      <c r="Y17" s="21"/>
      <c r="Z17" s="21"/>
      <c r="AA17" s="21"/>
      <c r="AB17" s="21"/>
      <c r="AC17" s="21"/>
    </row>
    <row r="18" ht="18.0" customHeight="1">
      <c r="A18" s="8" t="s">
        <v>1279</v>
      </c>
      <c r="B18" s="9">
        <v>43160.0</v>
      </c>
      <c r="C18" s="68" t="s">
        <v>27</v>
      </c>
      <c r="D18" s="69" t="s">
        <v>65</v>
      </c>
      <c r="E18" s="12" t="s">
        <v>367</v>
      </c>
      <c r="F18" s="13" t="s">
        <v>29</v>
      </c>
      <c r="G18" s="14"/>
      <c r="H18" s="15">
        <v>283.0</v>
      </c>
      <c r="I18" s="14"/>
      <c r="J18" s="15">
        <v>283.0</v>
      </c>
      <c r="K18" s="14"/>
      <c r="L18" s="14">
        <f>550+120</f>
        <v>670</v>
      </c>
      <c r="M18" s="14"/>
      <c r="N18" s="16"/>
      <c r="O18" s="3">
        <f t="shared" si="1"/>
        <v>953</v>
      </c>
      <c r="P18" s="56"/>
      <c r="Q18" s="18" t="s">
        <v>34</v>
      </c>
      <c r="R18" s="18" t="s">
        <v>25</v>
      </c>
      <c r="S18" s="19" t="s">
        <v>66</v>
      </c>
      <c r="T18" s="45" t="s">
        <v>1295</v>
      </c>
      <c r="U18" s="21"/>
      <c r="V18" s="21"/>
      <c r="W18" s="21"/>
      <c r="X18" s="21"/>
      <c r="Y18" s="21"/>
      <c r="Z18" s="21"/>
      <c r="AA18" s="21"/>
      <c r="AB18" s="21"/>
      <c r="AC18" s="21"/>
    </row>
    <row r="19" ht="18.0" customHeight="1">
      <c r="A19" s="8" t="s">
        <v>1279</v>
      </c>
      <c r="B19" s="9">
        <v>43160.0</v>
      </c>
      <c r="C19" s="68" t="s">
        <v>67</v>
      </c>
      <c r="D19" s="69" t="s">
        <v>68</v>
      </c>
      <c r="E19" s="12" t="s">
        <v>367</v>
      </c>
      <c r="F19" s="13" t="s">
        <v>23</v>
      </c>
      <c r="G19" s="14"/>
      <c r="H19" s="15">
        <v>1179.0</v>
      </c>
      <c r="I19" s="14"/>
      <c r="J19" s="15">
        <v>1179.0</v>
      </c>
      <c r="K19" s="14"/>
      <c r="L19" s="14"/>
      <c r="M19" s="14"/>
      <c r="N19" s="16"/>
      <c r="O19" s="3">
        <f t="shared" si="1"/>
        <v>1179</v>
      </c>
      <c r="P19" s="56"/>
      <c r="Q19" s="18" t="s">
        <v>30</v>
      </c>
      <c r="R19" s="18" t="s">
        <v>25</v>
      </c>
      <c r="S19" s="19" t="s">
        <v>69</v>
      </c>
      <c r="T19" s="45" t="s">
        <v>1296</v>
      </c>
      <c r="U19" s="21"/>
      <c r="V19" s="21"/>
      <c r="W19" s="21"/>
      <c r="X19" s="21"/>
      <c r="Y19" s="21"/>
      <c r="Z19" s="21"/>
      <c r="AA19" s="21"/>
      <c r="AB19" s="21"/>
      <c r="AC19" s="21"/>
    </row>
    <row r="20" ht="18.0" customHeight="1">
      <c r="A20" s="8" t="s">
        <v>1279</v>
      </c>
      <c r="B20" s="9">
        <v>43160.0</v>
      </c>
      <c r="C20" s="68" t="s">
        <v>27</v>
      </c>
      <c r="D20" s="69" t="s">
        <v>70</v>
      </c>
      <c r="E20" s="12" t="s">
        <v>367</v>
      </c>
      <c r="F20" s="13" t="s">
        <v>29</v>
      </c>
      <c r="G20" s="14"/>
      <c r="H20" s="15">
        <v>283.0</v>
      </c>
      <c r="I20" s="14"/>
      <c r="J20" s="15">
        <v>283.0</v>
      </c>
      <c r="K20" s="14"/>
      <c r="L20" s="14"/>
      <c r="M20" s="14"/>
      <c r="N20" s="16"/>
      <c r="O20" s="3">
        <f t="shared" si="1"/>
        <v>283</v>
      </c>
      <c r="P20" s="56"/>
      <c r="Q20" s="18" t="s">
        <v>34</v>
      </c>
      <c r="R20" s="18" t="s">
        <v>25</v>
      </c>
      <c r="S20" s="19" t="s">
        <v>71</v>
      </c>
      <c r="T20" s="45" t="s">
        <v>1297</v>
      </c>
      <c r="U20" s="21"/>
      <c r="V20" s="21"/>
      <c r="W20" s="21"/>
      <c r="X20" s="21"/>
      <c r="Y20" s="21"/>
      <c r="Z20" s="21"/>
      <c r="AA20" s="21"/>
      <c r="AB20" s="21"/>
      <c r="AC20" s="21"/>
    </row>
    <row r="21" ht="18.0" customHeight="1">
      <c r="A21" s="8" t="s">
        <v>1279</v>
      </c>
      <c r="B21" s="9">
        <v>43160.0</v>
      </c>
      <c r="C21" s="68" t="s">
        <v>20</v>
      </c>
      <c r="D21" s="69" t="s">
        <v>72</v>
      </c>
      <c r="E21" s="12" t="s">
        <v>367</v>
      </c>
      <c r="F21" s="13" t="s">
        <v>39</v>
      </c>
      <c r="G21" s="14"/>
      <c r="H21" s="15">
        <v>1013.0</v>
      </c>
      <c r="I21" s="14"/>
      <c r="J21" s="15">
        <v>1013.0</v>
      </c>
      <c r="K21" s="14"/>
      <c r="L21" s="14"/>
      <c r="M21" s="14"/>
      <c r="N21" s="16"/>
      <c r="O21" s="3">
        <f t="shared" si="1"/>
        <v>1013</v>
      </c>
      <c r="P21" s="56"/>
      <c r="Q21" s="18">
        <v>11.0</v>
      </c>
      <c r="R21" s="18" t="s">
        <v>25</v>
      </c>
      <c r="S21" s="19" t="s">
        <v>73</v>
      </c>
      <c r="T21" s="45" t="s">
        <v>1298</v>
      </c>
      <c r="U21" s="21"/>
      <c r="V21" s="21"/>
      <c r="W21" s="21"/>
      <c r="X21" s="21"/>
      <c r="Y21" s="21"/>
      <c r="Z21" s="21"/>
      <c r="AA21" s="21"/>
      <c r="AB21" s="21"/>
      <c r="AC21" s="21"/>
    </row>
    <row r="22" ht="18.0" customHeight="1">
      <c r="A22" s="8" t="s">
        <v>1279</v>
      </c>
      <c r="B22" s="9">
        <v>43160.0</v>
      </c>
      <c r="C22" s="68" t="s">
        <v>67</v>
      </c>
      <c r="D22" s="69" t="s">
        <v>74</v>
      </c>
      <c r="E22" s="12" t="s">
        <v>367</v>
      </c>
      <c r="F22" s="13" t="s">
        <v>23</v>
      </c>
      <c r="G22" s="14"/>
      <c r="H22" s="15">
        <v>761.0</v>
      </c>
      <c r="I22" s="14"/>
      <c r="J22" s="15">
        <v>761.0</v>
      </c>
      <c r="K22" s="14"/>
      <c r="L22" s="14"/>
      <c r="M22" s="14"/>
      <c r="N22" s="16"/>
      <c r="O22" s="3">
        <f t="shared" si="1"/>
        <v>761</v>
      </c>
      <c r="P22" s="56"/>
      <c r="Q22" s="18" t="s">
        <v>30</v>
      </c>
      <c r="R22" s="18" t="s">
        <v>25</v>
      </c>
      <c r="S22" s="19" t="s">
        <v>75</v>
      </c>
      <c r="T22" s="45" t="s">
        <v>1299</v>
      </c>
      <c r="U22" s="21"/>
      <c r="V22" s="21"/>
      <c r="W22" s="21"/>
      <c r="X22" s="21"/>
      <c r="Y22" s="21"/>
      <c r="Z22" s="21"/>
      <c r="AA22" s="21"/>
      <c r="AB22" s="21"/>
      <c r="AC22" s="21"/>
    </row>
    <row r="23" ht="18.0" customHeight="1">
      <c r="A23" s="8" t="s">
        <v>1279</v>
      </c>
      <c r="B23" s="9">
        <v>43356.0</v>
      </c>
      <c r="C23" s="68" t="s">
        <v>27</v>
      </c>
      <c r="D23" s="69" t="s">
        <v>76</v>
      </c>
      <c r="E23" s="12" t="s">
        <v>367</v>
      </c>
      <c r="F23" s="13" t="s">
        <v>23</v>
      </c>
      <c r="G23" s="14"/>
      <c r="H23" s="15">
        <v>1138.0</v>
      </c>
      <c r="I23" s="14"/>
      <c r="J23" s="15">
        <v>1138.0</v>
      </c>
      <c r="K23" s="14"/>
      <c r="L23" s="14"/>
      <c r="M23" s="14"/>
      <c r="N23" s="16"/>
      <c r="O23" s="3">
        <f t="shared" si="1"/>
        <v>1138</v>
      </c>
      <c r="P23" s="56"/>
      <c r="Q23" s="18" t="s">
        <v>34</v>
      </c>
      <c r="R23" s="18" t="s">
        <v>25</v>
      </c>
      <c r="S23" s="19" t="s">
        <v>77</v>
      </c>
      <c r="T23" s="45" t="s">
        <v>1300</v>
      </c>
      <c r="U23" s="21"/>
      <c r="V23" s="21"/>
      <c r="W23" s="21"/>
      <c r="X23" s="21"/>
      <c r="Y23" s="21"/>
      <c r="Z23" s="21"/>
      <c r="AA23" s="21"/>
      <c r="AB23" s="21"/>
      <c r="AC23" s="21"/>
    </row>
    <row r="24" ht="18.0" customHeight="1">
      <c r="A24" s="8" t="s">
        <v>1279</v>
      </c>
      <c r="B24" s="9">
        <v>43586.0</v>
      </c>
      <c r="C24" s="68" t="s">
        <v>27</v>
      </c>
      <c r="D24" s="69" t="s">
        <v>78</v>
      </c>
      <c r="E24" s="12" t="s">
        <v>367</v>
      </c>
      <c r="F24" s="13" t="s">
        <v>39</v>
      </c>
      <c r="G24" s="14"/>
      <c r="H24" s="15">
        <v>569.0</v>
      </c>
      <c r="I24" s="14"/>
      <c r="J24" s="15">
        <v>569.0</v>
      </c>
      <c r="K24" s="14"/>
      <c r="L24" s="14"/>
      <c r="M24" s="14">
        <v>275.0</v>
      </c>
      <c r="N24" s="16"/>
      <c r="O24" s="3">
        <f t="shared" si="1"/>
        <v>844</v>
      </c>
      <c r="P24" s="56"/>
      <c r="Q24" s="18">
        <v>11.0</v>
      </c>
      <c r="R24" s="18" t="s">
        <v>25</v>
      </c>
      <c r="S24" s="19" t="s">
        <v>79</v>
      </c>
      <c r="T24" s="45" t="s">
        <v>1301</v>
      </c>
      <c r="U24" s="21"/>
      <c r="V24" s="21"/>
      <c r="W24" s="21"/>
      <c r="X24" s="21"/>
      <c r="Y24" s="21"/>
      <c r="Z24" s="21"/>
      <c r="AA24" s="21"/>
      <c r="AB24" s="21"/>
      <c r="AC24" s="21"/>
    </row>
    <row r="25" ht="18.0" customHeight="1">
      <c r="A25" s="8" t="s">
        <v>1279</v>
      </c>
      <c r="B25" s="9">
        <v>43586.0</v>
      </c>
      <c r="C25" s="68" t="s">
        <v>27</v>
      </c>
      <c r="D25" s="69" t="s">
        <v>80</v>
      </c>
      <c r="E25" s="12" t="s">
        <v>367</v>
      </c>
      <c r="F25" s="13" t="s">
        <v>29</v>
      </c>
      <c r="G25" s="14"/>
      <c r="H25" s="15">
        <v>283.0</v>
      </c>
      <c r="I25" s="14"/>
      <c r="J25" s="15">
        <v>283.0</v>
      </c>
      <c r="K25" s="14"/>
      <c r="L25" s="14"/>
      <c r="M25" s="14"/>
      <c r="N25" s="16"/>
      <c r="O25" s="3">
        <f t="shared" si="1"/>
        <v>283</v>
      </c>
      <c r="P25" s="56"/>
      <c r="Q25" s="18" t="s">
        <v>34</v>
      </c>
      <c r="R25" s="18" t="s">
        <v>25</v>
      </c>
      <c r="S25" s="19" t="s">
        <v>81</v>
      </c>
      <c r="T25" s="45" t="s">
        <v>1302</v>
      </c>
      <c r="U25" s="21"/>
      <c r="V25" s="21"/>
      <c r="W25" s="21"/>
      <c r="X25" s="21"/>
      <c r="Y25" s="21"/>
      <c r="Z25" s="21"/>
      <c r="AA25" s="21"/>
      <c r="AB25" s="21"/>
      <c r="AC25" s="21"/>
    </row>
    <row r="26" ht="18.0" customHeight="1">
      <c r="A26" s="8" t="s">
        <v>1279</v>
      </c>
      <c r="B26" s="9">
        <v>43586.0</v>
      </c>
      <c r="C26" s="68" t="s">
        <v>27</v>
      </c>
      <c r="D26" s="69" t="s">
        <v>82</v>
      </c>
      <c r="E26" s="12" t="s">
        <v>367</v>
      </c>
      <c r="F26" s="13" t="s">
        <v>29</v>
      </c>
      <c r="G26" s="14"/>
      <c r="H26" s="15">
        <v>354.0</v>
      </c>
      <c r="I26" s="14"/>
      <c r="J26" s="15">
        <v>354.0</v>
      </c>
      <c r="K26" s="14"/>
      <c r="L26" s="14"/>
      <c r="M26" s="14"/>
      <c r="N26" s="16"/>
      <c r="O26" s="3">
        <f t="shared" si="1"/>
        <v>354</v>
      </c>
      <c r="P26" s="56"/>
      <c r="Q26" s="18">
        <v>15.0</v>
      </c>
      <c r="R26" s="18" t="s">
        <v>25</v>
      </c>
      <c r="S26" s="19" t="s">
        <v>83</v>
      </c>
      <c r="T26" s="45" t="s">
        <v>1303</v>
      </c>
      <c r="U26" s="21"/>
      <c r="V26" s="21"/>
      <c r="W26" s="21"/>
      <c r="X26" s="21"/>
      <c r="Y26" s="21"/>
      <c r="Z26" s="21"/>
      <c r="AA26" s="21"/>
      <c r="AB26" s="21"/>
      <c r="AC26" s="21"/>
    </row>
    <row r="27" ht="18.0" customHeight="1">
      <c r="A27" s="8" t="s">
        <v>1279</v>
      </c>
      <c r="B27" s="9">
        <v>43593.0</v>
      </c>
      <c r="C27" s="68" t="s">
        <v>27</v>
      </c>
      <c r="D27" s="69" t="s">
        <v>84</v>
      </c>
      <c r="E27" s="12" t="s">
        <v>367</v>
      </c>
      <c r="F27" s="13" t="s">
        <v>29</v>
      </c>
      <c r="G27" s="14"/>
      <c r="H27" s="15">
        <v>528.33</v>
      </c>
      <c r="I27" s="14"/>
      <c r="J27" s="15">
        <v>528.33</v>
      </c>
      <c r="K27" s="14"/>
      <c r="L27" s="14">
        <v>850.0</v>
      </c>
      <c r="M27" s="14"/>
      <c r="N27" s="16"/>
      <c r="O27" s="3">
        <f t="shared" si="1"/>
        <v>1378.33</v>
      </c>
      <c r="P27" s="56"/>
      <c r="Q27" s="18" t="s">
        <v>52</v>
      </c>
      <c r="R27" s="18" t="s">
        <v>25</v>
      </c>
      <c r="S27" s="19" t="s">
        <v>85</v>
      </c>
      <c r="T27" s="45" t="s">
        <v>1304</v>
      </c>
      <c r="U27" s="21"/>
      <c r="V27" s="21"/>
      <c r="W27" s="21"/>
      <c r="X27" s="21"/>
      <c r="Y27" s="21"/>
      <c r="Z27" s="21"/>
      <c r="AA27" s="21"/>
      <c r="AB27" s="21"/>
      <c r="AC27" s="21"/>
    </row>
    <row r="28" ht="18.0" customHeight="1">
      <c r="A28" s="8" t="s">
        <v>1279</v>
      </c>
      <c r="B28" s="9">
        <v>43593.0</v>
      </c>
      <c r="C28" s="68" t="s">
        <v>27</v>
      </c>
      <c r="D28" s="69" t="s">
        <v>86</v>
      </c>
      <c r="E28" s="12" t="s">
        <v>367</v>
      </c>
      <c r="F28" s="13" t="s">
        <v>29</v>
      </c>
      <c r="G28" s="14"/>
      <c r="H28" s="15">
        <v>283.0</v>
      </c>
      <c r="I28" s="14"/>
      <c r="J28" s="15">
        <v>283.0</v>
      </c>
      <c r="K28" s="14"/>
      <c r="L28" s="14"/>
      <c r="M28" s="14"/>
      <c r="N28" s="16"/>
      <c r="O28" s="3">
        <f t="shared" si="1"/>
        <v>283</v>
      </c>
      <c r="P28" s="56"/>
      <c r="Q28" s="18" t="s">
        <v>30</v>
      </c>
      <c r="R28" s="18" t="s">
        <v>25</v>
      </c>
      <c r="S28" s="19" t="s">
        <v>87</v>
      </c>
      <c r="T28" s="45" t="s">
        <v>1305</v>
      </c>
      <c r="U28" s="21"/>
      <c r="V28" s="21"/>
      <c r="W28" s="21"/>
      <c r="X28" s="21"/>
      <c r="Y28" s="21"/>
      <c r="Z28" s="21"/>
      <c r="AA28" s="21"/>
      <c r="AB28" s="21"/>
      <c r="AC28" s="21"/>
    </row>
    <row r="29" ht="18.0" customHeight="1">
      <c r="A29" s="8" t="s">
        <v>1279</v>
      </c>
      <c r="B29" s="9">
        <v>43593.0</v>
      </c>
      <c r="C29" s="68" t="s">
        <v>27</v>
      </c>
      <c r="D29" s="69" t="s">
        <v>88</v>
      </c>
      <c r="E29" s="12" t="s">
        <v>367</v>
      </c>
      <c r="F29" s="13" t="s">
        <v>29</v>
      </c>
      <c r="G29" s="14"/>
      <c r="H29" s="15">
        <v>326.67</v>
      </c>
      <c r="I29" s="14"/>
      <c r="J29" s="15">
        <v>326.67</v>
      </c>
      <c r="K29" s="14"/>
      <c r="L29" s="14"/>
      <c r="M29" s="14"/>
      <c r="N29" s="16"/>
      <c r="O29" s="3">
        <f t="shared" si="1"/>
        <v>326.67</v>
      </c>
      <c r="P29" s="56"/>
      <c r="Q29" s="18">
        <v>15.0</v>
      </c>
      <c r="R29" s="18" t="s">
        <v>25</v>
      </c>
      <c r="S29" s="19" t="s">
        <v>89</v>
      </c>
      <c r="T29" s="45" t="s">
        <v>1306</v>
      </c>
      <c r="U29" s="21"/>
      <c r="V29" s="21"/>
      <c r="W29" s="21"/>
      <c r="X29" s="21"/>
      <c r="Y29" s="21"/>
      <c r="Z29" s="21"/>
      <c r="AA29" s="21"/>
      <c r="AB29" s="21"/>
      <c r="AC29" s="21"/>
    </row>
    <row r="30" ht="18.0" customHeight="1">
      <c r="A30" s="8" t="s">
        <v>1279</v>
      </c>
      <c r="B30" s="9">
        <v>43600.0</v>
      </c>
      <c r="C30" s="68" t="s">
        <v>27</v>
      </c>
      <c r="D30" s="69" t="s">
        <v>90</v>
      </c>
      <c r="E30" s="12" t="s">
        <v>367</v>
      </c>
      <c r="F30" s="13" t="s">
        <v>29</v>
      </c>
      <c r="G30" s="14"/>
      <c r="H30" s="15">
        <v>283.0</v>
      </c>
      <c r="I30" s="14"/>
      <c r="J30" s="15">
        <v>283.0</v>
      </c>
      <c r="K30" s="14"/>
      <c r="L30" s="14"/>
      <c r="M30" s="14">
        <v>410.0</v>
      </c>
      <c r="N30" s="16"/>
      <c r="O30" s="3">
        <f t="shared" si="1"/>
        <v>693</v>
      </c>
      <c r="P30" s="56"/>
      <c r="Q30" s="18" t="s">
        <v>34</v>
      </c>
      <c r="R30" s="18" t="s">
        <v>25</v>
      </c>
      <c r="S30" s="19" t="s">
        <v>91</v>
      </c>
      <c r="T30" s="45" t="s">
        <v>1307</v>
      </c>
      <c r="U30" s="21"/>
      <c r="V30" s="21"/>
      <c r="W30" s="21"/>
      <c r="X30" s="21"/>
      <c r="Y30" s="21"/>
      <c r="Z30" s="21"/>
      <c r="AA30" s="21"/>
      <c r="AB30" s="21"/>
      <c r="AC30" s="21"/>
    </row>
    <row r="31" ht="18.0" customHeight="1">
      <c r="A31" s="8" t="s">
        <v>1279</v>
      </c>
      <c r="B31" s="9">
        <v>43606.0</v>
      </c>
      <c r="C31" s="68" t="s">
        <v>20</v>
      </c>
      <c r="D31" s="69" t="s">
        <v>95</v>
      </c>
      <c r="E31" s="12" t="s">
        <v>367</v>
      </c>
      <c r="F31" s="13" t="s">
        <v>23</v>
      </c>
      <c r="G31" s="14"/>
      <c r="H31" s="15">
        <v>1179.0</v>
      </c>
      <c r="I31" s="14"/>
      <c r="J31" s="15">
        <v>1179.0</v>
      </c>
      <c r="K31" s="14"/>
      <c r="L31" s="14"/>
      <c r="M31" s="14">
        <v>410.0</v>
      </c>
      <c r="N31" s="16"/>
      <c r="O31" s="3">
        <f t="shared" si="1"/>
        <v>1589</v>
      </c>
      <c r="P31" s="56"/>
      <c r="Q31" s="18" t="s">
        <v>34</v>
      </c>
      <c r="R31" s="18" t="s">
        <v>25</v>
      </c>
      <c r="S31" s="19" t="s">
        <v>96</v>
      </c>
      <c r="T31" s="45" t="s">
        <v>1308</v>
      </c>
      <c r="U31" s="21"/>
      <c r="V31" s="21"/>
      <c r="W31" s="21"/>
      <c r="X31" s="21"/>
      <c r="Y31" s="21"/>
      <c r="Z31" s="21"/>
      <c r="AA31" s="21"/>
      <c r="AB31" s="21"/>
      <c r="AC31" s="21"/>
    </row>
    <row r="32" ht="18.0" customHeight="1">
      <c r="A32" s="8" t="s">
        <v>1279</v>
      </c>
      <c r="B32" s="9">
        <v>43606.0</v>
      </c>
      <c r="C32" s="68" t="s">
        <v>20</v>
      </c>
      <c r="D32" s="69" t="s">
        <v>97</v>
      </c>
      <c r="E32" s="12" t="s">
        <v>367</v>
      </c>
      <c r="F32" s="13" t="s">
        <v>29</v>
      </c>
      <c r="G32" s="14"/>
      <c r="H32" s="15">
        <v>284.33</v>
      </c>
      <c r="I32" s="14"/>
      <c r="J32" s="15">
        <v>284.33</v>
      </c>
      <c r="K32" s="14"/>
      <c r="L32" s="14"/>
      <c r="M32" s="14"/>
      <c r="N32" s="16"/>
      <c r="O32" s="3">
        <f t="shared" si="1"/>
        <v>284.33</v>
      </c>
      <c r="P32" s="56"/>
      <c r="Q32" s="18" t="s">
        <v>34</v>
      </c>
      <c r="R32" s="18" t="s">
        <v>25</v>
      </c>
      <c r="S32" s="19" t="s">
        <v>98</v>
      </c>
      <c r="T32" s="45" t="s">
        <v>1309</v>
      </c>
      <c r="U32" s="21"/>
      <c r="V32" s="21"/>
      <c r="W32" s="21"/>
      <c r="X32" s="21"/>
      <c r="Y32" s="21"/>
      <c r="Z32" s="21"/>
      <c r="AA32" s="21"/>
      <c r="AB32" s="21"/>
      <c r="AC32" s="21"/>
    </row>
    <row r="33" ht="18.0" customHeight="1">
      <c r="A33" s="8" t="s">
        <v>1279</v>
      </c>
      <c r="B33" s="9">
        <v>43619.0</v>
      </c>
      <c r="C33" s="68" t="s">
        <v>27</v>
      </c>
      <c r="D33" s="69" t="s">
        <v>99</v>
      </c>
      <c r="E33" s="12" t="s">
        <v>100</v>
      </c>
      <c r="F33" s="13" t="s">
        <v>29</v>
      </c>
      <c r="G33" s="14"/>
      <c r="H33" s="15">
        <v>283.0</v>
      </c>
      <c r="I33" s="14"/>
      <c r="J33" s="15">
        <v>283.0</v>
      </c>
      <c r="K33" s="14"/>
      <c r="L33" s="14"/>
      <c r="M33" s="14"/>
      <c r="N33" s="16"/>
      <c r="O33" s="3">
        <f t="shared" si="1"/>
        <v>283</v>
      </c>
      <c r="P33" s="56"/>
      <c r="Q33" s="18" t="s">
        <v>101</v>
      </c>
      <c r="R33" s="18" t="s">
        <v>31</v>
      </c>
      <c r="S33" s="19" t="s">
        <v>102</v>
      </c>
      <c r="T33" s="45" t="s">
        <v>1310</v>
      </c>
      <c r="U33" s="21"/>
      <c r="V33" s="21"/>
      <c r="W33" s="21"/>
      <c r="X33" s="21"/>
      <c r="Y33" s="21"/>
      <c r="Z33" s="21"/>
      <c r="AA33" s="21"/>
      <c r="AB33" s="21"/>
      <c r="AC33" s="21"/>
    </row>
    <row r="34" ht="18.0" customHeight="1">
      <c r="A34" s="8" t="s">
        <v>1279</v>
      </c>
      <c r="B34" s="9">
        <v>43619.0</v>
      </c>
      <c r="C34" s="68" t="s">
        <v>27</v>
      </c>
      <c r="D34" s="69" t="s">
        <v>103</v>
      </c>
      <c r="E34" s="12" t="s">
        <v>367</v>
      </c>
      <c r="F34" s="13" t="s">
        <v>29</v>
      </c>
      <c r="G34" s="14"/>
      <c r="H34" s="15">
        <v>283.0</v>
      </c>
      <c r="I34" s="14"/>
      <c r="J34" s="15">
        <v>283.0</v>
      </c>
      <c r="K34" s="14"/>
      <c r="L34" s="14"/>
      <c r="M34" s="14"/>
      <c r="N34" s="16"/>
      <c r="O34" s="3">
        <f t="shared" si="1"/>
        <v>283</v>
      </c>
      <c r="P34" s="56"/>
      <c r="Q34" s="18" t="s">
        <v>34</v>
      </c>
      <c r="R34" s="18" t="s">
        <v>25</v>
      </c>
      <c r="S34" s="19" t="s">
        <v>104</v>
      </c>
      <c r="T34" s="45" t="s">
        <v>1311</v>
      </c>
      <c r="U34" s="21"/>
      <c r="V34" s="21"/>
      <c r="W34" s="21"/>
      <c r="X34" s="21"/>
      <c r="Y34" s="21"/>
      <c r="Z34" s="21"/>
      <c r="AA34" s="21"/>
      <c r="AB34" s="21"/>
      <c r="AC34" s="21"/>
    </row>
    <row r="35" ht="18.0" customHeight="1">
      <c r="A35" s="8" t="s">
        <v>1279</v>
      </c>
      <c r="B35" s="9">
        <v>43633.0</v>
      </c>
      <c r="C35" s="68" t="s">
        <v>27</v>
      </c>
      <c r="D35" s="69" t="s">
        <v>105</v>
      </c>
      <c r="E35" s="12" t="s">
        <v>367</v>
      </c>
      <c r="F35" s="13" t="s">
        <v>29</v>
      </c>
      <c r="G35" s="14"/>
      <c r="H35" s="15">
        <v>283.0</v>
      </c>
      <c r="I35" s="14"/>
      <c r="J35" s="15">
        <v>283.0</v>
      </c>
      <c r="K35" s="14"/>
      <c r="L35" s="14"/>
      <c r="M35" s="14"/>
      <c r="N35" s="16"/>
      <c r="O35" s="3">
        <f t="shared" si="1"/>
        <v>283</v>
      </c>
      <c r="P35" s="56"/>
      <c r="Q35" s="18" t="s">
        <v>61</v>
      </c>
      <c r="R35" s="18" t="s">
        <v>25</v>
      </c>
      <c r="S35" s="19" t="s">
        <v>106</v>
      </c>
      <c r="T35" s="45" t="s">
        <v>1312</v>
      </c>
      <c r="U35" s="21"/>
      <c r="V35" s="21"/>
      <c r="W35" s="21"/>
      <c r="X35" s="21"/>
      <c r="Y35" s="21"/>
      <c r="Z35" s="21"/>
      <c r="AA35" s="21"/>
      <c r="AB35" s="21"/>
      <c r="AC35" s="21"/>
    </row>
    <row r="36" ht="18.0" customHeight="1">
      <c r="A36" s="8" t="s">
        <v>1279</v>
      </c>
      <c r="B36" s="9">
        <v>43643.0</v>
      </c>
      <c r="C36" s="68" t="s">
        <v>27</v>
      </c>
      <c r="D36" s="69" t="s">
        <v>107</v>
      </c>
      <c r="E36" s="12" t="s">
        <v>367</v>
      </c>
      <c r="F36" s="13" t="s">
        <v>29</v>
      </c>
      <c r="G36" s="14"/>
      <c r="H36" s="15">
        <v>283.0</v>
      </c>
      <c r="I36" s="14"/>
      <c r="J36" s="15">
        <v>283.0</v>
      </c>
      <c r="K36" s="14"/>
      <c r="L36" s="14"/>
      <c r="M36" s="14"/>
      <c r="N36" s="16"/>
      <c r="O36" s="3">
        <f t="shared" si="1"/>
        <v>283</v>
      </c>
      <c r="P36" s="56"/>
      <c r="Q36" s="18" t="s">
        <v>34</v>
      </c>
      <c r="R36" s="18" t="s">
        <v>25</v>
      </c>
      <c r="S36" s="19" t="s">
        <v>108</v>
      </c>
      <c r="T36" s="45" t="s">
        <v>1313</v>
      </c>
      <c r="U36" s="21"/>
      <c r="V36" s="21"/>
      <c r="W36" s="21"/>
      <c r="X36" s="21"/>
      <c r="Y36" s="21"/>
      <c r="Z36" s="21"/>
      <c r="AA36" s="21"/>
      <c r="AB36" s="21"/>
      <c r="AC36" s="21"/>
    </row>
    <row r="37" ht="18.0" customHeight="1">
      <c r="A37" s="8" t="s">
        <v>1279</v>
      </c>
      <c r="B37" s="9">
        <v>43649.0</v>
      </c>
      <c r="C37" s="68" t="s">
        <v>27</v>
      </c>
      <c r="D37" s="69" t="s">
        <v>109</v>
      </c>
      <c r="E37" s="12" t="s">
        <v>367</v>
      </c>
      <c r="F37" s="13" t="s">
        <v>29</v>
      </c>
      <c r="G37" s="14"/>
      <c r="H37" s="15">
        <v>283.0</v>
      </c>
      <c r="I37" s="14"/>
      <c r="J37" s="15">
        <v>283.0</v>
      </c>
      <c r="K37" s="14"/>
      <c r="L37" s="14"/>
      <c r="M37" s="14"/>
      <c r="N37" s="16"/>
      <c r="O37" s="3">
        <f t="shared" si="1"/>
        <v>283</v>
      </c>
      <c r="P37" s="56"/>
      <c r="Q37" s="18" t="s">
        <v>30</v>
      </c>
      <c r="R37" s="18" t="s">
        <v>25</v>
      </c>
      <c r="S37" s="19" t="s">
        <v>110</v>
      </c>
      <c r="T37" s="45" t="s">
        <v>1314</v>
      </c>
      <c r="U37" s="21"/>
      <c r="V37" s="21"/>
      <c r="W37" s="21"/>
      <c r="X37" s="21"/>
      <c r="Y37" s="21"/>
      <c r="Z37" s="21"/>
      <c r="AA37" s="21"/>
      <c r="AB37" s="21"/>
      <c r="AC37" s="21"/>
    </row>
    <row r="38" ht="18.0" customHeight="1">
      <c r="A38" s="8" t="s">
        <v>1279</v>
      </c>
      <c r="B38" s="9">
        <v>43649.0</v>
      </c>
      <c r="C38" s="68" t="s">
        <v>20</v>
      </c>
      <c r="D38" s="69" t="s">
        <v>111</v>
      </c>
      <c r="E38" s="12" t="s">
        <v>367</v>
      </c>
      <c r="F38" s="13" t="s">
        <v>29</v>
      </c>
      <c r="G38" s="14"/>
      <c r="H38" s="15">
        <v>283.0</v>
      </c>
      <c r="I38" s="14"/>
      <c r="J38" s="15">
        <v>283.0</v>
      </c>
      <c r="K38" s="14"/>
      <c r="L38" s="14"/>
      <c r="M38" s="14"/>
      <c r="N38" s="16"/>
      <c r="O38" s="3">
        <f t="shared" si="1"/>
        <v>283</v>
      </c>
      <c r="P38" s="56"/>
      <c r="Q38" s="18" t="s">
        <v>34</v>
      </c>
      <c r="R38" s="18" t="s">
        <v>25</v>
      </c>
      <c r="S38" s="19" t="s">
        <v>112</v>
      </c>
      <c r="T38" s="45" t="s">
        <v>1315</v>
      </c>
      <c r="U38" s="21"/>
      <c r="V38" s="21"/>
      <c r="W38" s="21"/>
      <c r="X38" s="21"/>
      <c r="Y38" s="21"/>
      <c r="Z38" s="21"/>
      <c r="AA38" s="21"/>
      <c r="AB38" s="21"/>
      <c r="AC38" s="21"/>
    </row>
    <row r="39" ht="18.0" customHeight="1">
      <c r="A39" s="8" t="s">
        <v>1279</v>
      </c>
      <c r="B39" s="9">
        <v>43656.0</v>
      </c>
      <c r="C39" s="68" t="s">
        <v>27</v>
      </c>
      <c r="D39" s="69" t="s">
        <v>113</v>
      </c>
      <c r="E39" s="12" t="s">
        <v>367</v>
      </c>
      <c r="F39" s="13" t="s">
        <v>23</v>
      </c>
      <c r="G39" s="14"/>
      <c r="H39" s="15">
        <v>1179.0</v>
      </c>
      <c r="I39" s="14"/>
      <c r="J39" s="15">
        <v>1179.0</v>
      </c>
      <c r="K39" s="14"/>
      <c r="L39" s="14"/>
      <c r="M39" s="14"/>
      <c r="N39" s="16"/>
      <c r="O39" s="3">
        <f t="shared" si="1"/>
        <v>1179</v>
      </c>
      <c r="P39" s="56"/>
      <c r="Q39" s="18" t="s">
        <v>61</v>
      </c>
      <c r="R39" s="18" t="s">
        <v>25</v>
      </c>
      <c r="S39" s="19" t="s">
        <v>114</v>
      </c>
      <c r="T39" s="45" t="s">
        <v>1316</v>
      </c>
      <c r="U39" s="21"/>
      <c r="V39" s="21"/>
      <c r="W39" s="21"/>
      <c r="X39" s="21"/>
      <c r="Y39" s="21"/>
      <c r="Z39" s="21"/>
      <c r="AA39" s="21"/>
      <c r="AB39" s="21"/>
      <c r="AC39" s="21"/>
    </row>
    <row r="40" ht="18.0" customHeight="1">
      <c r="A40" s="8" t="s">
        <v>1279</v>
      </c>
      <c r="B40" s="9">
        <v>43656.0</v>
      </c>
      <c r="C40" s="68" t="s">
        <v>27</v>
      </c>
      <c r="D40" s="69" t="s">
        <v>115</v>
      </c>
      <c r="E40" s="12" t="s">
        <v>367</v>
      </c>
      <c r="F40" s="13" t="s">
        <v>23</v>
      </c>
      <c r="G40" s="14"/>
      <c r="H40" s="15">
        <v>1179.0</v>
      </c>
      <c r="I40" s="14"/>
      <c r="J40" s="15">
        <v>1179.0</v>
      </c>
      <c r="K40" s="14"/>
      <c r="L40" s="14"/>
      <c r="M40" s="14"/>
      <c r="N40" s="16"/>
      <c r="O40" s="3">
        <f t="shared" si="1"/>
        <v>1179</v>
      </c>
      <c r="P40" s="56"/>
      <c r="Q40" s="18" t="s">
        <v>34</v>
      </c>
      <c r="R40" s="18" t="s">
        <v>25</v>
      </c>
      <c r="S40" s="19" t="s">
        <v>116</v>
      </c>
      <c r="T40" s="45" t="s">
        <v>1317</v>
      </c>
      <c r="U40" s="21"/>
      <c r="V40" s="21"/>
      <c r="W40" s="21"/>
      <c r="X40" s="21"/>
      <c r="Y40" s="21"/>
      <c r="Z40" s="21"/>
      <c r="AA40" s="21"/>
      <c r="AB40" s="21"/>
      <c r="AC40" s="21"/>
    </row>
    <row r="41" ht="18.0" customHeight="1">
      <c r="A41" s="8" t="s">
        <v>1279</v>
      </c>
      <c r="B41" s="9">
        <v>43675.0</v>
      </c>
      <c r="C41" s="68" t="s">
        <v>27</v>
      </c>
      <c r="D41" s="69" t="s">
        <v>117</v>
      </c>
      <c r="E41" s="12" t="s">
        <v>367</v>
      </c>
      <c r="F41" s="13" t="s">
        <v>29</v>
      </c>
      <c r="G41" s="14"/>
      <c r="H41" s="15">
        <v>425.0</v>
      </c>
      <c r="I41" s="14"/>
      <c r="J41" s="15">
        <v>425.0</v>
      </c>
      <c r="K41" s="14"/>
      <c r="L41" s="14"/>
      <c r="M41" s="14"/>
      <c r="N41" s="16"/>
      <c r="O41" s="3">
        <f t="shared" si="1"/>
        <v>425</v>
      </c>
      <c r="P41" s="56"/>
      <c r="Q41" s="18" t="s">
        <v>30</v>
      </c>
      <c r="R41" s="18" t="s">
        <v>25</v>
      </c>
      <c r="S41" s="19" t="s">
        <v>118</v>
      </c>
      <c r="T41" s="45" t="s">
        <v>1318</v>
      </c>
      <c r="U41" s="21"/>
      <c r="V41" s="21"/>
      <c r="W41" s="21"/>
      <c r="X41" s="21"/>
      <c r="Y41" s="21"/>
      <c r="Z41" s="21"/>
      <c r="AA41" s="21"/>
      <c r="AB41" s="21"/>
      <c r="AC41" s="21"/>
    </row>
    <row r="42" ht="18.0" customHeight="1">
      <c r="A42" s="8" t="s">
        <v>1279</v>
      </c>
      <c r="B42" s="9">
        <v>43684.0</v>
      </c>
      <c r="C42" s="68" t="s">
        <v>27</v>
      </c>
      <c r="D42" s="69" t="s">
        <v>119</v>
      </c>
      <c r="E42" s="12" t="s">
        <v>367</v>
      </c>
      <c r="F42" s="13" t="s">
        <v>29</v>
      </c>
      <c r="G42" s="14"/>
      <c r="H42" s="15">
        <v>283.0</v>
      </c>
      <c r="I42" s="14"/>
      <c r="J42" s="15">
        <v>283.0</v>
      </c>
      <c r="K42" s="14"/>
      <c r="L42" s="14"/>
      <c r="M42" s="14"/>
      <c r="N42" s="16"/>
      <c r="O42" s="3">
        <f t="shared" si="1"/>
        <v>283</v>
      </c>
      <c r="P42" s="56"/>
      <c r="Q42" s="18" t="s">
        <v>34</v>
      </c>
      <c r="R42" s="18" t="s">
        <v>25</v>
      </c>
      <c r="S42" s="19" t="s">
        <v>120</v>
      </c>
      <c r="T42" s="45" t="s">
        <v>1319</v>
      </c>
      <c r="U42" s="21"/>
      <c r="V42" s="21"/>
      <c r="W42" s="21"/>
      <c r="X42" s="21"/>
      <c r="Y42" s="21"/>
      <c r="Z42" s="21"/>
      <c r="AA42" s="21"/>
      <c r="AB42" s="21"/>
      <c r="AC42" s="21"/>
    </row>
    <row r="43" ht="18.0" customHeight="1">
      <c r="A43" s="8" t="s">
        <v>1279</v>
      </c>
      <c r="B43" s="9">
        <v>43713.0</v>
      </c>
      <c r="C43" s="68" t="s">
        <v>121</v>
      </c>
      <c r="D43" s="69" t="s">
        <v>122</v>
      </c>
      <c r="E43" s="12" t="s">
        <v>367</v>
      </c>
      <c r="F43" s="13" t="s">
        <v>29</v>
      </c>
      <c r="G43" s="14"/>
      <c r="H43" s="15">
        <v>303.0</v>
      </c>
      <c r="I43" s="14"/>
      <c r="J43" s="15">
        <v>303.0</v>
      </c>
      <c r="K43" s="14"/>
      <c r="L43" s="14"/>
      <c r="M43" s="14"/>
      <c r="N43" s="16"/>
      <c r="O43" s="3">
        <f t="shared" si="1"/>
        <v>303</v>
      </c>
      <c r="P43" s="56"/>
      <c r="Q43" s="18" t="s">
        <v>34</v>
      </c>
      <c r="R43" s="18" t="s">
        <v>25</v>
      </c>
      <c r="S43" s="19" t="s">
        <v>123</v>
      </c>
      <c r="T43" s="45" t="s">
        <v>1320</v>
      </c>
      <c r="U43" s="21"/>
      <c r="V43" s="21"/>
      <c r="W43" s="21"/>
      <c r="X43" s="21"/>
      <c r="Y43" s="21"/>
      <c r="Z43" s="21"/>
      <c r="AA43" s="21"/>
      <c r="AB43" s="21"/>
      <c r="AC43" s="21"/>
    </row>
    <row r="44" ht="18.0" customHeight="1">
      <c r="A44" s="8" t="s">
        <v>1279</v>
      </c>
      <c r="B44" s="9">
        <v>43718.0</v>
      </c>
      <c r="C44" s="68" t="s">
        <v>20</v>
      </c>
      <c r="D44" s="69" t="s">
        <v>124</v>
      </c>
      <c r="E44" s="12" t="s">
        <v>367</v>
      </c>
      <c r="F44" s="13" t="s">
        <v>39</v>
      </c>
      <c r="G44" s="14"/>
      <c r="H44" s="15">
        <v>486.0</v>
      </c>
      <c r="I44" s="14"/>
      <c r="J44" s="15">
        <v>486.0</v>
      </c>
      <c r="K44" s="14"/>
      <c r="L44" s="14">
        <v>1000.0</v>
      </c>
      <c r="M44" s="14">
        <v>600.0</v>
      </c>
      <c r="N44" s="16"/>
      <c r="O44" s="3">
        <f t="shared" si="1"/>
        <v>2086</v>
      </c>
      <c r="P44" s="56"/>
      <c r="Q44" s="18" t="s">
        <v>125</v>
      </c>
      <c r="R44" s="18" t="s">
        <v>25</v>
      </c>
      <c r="S44" s="19" t="s">
        <v>126</v>
      </c>
      <c r="T44" s="45" t="s">
        <v>1321</v>
      </c>
      <c r="U44" s="21"/>
      <c r="V44" s="21"/>
      <c r="W44" s="21"/>
      <c r="X44" s="21"/>
      <c r="Y44" s="21"/>
      <c r="Z44" s="21"/>
      <c r="AA44" s="21"/>
      <c r="AB44" s="21"/>
      <c r="AC44" s="21"/>
    </row>
    <row r="45" ht="18.0" customHeight="1">
      <c r="A45" s="8" t="s">
        <v>1279</v>
      </c>
      <c r="B45" s="9">
        <v>43719.0</v>
      </c>
      <c r="C45" s="68" t="s">
        <v>27</v>
      </c>
      <c r="D45" s="69" t="s">
        <v>127</v>
      </c>
      <c r="E45" s="12" t="s">
        <v>367</v>
      </c>
      <c r="F45" s="13" t="s">
        <v>23</v>
      </c>
      <c r="G45" s="14"/>
      <c r="H45" s="15">
        <v>1005.0</v>
      </c>
      <c r="I45" s="14"/>
      <c r="J45" s="15">
        <v>1005.0</v>
      </c>
      <c r="K45" s="14"/>
      <c r="L45" s="14"/>
      <c r="M45" s="14">
        <f>266+900</f>
        <v>1166</v>
      </c>
      <c r="N45" s="16"/>
      <c r="O45" s="3">
        <f t="shared" si="1"/>
        <v>2171</v>
      </c>
      <c r="P45" s="56"/>
      <c r="Q45" s="18" t="s">
        <v>34</v>
      </c>
      <c r="R45" s="18" t="s">
        <v>25</v>
      </c>
      <c r="S45" s="19" t="s">
        <v>128</v>
      </c>
      <c r="T45" s="45" t="s">
        <v>1322</v>
      </c>
      <c r="U45" s="21"/>
      <c r="V45" s="21"/>
      <c r="W45" s="21"/>
      <c r="X45" s="21"/>
      <c r="Y45" s="21"/>
      <c r="Z45" s="21"/>
      <c r="AA45" s="21"/>
      <c r="AB45" s="21"/>
      <c r="AC45" s="21"/>
    </row>
    <row r="46" ht="18.0" customHeight="1">
      <c r="A46" s="8" t="s">
        <v>1279</v>
      </c>
      <c r="B46" s="9">
        <v>43731.0</v>
      </c>
      <c r="C46" s="68" t="s">
        <v>20</v>
      </c>
      <c r="D46" s="69" t="s">
        <v>129</v>
      </c>
      <c r="E46" s="12" t="s">
        <v>367</v>
      </c>
      <c r="F46" s="13" t="s">
        <v>23</v>
      </c>
      <c r="G46" s="14"/>
      <c r="H46" s="15">
        <v>1400.0</v>
      </c>
      <c r="I46" s="14"/>
      <c r="J46" s="15">
        <v>1400.0</v>
      </c>
      <c r="K46" s="14"/>
      <c r="L46" s="14"/>
      <c r="M46" s="14">
        <f>38*161.95+5</f>
        <v>6159.1</v>
      </c>
      <c r="N46" s="16"/>
      <c r="O46" s="3">
        <f t="shared" si="1"/>
        <v>7559.1</v>
      </c>
      <c r="P46" s="56"/>
      <c r="Q46" s="18" t="s">
        <v>34</v>
      </c>
      <c r="R46" s="18" t="s">
        <v>25</v>
      </c>
      <c r="S46" s="19" t="s">
        <v>130</v>
      </c>
      <c r="T46" s="45" t="s">
        <v>1323</v>
      </c>
      <c r="U46" s="21"/>
      <c r="V46" s="21"/>
      <c r="W46" s="21"/>
      <c r="X46" s="21"/>
      <c r="Y46" s="21"/>
      <c r="Z46" s="21"/>
      <c r="AA46" s="21"/>
      <c r="AB46" s="21"/>
      <c r="AC46" s="21"/>
    </row>
    <row r="47" ht="18.0" customHeight="1">
      <c r="A47" s="8" t="s">
        <v>1279</v>
      </c>
      <c r="B47" s="9">
        <v>43738.0</v>
      </c>
      <c r="C47" s="68" t="s">
        <v>27</v>
      </c>
      <c r="D47" s="69" t="s">
        <v>131</v>
      </c>
      <c r="E47" s="12" t="s">
        <v>367</v>
      </c>
      <c r="F47" s="13" t="s">
        <v>29</v>
      </c>
      <c r="G47" s="14"/>
      <c r="H47" s="15">
        <v>283.0</v>
      </c>
      <c r="I47" s="14"/>
      <c r="J47" s="15">
        <v>283.0</v>
      </c>
      <c r="K47" s="14"/>
      <c r="L47" s="14"/>
      <c r="M47" s="14"/>
      <c r="N47" s="16"/>
      <c r="O47" s="3">
        <f t="shared" si="1"/>
        <v>283</v>
      </c>
      <c r="P47" s="56"/>
      <c r="Q47" s="18" t="s">
        <v>34</v>
      </c>
      <c r="R47" s="18" t="s">
        <v>25</v>
      </c>
      <c r="S47" s="19" t="s">
        <v>132</v>
      </c>
      <c r="T47" s="45" t="s">
        <v>1324</v>
      </c>
      <c r="U47" s="21"/>
      <c r="V47" s="21"/>
      <c r="W47" s="21"/>
      <c r="X47" s="21"/>
      <c r="Y47" s="21"/>
      <c r="Z47" s="21"/>
      <c r="AA47" s="21"/>
      <c r="AB47" s="21"/>
      <c r="AC47" s="21"/>
    </row>
    <row r="48" ht="18.0" customHeight="1">
      <c r="A48" s="8" t="s">
        <v>1279</v>
      </c>
      <c r="B48" s="9">
        <v>43745.0</v>
      </c>
      <c r="C48" s="68" t="s">
        <v>20</v>
      </c>
      <c r="D48" s="69" t="s">
        <v>133</v>
      </c>
      <c r="E48" s="12" t="s">
        <v>367</v>
      </c>
      <c r="F48" s="13" t="s">
        <v>23</v>
      </c>
      <c r="G48" s="14"/>
      <c r="H48" s="15">
        <v>1179.0</v>
      </c>
      <c r="I48" s="14"/>
      <c r="J48" s="15">
        <v>1179.0</v>
      </c>
      <c r="K48" s="14"/>
      <c r="L48" s="14"/>
      <c r="M48" s="14">
        <v>598.0</v>
      </c>
      <c r="N48" s="16"/>
      <c r="O48" s="3">
        <f t="shared" si="1"/>
        <v>1777</v>
      </c>
      <c r="P48" s="56"/>
      <c r="Q48" s="18" t="s">
        <v>34</v>
      </c>
      <c r="R48" s="18" t="s">
        <v>25</v>
      </c>
      <c r="S48" s="19" t="s">
        <v>134</v>
      </c>
      <c r="T48" s="45" t="s">
        <v>1325</v>
      </c>
      <c r="U48" s="21"/>
      <c r="V48" s="21"/>
      <c r="W48" s="21"/>
      <c r="X48" s="21"/>
      <c r="Y48" s="21"/>
      <c r="Z48" s="21"/>
      <c r="AA48" s="21"/>
      <c r="AB48" s="21"/>
      <c r="AC48" s="21"/>
    </row>
    <row r="49" ht="18.0" customHeight="1">
      <c r="A49" s="8" t="s">
        <v>1279</v>
      </c>
      <c r="B49" s="9">
        <v>43755.0</v>
      </c>
      <c r="C49" s="68" t="s">
        <v>27</v>
      </c>
      <c r="D49" s="69" t="s">
        <v>135</v>
      </c>
      <c r="E49" s="12" t="s">
        <v>367</v>
      </c>
      <c r="F49" s="13" t="s">
        <v>29</v>
      </c>
      <c r="G49" s="14"/>
      <c r="H49" s="15">
        <v>283.0</v>
      </c>
      <c r="I49" s="14"/>
      <c r="J49" s="15">
        <v>283.0</v>
      </c>
      <c r="K49" s="14"/>
      <c r="L49" s="14"/>
      <c r="M49" s="14"/>
      <c r="N49" s="16"/>
      <c r="O49" s="3">
        <f t="shared" si="1"/>
        <v>283</v>
      </c>
      <c r="P49" s="56"/>
      <c r="Q49" s="18" t="s">
        <v>34</v>
      </c>
      <c r="R49" s="18" t="s">
        <v>25</v>
      </c>
      <c r="S49" s="19" t="s">
        <v>136</v>
      </c>
      <c r="T49" s="45" t="s">
        <v>1326</v>
      </c>
      <c r="U49" s="21"/>
      <c r="V49" s="21"/>
      <c r="W49" s="21"/>
      <c r="X49" s="21"/>
      <c r="Y49" s="21"/>
      <c r="Z49" s="21"/>
      <c r="AA49" s="21"/>
      <c r="AB49" s="21"/>
      <c r="AC49" s="21"/>
    </row>
    <row r="50" ht="18.0" customHeight="1">
      <c r="A50" s="8" t="s">
        <v>1279</v>
      </c>
      <c r="B50" s="9">
        <v>43755.0</v>
      </c>
      <c r="C50" s="68" t="s">
        <v>27</v>
      </c>
      <c r="D50" s="69" t="s">
        <v>137</v>
      </c>
      <c r="E50" s="12" t="s">
        <v>367</v>
      </c>
      <c r="F50" s="13" t="s">
        <v>23</v>
      </c>
      <c r="G50" s="14"/>
      <c r="H50" s="15">
        <v>1179.0</v>
      </c>
      <c r="I50" s="14"/>
      <c r="J50" s="15">
        <v>1179.0</v>
      </c>
      <c r="K50" s="14"/>
      <c r="L50" s="14"/>
      <c r="M50" s="14"/>
      <c r="N50" s="16"/>
      <c r="O50" s="3">
        <f t="shared" si="1"/>
        <v>1179</v>
      </c>
      <c r="P50" s="56"/>
      <c r="Q50" s="18" t="s">
        <v>34</v>
      </c>
      <c r="R50" s="18" t="s">
        <v>25</v>
      </c>
      <c r="S50" s="19" t="s">
        <v>138</v>
      </c>
      <c r="T50" s="45" t="s">
        <v>1327</v>
      </c>
      <c r="U50" s="21"/>
      <c r="V50" s="21"/>
      <c r="W50" s="21"/>
      <c r="X50" s="21"/>
      <c r="Y50" s="21"/>
      <c r="Z50" s="21"/>
      <c r="AA50" s="21"/>
      <c r="AB50" s="21"/>
      <c r="AC50" s="21"/>
    </row>
    <row r="51" ht="18.0" customHeight="1">
      <c r="A51" s="8" t="s">
        <v>1279</v>
      </c>
      <c r="B51" s="9">
        <v>43768.0</v>
      </c>
      <c r="C51" s="68" t="s">
        <v>27</v>
      </c>
      <c r="D51" s="69" t="s">
        <v>139</v>
      </c>
      <c r="E51" s="12" t="s">
        <v>367</v>
      </c>
      <c r="F51" s="13" t="s">
        <v>23</v>
      </c>
      <c r="G51" s="14"/>
      <c r="H51" s="15">
        <v>1179.0</v>
      </c>
      <c r="I51" s="14"/>
      <c r="J51" s="15">
        <v>1179.0</v>
      </c>
      <c r="K51" s="14"/>
      <c r="L51" s="14"/>
      <c r="M51" s="14"/>
      <c r="N51" s="16"/>
      <c r="O51" s="3">
        <f t="shared" si="1"/>
        <v>1179</v>
      </c>
      <c r="P51" s="56"/>
      <c r="Q51" s="18" t="s">
        <v>30</v>
      </c>
      <c r="R51" s="18" t="s">
        <v>25</v>
      </c>
      <c r="S51" s="19" t="s">
        <v>140</v>
      </c>
      <c r="T51" s="45" t="s">
        <v>1328</v>
      </c>
      <c r="U51" s="21"/>
      <c r="V51" s="21"/>
      <c r="W51" s="21"/>
      <c r="X51" s="21"/>
      <c r="Y51" s="21"/>
      <c r="Z51" s="21"/>
      <c r="AA51" s="21"/>
      <c r="AB51" s="21"/>
      <c r="AC51" s="21"/>
    </row>
    <row r="52" ht="18.0" customHeight="1">
      <c r="A52" s="8" t="s">
        <v>1279</v>
      </c>
      <c r="B52" s="9">
        <v>43774.0</v>
      </c>
      <c r="C52" s="68" t="s">
        <v>27</v>
      </c>
      <c r="D52" s="69" t="s">
        <v>141</v>
      </c>
      <c r="E52" s="12" t="s">
        <v>367</v>
      </c>
      <c r="F52" s="13" t="s">
        <v>23</v>
      </c>
      <c r="G52" s="14"/>
      <c r="H52" s="15">
        <v>1076.67</v>
      </c>
      <c r="I52" s="14"/>
      <c r="J52" s="15">
        <v>1076.67</v>
      </c>
      <c r="K52" s="14"/>
      <c r="L52" s="14"/>
      <c r="M52" s="14"/>
      <c r="N52" s="16"/>
      <c r="O52" s="3">
        <f t="shared" si="1"/>
        <v>1076.67</v>
      </c>
      <c r="P52" s="56"/>
      <c r="Q52" s="18">
        <v>15.0</v>
      </c>
      <c r="R52" s="18" t="s">
        <v>25</v>
      </c>
      <c r="S52" s="19" t="s">
        <v>142</v>
      </c>
      <c r="T52" s="45" t="s">
        <v>1329</v>
      </c>
      <c r="U52" s="21"/>
      <c r="V52" s="21"/>
      <c r="W52" s="21"/>
      <c r="X52" s="21"/>
      <c r="Y52" s="21"/>
      <c r="Z52" s="21"/>
      <c r="AA52" s="21"/>
      <c r="AB52" s="21"/>
      <c r="AC52" s="21"/>
    </row>
    <row r="53" ht="18.0" customHeight="1">
      <c r="A53" s="8" t="s">
        <v>1279</v>
      </c>
      <c r="B53" s="9">
        <v>43802.0</v>
      </c>
      <c r="C53" s="68" t="s">
        <v>20</v>
      </c>
      <c r="D53" s="69" t="s">
        <v>143</v>
      </c>
      <c r="E53" s="12" t="s">
        <v>367</v>
      </c>
      <c r="F53" s="13" t="s">
        <v>29</v>
      </c>
      <c r="G53" s="14"/>
      <c r="H53" s="15">
        <v>283.0</v>
      </c>
      <c r="I53" s="14"/>
      <c r="J53" s="15">
        <v>283.0</v>
      </c>
      <c r="K53" s="14"/>
      <c r="L53" s="14"/>
      <c r="M53" s="14"/>
      <c r="N53" s="16"/>
      <c r="O53" s="3">
        <f t="shared" si="1"/>
        <v>283</v>
      </c>
      <c r="P53" s="56"/>
      <c r="Q53" s="18" t="s">
        <v>34</v>
      </c>
      <c r="R53" s="18" t="s">
        <v>25</v>
      </c>
      <c r="S53" s="19" t="s">
        <v>144</v>
      </c>
      <c r="T53" s="45" t="s">
        <v>1330</v>
      </c>
      <c r="U53" s="21"/>
      <c r="V53" s="21"/>
      <c r="W53" s="21"/>
      <c r="X53" s="21"/>
      <c r="Y53" s="21"/>
      <c r="Z53" s="21"/>
      <c r="AA53" s="21"/>
      <c r="AB53" s="21"/>
      <c r="AC53" s="21"/>
    </row>
    <row r="54" ht="18.0" customHeight="1">
      <c r="A54" s="8" t="s">
        <v>1279</v>
      </c>
      <c r="B54" s="9">
        <v>43846.0</v>
      </c>
      <c r="C54" s="68" t="s">
        <v>27</v>
      </c>
      <c r="D54" s="69" t="s">
        <v>145</v>
      </c>
      <c r="E54" s="12" t="s">
        <v>367</v>
      </c>
      <c r="F54" s="13" t="s">
        <v>29</v>
      </c>
      <c r="G54" s="14"/>
      <c r="H54" s="15">
        <v>283.0</v>
      </c>
      <c r="I54" s="14"/>
      <c r="J54" s="15">
        <v>283.0</v>
      </c>
      <c r="K54" s="14"/>
      <c r="L54" s="14"/>
      <c r="M54" s="14"/>
      <c r="N54" s="16"/>
      <c r="O54" s="3">
        <f t="shared" si="1"/>
        <v>283</v>
      </c>
      <c r="P54" s="56"/>
      <c r="Q54" s="18" t="s">
        <v>34</v>
      </c>
      <c r="R54" s="18" t="s">
        <v>25</v>
      </c>
      <c r="S54" s="19" t="s">
        <v>146</v>
      </c>
      <c r="T54" s="45" t="s">
        <v>1331</v>
      </c>
      <c r="U54" s="21"/>
      <c r="V54" s="21"/>
      <c r="W54" s="21"/>
      <c r="X54" s="21"/>
      <c r="Y54" s="21"/>
      <c r="Z54" s="21"/>
      <c r="AA54" s="21"/>
      <c r="AB54" s="21"/>
      <c r="AC54" s="21"/>
    </row>
    <row r="55" ht="18.0" customHeight="1">
      <c r="A55" s="8" t="s">
        <v>1279</v>
      </c>
      <c r="B55" s="9">
        <v>43861.0</v>
      </c>
      <c r="C55" s="68" t="s">
        <v>20</v>
      </c>
      <c r="D55" s="69" t="s">
        <v>147</v>
      </c>
      <c r="E55" s="12" t="s">
        <v>367</v>
      </c>
      <c r="F55" s="13" t="s">
        <v>29</v>
      </c>
      <c r="G55" s="14"/>
      <c r="H55" s="15">
        <v>283.0</v>
      </c>
      <c r="I55" s="14"/>
      <c r="J55" s="15">
        <v>283.0</v>
      </c>
      <c r="K55" s="14"/>
      <c r="L55" s="14"/>
      <c r="M55" s="14"/>
      <c r="N55" s="16"/>
      <c r="O55" s="3">
        <f t="shared" si="1"/>
        <v>283</v>
      </c>
      <c r="P55" s="56"/>
      <c r="Q55" s="18" t="s">
        <v>34</v>
      </c>
      <c r="R55" s="18" t="s">
        <v>25</v>
      </c>
      <c r="S55" s="19" t="s">
        <v>148</v>
      </c>
      <c r="T55" s="45" t="s">
        <v>1332</v>
      </c>
      <c r="U55" s="21"/>
      <c r="V55" s="21"/>
      <c r="W55" s="21"/>
      <c r="X55" s="21"/>
      <c r="Y55" s="21"/>
      <c r="Z55" s="21"/>
      <c r="AA55" s="21"/>
      <c r="AB55" s="21"/>
      <c r="AC55" s="21"/>
    </row>
    <row r="56" ht="18.0" customHeight="1">
      <c r="A56" s="8" t="s">
        <v>1279</v>
      </c>
      <c r="B56" s="9">
        <v>43867.0</v>
      </c>
      <c r="C56" s="68" t="s">
        <v>27</v>
      </c>
      <c r="D56" s="69" t="s">
        <v>149</v>
      </c>
      <c r="E56" s="12" t="s">
        <v>367</v>
      </c>
      <c r="F56" s="13" t="s">
        <v>39</v>
      </c>
      <c r="G56" s="14"/>
      <c r="H56" s="15">
        <v>425.0</v>
      </c>
      <c r="I56" s="14"/>
      <c r="J56" s="15">
        <v>425.0</v>
      </c>
      <c r="K56" s="14"/>
      <c r="L56" s="14"/>
      <c r="M56" s="14"/>
      <c r="N56" s="16"/>
      <c r="O56" s="3">
        <f t="shared" si="1"/>
        <v>425</v>
      </c>
      <c r="P56" s="56"/>
      <c r="Q56" s="18" t="s">
        <v>30</v>
      </c>
      <c r="R56" s="18" t="s">
        <v>25</v>
      </c>
      <c r="S56" s="19" t="s">
        <v>150</v>
      </c>
      <c r="T56" s="45" t="s">
        <v>1333</v>
      </c>
      <c r="U56" s="21"/>
      <c r="V56" s="21"/>
      <c r="W56" s="21"/>
      <c r="X56" s="21"/>
      <c r="Y56" s="21"/>
      <c r="Z56" s="21"/>
      <c r="AA56" s="21"/>
      <c r="AB56" s="21"/>
      <c r="AC56" s="21"/>
    </row>
    <row r="57" ht="18.0" customHeight="1">
      <c r="A57" s="8" t="s">
        <v>1279</v>
      </c>
      <c r="B57" s="9">
        <v>43878.0</v>
      </c>
      <c r="C57" s="68" t="s">
        <v>27</v>
      </c>
      <c r="D57" s="69" t="s">
        <v>151</v>
      </c>
      <c r="E57" s="12" t="s">
        <v>367</v>
      </c>
      <c r="F57" s="13" t="s">
        <v>29</v>
      </c>
      <c r="G57" s="14"/>
      <c r="H57" s="15">
        <v>283.0</v>
      </c>
      <c r="I57" s="14"/>
      <c r="J57" s="15">
        <v>283.0</v>
      </c>
      <c r="K57" s="14"/>
      <c r="L57" s="14"/>
      <c r="M57" s="14"/>
      <c r="N57" s="16"/>
      <c r="O57" s="3">
        <f t="shared" si="1"/>
        <v>283</v>
      </c>
      <c r="P57" s="56"/>
      <c r="Q57" s="18" t="s">
        <v>34</v>
      </c>
      <c r="R57" s="18" t="s">
        <v>25</v>
      </c>
      <c r="S57" s="19" t="s">
        <v>152</v>
      </c>
      <c r="T57" s="45" t="s">
        <v>1334</v>
      </c>
      <c r="U57" s="21"/>
      <c r="V57" s="21"/>
      <c r="W57" s="21"/>
      <c r="X57" s="21"/>
      <c r="Y57" s="21"/>
      <c r="Z57" s="21"/>
      <c r="AA57" s="21"/>
      <c r="AB57" s="21"/>
      <c r="AC57" s="21"/>
    </row>
    <row r="58" ht="18.0" customHeight="1">
      <c r="A58" s="8" t="s">
        <v>1279</v>
      </c>
      <c r="B58" s="9">
        <v>43888.0</v>
      </c>
      <c r="C58" s="68" t="s">
        <v>20</v>
      </c>
      <c r="D58" s="69" t="s">
        <v>153</v>
      </c>
      <c r="E58" s="12" t="s">
        <v>367</v>
      </c>
      <c r="F58" s="13" t="s">
        <v>29</v>
      </c>
      <c r="G58" s="14"/>
      <c r="H58" s="15">
        <v>283.0</v>
      </c>
      <c r="I58" s="14"/>
      <c r="J58" s="15">
        <v>283.0</v>
      </c>
      <c r="K58" s="14"/>
      <c r="L58" s="14"/>
      <c r="M58" s="14"/>
      <c r="N58" s="16"/>
      <c r="O58" s="3">
        <f t="shared" si="1"/>
        <v>283</v>
      </c>
      <c r="P58" s="56"/>
      <c r="Q58" s="18" t="s">
        <v>34</v>
      </c>
      <c r="R58" s="18" t="s">
        <v>25</v>
      </c>
      <c r="S58" s="19" t="s">
        <v>154</v>
      </c>
      <c r="T58" s="45" t="s">
        <v>1335</v>
      </c>
      <c r="U58" s="21"/>
      <c r="V58" s="21"/>
      <c r="W58" s="21"/>
      <c r="X58" s="21"/>
      <c r="Y58" s="21"/>
      <c r="Z58" s="21"/>
      <c r="AA58" s="21"/>
      <c r="AB58" s="21"/>
      <c r="AC58" s="21"/>
    </row>
    <row r="59" ht="18.0" customHeight="1">
      <c r="A59" s="8" t="s">
        <v>1279</v>
      </c>
      <c r="B59" s="9">
        <v>43892.0</v>
      </c>
      <c r="C59" s="68" t="s">
        <v>20</v>
      </c>
      <c r="D59" s="69" t="s">
        <v>155</v>
      </c>
      <c r="E59" s="12" t="s">
        <v>367</v>
      </c>
      <c r="F59" s="13" t="s">
        <v>29</v>
      </c>
      <c r="G59" s="14"/>
      <c r="H59" s="15">
        <v>283.0</v>
      </c>
      <c r="I59" s="14"/>
      <c r="J59" s="15">
        <v>283.0</v>
      </c>
      <c r="K59" s="14"/>
      <c r="L59" s="14"/>
      <c r="M59" s="14">
        <v>199.0</v>
      </c>
      <c r="N59" s="16"/>
      <c r="O59" s="3">
        <f t="shared" si="1"/>
        <v>482</v>
      </c>
      <c r="P59" s="56"/>
      <c r="Q59" s="18" t="s">
        <v>61</v>
      </c>
      <c r="R59" s="18" t="s">
        <v>25</v>
      </c>
      <c r="S59" s="19" t="s">
        <v>156</v>
      </c>
      <c r="T59" s="45" t="s">
        <v>1336</v>
      </c>
      <c r="U59" s="21"/>
      <c r="V59" s="21"/>
      <c r="W59" s="21"/>
      <c r="X59" s="21"/>
      <c r="Y59" s="21"/>
      <c r="Z59" s="21"/>
      <c r="AA59" s="21"/>
      <c r="AB59" s="21"/>
      <c r="AC59" s="21"/>
    </row>
    <row r="60" ht="18.0" customHeight="1">
      <c r="A60" s="8" t="s">
        <v>1279</v>
      </c>
      <c r="B60" s="9">
        <v>43903.0</v>
      </c>
      <c r="C60" s="68" t="s">
        <v>20</v>
      </c>
      <c r="D60" s="69" t="s">
        <v>160</v>
      </c>
      <c r="E60" s="12" t="s">
        <v>367</v>
      </c>
      <c r="F60" s="13" t="s">
        <v>39</v>
      </c>
      <c r="G60" s="14"/>
      <c r="H60" s="15">
        <v>1231.0</v>
      </c>
      <c r="I60" s="14"/>
      <c r="J60" s="15">
        <v>1231.0</v>
      </c>
      <c r="K60" s="14">
        <v>350.0</v>
      </c>
      <c r="L60" s="14"/>
      <c r="M60" s="14"/>
      <c r="N60" s="16"/>
      <c r="O60" s="3">
        <f t="shared" si="1"/>
        <v>1581</v>
      </c>
      <c r="P60" s="56"/>
      <c r="Q60" s="18" t="s">
        <v>30</v>
      </c>
      <c r="R60" s="18" t="s">
        <v>25</v>
      </c>
      <c r="S60" s="19" t="s">
        <v>161</v>
      </c>
      <c r="T60" s="45" t="s">
        <v>1337</v>
      </c>
      <c r="U60" s="21"/>
      <c r="V60" s="21"/>
      <c r="W60" s="21"/>
      <c r="X60" s="21"/>
      <c r="Y60" s="21"/>
      <c r="Z60" s="21"/>
      <c r="AA60" s="21"/>
      <c r="AB60" s="21"/>
      <c r="AC60" s="21"/>
    </row>
    <row r="61" ht="18.0" customHeight="1">
      <c r="A61" s="8" t="s">
        <v>1279</v>
      </c>
      <c r="B61" s="9">
        <v>43920.0</v>
      </c>
      <c r="C61" s="68" t="s">
        <v>27</v>
      </c>
      <c r="D61" s="69" t="s">
        <v>162</v>
      </c>
      <c r="E61" s="12" t="s">
        <v>367</v>
      </c>
      <c r="F61" s="13" t="s">
        <v>23</v>
      </c>
      <c r="G61" s="14"/>
      <c r="H61" s="15">
        <v>1243.35</v>
      </c>
      <c r="I61" s="14"/>
      <c r="J61" s="15">
        <v>1243.35</v>
      </c>
      <c r="K61" s="14"/>
      <c r="L61" s="14"/>
      <c r="M61" s="14">
        <v>250.0</v>
      </c>
      <c r="N61" s="16"/>
      <c r="O61" s="3">
        <f t="shared" si="1"/>
        <v>1493.35</v>
      </c>
      <c r="P61" s="56"/>
      <c r="Q61" s="18" t="s">
        <v>61</v>
      </c>
      <c r="R61" s="18" t="s">
        <v>25</v>
      </c>
      <c r="S61" s="19" t="s">
        <v>163</v>
      </c>
      <c r="T61" s="45" t="s">
        <v>1338</v>
      </c>
      <c r="U61" s="21"/>
      <c r="V61" s="21"/>
      <c r="W61" s="21"/>
      <c r="X61" s="21"/>
      <c r="Y61" s="21"/>
      <c r="Z61" s="21"/>
      <c r="AA61" s="21"/>
      <c r="AB61" s="21"/>
      <c r="AC61" s="21"/>
    </row>
    <row r="62" ht="18.0" customHeight="1">
      <c r="A62" s="8" t="s">
        <v>1279</v>
      </c>
      <c r="B62" s="9">
        <v>43943.0</v>
      </c>
      <c r="C62" s="68" t="s">
        <v>20</v>
      </c>
      <c r="D62" s="69" t="s">
        <v>166</v>
      </c>
      <c r="E62" s="12" t="s">
        <v>367</v>
      </c>
      <c r="F62" s="13" t="s">
        <v>29</v>
      </c>
      <c r="G62" s="14"/>
      <c r="H62" s="15">
        <v>283.0</v>
      </c>
      <c r="I62" s="14"/>
      <c r="J62" s="15">
        <v>283.0</v>
      </c>
      <c r="K62" s="14"/>
      <c r="L62" s="14"/>
      <c r="M62" s="14">
        <v>359.0</v>
      </c>
      <c r="N62" s="16"/>
      <c r="O62" s="3">
        <f t="shared" si="1"/>
        <v>642</v>
      </c>
      <c r="P62" s="56"/>
      <c r="Q62" s="18" t="s">
        <v>34</v>
      </c>
      <c r="R62" s="18" t="s">
        <v>25</v>
      </c>
      <c r="S62" s="19" t="s">
        <v>167</v>
      </c>
      <c r="T62" s="45" t="s">
        <v>1339</v>
      </c>
      <c r="U62" s="21"/>
      <c r="V62" s="21"/>
      <c r="W62" s="21"/>
      <c r="X62" s="21"/>
      <c r="Y62" s="21"/>
      <c r="Z62" s="21"/>
      <c r="AA62" s="21"/>
      <c r="AB62" s="21"/>
      <c r="AC62" s="21"/>
    </row>
    <row r="63" ht="18.0" customHeight="1">
      <c r="A63" s="8" t="s">
        <v>1279</v>
      </c>
      <c r="B63" s="9">
        <v>43949.0</v>
      </c>
      <c r="C63" s="68" t="s">
        <v>20</v>
      </c>
      <c r="D63" s="69" t="s">
        <v>168</v>
      </c>
      <c r="E63" s="12" t="s">
        <v>367</v>
      </c>
      <c r="F63" s="13" t="s">
        <v>29</v>
      </c>
      <c r="G63" s="14"/>
      <c r="H63" s="15">
        <v>283.0</v>
      </c>
      <c r="I63" s="14"/>
      <c r="J63" s="15">
        <v>283.0</v>
      </c>
      <c r="K63" s="14"/>
      <c r="L63" s="14"/>
      <c r="M63" s="14"/>
      <c r="N63" s="16"/>
      <c r="O63" s="3">
        <f t="shared" si="1"/>
        <v>283</v>
      </c>
      <c r="P63" s="56"/>
      <c r="Q63" s="18" t="s">
        <v>61</v>
      </c>
      <c r="R63" s="18" t="s">
        <v>25</v>
      </c>
      <c r="S63" s="19" t="s">
        <v>169</v>
      </c>
      <c r="T63" s="45" t="s">
        <v>1340</v>
      </c>
      <c r="U63" s="21"/>
      <c r="V63" s="21"/>
      <c r="W63" s="21"/>
      <c r="X63" s="21"/>
      <c r="Y63" s="21"/>
      <c r="Z63" s="21"/>
      <c r="AA63" s="21"/>
      <c r="AB63" s="21"/>
      <c r="AC63" s="21"/>
    </row>
    <row r="64" ht="18.0" customHeight="1">
      <c r="A64" s="8" t="s">
        <v>1279</v>
      </c>
      <c r="B64" s="9">
        <v>43950.0</v>
      </c>
      <c r="C64" s="68" t="s">
        <v>20</v>
      </c>
      <c r="D64" s="69" t="s">
        <v>170</v>
      </c>
      <c r="E64" s="12" t="s">
        <v>367</v>
      </c>
      <c r="F64" s="13" t="s">
        <v>23</v>
      </c>
      <c r="G64" s="14"/>
      <c r="H64" s="15">
        <v>1179.0</v>
      </c>
      <c r="I64" s="14"/>
      <c r="J64" s="15">
        <v>1179.0</v>
      </c>
      <c r="K64" s="14"/>
      <c r="L64" s="14"/>
      <c r="M64" s="14"/>
      <c r="N64" s="16"/>
      <c r="O64" s="3">
        <f t="shared" si="1"/>
        <v>1179</v>
      </c>
      <c r="P64" s="56"/>
      <c r="Q64" s="18" t="s">
        <v>30</v>
      </c>
      <c r="R64" s="18" t="s">
        <v>25</v>
      </c>
      <c r="S64" s="19" t="s">
        <v>171</v>
      </c>
      <c r="T64" s="45" t="s">
        <v>1341</v>
      </c>
      <c r="U64" s="21"/>
      <c r="V64" s="21"/>
      <c r="W64" s="21"/>
      <c r="X64" s="21"/>
      <c r="Y64" s="21"/>
      <c r="Z64" s="21"/>
      <c r="AA64" s="21"/>
      <c r="AB64" s="21"/>
      <c r="AC64" s="21"/>
    </row>
    <row r="65" ht="18.0" customHeight="1">
      <c r="A65" s="8" t="s">
        <v>1279</v>
      </c>
      <c r="B65" s="9">
        <v>43955.0</v>
      </c>
      <c r="C65" s="68" t="s">
        <v>27</v>
      </c>
      <c r="D65" s="69" t="s">
        <v>172</v>
      </c>
      <c r="E65" s="12" t="s">
        <v>367</v>
      </c>
      <c r="F65" s="13" t="s">
        <v>39</v>
      </c>
      <c r="G65" s="14"/>
      <c r="H65" s="15">
        <v>425.0</v>
      </c>
      <c r="I65" s="14"/>
      <c r="J65" s="15">
        <v>425.0</v>
      </c>
      <c r="K65" s="14"/>
      <c r="L65" s="14"/>
      <c r="M65" s="14"/>
      <c r="N65" s="16"/>
      <c r="O65" s="3">
        <f t="shared" si="1"/>
        <v>425</v>
      </c>
      <c r="P65" s="56"/>
      <c r="Q65" s="18" t="s">
        <v>30</v>
      </c>
      <c r="R65" s="18" t="s">
        <v>25</v>
      </c>
      <c r="S65" s="19" t="s">
        <v>173</v>
      </c>
      <c r="T65" s="45" t="s">
        <v>1342</v>
      </c>
      <c r="U65" s="21"/>
      <c r="V65" s="21"/>
      <c r="W65" s="21"/>
      <c r="X65" s="21"/>
      <c r="Y65" s="21"/>
      <c r="Z65" s="21"/>
      <c r="AA65" s="21"/>
      <c r="AB65" s="21"/>
      <c r="AC65" s="21"/>
    </row>
    <row r="66" ht="18.0" customHeight="1">
      <c r="A66" s="8" t="s">
        <v>1279</v>
      </c>
      <c r="B66" s="9">
        <v>43958.0</v>
      </c>
      <c r="C66" s="68" t="s">
        <v>27</v>
      </c>
      <c r="D66" s="69" t="s">
        <v>177</v>
      </c>
      <c r="E66" s="12" t="s">
        <v>367</v>
      </c>
      <c r="F66" s="13" t="s">
        <v>39</v>
      </c>
      <c r="G66" s="14"/>
      <c r="H66" s="15">
        <v>425.0</v>
      </c>
      <c r="I66" s="14"/>
      <c r="J66" s="15">
        <v>425.0</v>
      </c>
      <c r="K66" s="14"/>
      <c r="L66" s="14"/>
      <c r="M66" s="14"/>
      <c r="N66" s="16"/>
      <c r="O66" s="3">
        <f t="shared" si="1"/>
        <v>425</v>
      </c>
      <c r="P66" s="56"/>
      <c r="Q66" s="18" t="s">
        <v>30</v>
      </c>
      <c r="R66" s="18" t="s">
        <v>25</v>
      </c>
      <c r="S66" s="19" t="s">
        <v>178</v>
      </c>
      <c r="T66" s="45" t="s">
        <v>1343</v>
      </c>
      <c r="U66" s="21"/>
      <c r="V66" s="21"/>
      <c r="W66" s="21"/>
      <c r="X66" s="21"/>
      <c r="Y66" s="21"/>
      <c r="Z66" s="21"/>
      <c r="AA66" s="21"/>
      <c r="AB66" s="21"/>
      <c r="AC66" s="21"/>
    </row>
    <row r="67" ht="18.0" customHeight="1">
      <c r="A67" s="8" t="s">
        <v>1279</v>
      </c>
      <c r="B67" s="9">
        <v>43958.0</v>
      </c>
      <c r="C67" s="68" t="s">
        <v>27</v>
      </c>
      <c r="D67" s="69" t="s">
        <v>179</v>
      </c>
      <c r="E67" s="12" t="s">
        <v>367</v>
      </c>
      <c r="F67" s="13" t="s">
        <v>39</v>
      </c>
      <c r="G67" s="14"/>
      <c r="H67" s="15">
        <v>835.0</v>
      </c>
      <c r="I67" s="14"/>
      <c r="J67" s="15">
        <v>835.0</v>
      </c>
      <c r="K67" s="14">
        <v>250.0</v>
      </c>
      <c r="L67" s="14"/>
      <c r="M67" s="14"/>
      <c r="N67" s="16"/>
      <c r="O67" s="3">
        <f t="shared" si="1"/>
        <v>1085</v>
      </c>
      <c r="P67" s="56"/>
      <c r="Q67" s="18" t="s">
        <v>34</v>
      </c>
      <c r="R67" s="18" t="s">
        <v>25</v>
      </c>
      <c r="S67" s="19" t="s">
        <v>180</v>
      </c>
      <c r="T67" s="45" t="s">
        <v>1344</v>
      </c>
      <c r="U67" s="21"/>
      <c r="V67" s="21"/>
      <c r="W67" s="21"/>
      <c r="X67" s="21"/>
      <c r="Y67" s="21"/>
      <c r="Z67" s="21"/>
      <c r="AA67" s="21"/>
      <c r="AB67" s="21"/>
      <c r="AC67" s="21"/>
    </row>
    <row r="68" ht="18.0" customHeight="1">
      <c r="A68" s="8" t="s">
        <v>1279</v>
      </c>
      <c r="B68" s="9">
        <v>43962.0</v>
      </c>
      <c r="C68" s="68" t="s">
        <v>20</v>
      </c>
      <c r="D68" s="69" t="s">
        <v>181</v>
      </c>
      <c r="E68" s="12" t="s">
        <v>367</v>
      </c>
      <c r="F68" s="13" t="s">
        <v>39</v>
      </c>
      <c r="G68" s="14"/>
      <c r="H68" s="15">
        <v>425.0</v>
      </c>
      <c r="I68" s="14"/>
      <c r="J68" s="15">
        <v>425.0</v>
      </c>
      <c r="K68" s="14"/>
      <c r="L68" s="14"/>
      <c r="M68" s="14"/>
      <c r="N68" s="16"/>
      <c r="O68" s="3">
        <f t="shared" si="1"/>
        <v>425</v>
      </c>
      <c r="P68" s="56"/>
      <c r="Q68" s="18" t="s">
        <v>34</v>
      </c>
      <c r="R68" s="18" t="s">
        <v>25</v>
      </c>
      <c r="S68" s="19" t="s">
        <v>182</v>
      </c>
      <c r="T68" s="45" t="s">
        <v>1345</v>
      </c>
      <c r="U68" s="21"/>
      <c r="V68" s="21"/>
      <c r="W68" s="21"/>
      <c r="X68" s="21"/>
      <c r="Y68" s="21"/>
      <c r="Z68" s="21"/>
      <c r="AA68" s="21"/>
      <c r="AB68" s="21"/>
      <c r="AC68" s="21"/>
    </row>
    <row r="69" ht="18.0" customHeight="1">
      <c r="A69" s="8" t="s">
        <v>1279</v>
      </c>
      <c r="B69" s="9">
        <v>43965.0</v>
      </c>
      <c r="C69" s="68" t="s">
        <v>27</v>
      </c>
      <c r="D69" s="69" t="s">
        <v>183</v>
      </c>
      <c r="E69" s="12" t="s">
        <v>367</v>
      </c>
      <c r="F69" s="13" t="s">
        <v>39</v>
      </c>
      <c r="G69" s="14"/>
      <c r="H69" s="15">
        <v>665.0</v>
      </c>
      <c r="I69" s="14"/>
      <c r="J69" s="15">
        <v>665.0</v>
      </c>
      <c r="K69" s="14"/>
      <c r="L69" s="14"/>
      <c r="M69" s="14"/>
      <c r="N69" s="16"/>
      <c r="O69" s="3">
        <f t="shared" si="1"/>
        <v>665</v>
      </c>
      <c r="P69" s="56"/>
      <c r="Q69" s="18">
        <v>11.0</v>
      </c>
      <c r="R69" s="18" t="s">
        <v>25</v>
      </c>
      <c r="S69" s="19" t="s">
        <v>184</v>
      </c>
      <c r="T69" s="45" t="s">
        <v>1346</v>
      </c>
      <c r="U69" s="21"/>
      <c r="V69" s="21"/>
      <c r="W69" s="21"/>
      <c r="X69" s="21"/>
      <c r="Y69" s="21"/>
      <c r="Z69" s="21"/>
      <c r="AA69" s="21"/>
      <c r="AB69" s="21"/>
      <c r="AC69" s="21"/>
    </row>
    <row r="70" ht="18.0" customHeight="1">
      <c r="A70" s="8" t="s">
        <v>1279</v>
      </c>
      <c r="B70" s="9">
        <v>43965.0</v>
      </c>
      <c r="C70" s="68" t="s">
        <v>27</v>
      </c>
      <c r="D70" s="69" t="s">
        <v>185</v>
      </c>
      <c r="E70" s="12" t="s">
        <v>367</v>
      </c>
      <c r="F70" s="13" t="s">
        <v>39</v>
      </c>
      <c r="G70" s="14"/>
      <c r="H70" s="15">
        <v>698.0</v>
      </c>
      <c r="I70" s="14"/>
      <c r="J70" s="15">
        <v>698.0</v>
      </c>
      <c r="K70" s="14"/>
      <c r="L70" s="14"/>
      <c r="M70" s="14"/>
      <c r="N70" s="16"/>
      <c r="O70" s="3">
        <f t="shared" si="1"/>
        <v>698</v>
      </c>
      <c r="P70" s="56"/>
      <c r="Q70" s="18">
        <v>11.0</v>
      </c>
      <c r="R70" s="18" t="s">
        <v>25</v>
      </c>
      <c r="S70" s="19" t="s">
        <v>186</v>
      </c>
      <c r="T70" s="45" t="s">
        <v>1347</v>
      </c>
      <c r="U70" s="21"/>
      <c r="V70" s="21"/>
      <c r="W70" s="21"/>
      <c r="X70" s="21"/>
      <c r="Y70" s="21"/>
      <c r="Z70" s="21"/>
      <c r="AA70" s="21"/>
      <c r="AB70" s="21"/>
      <c r="AC70" s="21"/>
    </row>
    <row r="71" ht="18.0" customHeight="1">
      <c r="A71" s="8" t="s">
        <v>1279</v>
      </c>
      <c r="B71" s="9">
        <v>43965.0</v>
      </c>
      <c r="C71" s="68" t="s">
        <v>27</v>
      </c>
      <c r="D71" s="69" t="s">
        <v>187</v>
      </c>
      <c r="E71" s="12" t="s">
        <v>367</v>
      </c>
      <c r="F71" s="13" t="s">
        <v>23</v>
      </c>
      <c r="G71" s="14"/>
      <c r="H71" s="15">
        <v>1179.0</v>
      </c>
      <c r="I71" s="14"/>
      <c r="J71" s="15">
        <v>1179.0</v>
      </c>
      <c r="K71" s="14"/>
      <c r="L71" s="14"/>
      <c r="M71" s="14"/>
      <c r="N71" s="16"/>
      <c r="O71" s="3">
        <f t="shared" si="1"/>
        <v>1179</v>
      </c>
      <c r="P71" s="56"/>
      <c r="Q71" s="18" t="s">
        <v>61</v>
      </c>
      <c r="R71" s="18" t="s">
        <v>25</v>
      </c>
      <c r="S71" s="19" t="s">
        <v>188</v>
      </c>
      <c r="T71" s="45" t="s">
        <v>1348</v>
      </c>
      <c r="U71" s="21"/>
      <c r="V71" s="21"/>
      <c r="W71" s="21"/>
      <c r="X71" s="21"/>
      <c r="Y71" s="21"/>
      <c r="Z71" s="21"/>
      <c r="AA71" s="21"/>
      <c r="AB71" s="21"/>
      <c r="AC71" s="21"/>
    </row>
    <row r="72" ht="18.0" customHeight="1">
      <c r="A72" s="8" t="s">
        <v>1279</v>
      </c>
      <c r="B72" s="9">
        <v>43966.0</v>
      </c>
      <c r="C72" s="68" t="s">
        <v>20</v>
      </c>
      <c r="D72" s="69" t="s">
        <v>189</v>
      </c>
      <c r="E72" s="12" t="s">
        <v>367</v>
      </c>
      <c r="F72" s="13" t="s">
        <v>29</v>
      </c>
      <c r="G72" s="14"/>
      <c r="H72" s="15">
        <v>283.0</v>
      </c>
      <c r="I72" s="14"/>
      <c r="J72" s="15">
        <v>283.0</v>
      </c>
      <c r="K72" s="14"/>
      <c r="L72" s="14"/>
      <c r="M72" s="14">
        <v>410.0</v>
      </c>
      <c r="N72" s="16"/>
      <c r="O72" s="3">
        <f t="shared" si="1"/>
        <v>693</v>
      </c>
      <c r="P72" s="56"/>
      <c r="Q72" s="18" t="s">
        <v>34</v>
      </c>
      <c r="R72" s="18" t="s">
        <v>25</v>
      </c>
      <c r="S72" s="19" t="s">
        <v>190</v>
      </c>
      <c r="T72" s="45" t="s">
        <v>1349</v>
      </c>
      <c r="U72" s="21"/>
      <c r="V72" s="21"/>
      <c r="W72" s="21"/>
      <c r="X72" s="21"/>
      <c r="Y72" s="21"/>
      <c r="Z72" s="21"/>
      <c r="AA72" s="21"/>
      <c r="AB72" s="21"/>
      <c r="AC72" s="21"/>
    </row>
    <row r="73" ht="18.0" customHeight="1">
      <c r="A73" s="8" t="s">
        <v>1279</v>
      </c>
      <c r="B73" s="9">
        <v>43966.0</v>
      </c>
      <c r="C73" s="68" t="s">
        <v>20</v>
      </c>
      <c r="D73" s="69" t="s">
        <v>191</v>
      </c>
      <c r="E73" s="12" t="s">
        <v>367</v>
      </c>
      <c r="F73" s="13" t="s">
        <v>39</v>
      </c>
      <c r="G73" s="14"/>
      <c r="H73" s="15">
        <v>425.0</v>
      </c>
      <c r="I73" s="14"/>
      <c r="J73" s="15">
        <v>425.0</v>
      </c>
      <c r="K73" s="14"/>
      <c r="L73" s="14"/>
      <c r="M73" s="14"/>
      <c r="N73" s="16"/>
      <c r="O73" s="3">
        <f t="shared" si="1"/>
        <v>425</v>
      </c>
      <c r="P73" s="56"/>
      <c r="Q73" s="18" t="s">
        <v>30</v>
      </c>
      <c r="R73" s="18" t="s">
        <v>25</v>
      </c>
      <c r="S73" s="19" t="s">
        <v>192</v>
      </c>
      <c r="T73" s="45" t="s">
        <v>1350</v>
      </c>
      <c r="U73" s="21"/>
      <c r="V73" s="21"/>
      <c r="W73" s="21"/>
      <c r="X73" s="21"/>
      <c r="Y73" s="21"/>
      <c r="Z73" s="21"/>
      <c r="AA73" s="21"/>
      <c r="AB73" s="21"/>
      <c r="AC73" s="21"/>
    </row>
    <row r="74" ht="18.0" customHeight="1">
      <c r="A74" s="8" t="s">
        <v>1279</v>
      </c>
      <c r="B74" s="9">
        <v>43972.0</v>
      </c>
      <c r="C74" s="68" t="s">
        <v>27</v>
      </c>
      <c r="D74" s="69" t="s">
        <v>193</v>
      </c>
      <c r="E74" s="12" t="s">
        <v>367</v>
      </c>
      <c r="F74" s="13" t="s">
        <v>29</v>
      </c>
      <c r="G74" s="14"/>
      <c r="H74" s="15">
        <v>342.67</v>
      </c>
      <c r="I74" s="14"/>
      <c r="J74" s="15">
        <v>342.67</v>
      </c>
      <c r="K74" s="14"/>
      <c r="L74" s="14"/>
      <c r="M74" s="14"/>
      <c r="N74" s="16"/>
      <c r="O74" s="3">
        <f t="shared" si="1"/>
        <v>342.67</v>
      </c>
      <c r="P74" s="56"/>
      <c r="Q74" s="18" t="s">
        <v>34</v>
      </c>
      <c r="R74" s="18" t="s">
        <v>25</v>
      </c>
      <c r="S74" s="19" t="s">
        <v>194</v>
      </c>
      <c r="T74" s="45" t="s">
        <v>1351</v>
      </c>
      <c r="U74" s="21"/>
      <c r="V74" s="21"/>
      <c r="W74" s="21"/>
      <c r="X74" s="21"/>
      <c r="Y74" s="21"/>
      <c r="Z74" s="21"/>
      <c r="AA74" s="21"/>
      <c r="AB74" s="21"/>
      <c r="AC74" s="21"/>
    </row>
    <row r="75" ht="18.0" customHeight="1">
      <c r="A75" s="8" t="s">
        <v>1279</v>
      </c>
      <c r="B75" s="9">
        <v>43978.0</v>
      </c>
      <c r="C75" s="68" t="s">
        <v>27</v>
      </c>
      <c r="D75" s="69" t="s">
        <v>195</v>
      </c>
      <c r="E75" s="12" t="s">
        <v>367</v>
      </c>
      <c r="F75" s="13" t="s">
        <v>39</v>
      </c>
      <c r="G75" s="14"/>
      <c r="H75" s="15">
        <v>425.0</v>
      </c>
      <c r="I75" s="14"/>
      <c r="J75" s="15">
        <v>425.0</v>
      </c>
      <c r="K75" s="14"/>
      <c r="L75" s="14"/>
      <c r="M75" s="14"/>
      <c r="N75" s="16"/>
      <c r="O75" s="3">
        <f t="shared" si="1"/>
        <v>425</v>
      </c>
      <c r="P75" s="56"/>
      <c r="Q75" s="18" t="s">
        <v>196</v>
      </c>
      <c r="R75" s="18" t="s">
        <v>25</v>
      </c>
      <c r="S75" s="19" t="s">
        <v>197</v>
      </c>
      <c r="T75" s="45" t="s">
        <v>1352</v>
      </c>
      <c r="U75" s="21"/>
      <c r="V75" s="21"/>
      <c r="W75" s="21"/>
      <c r="X75" s="21"/>
      <c r="Y75" s="21"/>
      <c r="Z75" s="21"/>
      <c r="AA75" s="21"/>
      <c r="AB75" s="21"/>
      <c r="AC75" s="21"/>
    </row>
    <row r="76" ht="18.0" customHeight="1">
      <c r="A76" s="8" t="s">
        <v>1279</v>
      </c>
      <c r="B76" s="9">
        <v>43978.0</v>
      </c>
      <c r="C76" s="68" t="s">
        <v>27</v>
      </c>
      <c r="D76" s="69" t="s">
        <v>198</v>
      </c>
      <c r="E76" s="12" t="s">
        <v>367</v>
      </c>
      <c r="F76" s="13" t="s">
        <v>39</v>
      </c>
      <c r="G76" s="14"/>
      <c r="H76" s="15">
        <v>425.0</v>
      </c>
      <c r="I76" s="14"/>
      <c r="J76" s="15">
        <v>425.0</v>
      </c>
      <c r="K76" s="14"/>
      <c r="L76" s="14"/>
      <c r="M76" s="14"/>
      <c r="N76" s="16"/>
      <c r="O76" s="3">
        <f t="shared" si="1"/>
        <v>425</v>
      </c>
      <c r="P76" s="56"/>
      <c r="Q76" s="18" t="s">
        <v>34</v>
      </c>
      <c r="R76" s="18" t="s">
        <v>25</v>
      </c>
      <c r="S76" s="19" t="s">
        <v>199</v>
      </c>
      <c r="T76" s="45" t="s">
        <v>1353</v>
      </c>
      <c r="U76" s="21"/>
      <c r="V76" s="21"/>
      <c r="W76" s="21"/>
      <c r="X76" s="21"/>
      <c r="Y76" s="21"/>
      <c r="Z76" s="21"/>
      <c r="AA76" s="21"/>
      <c r="AB76" s="21"/>
      <c r="AC76" s="21"/>
    </row>
    <row r="77" ht="18.0" customHeight="1">
      <c r="A77" s="8" t="s">
        <v>1279</v>
      </c>
      <c r="B77" s="9">
        <v>43979.0</v>
      </c>
      <c r="C77" s="68" t="s">
        <v>27</v>
      </c>
      <c r="D77" s="69" t="s">
        <v>200</v>
      </c>
      <c r="E77" s="12" t="s">
        <v>367</v>
      </c>
      <c r="F77" s="13" t="s">
        <v>39</v>
      </c>
      <c r="G77" s="14"/>
      <c r="H77" s="15">
        <v>425.0</v>
      </c>
      <c r="I77" s="14"/>
      <c r="J77" s="15">
        <v>425.0</v>
      </c>
      <c r="K77" s="14"/>
      <c r="L77" s="14"/>
      <c r="M77" s="14"/>
      <c r="N77" s="16"/>
      <c r="O77" s="3">
        <f t="shared" si="1"/>
        <v>425</v>
      </c>
      <c r="P77" s="56"/>
      <c r="Q77" s="18" t="s">
        <v>34</v>
      </c>
      <c r="R77" s="18" t="s">
        <v>25</v>
      </c>
      <c r="S77" s="19" t="s">
        <v>201</v>
      </c>
      <c r="T77" s="45" t="s">
        <v>1354</v>
      </c>
      <c r="U77" s="21"/>
      <c r="V77" s="21"/>
      <c r="W77" s="21"/>
      <c r="X77" s="21"/>
      <c r="Y77" s="21"/>
      <c r="Z77" s="21"/>
      <c r="AA77" s="21"/>
      <c r="AB77" s="21"/>
      <c r="AC77" s="21"/>
    </row>
    <row r="78" ht="18.0" customHeight="1">
      <c r="A78" s="8" t="s">
        <v>1279</v>
      </c>
      <c r="B78" s="9">
        <v>43983.0</v>
      </c>
      <c r="C78" s="68" t="s">
        <v>20</v>
      </c>
      <c r="D78" s="69" t="s">
        <v>202</v>
      </c>
      <c r="E78" s="12" t="s">
        <v>367</v>
      </c>
      <c r="F78" s="13" t="s">
        <v>23</v>
      </c>
      <c r="G78" s="14"/>
      <c r="H78" s="15">
        <v>1330.0</v>
      </c>
      <c r="I78" s="14"/>
      <c r="J78" s="15">
        <v>1330.0</v>
      </c>
      <c r="K78" s="14">
        <v>350.0</v>
      </c>
      <c r="L78" s="14"/>
      <c r="M78" s="14"/>
      <c r="N78" s="16"/>
      <c r="O78" s="3">
        <f t="shared" si="1"/>
        <v>1680</v>
      </c>
      <c r="P78" s="56"/>
      <c r="Q78" s="18">
        <v>15.0</v>
      </c>
      <c r="R78" s="18" t="s">
        <v>25</v>
      </c>
      <c r="S78" s="19" t="s">
        <v>203</v>
      </c>
      <c r="T78" s="45" t="s">
        <v>1355</v>
      </c>
      <c r="U78" s="21"/>
      <c r="V78" s="21"/>
      <c r="W78" s="21"/>
      <c r="X78" s="21"/>
      <c r="Y78" s="21"/>
      <c r="Z78" s="21"/>
      <c r="AA78" s="21"/>
      <c r="AB78" s="21"/>
      <c r="AC78" s="21"/>
    </row>
    <row r="79" ht="18.0" customHeight="1">
      <c r="A79" s="8" t="s">
        <v>1279</v>
      </c>
      <c r="B79" s="9">
        <v>43983.0</v>
      </c>
      <c r="C79" s="68" t="s">
        <v>20</v>
      </c>
      <c r="D79" s="69" t="s">
        <v>204</v>
      </c>
      <c r="E79" s="12" t="s">
        <v>367</v>
      </c>
      <c r="F79" s="13" t="s">
        <v>23</v>
      </c>
      <c r="G79" s="14"/>
      <c r="H79" s="15">
        <v>2110.33</v>
      </c>
      <c r="I79" s="14"/>
      <c r="J79" s="15">
        <v>2110.33</v>
      </c>
      <c r="K79" s="14">
        <v>500.0</v>
      </c>
      <c r="L79" s="14"/>
      <c r="M79" s="14"/>
      <c r="N79" s="16"/>
      <c r="O79" s="3">
        <f t="shared" si="1"/>
        <v>2610.33</v>
      </c>
      <c r="P79" s="56"/>
      <c r="Q79" s="18" t="s">
        <v>61</v>
      </c>
      <c r="R79" s="18" t="s">
        <v>25</v>
      </c>
      <c r="S79" s="19" t="s">
        <v>203</v>
      </c>
      <c r="T79" s="45" t="s">
        <v>1356</v>
      </c>
      <c r="U79" s="21"/>
      <c r="V79" s="21"/>
      <c r="W79" s="21"/>
      <c r="X79" s="21"/>
      <c r="Y79" s="21"/>
      <c r="Z79" s="21"/>
      <c r="AA79" s="21"/>
      <c r="AB79" s="21"/>
      <c r="AC79" s="21"/>
    </row>
    <row r="80" ht="18.0" customHeight="1">
      <c r="A80" s="8" t="s">
        <v>1279</v>
      </c>
      <c r="B80" s="9">
        <v>43983.0</v>
      </c>
      <c r="C80" s="68" t="s">
        <v>20</v>
      </c>
      <c r="D80" s="69" t="s">
        <v>205</v>
      </c>
      <c r="E80" s="12" t="s">
        <v>367</v>
      </c>
      <c r="F80" s="13" t="s">
        <v>23</v>
      </c>
      <c r="G80" s="14"/>
      <c r="H80" s="15">
        <v>405.0</v>
      </c>
      <c r="I80" s="14"/>
      <c r="J80" s="15">
        <v>405.0</v>
      </c>
      <c r="K80" s="14">
        <v>350.0</v>
      </c>
      <c r="L80" s="14"/>
      <c r="M80" s="14"/>
      <c r="N80" s="16"/>
      <c r="O80" s="3">
        <f t="shared" si="1"/>
        <v>755</v>
      </c>
      <c r="P80" s="56"/>
      <c r="Q80" s="18" t="s">
        <v>61</v>
      </c>
      <c r="R80" s="18" t="s">
        <v>25</v>
      </c>
      <c r="S80" s="19" t="s">
        <v>203</v>
      </c>
      <c r="T80" s="45" t="s">
        <v>1357</v>
      </c>
      <c r="U80" s="21"/>
      <c r="V80" s="21"/>
      <c r="W80" s="21"/>
      <c r="X80" s="21"/>
      <c r="Y80" s="21"/>
      <c r="Z80" s="21"/>
      <c r="AA80" s="21"/>
      <c r="AB80" s="21"/>
      <c r="AC80" s="21"/>
    </row>
    <row r="81" ht="18.0" customHeight="1">
      <c r="A81" s="8" t="s">
        <v>1279</v>
      </c>
      <c r="B81" s="9">
        <v>43984.0</v>
      </c>
      <c r="C81" s="68" t="s">
        <v>27</v>
      </c>
      <c r="D81" s="69" t="s">
        <v>206</v>
      </c>
      <c r="E81" s="12" t="s">
        <v>367</v>
      </c>
      <c r="F81" s="13" t="s">
        <v>39</v>
      </c>
      <c r="G81" s="14"/>
      <c r="H81" s="15">
        <v>472.33</v>
      </c>
      <c r="I81" s="14"/>
      <c r="J81" s="15">
        <v>472.33</v>
      </c>
      <c r="K81" s="14"/>
      <c r="L81" s="14">
        <f>1530+240</f>
        <v>1770</v>
      </c>
      <c r="M81" s="14">
        <v>380.0</v>
      </c>
      <c r="N81" s="16"/>
      <c r="O81" s="3">
        <f t="shared" si="1"/>
        <v>2622.33</v>
      </c>
      <c r="P81" s="56"/>
      <c r="Q81" s="18" t="s">
        <v>61</v>
      </c>
      <c r="R81" s="18" t="s">
        <v>25</v>
      </c>
      <c r="S81" s="19" t="s">
        <v>207</v>
      </c>
      <c r="T81" s="45" t="s">
        <v>1358</v>
      </c>
      <c r="U81" s="21"/>
      <c r="V81" s="21"/>
      <c r="W81" s="21"/>
      <c r="X81" s="21"/>
      <c r="Y81" s="21"/>
      <c r="Z81" s="21"/>
      <c r="AA81" s="21"/>
      <c r="AB81" s="21"/>
      <c r="AC81" s="21"/>
    </row>
    <row r="82" ht="18.0" customHeight="1">
      <c r="A82" s="8" t="s">
        <v>1279</v>
      </c>
      <c r="B82" s="9">
        <v>43986.0</v>
      </c>
      <c r="C82" s="68" t="s">
        <v>27</v>
      </c>
      <c r="D82" s="69" t="s">
        <v>208</v>
      </c>
      <c r="E82" s="12" t="s">
        <v>367</v>
      </c>
      <c r="F82" s="13" t="s">
        <v>39</v>
      </c>
      <c r="G82" s="14"/>
      <c r="H82" s="15">
        <v>425.0</v>
      </c>
      <c r="I82" s="14"/>
      <c r="J82" s="15">
        <v>425.0</v>
      </c>
      <c r="K82" s="14"/>
      <c r="L82" s="14"/>
      <c r="M82" s="14"/>
      <c r="N82" s="16"/>
      <c r="O82" s="3">
        <f t="shared" si="1"/>
        <v>425</v>
      </c>
      <c r="P82" s="56"/>
      <c r="Q82" s="18" t="s">
        <v>34</v>
      </c>
      <c r="R82" s="18" t="s">
        <v>25</v>
      </c>
      <c r="S82" s="19" t="s">
        <v>209</v>
      </c>
      <c r="T82" s="45" t="s">
        <v>1359</v>
      </c>
      <c r="U82" s="21"/>
      <c r="V82" s="21"/>
      <c r="W82" s="21"/>
      <c r="X82" s="21"/>
      <c r="Y82" s="21"/>
      <c r="Z82" s="21"/>
      <c r="AA82" s="21"/>
      <c r="AB82" s="21"/>
      <c r="AC82" s="21"/>
    </row>
    <row r="83" ht="18.0" customHeight="1">
      <c r="A83" s="8" t="s">
        <v>1279</v>
      </c>
      <c r="B83" s="9">
        <v>43986.0</v>
      </c>
      <c r="C83" s="68" t="s">
        <v>27</v>
      </c>
      <c r="D83" s="69" t="s">
        <v>210</v>
      </c>
      <c r="E83" s="12" t="s">
        <v>367</v>
      </c>
      <c r="F83" s="13" t="s">
        <v>39</v>
      </c>
      <c r="G83" s="14"/>
      <c r="H83" s="15">
        <v>425.0</v>
      </c>
      <c r="I83" s="14"/>
      <c r="J83" s="15">
        <v>425.0</v>
      </c>
      <c r="K83" s="14"/>
      <c r="L83" s="14"/>
      <c r="M83" s="14"/>
      <c r="N83" s="16"/>
      <c r="O83" s="3">
        <f t="shared" si="1"/>
        <v>425</v>
      </c>
      <c r="P83" s="56"/>
      <c r="Q83" s="18" t="s">
        <v>34</v>
      </c>
      <c r="R83" s="18" t="s">
        <v>25</v>
      </c>
      <c r="S83" s="19" t="s">
        <v>211</v>
      </c>
      <c r="T83" s="45" t="s">
        <v>1360</v>
      </c>
      <c r="U83" s="21"/>
      <c r="V83" s="21"/>
      <c r="W83" s="21"/>
      <c r="X83" s="21"/>
      <c r="Y83" s="21"/>
      <c r="Z83" s="21"/>
      <c r="AA83" s="21"/>
      <c r="AB83" s="21"/>
      <c r="AC83" s="21"/>
    </row>
    <row r="84" ht="18.0" customHeight="1">
      <c r="A84" s="8" t="s">
        <v>1279</v>
      </c>
      <c r="B84" s="9">
        <v>43990.0</v>
      </c>
      <c r="C84" s="68" t="s">
        <v>27</v>
      </c>
      <c r="D84" s="69" t="s">
        <v>212</v>
      </c>
      <c r="E84" s="12" t="s">
        <v>367</v>
      </c>
      <c r="F84" s="13" t="s">
        <v>39</v>
      </c>
      <c r="G84" s="14"/>
      <c r="H84" s="15">
        <v>425.0</v>
      </c>
      <c r="I84" s="14"/>
      <c r="J84" s="15">
        <v>425.0</v>
      </c>
      <c r="K84" s="14"/>
      <c r="L84" s="14"/>
      <c r="M84" s="14"/>
      <c r="N84" s="16"/>
      <c r="O84" s="3">
        <f t="shared" si="1"/>
        <v>425</v>
      </c>
      <c r="P84" s="56"/>
      <c r="Q84" s="18" t="s">
        <v>213</v>
      </c>
      <c r="R84" s="18" t="s">
        <v>25</v>
      </c>
      <c r="S84" s="19" t="s">
        <v>214</v>
      </c>
      <c r="T84" s="45" t="s">
        <v>1361</v>
      </c>
      <c r="U84" s="21"/>
      <c r="V84" s="21"/>
      <c r="W84" s="21"/>
      <c r="X84" s="21"/>
      <c r="Y84" s="21"/>
      <c r="Z84" s="21"/>
      <c r="AA84" s="21"/>
      <c r="AB84" s="21"/>
      <c r="AC84" s="21"/>
    </row>
    <row r="85" ht="18.0" customHeight="1">
      <c r="A85" s="8" t="s">
        <v>1279</v>
      </c>
      <c r="B85" s="9">
        <v>43992.0</v>
      </c>
      <c r="C85" s="68" t="s">
        <v>20</v>
      </c>
      <c r="D85" s="69" t="s">
        <v>215</v>
      </c>
      <c r="E85" s="12" t="s">
        <v>367</v>
      </c>
      <c r="F85" s="13" t="s">
        <v>39</v>
      </c>
      <c r="G85" s="14"/>
      <c r="H85" s="15">
        <v>426.33</v>
      </c>
      <c r="I85" s="14"/>
      <c r="J85" s="15">
        <v>426.33</v>
      </c>
      <c r="K85" s="14"/>
      <c r="L85" s="14"/>
      <c r="M85" s="14"/>
      <c r="N85" s="16"/>
      <c r="O85" s="3">
        <f t="shared" si="1"/>
        <v>426.33</v>
      </c>
      <c r="P85" s="56"/>
      <c r="Q85" s="18" t="s">
        <v>61</v>
      </c>
      <c r="R85" s="18" t="s">
        <v>25</v>
      </c>
      <c r="S85" s="19" t="s">
        <v>216</v>
      </c>
      <c r="T85" s="45" t="s">
        <v>1362</v>
      </c>
      <c r="U85" s="21"/>
      <c r="V85" s="21"/>
      <c r="W85" s="21"/>
      <c r="X85" s="21"/>
      <c r="Y85" s="21"/>
      <c r="Z85" s="21"/>
      <c r="AA85" s="21"/>
      <c r="AB85" s="21"/>
      <c r="AC85" s="21"/>
    </row>
    <row r="86" ht="18.0" customHeight="1">
      <c r="A86" s="8" t="s">
        <v>1279</v>
      </c>
      <c r="B86" s="9">
        <v>43994.0</v>
      </c>
      <c r="C86" s="68" t="s">
        <v>27</v>
      </c>
      <c r="D86" s="69" t="s">
        <v>217</v>
      </c>
      <c r="E86" s="12" t="s">
        <v>367</v>
      </c>
      <c r="F86" s="13" t="s">
        <v>39</v>
      </c>
      <c r="G86" s="14"/>
      <c r="H86" s="15">
        <v>452.67</v>
      </c>
      <c r="I86" s="14"/>
      <c r="J86" s="15">
        <v>452.67</v>
      </c>
      <c r="K86" s="14"/>
      <c r="L86" s="14"/>
      <c r="M86" s="14"/>
      <c r="N86" s="16"/>
      <c r="O86" s="3">
        <f t="shared" si="1"/>
        <v>452.67</v>
      </c>
      <c r="P86" s="56"/>
      <c r="Q86" s="18" t="s">
        <v>34</v>
      </c>
      <c r="R86" s="18" t="s">
        <v>25</v>
      </c>
      <c r="S86" s="19" t="s">
        <v>218</v>
      </c>
      <c r="T86" s="45" t="s">
        <v>1363</v>
      </c>
      <c r="U86" s="21"/>
      <c r="V86" s="21"/>
      <c r="W86" s="21"/>
      <c r="X86" s="21"/>
      <c r="Y86" s="21"/>
      <c r="Z86" s="21"/>
      <c r="AA86" s="21"/>
      <c r="AB86" s="21"/>
      <c r="AC86" s="21"/>
    </row>
    <row r="87" ht="18.0" customHeight="1">
      <c r="A87" s="8" t="s">
        <v>1279</v>
      </c>
      <c r="B87" s="9">
        <v>44000.0</v>
      </c>
      <c r="C87" s="68" t="s">
        <v>27</v>
      </c>
      <c r="D87" s="69" t="s">
        <v>219</v>
      </c>
      <c r="E87" s="12" t="s">
        <v>367</v>
      </c>
      <c r="F87" s="13" t="s">
        <v>39</v>
      </c>
      <c r="G87" s="14"/>
      <c r="H87" s="15">
        <v>425.0</v>
      </c>
      <c r="I87" s="14"/>
      <c r="J87" s="15">
        <v>425.0</v>
      </c>
      <c r="K87" s="14"/>
      <c r="L87" s="14"/>
      <c r="M87" s="14"/>
      <c r="N87" s="16"/>
      <c r="O87" s="3">
        <f t="shared" si="1"/>
        <v>425</v>
      </c>
      <c r="P87" s="56"/>
      <c r="Q87" s="18" t="s">
        <v>34</v>
      </c>
      <c r="R87" s="18" t="s">
        <v>25</v>
      </c>
      <c r="S87" s="19" t="s">
        <v>220</v>
      </c>
      <c r="T87" s="45" t="s">
        <v>1364</v>
      </c>
      <c r="U87" s="21"/>
      <c r="V87" s="21"/>
      <c r="W87" s="21"/>
      <c r="X87" s="21"/>
      <c r="Y87" s="21"/>
      <c r="Z87" s="21"/>
      <c r="AA87" s="21"/>
      <c r="AB87" s="21"/>
      <c r="AC87" s="21"/>
    </row>
    <row r="88" ht="18.0" customHeight="1">
      <c r="A88" s="8" t="s">
        <v>1279</v>
      </c>
      <c r="B88" s="9">
        <v>44006.0</v>
      </c>
      <c r="C88" s="68" t="s">
        <v>27</v>
      </c>
      <c r="D88" s="69" t="s">
        <v>221</v>
      </c>
      <c r="E88" s="12" t="s">
        <v>367</v>
      </c>
      <c r="F88" s="13" t="s">
        <v>39</v>
      </c>
      <c r="G88" s="14"/>
      <c r="H88" s="15">
        <v>457.0</v>
      </c>
      <c r="I88" s="14"/>
      <c r="J88" s="15">
        <v>457.0</v>
      </c>
      <c r="K88" s="14"/>
      <c r="L88" s="14"/>
      <c r="M88" s="14"/>
      <c r="N88" s="16"/>
      <c r="O88" s="3">
        <f t="shared" si="1"/>
        <v>457</v>
      </c>
      <c r="P88" s="56"/>
      <c r="Q88" s="18" t="s">
        <v>34</v>
      </c>
      <c r="R88" s="18" t="s">
        <v>25</v>
      </c>
      <c r="S88" s="19" t="s">
        <v>222</v>
      </c>
      <c r="T88" s="45" t="s">
        <v>1365</v>
      </c>
      <c r="U88" s="21"/>
      <c r="V88" s="21"/>
      <c r="W88" s="21"/>
      <c r="X88" s="21"/>
      <c r="Y88" s="21"/>
      <c r="Z88" s="21"/>
      <c r="AA88" s="21"/>
      <c r="AB88" s="21"/>
      <c r="AC88" s="21"/>
    </row>
    <row r="89" ht="18.0" customHeight="1">
      <c r="A89" s="8" t="s">
        <v>1279</v>
      </c>
      <c r="B89" s="9">
        <v>44006.0</v>
      </c>
      <c r="C89" s="68" t="s">
        <v>20</v>
      </c>
      <c r="D89" s="69" t="s">
        <v>223</v>
      </c>
      <c r="E89" s="12" t="s">
        <v>367</v>
      </c>
      <c r="F89" s="13" t="s">
        <v>39</v>
      </c>
      <c r="G89" s="14"/>
      <c r="H89" s="15">
        <v>425.0</v>
      </c>
      <c r="I89" s="14"/>
      <c r="J89" s="15">
        <v>425.0</v>
      </c>
      <c r="K89" s="14"/>
      <c r="L89" s="14"/>
      <c r="M89" s="14"/>
      <c r="N89" s="16"/>
      <c r="O89" s="3">
        <f t="shared" si="1"/>
        <v>425</v>
      </c>
      <c r="P89" s="56"/>
      <c r="Q89" s="18" t="s">
        <v>61</v>
      </c>
      <c r="R89" s="18" t="s">
        <v>25</v>
      </c>
      <c r="S89" s="19" t="s">
        <v>224</v>
      </c>
      <c r="T89" s="45" t="s">
        <v>1366</v>
      </c>
      <c r="U89" s="21"/>
      <c r="V89" s="21"/>
      <c r="W89" s="21"/>
      <c r="X89" s="21"/>
      <c r="Y89" s="21"/>
      <c r="Z89" s="21"/>
      <c r="AA89" s="21"/>
      <c r="AB89" s="21"/>
      <c r="AC89" s="21"/>
    </row>
    <row r="90" ht="18.0" customHeight="1">
      <c r="A90" s="8" t="s">
        <v>1279</v>
      </c>
      <c r="B90" s="9">
        <v>44007.0</v>
      </c>
      <c r="C90" s="68" t="s">
        <v>20</v>
      </c>
      <c r="D90" s="69" t="s">
        <v>225</v>
      </c>
      <c r="E90" s="12" t="s">
        <v>367</v>
      </c>
      <c r="F90" s="13" t="s">
        <v>23</v>
      </c>
      <c r="G90" s="14"/>
      <c r="H90" s="15">
        <v>1179.0</v>
      </c>
      <c r="I90" s="14"/>
      <c r="J90" s="15">
        <v>1179.0</v>
      </c>
      <c r="K90" s="14">
        <v>350.0</v>
      </c>
      <c r="L90" s="14"/>
      <c r="M90" s="14"/>
      <c r="N90" s="16"/>
      <c r="O90" s="3">
        <f t="shared" si="1"/>
        <v>1529</v>
      </c>
      <c r="P90" s="56"/>
      <c r="Q90" s="18" t="s">
        <v>34</v>
      </c>
      <c r="R90" s="18" t="s">
        <v>25</v>
      </c>
      <c r="S90" s="19" t="s">
        <v>226</v>
      </c>
      <c r="T90" s="45" t="s">
        <v>1367</v>
      </c>
      <c r="U90" s="21"/>
      <c r="V90" s="21"/>
      <c r="W90" s="21"/>
      <c r="X90" s="21"/>
      <c r="Y90" s="21"/>
      <c r="Z90" s="21"/>
      <c r="AA90" s="21"/>
      <c r="AB90" s="21"/>
      <c r="AC90" s="21"/>
    </row>
    <row r="91" ht="18.0" customHeight="1">
      <c r="A91" s="8" t="s">
        <v>1279</v>
      </c>
      <c r="B91" s="9">
        <v>44008.0</v>
      </c>
      <c r="C91" s="68" t="s">
        <v>20</v>
      </c>
      <c r="D91" s="69" t="s">
        <v>227</v>
      </c>
      <c r="E91" s="12" t="s">
        <v>367</v>
      </c>
      <c r="F91" s="13" t="s">
        <v>39</v>
      </c>
      <c r="G91" s="14"/>
      <c r="H91" s="15">
        <v>425.0</v>
      </c>
      <c r="I91" s="14"/>
      <c r="J91" s="15">
        <v>425.0</v>
      </c>
      <c r="K91" s="14"/>
      <c r="L91" s="14"/>
      <c r="M91" s="14">
        <v>359.0</v>
      </c>
      <c r="N91" s="16"/>
      <c r="O91" s="3">
        <f t="shared" si="1"/>
        <v>784</v>
      </c>
      <c r="P91" s="56"/>
      <c r="Q91" s="18" t="s">
        <v>34</v>
      </c>
      <c r="R91" s="18" t="s">
        <v>25</v>
      </c>
      <c r="S91" s="19" t="s">
        <v>228</v>
      </c>
      <c r="T91" s="45" t="s">
        <v>1368</v>
      </c>
      <c r="U91" s="21"/>
      <c r="V91" s="21"/>
      <c r="W91" s="21"/>
      <c r="X91" s="21"/>
      <c r="Y91" s="21"/>
      <c r="Z91" s="21"/>
      <c r="AA91" s="21"/>
      <c r="AB91" s="21"/>
      <c r="AC91" s="21"/>
    </row>
    <row r="92" ht="18.0" customHeight="1">
      <c r="A92" s="8" t="s">
        <v>1279</v>
      </c>
      <c r="B92" s="9">
        <v>44008.0</v>
      </c>
      <c r="C92" s="68" t="s">
        <v>20</v>
      </c>
      <c r="D92" s="69" t="s">
        <v>229</v>
      </c>
      <c r="E92" s="12" t="s">
        <v>367</v>
      </c>
      <c r="F92" s="13" t="s">
        <v>39</v>
      </c>
      <c r="G92" s="14"/>
      <c r="H92" s="15">
        <v>425.0</v>
      </c>
      <c r="I92" s="14"/>
      <c r="J92" s="15">
        <v>425.0</v>
      </c>
      <c r="K92" s="14"/>
      <c r="L92" s="14"/>
      <c r="M92" s="14"/>
      <c r="N92" s="16"/>
      <c r="O92" s="3">
        <f t="shared" si="1"/>
        <v>425</v>
      </c>
      <c r="P92" s="56"/>
      <c r="Q92" s="18" t="s">
        <v>34</v>
      </c>
      <c r="R92" s="18" t="s">
        <v>25</v>
      </c>
      <c r="S92" s="19" t="s">
        <v>230</v>
      </c>
      <c r="T92" s="45" t="s">
        <v>1369</v>
      </c>
      <c r="U92" s="21"/>
      <c r="V92" s="21"/>
      <c r="W92" s="21"/>
      <c r="X92" s="21"/>
      <c r="Y92" s="21"/>
      <c r="Z92" s="21"/>
      <c r="AA92" s="21"/>
      <c r="AB92" s="21"/>
      <c r="AC92" s="21"/>
    </row>
    <row r="93" ht="18.0" customHeight="1">
      <c r="A93" s="8" t="s">
        <v>1279</v>
      </c>
      <c r="B93" s="9">
        <v>44013.0</v>
      </c>
      <c r="C93" s="68" t="s">
        <v>27</v>
      </c>
      <c r="D93" s="69" t="s">
        <v>231</v>
      </c>
      <c r="E93" s="12" t="s">
        <v>367</v>
      </c>
      <c r="F93" s="13" t="s">
        <v>23</v>
      </c>
      <c r="G93" s="14"/>
      <c r="H93" s="15">
        <v>1179.0</v>
      </c>
      <c r="I93" s="14"/>
      <c r="J93" s="15">
        <v>1179.0</v>
      </c>
      <c r="K93" s="14"/>
      <c r="L93" s="14"/>
      <c r="M93" s="14"/>
      <c r="N93" s="16"/>
      <c r="O93" s="3">
        <f t="shared" si="1"/>
        <v>1179</v>
      </c>
      <c r="P93" s="56"/>
      <c r="Q93" s="18" t="s">
        <v>30</v>
      </c>
      <c r="R93" s="18" t="s">
        <v>25</v>
      </c>
      <c r="S93" s="19" t="s">
        <v>232</v>
      </c>
      <c r="T93" s="45" t="s">
        <v>1370</v>
      </c>
      <c r="U93" s="21"/>
      <c r="V93" s="21"/>
      <c r="W93" s="21"/>
      <c r="X93" s="21"/>
      <c r="Y93" s="21"/>
      <c r="Z93" s="21"/>
      <c r="AA93" s="21"/>
      <c r="AB93" s="21"/>
      <c r="AC93" s="21"/>
    </row>
    <row r="94" ht="18.0" customHeight="1">
      <c r="A94" s="8" t="s">
        <v>1279</v>
      </c>
      <c r="B94" s="9">
        <v>44014.0</v>
      </c>
      <c r="C94" s="68" t="s">
        <v>27</v>
      </c>
      <c r="D94" s="69" t="s">
        <v>233</v>
      </c>
      <c r="E94" s="12" t="s">
        <v>367</v>
      </c>
      <c r="F94" s="13" t="s">
        <v>29</v>
      </c>
      <c r="G94" s="14"/>
      <c r="H94" s="15">
        <v>364.67</v>
      </c>
      <c r="I94" s="14"/>
      <c r="J94" s="15">
        <v>364.67</v>
      </c>
      <c r="K94" s="14"/>
      <c r="L94" s="14"/>
      <c r="M94" s="14"/>
      <c r="N94" s="16"/>
      <c r="O94" s="3">
        <f t="shared" si="1"/>
        <v>364.67</v>
      </c>
      <c r="P94" s="56"/>
      <c r="Q94" s="18" t="s">
        <v>34</v>
      </c>
      <c r="R94" s="18" t="s">
        <v>25</v>
      </c>
      <c r="S94" s="19" t="s">
        <v>234</v>
      </c>
      <c r="T94" s="45" t="s">
        <v>1371</v>
      </c>
      <c r="U94" s="21"/>
      <c r="V94" s="21"/>
      <c r="W94" s="21"/>
      <c r="X94" s="21"/>
      <c r="Y94" s="21"/>
      <c r="Z94" s="21"/>
      <c r="AA94" s="21"/>
      <c r="AB94" s="21"/>
      <c r="AC94" s="21"/>
    </row>
    <row r="95" ht="18.0" customHeight="1">
      <c r="A95" s="8" t="s">
        <v>1279</v>
      </c>
      <c r="B95" s="9">
        <v>44015.0</v>
      </c>
      <c r="C95" s="68" t="s">
        <v>20</v>
      </c>
      <c r="D95" s="69" t="s">
        <v>235</v>
      </c>
      <c r="E95" s="12" t="s">
        <v>367</v>
      </c>
      <c r="F95" s="13" t="s">
        <v>29</v>
      </c>
      <c r="G95" s="14"/>
      <c r="H95" s="15">
        <v>283.0</v>
      </c>
      <c r="I95" s="14"/>
      <c r="J95" s="15">
        <v>283.0</v>
      </c>
      <c r="K95" s="14"/>
      <c r="L95" s="14"/>
      <c r="M95" s="14"/>
      <c r="N95" s="16"/>
      <c r="O95" s="3">
        <f t="shared" si="1"/>
        <v>283</v>
      </c>
      <c r="P95" s="56"/>
      <c r="Q95" s="18" t="s">
        <v>34</v>
      </c>
      <c r="R95" s="18" t="s">
        <v>25</v>
      </c>
      <c r="S95" s="19" t="s">
        <v>236</v>
      </c>
      <c r="T95" s="45" t="s">
        <v>1372</v>
      </c>
      <c r="U95" s="21"/>
      <c r="V95" s="21"/>
      <c r="W95" s="21"/>
      <c r="X95" s="21"/>
      <c r="Y95" s="21"/>
      <c r="Z95" s="21"/>
      <c r="AA95" s="21"/>
      <c r="AB95" s="21"/>
      <c r="AC95" s="21"/>
    </row>
    <row r="96" ht="18.0" customHeight="1">
      <c r="A96" s="8" t="s">
        <v>1279</v>
      </c>
      <c r="B96" s="9">
        <v>44017.0</v>
      </c>
      <c r="C96" s="68" t="s">
        <v>27</v>
      </c>
      <c r="D96" s="69" t="s">
        <v>237</v>
      </c>
      <c r="E96" s="12" t="s">
        <v>367</v>
      </c>
      <c r="F96" s="13" t="s">
        <v>39</v>
      </c>
      <c r="G96" s="14"/>
      <c r="H96" s="15">
        <v>509.0</v>
      </c>
      <c r="I96" s="14"/>
      <c r="J96" s="15">
        <v>509.0</v>
      </c>
      <c r="K96" s="14"/>
      <c r="L96" s="14"/>
      <c r="M96" s="14"/>
      <c r="N96" s="16"/>
      <c r="O96" s="3">
        <f t="shared" si="1"/>
        <v>509</v>
      </c>
      <c r="P96" s="56"/>
      <c r="Q96" s="18" t="s">
        <v>34</v>
      </c>
      <c r="R96" s="18" t="s">
        <v>25</v>
      </c>
      <c r="S96" s="19" t="s">
        <v>238</v>
      </c>
      <c r="T96" s="45" t="s">
        <v>1373</v>
      </c>
      <c r="U96" s="21"/>
      <c r="V96" s="21"/>
      <c r="W96" s="21"/>
      <c r="X96" s="21"/>
      <c r="Y96" s="21"/>
      <c r="Z96" s="21"/>
      <c r="AA96" s="21"/>
      <c r="AB96" s="21"/>
      <c r="AC96" s="21"/>
    </row>
    <row r="97" ht="18.0" customHeight="1">
      <c r="A97" s="8" t="s">
        <v>1279</v>
      </c>
      <c r="B97" s="9">
        <v>44020.0</v>
      </c>
      <c r="C97" s="68" t="s">
        <v>27</v>
      </c>
      <c r="D97" s="69" t="s">
        <v>239</v>
      </c>
      <c r="E97" s="12" t="s">
        <v>367</v>
      </c>
      <c r="F97" s="13" t="s">
        <v>39</v>
      </c>
      <c r="G97" s="14"/>
      <c r="H97" s="15">
        <v>425.0</v>
      </c>
      <c r="I97" s="14"/>
      <c r="J97" s="15">
        <v>425.0</v>
      </c>
      <c r="K97" s="14"/>
      <c r="L97" s="14"/>
      <c r="M97" s="14"/>
      <c r="N97" s="16"/>
      <c r="O97" s="3">
        <f t="shared" si="1"/>
        <v>425</v>
      </c>
      <c r="P97" s="56"/>
      <c r="Q97" s="18" t="s">
        <v>34</v>
      </c>
      <c r="R97" s="18" t="s">
        <v>25</v>
      </c>
      <c r="S97" s="19" t="s">
        <v>240</v>
      </c>
      <c r="T97" s="45" t="s">
        <v>1374</v>
      </c>
      <c r="U97" s="21"/>
      <c r="V97" s="21"/>
      <c r="W97" s="21"/>
      <c r="X97" s="21"/>
      <c r="Y97" s="21"/>
      <c r="Z97" s="21"/>
      <c r="AA97" s="21"/>
      <c r="AB97" s="21"/>
      <c r="AC97" s="21"/>
    </row>
    <row r="98" ht="18.0" customHeight="1">
      <c r="A98" s="8" t="s">
        <v>1279</v>
      </c>
      <c r="B98" s="9">
        <v>44021.0</v>
      </c>
      <c r="C98" s="68" t="s">
        <v>20</v>
      </c>
      <c r="D98" s="69" t="s">
        <v>241</v>
      </c>
      <c r="E98" s="12" t="s">
        <v>367</v>
      </c>
      <c r="F98" s="13" t="s">
        <v>39</v>
      </c>
      <c r="G98" s="14"/>
      <c r="H98" s="15">
        <v>425.0</v>
      </c>
      <c r="I98" s="14"/>
      <c r="J98" s="15">
        <v>425.0</v>
      </c>
      <c r="K98" s="14"/>
      <c r="L98" s="14">
        <f>2520+150</f>
        <v>2670</v>
      </c>
      <c r="M98" s="14"/>
      <c r="N98" s="16"/>
      <c r="O98" s="3">
        <f t="shared" si="1"/>
        <v>3095</v>
      </c>
      <c r="P98" s="56"/>
      <c r="Q98" s="18" t="s">
        <v>196</v>
      </c>
      <c r="R98" s="18" t="s">
        <v>25</v>
      </c>
      <c r="S98" s="19" t="s">
        <v>242</v>
      </c>
      <c r="T98" s="45" t="s">
        <v>1375</v>
      </c>
      <c r="U98" s="21"/>
      <c r="V98" s="21"/>
      <c r="W98" s="21"/>
      <c r="X98" s="21"/>
      <c r="Y98" s="21"/>
      <c r="Z98" s="21"/>
      <c r="AA98" s="21"/>
      <c r="AB98" s="21"/>
      <c r="AC98" s="21"/>
    </row>
    <row r="99" ht="18.0" customHeight="1">
      <c r="A99" s="8" t="s">
        <v>1279</v>
      </c>
      <c r="B99" s="9">
        <v>44025.0</v>
      </c>
      <c r="C99" s="68" t="s">
        <v>20</v>
      </c>
      <c r="D99" s="69" t="s">
        <v>243</v>
      </c>
      <c r="E99" s="12" t="s">
        <v>367</v>
      </c>
      <c r="F99" s="13" t="s">
        <v>39</v>
      </c>
      <c r="G99" s="14"/>
      <c r="H99" s="15">
        <v>425.0</v>
      </c>
      <c r="I99" s="14"/>
      <c r="J99" s="15">
        <v>425.0</v>
      </c>
      <c r="K99" s="14"/>
      <c r="L99" s="14"/>
      <c r="M99" s="14"/>
      <c r="N99" s="16"/>
      <c r="O99" s="3">
        <f t="shared" si="1"/>
        <v>425</v>
      </c>
      <c r="P99" s="56"/>
      <c r="Q99" s="18" t="s">
        <v>196</v>
      </c>
      <c r="R99" s="18" t="s">
        <v>25</v>
      </c>
      <c r="S99" s="19" t="s">
        <v>244</v>
      </c>
      <c r="T99" s="45" t="s">
        <v>1376</v>
      </c>
      <c r="U99" s="21"/>
      <c r="V99" s="21"/>
      <c r="W99" s="21"/>
      <c r="X99" s="21"/>
      <c r="Y99" s="21"/>
      <c r="Z99" s="21"/>
      <c r="AA99" s="21"/>
      <c r="AB99" s="21"/>
      <c r="AC99" s="21"/>
    </row>
    <row r="100" ht="18.0" customHeight="1">
      <c r="A100" s="8" t="s">
        <v>1279</v>
      </c>
      <c r="B100" s="9">
        <v>44027.0</v>
      </c>
      <c r="C100" s="68" t="s">
        <v>27</v>
      </c>
      <c r="D100" s="69" t="s">
        <v>245</v>
      </c>
      <c r="E100" s="12" t="s">
        <v>367</v>
      </c>
      <c r="F100" s="13" t="s">
        <v>39</v>
      </c>
      <c r="G100" s="14"/>
      <c r="H100" s="15">
        <v>509.0</v>
      </c>
      <c r="I100" s="14"/>
      <c r="J100" s="15">
        <v>509.0</v>
      </c>
      <c r="K100" s="14"/>
      <c r="L100" s="14"/>
      <c r="M100" s="14"/>
      <c r="N100" s="16"/>
      <c r="O100" s="3">
        <f t="shared" si="1"/>
        <v>509</v>
      </c>
      <c r="P100" s="56"/>
      <c r="Q100" s="18" t="s">
        <v>30</v>
      </c>
      <c r="R100" s="18" t="s">
        <v>25</v>
      </c>
      <c r="S100" s="19" t="s">
        <v>246</v>
      </c>
      <c r="T100" s="45" t="s">
        <v>1377</v>
      </c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18.0" customHeight="1">
      <c r="A101" s="8" t="s">
        <v>1279</v>
      </c>
      <c r="B101" s="9">
        <v>44032.0</v>
      </c>
      <c r="C101" s="68" t="s">
        <v>20</v>
      </c>
      <c r="D101" s="69" t="s">
        <v>247</v>
      </c>
      <c r="E101" s="12" t="s">
        <v>367</v>
      </c>
      <c r="F101" s="13" t="s">
        <v>39</v>
      </c>
      <c r="G101" s="14"/>
      <c r="H101" s="15">
        <v>509.0</v>
      </c>
      <c r="I101" s="14"/>
      <c r="J101" s="15">
        <v>509.0</v>
      </c>
      <c r="K101" s="14"/>
      <c r="L101" s="14"/>
      <c r="M101" s="14"/>
      <c r="N101" s="16"/>
      <c r="O101" s="3">
        <f t="shared" si="1"/>
        <v>509</v>
      </c>
      <c r="P101" s="56"/>
      <c r="Q101" s="18" t="s">
        <v>34</v>
      </c>
      <c r="R101" s="18" t="s">
        <v>25</v>
      </c>
      <c r="S101" s="19" t="s">
        <v>248</v>
      </c>
      <c r="T101" s="45" t="s">
        <v>1378</v>
      </c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8.0" customHeight="1">
      <c r="A102" s="8" t="s">
        <v>1279</v>
      </c>
      <c r="B102" s="9">
        <v>44033.0</v>
      </c>
      <c r="C102" s="68" t="s">
        <v>27</v>
      </c>
      <c r="D102" s="69" t="s">
        <v>249</v>
      </c>
      <c r="E102" s="12" t="s">
        <v>367</v>
      </c>
      <c r="F102" s="13" t="s">
        <v>39</v>
      </c>
      <c r="G102" s="14"/>
      <c r="H102" s="15">
        <v>453.0</v>
      </c>
      <c r="I102" s="14"/>
      <c r="J102" s="15">
        <v>453.0</v>
      </c>
      <c r="K102" s="14"/>
      <c r="L102" s="14"/>
      <c r="M102" s="14"/>
      <c r="N102" s="16"/>
      <c r="O102" s="3">
        <f t="shared" si="1"/>
        <v>453</v>
      </c>
      <c r="P102" s="56"/>
      <c r="Q102" s="18" t="s">
        <v>30</v>
      </c>
      <c r="R102" s="18" t="s">
        <v>25</v>
      </c>
      <c r="S102" s="19" t="s">
        <v>250</v>
      </c>
      <c r="T102" s="45" t="s">
        <v>1379</v>
      </c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8.0" customHeight="1">
      <c r="A103" s="8" t="s">
        <v>1279</v>
      </c>
      <c r="B103" s="9">
        <v>44034.0</v>
      </c>
      <c r="C103" s="68" t="s">
        <v>20</v>
      </c>
      <c r="D103" s="69" t="s">
        <v>251</v>
      </c>
      <c r="E103" s="12" t="s">
        <v>367</v>
      </c>
      <c r="F103" s="13" t="s">
        <v>29</v>
      </c>
      <c r="G103" s="14"/>
      <c r="H103" s="15">
        <v>340.0</v>
      </c>
      <c r="I103" s="14"/>
      <c r="J103" s="15">
        <v>340.0</v>
      </c>
      <c r="K103" s="14"/>
      <c r="L103" s="14"/>
      <c r="M103" s="14"/>
      <c r="N103" s="16"/>
      <c r="O103" s="3">
        <f t="shared" si="1"/>
        <v>340</v>
      </c>
      <c r="P103" s="56"/>
      <c r="Q103" s="18" t="s">
        <v>34</v>
      </c>
      <c r="R103" s="18" t="s">
        <v>25</v>
      </c>
      <c r="S103" s="19" t="s">
        <v>252</v>
      </c>
      <c r="T103" s="45" t="s">
        <v>1380</v>
      </c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8.0" customHeight="1">
      <c r="A104" s="8" t="s">
        <v>1279</v>
      </c>
      <c r="B104" s="9">
        <v>44039.0</v>
      </c>
      <c r="C104" s="68" t="s">
        <v>20</v>
      </c>
      <c r="D104" s="69" t="s">
        <v>253</v>
      </c>
      <c r="E104" s="12" t="s">
        <v>367</v>
      </c>
      <c r="F104" s="13" t="s">
        <v>39</v>
      </c>
      <c r="G104" s="14"/>
      <c r="H104" s="15">
        <v>509.0</v>
      </c>
      <c r="I104" s="14"/>
      <c r="J104" s="15">
        <v>509.0</v>
      </c>
      <c r="K104" s="14"/>
      <c r="L104" s="14"/>
      <c r="M104" s="14"/>
      <c r="N104" s="16"/>
      <c r="O104" s="3">
        <f t="shared" si="1"/>
        <v>509</v>
      </c>
      <c r="P104" s="56"/>
      <c r="Q104" s="18" t="s">
        <v>34</v>
      </c>
      <c r="R104" s="18" t="s">
        <v>25</v>
      </c>
      <c r="S104" s="19" t="s">
        <v>254</v>
      </c>
      <c r="T104" s="45" t="s">
        <v>1381</v>
      </c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8.0" customHeight="1">
      <c r="A105" s="8" t="s">
        <v>1279</v>
      </c>
      <c r="B105" s="9">
        <v>44043.0</v>
      </c>
      <c r="C105" s="68" t="s">
        <v>27</v>
      </c>
      <c r="D105" s="69" t="s">
        <v>255</v>
      </c>
      <c r="E105" s="12" t="s">
        <v>367</v>
      </c>
      <c r="F105" s="13" t="s">
        <v>39</v>
      </c>
      <c r="G105" s="14"/>
      <c r="H105" s="15">
        <v>483.0</v>
      </c>
      <c r="I105" s="14"/>
      <c r="J105" s="15">
        <v>483.0</v>
      </c>
      <c r="K105" s="14"/>
      <c r="L105" s="14"/>
      <c r="M105" s="14"/>
      <c r="N105" s="16"/>
      <c r="O105" s="3">
        <f t="shared" si="1"/>
        <v>483</v>
      </c>
      <c r="P105" s="56"/>
      <c r="Q105" s="18" t="s">
        <v>34</v>
      </c>
      <c r="R105" s="18" t="s">
        <v>25</v>
      </c>
      <c r="S105" s="19" t="s">
        <v>256</v>
      </c>
      <c r="T105" s="45" t="s">
        <v>1382</v>
      </c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18.0" customHeight="1">
      <c r="A106" s="8" t="s">
        <v>1279</v>
      </c>
      <c r="B106" s="9">
        <v>44044.0</v>
      </c>
      <c r="C106" s="68" t="s">
        <v>27</v>
      </c>
      <c r="D106" s="69" t="s">
        <v>257</v>
      </c>
      <c r="E106" s="12" t="s">
        <v>367</v>
      </c>
      <c r="F106" s="13" t="s">
        <v>39</v>
      </c>
      <c r="G106" s="14"/>
      <c r="H106" s="15">
        <v>425.0</v>
      </c>
      <c r="I106" s="14"/>
      <c r="J106" s="15">
        <v>425.0</v>
      </c>
      <c r="K106" s="14"/>
      <c r="L106" s="14"/>
      <c r="M106" s="14"/>
      <c r="N106" s="16"/>
      <c r="O106" s="3">
        <f t="shared" si="1"/>
        <v>425</v>
      </c>
      <c r="P106" s="56"/>
      <c r="Q106" s="18" t="s">
        <v>30</v>
      </c>
      <c r="R106" s="18" t="s">
        <v>25</v>
      </c>
      <c r="S106" s="19" t="s">
        <v>258</v>
      </c>
      <c r="T106" s="45" t="s">
        <v>1383</v>
      </c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8.0" customHeight="1">
      <c r="A107" s="8" t="s">
        <v>1279</v>
      </c>
      <c r="B107" s="9">
        <v>44044.0</v>
      </c>
      <c r="C107" s="68" t="s">
        <v>20</v>
      </c>
      <c r="D107" s="69" t="s">
        <v>259</v>
      </c>
      <c r="E107" s="12" t="s">
        <v>367</v>
      </c>
      <c r="F107" s="13" t="s">
        <v>39</v>
      </c>
      <c r="G107" s="14"/>
      <c r="H107" s="15">
        <v>959.0</v>
      </c>
      <c r="I107" s="14"/>
      <c r="J107" s="15">
        <v>959.0</v>
      </c>
      <c r="K107" s="14"/>
      <c r="L107" s="14"/>
      <c r="M107" s="14"/>
      <c r="N107" s="16"/>
      <c r="O107" s="3">
        <f t="shared" si="1"/>
        <v>959</v>
      </c>
      <c r="P107" s="56"/>
      <c r="Q107" s="18" t="s">
        <v>34</v>
      </c>
      <c r="R107" s="18" t="s">
        <v>25</v>
      </c>
      <c r="S107" s="19" t="s">
        <v>260</v>
      </c>
      <c r="T107" s="45" t="s">
        <v>1384</v>
      </c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8.0" customHeight="1">
      <c r="A108" s="8" t="s">
        <v>1279</v>
      </c>
      <c r="B108" s="9">
        <v>44044.0</v>
      </c>
      <c r="C108" s="68" t="s">
        <v>27</v>
      </c>
      <c r="D108" s="69" t="s">
        <v>261</v>
      </c>
      <c r="E108" s="12" t="s">
        <v>367</v>
      </c>
      <c r="F108" s="13" t="s">
        <v>39</v>
      </c>
      <c r="G108" s="14"/>
      <c r="H108" s="15">
        <v>474.67</v>
      </c>
      <c r="I108" s="14"/>
      <c r="J108" s="15">
        <v>474.67</v>
      </c>
      <c r="K108" s="14"/>
      <c r="L108" s="14"/>
      <c r="M108" s="14"/>
      <c r="N108" s="16"/>
      <c r="O108" s="3">
        <f t="shared" si="1"/>
        <v>474.67</v>
      </c>
      <c r="P108" s="56"/>
      <c r="Q108" s="18" t="s">
        <v>34</v>
      </c>
      <c r="R108" s="18" t="s">
        <v>25</v>
      </c>
      <c r="S108" s="19" t="s">
        <v>262</v>
      </c>
      <c r="T108" s="45" t="s">
        <v>1385</v>
      </c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8.0" customHeight="1">
      <c r="A109" s="8" t="s">
        <v>1279</v>
      </c>
      <c r="B109" s="9">
        <v>44044.0</v>
      </c>
      <c r="C109" s="68" t="s">
        <v>27</v>
      </c>
      <c r="D109" s="69" t="s">
        <v>263</v>
      </c>
      <c r="E109" s="12" t="s">
        <v>367</v>
      </c>
      <c r="F109" s="13" t="s">
        <v>23</v>
      </c>
      <c r="G109" s="14"/>
      <c r="H109" s="15">
        <v>1114.0</v>
      </c>
      <c r="I109" s="14"/>
      <c r="J109" s="15">
        <v>1114.0</v>
      </c>
      <c r="K109" s="14"/>
      <c r="L109" s="14"/>
      <c r="M109" s="14"/>
      <c r="N109" s="16"/>
      <c r="O109" s="3">
        <f t="shared" si="1"/>
        <v>1114</v>
      </c>
      <c r="P109" s="56"/>
      <c r="Q109" s="18" t="s">
        <v>61</v>
      </c>
      <c r="R109" s="18" t="s">
        <v>25</v>
      </c>
      <c r="S109" s="19" t="s">
        <v>264</v>
      </c>
      <c r="T109" s="45" t="s">
        <v>1386</v>
      </c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8.0" customHeight="1">
      <c r="A110" s="8" t="s">
        <v>1279</v>
      </c>
      <c r="B110" s="9">
        <v>44048.0</v>
      </c>
      <c r="C110" s="68" t="s">
        <v>27</v>
      </c>
      <c r="D110" s="69" t="s">
        <v>265</v>
      </c>
      <c r="E110" s="12" t="s">
        <v>367</v>
      </c>
      <c r="F110" s="13" t="s">
        <v>39</v>
      </c>
      <c r="G110" s="14"/>
      <c r="H110" s="15">
        <v>471.0</v>
      </c>
      <c r="I110" s="14"/>
      <c r="J110" s="15">
        <v>471.0</v>
      </c>
      <c r="K110" s="14"/>
      <c r="L110" s="14"/>
      <c r="M110" s="14"/>
      <c r="N110" s="16"/>
      <c r="O110" s="3">
        <f t="shared" si="1"/>
        <v>471</v>
      </c>
      <c r="P110" s="56"/>
      <c r="Q110" s="18" t="s">
        <v>30</v>
      </c>
      <c r="R110" s="18" t="s">
        <v>25</v>
      </c>
      <c r="S110" s="19" t="s">
        <v>266</v>
      </c>
      <c r="T110" s="45" t="s">
        <v>1387</v>
      </c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8.0" customHeight="1">
      <c r="A111" s="8" t="s">
        <v>1279</v>
      </c>
      <c r="B111" s="9">
        <v>44049.0</v>
      </c>
      <c r="C111" s="68" t="s">
        <v>27</v>
      </c>
      <c r="D111" s="69" t="s">
        <v>267</v>
      </c>
      <c r="E111" s="12" t="s">
        <v>367</v>
      </c>
      <c r="F111" s="13" t="s">
        <v>39</v>
      </c>
      <c r="G111" s="14">
        <v>2770.0</v>
      </c>
      <c r="H111" s="15">
        <v>425.0</v>
      </c>
      <c r="I111" s="14"/>
      <c r="J111" s="15">
        <v>425.0</v>
      </c>
      <c r="K111" s="14"/>
      <c r="L111" s="14"/>
      <c r="M111" s="14">
        <v>300.0</v>
      </c>
      <c r="N111" s="16"/>
      <c r="O111" s="3">
        <f t="shared" si="1"/>
        <v>725</v>
      </c>
      <c r="P111" s="56"/>
      <c r="Q111" s="18" t="s">
        <v>34</v>
      </c>
      <c r="R111" s="18" t="s">
        <v>25</v>
      </c>
      <c r="S111" s="19" t="s">
        <v>268</v>
      </c>
      <c r="T111" s="45" t="s">
        <v>1388</v>
      </c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8.0" customHeight="1">
      <c r="A112" s="8" t="s">
        <v>1279</v>
      </c>
      <c r="B112" s="9">
        <v>44057.0</v>
      </c>
      <c r="C112" s="68" t="s">
        <v>27</v>
      </c>
      <c r="D112" s="69" t="s">
        <v>269</v>
      </c>
      <c r="E112" s="12" t="s">
        <v>367</v>
      </c>
      <c r="F112" s="13" t="s">
        <v>39</v>
      </c>
      <c r="G112" s="14"/>
      <c r="H112" s="15">
        <v>425.0</v>
      </c>
      <c r="I112" s="14"/>
      <c r="J112" s="15">
        <v>425.0</v>
      </c>
      <c r="K112" s="14"/>
      <c r="L112" s="14"/>
      <c r="M112" s="14"/>
      <c r="N112" s="16"/>
      <c r="O112" s="3">
        <f t="shared" si="1"/>
        <v>425</v>
      </c>
      <c r="P112" s="56"/>
      <c r="Q112" s="18" t="s">
        <v>30</v>
      </c>
      <c r="R112" s="18" t="s">
        <v>25</v>
      </c>
      <c r="S112" s="19" t="s">
        <v>270</v>
      </c>
      <c r="T112" s="45" t="s">
        <v>1389</v>
      </c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18.0" customHeight="1">
      <c r="A113" s="8" t="s">
        <v>1279</v>
      </c>
      <c r="B113" s="9">
        <v>44059.0</v>
      </c>
      <c r="C113" s="68" t="s">
        <v>20</v>
      </c>
      <c r="D113" s="69" t="s">
        <v>271</v>
      </c>
      <c r="E113" s="12" t="s">
        <v>367</v>
      </c>
      <c r="F113" s="13" t="s">
        <v>23</v>
      </c>
      <c r="G113" s="14"/>
      <c r="H113" s="15">
        <v>1179.0</v>
      </c>
      <c r="I113" s="14"/>
      <c r="J113" s="15">
        <v>1179.0</v>
      </c>
      <c r="K113" s="14"/>
      <c r="L113" s="14">
        <v>750.0</v>
      </c>
      <c r="M113" s="14"/>
      <c r="N113" s="16"/>
      <c r="O113" s="3">
        <f t="shared" si="1"/>
        <v>1929</v>
      </c>
      <c r="P113" s="56"/>
      <c r="Q113" s="18" t="s">
        <v>34</v>
      </c>
      <c r="R113" s="18" t="s">
        <v>25</v>
      </c>
      <c r="S113" s="19" t="s">
        <v>272</v>
      </c>
      <c r="T113" s="45" t="s">
        <v>1390</v>
      </c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8.0" customHeight="1">
      <c r="A114" s="8" t="s">
        <v>1279</v>
      </c>
      <c r="B114" s="9">
        <v>44059.0</v>
      </c>
      <c r="C114" s="68" t="s">
        <v>27</v>
      </c>
      <c r="D114" s="69" t="s">
        <v>273</v>
      </c>
      <c r="E114" s="12" t="s">
        <v>367</v>
      </c>
      <c r="F114" s="13" t="s">
        <v>39</v>
      </c>
      <c r="G114" s="14"/>
      <c r="H114" s="15">
        <v>425.0</v>
      </c>
      <c r="I114" s="14"/>
      <c r="J114" s="15">
        <v>425.0</v>
      </c>
      <c r="K114" s="14"/>
      <c r="L114" s="14"/>
      <c r="M114" s="14"/>
      <c r="N114" s="16"/>
      <c r="O114" s="3">
        <f t="shared" si="1"/>
        <v>425</v>
      </c>
      <c r="P114" s="56"/>
      <c r="Q114" s="18" t="s">
        <v>30</v>
      </c>
      <c r="R114" s="18" t="s">
        <v>25</v>
      </c>
      <c r="S114" s="19" t="s">
        <v>274</v>
      </c>
      <c r="T114" s="45" t="s">
        <v>1391</v>
      </c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18.0" customHeight="1">
      <c r="A115" s="8" t="s">
        <v>1279</v>
      </c>
      <c r="B115" s="9">
        <v>44069.0</v>
      </c>
      <c r="C115" s="68" t="s">
        <v>27</v>
      </c>
      <c r="D115" s="69" t="s">
        <v>275</v>
      </c>
      <c r="E115" s="12" t="s">
        <v>367</v>
      </c>
      <c r="F115" s="13" t="s">
        <v>39</v>
      </c>
      <c r="G115" s="14"/>
      <c r="H115" s="15">
        <v>425.0</v>
      </c>
      <c r="I115" s="14"/>
      <c r="J115" s="15">
        <v>425.0</v>
      </c>
      <c r="K115" s="14"/>
      <c r="L115" s="14"/>
      <c r="M115" s="14"/>
      <c r="N115" s="16"/>
      <c r="O115" s="3">
        <f t="shared" si="1"/>
        <v>425</v>
      </c>
      <c r="P115" s="56"/>
      <c r="Q115" s="18" t="s">
        <v>34</v>
      </c>
      <c r="R115" s="18" t="s">
        <v>25</v>
      </c>
      <c r="S115" s="19" t="s">
        <v>276</v>
      </c>
      <c r="T115" s="45" t="s">
        <v>1392</v>
      </c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8.0" customHeight="1">
      <c r="A116" s="8" t="s">
        <v>1279</v>
      </c>
      <c r="B116" s="9">
        <v>44069.0</v>
      </c>
      <c r="C116" s="68" t="s">
        <v>20</v>
      </c>
      <c r="D116" s="69" t="s">
        <v>277</v>
      </c>
      <c r="E116" s="12" t="s">
        <v>367</v>
      </c>
      <c r="F116" s="13" t="s">
        <v>29</v>
      </c>
      <c r="G116" s="14"/>
      <c r="H116" s="15">
        <v>283.0</v>
      </c>
      <c r="I116" s="14"/>
      <c r="J116" s="15">
        <v>283.0</v>
      </c>
      <c r="K116" s="14"/>
      <c r="L116" s="14"/>
      <c r="M116" s="14"/>
      <c r="N116" s="16"/>
      <c r="O116" s="3">
        <f t="shared" si="1"/>
        <v>283</v>
      </c>
      <c r="P116" s="56"/>
      <c r="Q116" s="18" t="s">
        <v>34</v>
      </c>
      <c r="R116" s="18" t="s">
        <v>25</v>
      </c>
      <c r="S116" s="19" t="s">
        <v>278</v>
      </c>
      <c r="T116" s="45" t="s">
        <v>1393</v>
      </c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18.0" customHeight="1">
      <c r="A117" s="8" t="s">
        <v>1279</v>
      </c>
      <c r="B117" s="9">
        <v>44070.0</v>
      </c>
      <c r="C117" s="68" t="s">
        <v>27</v>
      </c>
      <c r="D117" s="69" t="s">
        <v>279</v>
      </c>
      <c r="E117" s="12" t="s">
        <v>367</v>
      </c>
      <c r="F117" s="13" t="s">
        <v>39</v>
      </c>
      <c r="G117" s="14"/>
      <c r="H117" s="15">
        <v>425.0</v>
      </c>
      <c r="I117" s="14"/>
      <c r="J117" s="15">
        <v>425.0</v>
      </c>
      <c r="K117" s="14"/>
      <c r="L117" s="14"/>
      <c r="M117" s="14"/>
      <c r="N117" s="16"/>
      <c r="O117" s="3">
        <f t="shared" si="1"/>
        <v>425</v>
      </c>
      <c r="P117" s="56"/>
      <c r="Q117" s="18" t="s">
        <v>30</v>
      </c>
      <c r="R117" s="18" t="s">
        <v>25</v>
      </c>
      <c r="S117" s="19" t="s">
        <v>280</v>
      </c>
      <c r="T117" s="45" t="s">
        <v>1394</v>
      </c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18.0" customHeight="1">
      <c r="A118" s="8" t="s">
        <v>1279</v>
      </c>
      <c r="B118" s="9">
        <v>44074.0</v>
      </c>
      <c r="C118" s="68" t="s">
        <v>20</v>
      </c>
      <c r="D118" s="69" t="s">
        <v>281</v>
      </c>
      <c r="E118" s="12" t="s">
        <v>367</v>
      </c>
      <c r="F118" s="13" t="s">
        <v>29</v>
      </c>
      <c r="G118" s="14"/>
      <c r="H118" s="15">
        <v>288.67</v>
      </c>
      <c r="I118" s="14"/>
      <c r="J118" s="15">
        <v>288.67</v>
      </c>
      <c r="K118" s="14"/>
      <c r="L118" s="14"/>
      <c r="M118" s="14"/>
      <c r="N118" s="16"/>
      <c r="O118" s="3">
        <f t="shared" si="1"/>
        <v>288.67</v>
      </c>
      <c r="P118" s="56"/>
      <c r="Q118" s="18" t="s">
        <v>61</v>
      </c>
      <c r="R118" s="18" t="s">
        <v>25</v>
      </c>
      <c r="S118" s="19" t="s">
        <v>282</v>
      </c>
      <c r="T118" s="45" t="s">
        <v>1395</v>
      </c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8.0" customHeight="1">
      <c r="A119" s="8" t="s">
        <v>1279</v>
      </c>
      <c r="B119" s="9">
        <v>44075.0</v>
      </c>
      <c r="C119" s="68" t="s">
        <v>27</v>
      </c>
      <c r="D119" s="69" t="s">
        <v>283</v>
      </c>
      <c r="E119" s="12" t="s">
        <v>367</v>
      </c>
      <c r="F119" s="13" t="s">
        <v>23</v>
      </c>
      <c r="G119" s="14"/>
      <c r="H119" s="15">
        <v>1179.0</v>
      </c>
      <c r="I119" s="14"/>
      <c r="J119" s="15">
        <v>1179.0</v>
      </c>
      <c r="K119" s="14"/>
      <c r="L119" s="14"/>
      <c r="M119" s="14"/>
      <c r="N119" s="16"/>
      <c r="O119" s="3">
        <f t="shared" si="1"/>
        <v>1179</v>
      </c>
      <c r="P119" s="56"/>
      <c r="Q119" s="18" t="s">
        <v>30</v>
      </c>
      <c r="R119" s="18" t="s">
        <v>25</v>
      </c>
      <c r="S119" s="19" t="s">
        <v>284</v>
      </c>
      <c r="T119" s="45" t="s">
        <v>1396</v>
      </c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18.0" customHeight="1">
      <c r="A120" s="8" t="s">
        <v>1279</v>
      </c>
      <c r="B120" s="9">
        <v>44075.0</v>
      </c>
      <c r="C120" s="68" t="s">
        <v>27</v>
      </c>
      <c r="D120" s="69" t="s">
        <v>285</v>
      </c>
      <c r="E120" s="12" t="s">
        <v>367</v>
      </c>
      <c r="F120" s="13" t="s">
        <v>39</v>
      </c>
      <c r="G120" s="14"/>
      <c r="H120" s="15">
        <v>425.0</v>
      </c>
      <c r="I120" s="14"/>
      <c r="J120" s="15">
        <v>425.0</v>
      </c>
      <c r="K120" s="14"/>
      <c r="L120" s="14"/>
      <c r="M120" s="14"/>
      <c r="N120" s="16"/>
      <c r="O120" s="3">
        <f t="shared" si="1"/>
        <v>425</v>
      </c>
      <c r="P120" s="56"/>
      <c r="Q120" s="18" t="s">
        <v>34</v>
      </c>
      <c r="R120" s="18" t="s">
        <v>25</v>
      </c>
      <c r="S120" s="19" t="s">
        <v>286</v>
      </c>
      <c r="T120" s="45" t="s">
        <v>1397</v>
      </c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18.0" customHeight="1">
      <c r="A121" s="8" t="s">
        <v>1279</v>
      </c>
      <c r="B121" s="9">
        <v>44075.0</v>
      </c>
      <c r="C121" s="68" t="s">
        <v>27</v>
      </c>
      <c r="D121" s="69" t="s">
        <v>287</v>
      </c>
      <c r="E121" s="12" t="s">
        <v>367</v>
      </c>
      <c r="F121" s="13" t="s">
        <v>39</v>
      </c>
      <c r="G121" s="14"/>
      <c r="H121" s="15">
        <v>831.0</v>
      </c>
      <c r="I121" s="14"/>
      <c r="J121" s="15">
        <v>831.0</v>
      </c>
      <c r="K121" s="14"/>
      <c r="L121" s="14"/>
      <c r="M121" s="14">
        <v>780.0</v>
      </c>
      <c r="N121" s="16">
        <v>117.0</v>
      </c>
      <c r="O121" s="3">
        <f t="shared" si="1"/>
        <v>1494</v>
      </c>
      <c r="P121" s="56" t="s">
        <v>288</v>
      </c>
      <c r="Q121" s="18" t="s">
        <v>34</v>
      </c>
      <c r="R121" s="18" t="s">
        <v>25</v>
      </c>
      <c r="S121" s="19" t="s">
        <v>289</v>
      </c>
      <c r="T121" s="45" t="s">
        <v>1398</v>
      </c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8.0" customHeight="1">
      <c r="A122" s="8" t="s">
        <v>1279</v>
      </c>
      <c r="B122" s="9">
        <v>44075.0</v>
      </c>
      <c r="C122" s="68" t="s">
        <v>27</v>
      </c>
      <c r="D122" s="69" t="s">
        <v>290</v>
      </c>
      <c r="E122" s="12" t="s">
        <v>367</v>
      </c>
      <c r="F122" s="13" t="s">
        <v>29</v>
      </c>
      <c r="G122" s="14"/>
      <c r="H122" s="15">
        <v>283.0</v>
      </c>
      <c r="I122" s="14"/>
      <c r="J122" s="15">
        <v>283.0</v>
      </c>
      <c r="K122" s="14"/>
      <c r="L122" s="14"/>
      <c r="M122" s="14"/>
      <c r="N122" s="16"/>
      <c r="O122" s="3">
        <f t="shared" si="1"/>
        <v>283</v>
      </c>
      <c r="P122" s="56"/>
      <c r="Q122" s="18" t="s">
        <v>34</v>
      </c>
      <c r="R122" s="18" t="s">
        <v>25</v>
      </c>
      <c r="S122" s="19" t="s">
        <v>291</v>
      </c>
      <c r="T122" s="45" t="s">
        <v>1399</v>
      </c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8.0" customHeight="1">
      <c r="A123" s="8" t="s">
        <v>1279</v>
      </c>
      <c r="B123" s="9">
        <v>44079.0</v>
      </c>
      <c r="C123" s="68" t="s">
        <v>27</v>
      </c>
      <c r="D123" s="69" t="s">
        <v>292</v>
      </c>
      <c r="E123" s="12" t="s">
        <v>367</v>
      </c>
      <c r="F123" s="13" t="s">
        <v>23</v>
      </c>
      <c r="G123" s="14"/>
      <c r="H123" s="15">
        <v>1179.0</v>
      </c>
      <c r="I123" s="14"/>
      <c r="J123" s="15">
        <v>1179.0</v>
      </c>
      <c r="K123" s="14"/>
      <c r="L123" s="14"/>
      <c r="M123" s="14"/>
      <c r="N123" s="16"/>
      <c r="O123" s="3">
        <f t="shared" si="1"/>
        <v>1179</v>
      </c>
      <c r="P123" s="56"/>
      <c r="Q123" s="18" t="s">
        <v>34</v>
      </c>
      <c r="R123" s="18" t="s">
        <v>25</v>
      </c>
      <c r="S123" s="19" t="s">
        <v>293</v>
      </c>
      <c r="T123" s="45" t="s">
        <v>1400</v>
      </c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8.0" customHeight="1">
      <c r="A124" s="8" t="s">
        <v>1279</v>
      </c>
      <c r="B124" s="9">
        <v>44090.0</v>
      </c>
      <c r="C124" s="68" t="s">
        <v>27</v>
      </c>
      <c r="D124" s="69" t="s">
        <v>294</v>
      </c>
      <c r="E124" s="12" t="s">
        <v>367</v>
      </c>
      <c r="F124" s="13" t="s">
        <v>39</v>
      </c>
      <c r="G124" s="14">
        <v>2250.0</v>
      </c>
      <c r="H124" s="15">
        <v>1185.67</v>
      </c>
      <c r="I124" s="14"/>
      <c r="J124" s="15">
        <v>1185.67</v>
      </c>
      <c r="K124" s="14"/>
      <c r="L124" s="14">
        <v>1050.0</v>
      </c>
      <c r="M124" s="14"/>
      <c r="N124" s="16"/>
      <c r="O124" s="3">
        <f t="shared" si="1"/>
        <v>2235.67</v>
      </c>
      <c r="P124" s="56"/>
      <c r="Q124" s="18" t="s">
        <v>61</v>
      </c>
      <c r="R124" s="18" t="s">
        <v>25</v>
      </c>
      <c r="S124" s="19" t="s">
        <v>295</v>
      </c>
      <c r="T124" s="45" t="s">
        <v>1401</v>
      </c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8.0" customHeight="1">
      <c r="A125" s="8" t="s">
        <v>1279</v>
      </c>
      <c r="B125" s="9">
        <v>44096.0</v>
      </c>
      <c r="C125" s="68" t="s">
        <v>20</v>
      </c>
      <c r="D125" s="69" t="s">
        <v>296</v>
      </c>
      <c r="E125" s="12" t="s">
        <v>367</v>
      </c>
      <c r="F125" s="13" t="s">
        <v>23</v>
      </c>
      <c r="G125" s="14"/>
      <c r="H125" s="15">
        <v>1179.0</v>
      </c>
      <c r="I125" s="14"/>
      <c r="J125" s="15">
        <v>1179.0</v>
      </c>
      <c r="K125" s="14"/>
      <c r="L125" s="14"/>
      <c r="M125" s="14"/>
      <c r="N125" s="16"/>
      <c r="O125" s="3">
        <f t="shared" si="1"/>
        <v>1179</v>
      </c>
      <c r="P125" s="56"/>
      <c r="Q125" s="18" t="s">
        <v>61</v>
      </c>
      <c r="R125" s="18" t="s">
        <v>25</v>
      </c>
      <c r="S125" s="19" t="s">
        <v>297</v>
      </c>
      <c r="T125" s="45" t="s">
        <v>1402</v>
      </c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8.0" customHeight="1">
      <c r="A126" s="8" t="s">
        <v>1279</v>
      </c>
      <c r="B126" s="9">
        <v>44107.0</v>
      </c>
      <c r="C126" s="68" t="s">
        <v>27</v>
      </c>
      <c r="D126" s="69" t="s">
        <v>298</v>
      </c>
      <c r="E126" s="12" t="s">
        <v>367</v>
      </c>
      <c r="F126" s="13" t="s">
        <v>39</v>
      </c>
      <c r="G126" s="14"/>
      <c r="H126" s="15">
        <v>425.0</v>
      </c>
      <c r="I126" s="14"/>
      <c r="J126" s="15">
        <v>425.0</v>
      </c>
      <c r="K126" s="14"/>
      <c r="L126" s="14"/>
      <c r="M126" s="14"/>
      <c r="N126" s="16"/>
      <c r="O126" s="3">
        <f t="shared" si="1"/>
        <v>425</v>
      </c>
      <c r="P126" s="56"/>
      <c r="Q126" s="18" t="s">
        <v>34</v>
      </c>
      <c r="R126" s="18" t="s">
        <v>25</v>
      </c>
      <c r="S126" s="19" t="s">
        <v>299</v>
      </c>
      <c r="T126" s="45" t="s">
        <v>1403</v>
      </c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18.0" customHeight="1">
      <c r="A127" s="8" t="s">
        <v>1279</v>
      </c>
      <c r="B127" s="9">
        <v>44107.0</v>
      </c>
      <c r="C127" s="68" t="s">
        <v>27</v>
      </c>
      <c r="D127" s="69" t="s">
        <v>300</v>
      </c>
      <c r="E127" s="12" t="s">
        <v>367</v>
      </c>
      <c r="F127" s="13" t="s">
        <v>39</v>
      </c>
      <c r="G127" s="14"/>
      <c r="H127" s="15">
        <v>425.0</v>
      </c>
      <c r="I127" s="14"/>
      <c r="J127" s="15">
        <v>425.0</v>
      </c>
      <c r="K127" s="14"/>
      <c r="L127" s="14"/>
      <c r="M127" s="14"/>
      <c r="N127" s="16"/>
      <c r="O127" s="3">
        <f t="shared" si="1"/>
        <v>425</v>
      </c>
      <c r="P127" s="56"/>
      <c r="Q127" s="18" t="s">
        <v>34</v>
      </c>
      <c r="R127" s="18" t="s">
        <v>25</v>
      </c>
      <c r="S127" s="19" t="s">
        <v>301</v>
      </c>
      <c r="T127" s="45" t="s">
        <v>1404</v>
      </c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18.0" customHeight="1">
      <c r="A128" s="8" t="s">
        <v>1279</v>
      </c>
      <c r="B128" s="9">
        <v>44125.0</v>
      </c>
      <c r="C128" s="68" t="s">
        <v>27</v>
      </c>
      <c r="D128" s="69" t="s">
        <v>302</v>
      </c>
      <c r="E128" s="12" t="s">
        <v>27</v>
      </c>
      <c r="F128" s="13" t="s">
        <v>39</v>
      </c>
      <c r="G128" s="14"/>
      <c r="H128" s="15">
        <v>425.33</v>
      </c>
      <c r="I128" s="14"/>
      <c r="J128" s="15">
        <v>425.33</v>
      </c>
      <c r="K128" s="14"/>
      <c r="L128" s="14"/>
      <c r="M128" s="14"/>
      <c r="N128" s="16"/>
      <c r="O128" s="3">
        <f t="shared" si="1"/>
        <v>425.33</v>
      </c>
      <c r="P128" s="56"/>
      <c r="Q128" s="18" t="s">
        <v>30</v>
      </c>
      <c r="R128" s="18" t="s">
        <v>31</v>
      </c>
      <c r="S128" s="19" t="s">
        <v>303</v>
      </c>
      <c r="T128" s="45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8.0" customHeight="1">
      <c r="A129" s="8" t="s">
        <v>1279</v>
      </c>
      <c r="B129" s="9">
        <v>44136.0</v>
      </c>
      <c r="C129" s="68" t="s">
        <v>27</v>
      </c>
      <c r="D129" s="69" t="s">
        <v>304</v>
      </c>
      <c r="E129" s="12" t="s">
        <v>367</v>
      </c>
      <c r="F129" s="13" t="s">
        <v>29</v>
      </c>
      <c r="G129" s="14"/>
      <c r="H129" s="15">
        <v>283.0</v>
      </c>
      <c r="I129" s="14"/>
      <c r="J129" s="15">
        <v>283.0</v>
      </c>
      <c r="K129" s="14"/>
      <c r="L129" s="14"/>
      <c r="M129" s="14"/>
      <c r="N129" s="16"/>
      <c r="O129" s="3">
        <f t="shared" si="1"/>
        <v>283</v>
      </c>
      <c r="P129" s="56"/>
      <c r="Q129" s="18" t="s">
        <v>34</v>
      </c>
      <c r="R129" s="18" t="s">
        <v>25</v>
      </c>
      <c r="S129" s="19" t="s">
        <v>305</v>
      </c>
      <c r="T129" s="45" t="s">
        <v>1405</v>
      </c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18.0" customHeight="1">
      <c r="A130" s="8" t="s">
        <v>1279</v>
      </c>
      <c r="B130" s="9">
        <v>44136.0</v>
      </c>
      <c r="C130" s="68" t="s">
        <v>27</v>
      </c>
      <c r="D130" s="69" t="s">
        <v>306</v>
      </c>
      <c r="E130" s="12" t="s">
        <v>367</v>
      </c>
      <c r="F130" s="13" t="s">
        <v>39</v>
      </c>
      <c r="G130" s="14"/>
      <c r="H130" s="15">
        <v>425.0</v>
      </c>
      <c r="I130" s="14"/>
      <c r="J130" s="15">
        <v>425.0</v>
      </c>
      <c r="K130" s="14"/>
      <c r="L130" s="14"/>
      <c r="M130" s="14"/>
      <c r="N130" s="16"/>
      <c r="O130" s="3">
        <f t="shared" si="1"/>
        <v>425</v>
      </c>
      <c r="P130" s="56"/>
      <c r="Q130" s="18" t="s">
        <v>34</v>
      </c>
      <c r="R130" s="18" t="s">
        <v>25</v>
      </c>
      <c r="S130" s="19" t="s">
        <v>307</v>
      </c>
      <c r="T130" s="45" t="s">
        <v>1406</v>
      </c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8.0" customHeight="1">
      <c r="A131" s="8" t="s">
        <v>1279</v>
      </c>
      <c r="B131" s="9">
        <v>44155.0</v>
      </c>
      <c r="C131" s="68" t="s">
        <v>27</v>
      </c>
      <c r="D131" s="69" t="s">
        <v>308</v>
      </c>
      <c r="E131" s="12" t="s">
        <v>27</v>
      </c>
      <c r="F131" s="13" t="s">
        <v>29</v>
      </c>
      <c r="G131" s="14"/>
      <c r="H131" s="15">
        <v>283.0</v>
      </c>
      <c r="I131" s="14"/>
      <c r="J131" s="15">
        <v>283.0</v>
      </c>
      <c r="K131" s="14"/>
      <c r="L131" s="14"/>
      <c r="M131" s="14"/>
      <c r="N131" s="16"/>
      <c r="O131" s="3">
        <f t="shared" si="1"/>
        <v>283</v>
      </c>
      <c r="P131" s="56"/>
      <c r="Q131" s="18" t="s">
        <v>30</v>
      </c>
      <c r="R131" s="18" t="s">
        <v>31</v>
      </c>
      <c r="S131" s="19" t="s">
        <v>309</v>
      </c>
      <c r="T131" s="45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18.0" customHeight="1">
      <c r="A132" s="8" t="s">
        <v>1279</v>
      </c>
      <c r="B132" s="9">
        <v>44158.0</v>
      </c>
      <c r="C132" s="68" t="s">
        <v>27</v>
      </c>
      <c r="D132" s="69" t="s">
        <v>310</v>
      </c>
      <c r="E132" s="12" t="s">
        <v>27</v>
      </c>
      <c r="F132" s="13" t="s">
        <v>39</v>
      </c>
      <c r="G132" s="14"/>
      <c r="H132" s="15">
        <v>425.0</v>
      </c>
      <c r="I132" s="14"/>
      <c r="J132" s="15">
        <v>425.0</v>
      </c>
      <c r="K132" s="14"/>
      <c r="L132" s="14"/>
      <c r="M132" s="14"/>
      <c r="N132" s="16"/>
      <c r="O132" s="3">
        <f t="shared" si="1"/>
        <v>425</v>
      </c>
      <c r="P132" s="56"/>
      <c r="Q132" s="18" t="s">
        <v>30</v>
      </c>
      <c r="R132" s="18" t="s">
        <v>31</v>
      </c>
      <c r="S132" s="19" t="s">
        <v>311</v>
      </c>
      <c r="T132" s="45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8.0" customHeight="1">
      <c r="A133" s="8" t="s">
        <v>1279</v>
      </c>
      <c r="B133" s="9">
        <v>44159.0</v>
      </c>
      <c r="C133" s="68" t="s">
        <v>27</v>
      </c>
      <c r="D133" s="69" t="s">
        <v>312</v>
      </c>
      <c r="E133" s="12" t="s">
        <v>27</v>
      </c>
      <c r="F133" s="13" t="s">
        <v>39</v>
      </c>
      <c r="G133" s="14"/>
      <c r="H133" s="15">
        <v>425.0</v>
      </c>
      <c r="I133" s="14"/>
      <c r="J133" s="15">
        <v>425.0</v>
      </c>
      <c r="K133" s="14"/>
      <c r="L133" s="14"/>
      <c r="M133" s="14"/>
      <c r="N133" s="16"/>
      <c r="O133" s="3">
        <f t="shared" si="1"/>
        <v>425</v>
      </c>
      <c r="P133" s="56"/>
      <c r="Q133" s="18" t="s">
        <v>30</v>
      </c>
      <c r="R133" s="18" t="s">
        <v>31</v>
      </c>
      <c r="S133" s="19" t="s">
        <v>313</v>
      </c>
      <c r="T133" s="45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8.0" customHeight="1">
      <c r="A134" s="8" t="s">
        <v>1279</v>
      </c>
      <c r="B134" s="9">
        <v>44160.0</v>
      </c>
      <c r="C134" s="68" t="s">
        <v>20</v>
      </c>
      <c r="D134" s="69" t="s">
        <v>314</v>
      </c>
      <c r="E134" s="12" t="s">
        <v>367</v>
      </c>
      <c r="F134" s="13" t="s">
        <v>39</v>
      </c>
      <c r="G134" s="14"/>
      <c r="H134" s="15">
        <v>425.0</v>
      </c>
      <c r="I134" s="14"/>
      <c r="J134" s="15">
        <v>425.0</v>
      </c>
      <c r="K134" s="14"/>
      <c r="L134" s="14"/>
      <c r="M134" s="14"/>
      <c r="N134" s="16"/>
      <c r="O134" s="3">
        <f t="shared" si="1"/>
        <v>425</v>
      </c>
      <c r="P134" s="56"/>
      <c r="Q134" s="18" t="s">
        <v>34</v>
      </c>
      <c r="R134" s="18" t="s">
        <v>25</v>
      </c>
      <c r="S134" s="19" t="s">
        <v>315</v>
      </c>
      <c r="T134" s="45" t="s">
        <v>1407</v>
      </c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8.0" customHeight="1">
      <c r="A135" s="8" t="s">
        <v>1279</v>
      </c>
      <c r="B135" s="9">
        <v>44165.0</v>
      </c>
      <c r="C135" s="68" t="s">
        <v>27</v>
      </c>
      <c r="D135" s="69" t="s">
        <v>316</v>
      </c>
      <c r="E135" s="12" t="s">
        <v>367</v>
      </c>
      <c r="F135" s="13" t="s">
        <v>23</v>
      </c>
      <c r="G135" s="14"/>
      <c r="H135" s="15">
        <v>1179.0</v>
      </c>
      <c r="I135" s="14"/>
      <c r="J135" s="15">
        <v>1179.0</v>
      </c>
      <c r="K135" s="14"/>
      <c r="L135" s="14"/>
      <c r="M135" s="14"/>
      <c r="N135" s="16"/>
      <c r="O135" s="3">
        <f t="shared" si="1"/>
        <v>1179</v>
      </c>
      <c r="P135" s="56"/>
      <c r="Q135" s="18" t="s">
        <v>34</v>
      </c>
      <c r="R135" s="18" t="s">
        <v>25</v>
      </c>
      <c r="S135" s="19" t="s">
        <v>317</v>
      </c>
      <c r="T135" s="45" t="s">
        <v>1408</v>
      </c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8.0" customHeight="1">
      <c r="A136" s="8" t="s">
        <v>1279</v>
      </c>
      <c r="B136" s="9">
        <v>44165.0</v>
      </c>
      <c r="C136" s="68" t="s">
        <v>27</v>
      </c>
      <c r="D136" s="69" t="s">
        <v>318</v>
      </c>
      <c r="E136" s="12" t="s">
        <v>367</v>
      </c>
      <c r="F136" s="13" t="s">
        <v>39</v>
      </c>
      <c r="G136" s="14"/>
      <c r="H136" s="15">
        <v>438.0</v>
      </c>
      <c r="I136" s="14"/>
      <c r="J136" s="15">
        <v>438.0</v>
      </c>
      <c r="K136" s="14"/>
      <c r="L136" s="14"/>
      <c r="M136" s="14">
        <v>410.0</v>
      </c>
      <c r="N136" s="16"/>
      <c r="O136" s="3">
        <f t="shared" si="1"/>
        <v>848</v>
      </c>
      <c r="P136" s="56"/>
      <c r="Q136" s="18" t="s">
        <v>61</v>
      </c>
      <c r="R136" s="18" t="s">
        <v>25</v>
      </c>
      <c r="S136" s="19" t="s">
        <v>319</v>
      </c>
      <c r="T136" s="45" t="s">
        <v>1409</v>
      </c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8.0" customHeight="1">
      <c r="A137" s="8" t="s">
        <v>1279</v>
      </c>
      <c r="B137" s="9">
        <v>44168.0</v>
      </c>
      <c r="C137" s="68" t="s">
        <v>27</v>
      </c>
      <c r="D137" s="69" t="s">
        <v>320</v>
      </c>
      <c r="E137" s="12" t="s">
        <v>27</v>
      </c>
      <c r="F137" s="13" t="s">
        <v>29</v>
      </c>
      <c r="G137" s="14"/>
      <c r="H137" s="15">
        <v>288.67</v>
      </c>
      <c r="I137" s="14"/>
      <c r="J137" s="15">
        <v>288.67</v>
      </c>
      <c r="K137" s="14"/>
      <c r="L137" s="14"/>
      <c r="M137" s="14"/>
      <c r="N137" s="16"/>
      <c r="O137" s="3">
        <f t="shared" si="1"/>
        <v>288.67</v>
      </c>
      <c r="P137" s="56"/>
      <c r="Q137" s="18" t="s">
        <v>30</v>
      </c>
      <c r="R137" s="18" t="s">
        <v>31</v>
      </c>
      <c r="S137" s="19" t="s">
        <v>321</v>
      </c>
      <c r="T137" s="45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8.0" customHeight="1">
      <c r="A138" s="8" t="s">
        <v>1279</v>
      </c>
      <c r="B138" s="9">
        <v>44170.0</v>
      </c>
      <c r="C138" s="68" t="s">
        <v>27</v>
      </c>
      <c r="D138" s="69" t="s">
        <v>322</v>
      </c>
      <c r="E138" s="12" t="s">
        <v>27</v>
      </c>
      <c r="F138" s="13" t="s">
        <v>39</v>
      </c>
      <c r="G138" s="14"/>
      <c r="H138" s="15">
        <v>425.0</v>
      </c>
      <c r="I138" s="14"/>
      <c r="J138" s="15">
        <v>425.0</v>
      </c>
      <c r="K138" s="14"/>
      <c r="L138" s="14"/>
      <c r="M138" s="14"/>
      <c r="N138" s="16"/>
      <c r="O138" s="3">
        <f t="shared" si="1"/>
        <v>425</v>
      </c>
      <c r="P138" s="56"/>
      <c r="Q138" s="18" t="s">
        <v>30</v>
      </c>
      <c r="R138" s="18" t="s">
        <v>31</v>
      </c>
      <c r="S138" s="19" t="s">
        <v>323</v>
      </c>
      <c r="T138" s="45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8.0" customHeight="1">
      <c r="A139" s="8" t="s">
        <v>1279</v>
      </c>
      <c r="B139" s="9">
        <v>44172.0</v>
      </c>
      <c r="C139" s="68" t="s">
        <v>27</v>
      </c>
      <c r="D139" s="69" t="s">
        <v>324</v>
      </c>
      <c r="E139" s="12" t="s">
        <v>27</v>
      </c>
      <c r="F139" s="13" t="s">
        <v>29</v>
      </c>
      <c r="G139" s="14"/>
      <c r="H139" s="15">
        <v>340.0</v>
      </c>
      <c r="I139" s="14"/>
      <c r="J139" s="15">
        <v>340.0</v>
      </c>
      <c r="K139" s="14"/>
      <c r="L139" s="14"/>
      <c r="M139" s="14"/>
      <c r="N139" s="16"/>
      <c r="O139" s="3">
        <f t="shared" si="1"/>
        <v>340</v>
      </c>
      <c r="P139" s="56"/>
      <c r="Q139" s="18" t="s">
        <v>30</v>
      </c>
      <c r="R139" s="18" t="s">
        <v>31</v>
      </c>
      <c r="S139" s="19" t="s">
        <v>325</v>
      </c>
      <c r="T139" s="45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8.0" customHeight="1">
      <c r="A140" s="8" t="s">
        <v>1279</v>
      </c>
      <c r="B140" s="9">
        <v>44174.0</v>
      </c>
      <c r="C140" s="68" t="s">
        <v>20</v>
      </c>
      <c r="D140" s="69" t="s">
        <v>326</v>
      </c>
      <c r="E140" s="12" t="s">
        <v>367</v>
      </c>
      <c r="F140" s="13" t="s">
        <v>39</v>
      </c>
      <c r="G140" s="14"/>
      <c r="H140" s="15">
        <v>425.0</v>
      </c>
      <c r="I140" s="14"/>
      <c r="J140" s="15">
        <v>425.0</v>
      </c>
      <c r="K140" s="14"/>
      <c r="L140" s="14"/>
      <c r="M140" s="14"/>
      <c r="N140" s="16"/>
      <c r="O140" s="3">
        <f t="shared" si="1"/>
        <v>425</v>
      </c>
      <c r="P140" s="56"/>
      <c r="Q140" s="18" t="s">
        <v>34</v>
      </c>
      <c r="R140" s="18" t="s">
        <v>25</v>
      </c>
      <c r="S140" s="19" t="s">
        <v>327</v>
      </c>
      <c r="T140" s="45" t="s">
        <v>1410</v>
      </c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8.0" customHeight="1">
      <c r="A141" s="8" t="s">
        <v>1279</v>
      </c>
      <c r="B141" s="9">
        <v>44175.0</v>
      </c>
      <c r="C141" s="68" t="s">
        <v>20</v>
      </c>
      <c r="D141" s="69" t="s">
        <v>328</v>
      </c>
      <c r="E141" s="12" t="s">
        <v>367</v>
      </c>
      <c r="F141" s="13" t="s">
        <v>39</v>
      </c>
      <c r="G141" s="14"/>
      <c r="H141" s="15">
        <v>972.33</v>
      </c>
      <c r="I141" s="14"/>
      <c r="J141" s="15">
        <v>972.33</v>
      </c>
      <c r="K141" s="14"/>
      <c r="L141" s="14"/>
      <c r="M141" s="14">
        <v>410.0</v>
      </c>
      <c r="N141" s="16"/>
      <c r="O141" s="3">
        <f t="shared" si="1"/>
        <v>1382.33</v>
      </c>
      <c r="P141" s="56"/>
      <c r="Q141" s="18" t="s">
        <v>34</v>
      </c>
      <c r="R141" s="18" t="s">
        <v>25</v>
      </c>
      <c r="S141" s="19" t="s">
        <v>329</v>
      </c>
      <c r="T141" s="45" t="s">
        <v>1411</v>
      </c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8.0" customHeight="1">
      <c r="A142" s="8" t="s">
        <v>1279</v>
      </c>
      <c r="B142" s="9">
        <v>44175.0</v>
      </c>
      <c r="C142" s="68" t="s">
        <v>27</v>
      </c>
      <c r="D142" s="69" t="s">
        <v>330</v>
      </c>
      <c r="E142" s="12" t="s">
        <v>27</v>
      </c>
      <c r="F142" s="13" t="s">
        <v>29</v>
      </c>
      <c r="G142" s="14"/>
      <c r="H142" s="15">
        <v>283.0</v>
      </c>
      <c r="I142" s="14"/>
      <c r="J142" s="15">
        <v>283.0</v>
      </c>
      <c r="K142" s="14"/>
      <c r="L142" s="14"/>
      <c r="M142" s="14"/>
      <c r="N142" s="16"/>
      <c r="O142" s="3">
        <f t="shared" si="1"/>
        <v>283</v>
      </c>
      <c r="P142" s="56"/>
      <c r="Q142" s="18" t="s">
        <v>30</v>
      </c>
      <c r="R142" s="18" t="s">
        <v>31</v>
      </c>
      <c r="S142" s="19" t="s">
        <v>331</v>
      </c>
      <c r="T142" s="45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8.0" customHeight="1">
      <c r="A143" s="8" t="s">
        <v>1279</v>
      </c>
      <c r="B143" s="9">
        <v>44198.0</v>
      </c>
      <c r="C143" s="68" t="s">
        <v>20</v>
      </c>
      <c r="D143" s="69" t="s">
        <v>332</v>
      </c>
      <c r="E143" s="12" t="s">
        <v>367</v>
      </c>
      <c r="F143" s="13" t="s">
        <v>29</v>
      </c>
      <c r="G143" s="14"/>
      <c r="H143" s="15">
        <v>273.0</v>
      </c>
      <c r="I143" s="14"/>
      <c r="J143" s="15">
        <v>273.0</v>
      </c>
      <c r="K143" s="14"/>
      <c r="L143" s="14"/>
      <c r="M143" s="14"/>
      <c r="N143" s="16"/>
      <c r="O143" s="3">
        <f t="shared" si="1"/>
        <v>273</v>
      </c>
      <c r="P143" s="56"/>
      <c r="Q143" s="18" t="s">
        <v>34</v>
      </c>
      <c r="R143" s="18" t="s">
        <v>25</v>
      </c>
      <c r="S143" s="19" t="s">
        <v>333</v>
      </c>
      <c r="T143" s="45" t="s">
        <v>1412</v>
      </c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8.0" customHeight="1">
      <c r="A144" s="8" t="s">
        <v>1279</v>
      </c>
      <c r="B144" s="9">
        <v>44201.0</v>
      </c>
      <c r="C144" s="68" t="s">
        <v>27</v>
      </c>
      <c r="D144" s="69" t="s">
        <v>334</v>
      </c>
      <c r="E144" s="12" t="s">
        <v>27</v>
      </c>
      <c r="F144" s="13" t="s">
        <v>39</v>
      </c>
      <c r="G144" s="14"/>
      <c r="H144" s="15">
        <v>277.33</v>
      </c>
      <c r="I144" s="14"/>
      <c r="J144" s="15">
        <v>277.33</v>
      </c>
      <c r="K144" s="14"/>
      <c r="L144" s="14"/>
      <c r="M144" s="14"/>
      <c r="N144" s="16"/>
      <c r="O144" s="3">
        <f t="shared" si="1"/>
        <v>277.33</v>
      </c>
      <c r="P144" s="56"/>
      <c r="Q144" s="18" t="s">
        <v>30</v>
      </c>
      <c r="R144" s="18" t="s">
        <v>31</v>
      </c>
      <c r="S144" s="19" t="s">
        <v>335</v>
      </c>
      <c r="T144" s="45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8.0" customHeight="1">
      <c r="A145" s="8" t="s">
        <v>1279</v>
      </c>
      <c r="B145" s="9">
        <v>44208.0</v>
      </c>
      <c r="C145" s="68" t="s">
        <v>27</v>
      </c>
      <c r="D145" s="69" t="s">
        <v>336</v>
      </c>
      <c r="E145" s="12" t="s">
        <v>27</v>
      </c>
      <c r="F145" s="13" t="s">
        <v>29</v>
      </c>
      <c r="G145" s="14"/>
      <c r="H145" s="15">
        <v>273.0</v>
      </c>
      <c r="I145" s="14"/>
      <c r="J145" s="15">
        <v>273.0</v>
      </c>
      <c r="K145" s="14"/>
      <c r="L145" s="14"/>
      <c r="M145" s="14"/>
      <c r="N145" s="16"/>
      <c r="O145" s="3">
        <f t="shared" si="1"/>
        <v>273</v>
      </c>
      <c r="P145" s="56"/>
      <c r="Q145" s="18" t="s">
        <v>30</v>
      </c>
      <c r="R145" s="18" t="s">
        <v>31</v>
      </c>
      <c r="S145" s="19" t="s">
        <v>337</v>
      </c>
      <c r="T145" s="45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8.0" customHeight="1">
      <c r="A146" s="8" t="s">
        <v>1279</v>
      </c>
      <c r="B146" s="9">
        <v>44215.0</v>
      </c>
      <c r="C146" s="68" t="s">
        <v>27</v>
      </c>
      <c r="D146" s="69" t="s">
        <v>338</v>
      </c>
      <c r="E146" s="12" t="s">
        <v>27</v>
      </c>
      <c r="F146" s="13" t="s">
        <v>29</v>
      </c>
      <c r="G146" s="14"/>
      <c r="H146" s="15">
        <v>273.0</v>
      </c>
      <c r="I146" s="14"/>
      <c r="J146" s="15">
        <v>273.0</v>
      </c>
      <c r="K146" s="14"/>
      <c r="L146" s="14"/>
      <c r="M146" s="14"/>
      <c r="N146" s="16"/>
      <c r="O146" s="3">
        <f t="shared" si="1"/>
        <v>273</v>
      </c>
      <c r="P146" s="56"/>
      <c r="Q146" s="18" t="s">
        <v>30</v>
      </c>
      <c r="R146" s="18" t="s">
        <v>31</v>
      </c>
      <c r="S146" s="19" t="s">
        <v>339</v>
      </c>
      <c r="T146" s="45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8.0" customHeight="1">
      <c r="A147" s="8" t="s">
        <v>1279</v>
      </c>
      <c r="B147" s="9">
        <v>44228.0</v>
      </c>
      <c r="C147" s="68" t="s">
        <v>20</v>
      </c>
      <c r="D147" s="69" t="s">
        <v>340</v>
      </c>
      <c r="E147" s="12" t="s">
        <v>367</v>
      </c>
      <c r="F147" s="13" t="s">
        <v>29</v>
      </c>
      <c r="G147" s="14"/>
      <c r="H147" s="15">
        <v>273.0</v>
      </c>
      <c r="I147" s="14"/>
      <c r="J147" s="15">
        <v>273.0</v>
      </c>
      <c r="K147" s="14"/>
      <c r="L147" s="14"/>
      <c r="M147" s="14"/>
      <c r="N147" s="16"/>
      <c r="O147" s="3">
        <f t="shared" si="1"/>
        <v>273</v>
      </c>
      <c r="P147" s="56"/>
      <c r="Q147" s="18" t="s">
        <v>34</v>
      </c>
      <c r="R147" s="18" t="s">
        <v>25</v>
      </c>
      <c r="S147" s="19" t="s">
        <v>341</v>
      </c>
      <c r="T147" s="45" t="s">
        <v>1413</v>
      </c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8.0" customHeight="1">
      <c r="A148" s="8" t="s">
        <v>1279</v>
      </c>
      <c r="B148" s="9">
        <v>44229.0</v>
      </c>
      <c r="C148" s="68" t="s">
        <v>27</v>
      </c>
      <c r="D148" s="69" t="s">
        <v>342</v>
      </c>
      <c r="E148" s="12" t="s">
        <v>27</v>
      </c>
      <c r="F148" s="13" t="s">
        <v>39</v>
      </c>
      <c r="G148" s="14"/>
      <c r="H148" s="15">
        <v>410.0</v>
      </c>
      <c r="I148" s="14"/>
      <c r="J148" s="15">
        <v>410.0</v>
      </c>
      <c r="K148" s="14"/>
      <c r="L148" s="14"/>
      <c r="M148" s="14"/>
      <c r="N148" s="16"/>
      <c r="O148" s="3">
        <f t="shared" si="1"/>
        <v>410</v>
      </c>
      <c r="P148" s="56"/>
      <c r="Q148" s="18" t="s">
        <v>30</v>
      </c>
      <c r="R148" s="18" t="s">
        <v>31</v>
      </c>
      <c r="S148" s="19" t="s">
        <v>343</v>
      </c>
      <c r="T148" s="45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8.0" customHeight="1">
      <c r="A149" s="8" t="s">
        <v>1279</v>
      </c>
      <c r="B149" s="9">
        <v>44235.0</v>
      </c>
      <c r="C149" s="68" t="s">
        <v>67</v>
      </c>
      <c r="D149" s="69" t="s">
        <v>344</v>
      </c>
      <c r="E149" s="12" t="s">
        <v>367</v>
      </c>
      <c r="F149" s="13" t="s">
        <v>345</v>
      </c>
      <c r="G149" s="14"/>
      <c r="H149" s="15">
        <v>724.0</v>
      </c>
      <c r="I149" s="14"/>
      <c r="J149" s="15">
        <v>724.0</v>
      </c>
      <c r="K149" s="14"/>
      <c r="L149" s="14"/>
      <c r="M149" s="14"/>
      <c r="N149" s="16">
        <v>170.0</v>
      </c>
      <c r="O149" s="3">
        <f t="shared" si="1"/>
        <v>554</v>
      </c>
      <c r="P149" s="56" t="s">
        <v>346</v>
      </c>
      <c r="Q149" s="18" t="s">
        <v>30</v>
      </c>
      <c r="R149" s="18" t="s">
        <v>31</v>
      </c>
      <c r="S149" s="19" t="s">
        <v>347</v>
      </c>
      <c r="T149" s="45" t="s">
        <v>1414</v>
      </c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8.0" customHeight="1">
      <c r="A150" s="8" t="s">
        <v>1279</v>
      </c>
      <c r="B150" s="9">
        <v>44235.0</v>
      </c>
      <c r="C150" s="68" t="s">
        <v>27</v>
      </c>
      <c r="D150" s="69" t="s">
        <v>348</v>
      </c>
      <c r="E150" s="12" t="s">
        <v>27</v>
      </c>
      <c r="F150" s="13" t="s">
        <v>39</v>
      </c>
      <c r="G150" s="14"/>
      <c r="H150" s="15">
        <v>410.0</v>
      </c>
      <c r="I150" s="14"/>
      <c r="J150" s="15">
        <v>410.0</v>
      </c>
      <c r="K150" s="14"/>
      <c r="L150" s="14"/>
      <c r="M150" s="14"/>
      <c r="N150" s="16"/>
      <c r="O150" s="3">
        <f t="shared" si="1"/>
        <v>410</v>
      </c>
      <c r="P150" s="56"/>
      <c r="Q150" s="18" t="s">
        <v>30</v>
      </c>
      <c r="R150" s="18" t="s">
        <v>31</v>
      </c>
      <c r="S150" s="19" t="s">
        <v>349</v>
      </c>
      <c r="T150" s="45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8.0" customHeight="1">
      <c r="A151" s="8" t="s">
        <v>1279</v>
      </c>
      <c r="B151" s="9">
        <v>44235.0</v>
      </c>
      <c r="C151" s="68" t="s">
        <v>27</v>
      </c>
      <c r="D151" s="69" t="s">
        <v>350</v>
      </c>
      <c r="E151" s="12" t="s">
        <v>27</v>
      </c>
      <c r="F151" s="13" t="s">
        <v>23</v>
      </c>
      <c r="G151" s="14"/>
      <c r="H151" s="15">
        <v>1138.0</v>
      </c>
      <c r="I151" s="14"/>
      <c r="J151" s="15">
        <v>1138.0</v>
      </c>
      <c r="K151" s="14"/>
      <c r="L151" s="14"/>
      <c r="M151" s="14"/>
      <c r="N151" s="16"/>
      <c r="O151" s="3">
        <f t="shared" si="1"/>
        <v>1138</v>
      </c>
      <c r="P151" s="56"/>
      <c r="Q151" s="18" t="s">
        <v>30</v>
      </c>
      <c r="R151" s="18" t="s">
        <v>31</v>
      </c>
      <c r="S151" s="19" t="s">
        <v>351</v>
      </c>
      <c r="T151" s="45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8.0" customHeight="1">
      <c r="A152" s="8" t="s">
        <v>1279</v>
      </c>
      <c r="B152" s="9">
        <v>44236.0</v>
      </c>
      <c r="C152" s="68" t="s">
        <v>27</v>
      </c>
      <c r="D152" s="69" t="s">
        <v>352</v>
      </c>
      <c r="E152" s="12" t="s">
        <v>27</v>
      </c>
      <c r="F152" s="13" t="s">
        <v>39</v>
      </c>
      <c r="G152" s="14"/>
      <c r="H152" s="15">
        <v>410.0</v>
      </c>
      <c r="I152" s="14"/>
      <c r="J152" s="15">
        <v>410.0</v>
      </c>
      <c r="K152" s="14"/>
      <c r="L152" s="14"/>
      <c r="M152" s="14">
        <v>250.0</v>
      </c>
      <c r="N152" s="16"/>
      <c r="O152" s="3">
        <f t="shared" si="1"/>
        <v>660</v>
      </c>
      <c r="P152" s="56"/>
      <c r="Q152" s="18" t="s">
        <v>30</v>
      </c>
      <c r="R152" s="18" t="s">
        <v>31</v>
      </c>
      <c r="S152" s="19" t="s">
        <v>353</v>
      </c>
      <c r="T152" s="45" t="s">
        <v>1415</v>
      </c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8.0" customHeight="1">
      <c r="A153" s="8" t="s">
        <v>1279</v>
      </c>
      <c r="B153" s="9">
        <v>44251.0</v>
      </c>
      <c r="C153" s="68" t="s">
        <v>27</v>
      </c>
      <c r="D153" s="69" t="s">
        <v>356</v>
      </c>
      <c r="E153" s="12" t="s">
        <v>27</v>
      </c>
      <c r="F153" s="13" t="s">
        <v>29</v>
      </c>
      <c r="G153" s="14"/>
      <c r="H153" s="15">
        <v>273.0</v>
      </c>
      <c r="I153" s="14"/>
      <c r="J153" s="15">
        <v>273.0</v>
      </c>
      <c r="K153" s="14"/>
      <c r="L153" s="14"/>
      <c r="M153" s="14"/>
      <c r="N153" s="16"/>
      <c r="O153" s="3">
        <f t="shared" si="1"/>
        <v>273</v>
      </c>
      <c r="P153" s="56"/>
      <c r="Q153" s="18" t="s">
        <v>30</v>
      </c>
      <c r="R153" s="18" t="s">
        <v>31</v>
      </c>
      <c r="S153" s="19" t="s">
        <v>357</v>
      </c>
      <c r="T153" s="45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8.0" customHeight="1">
      <c r="A154" s="8" t="s">
        <v>1279</v>
      </c>
      <c r="B154" s="9">
        <v>44257.0</v>
      </c>
      <c r="C154" s="68" t="s">
        <v>27</v>
      </c>
      <c r="D154" s="69" t="s">
        <v>358</v>
      </c>
      <c r="E154" s="12" t="s">
        <v>367</v>
      </c>
      <c r="F154" s="13" t="s">
        <v>39</v>
      </c>
      <c r="G154" s="14"/>
      <c r="H154" s="15">
        <v>427.33</v>
      </c>
      <c r="I154" s="14"/>
      <c r="J154" s="15">
        <v>427.33</v>
      </c>
      <c r="K154" s="14"/>
      <c r="L154" s="14"/>
      <c r="M154" s="14"/>
      <c r="N154" s="16"/>
      <c r="O154" s="3">
        <f t="shared" si="1"/>
        <v>427.33</v>
      </c>
      <c r="P154" s="56"/>
      <c r="Q154" s="18" t="s">
        <v>34</v>
      </c>
      <c r="R154" s="18" t="s">
        <v>25</v>
      </c>
      <c r="S154" s="19" t="s">
        <v>359</v>
      </c>
      <c r="T154" s="45" t="s">
        <v>1416</v>
      </c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8.0" customHeight="1">
      <c r="A155" s="8" t="s">
        <v>1279</v>
      </c>
      <c r="B155" s="9">
        <v>44259.0</v>
      </c>
      <c r="C155" s="68" t="s">
        <v>20</v>
      </c>
      <c r="D155" s="69" t="s">
        <v>360</v>
      </c>
      <c r="E155" s="12" t="s">
        <v>367</v>
      </c>
      <c r="F155" s="13" t="s">
        <v>39</v>
      </c>
      <c r="G155" s="14"/>
      <c r="H155" s="15">
        <v>453.25</v>
      </c>
      <c r="I155" s="14"/>
      <c r="J155" s="15">
        <v>453.25</v>
      </c>
      <c r="K155" s="14"/>
      <c r="L155" s="14">
        <v>1600.0</v>
      </c>
      <c r="M155" s="14"/>
      <c r="N155" s="16"/>
      <c r="O155" s="3">
        <f t="shared" si="1"/>
        <v>2053.25</v>
      </c>
      <c r="P155" s="56"/>
      <c r="Q155" s="18" t="s">
        <v>34</v>
      </c>
      <c r="R155" s="18" t="s">
        <v>25</v>
      </c>
      <c r="S155" s="19" t="s">
        <v>361</v>
      </c>
      <c r="T155" s="45" t="s">
        <v>1417</v>
      </c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8.0" customHeight="1">
      <c r="A156" s="8" t="s">
        <v>1279</v>
      </c>
      <c r="B156" s="9">
        <v>44259.0</v>
      </c>
      <c r="C156" s="68" t="s">
        <v>27</v>
      </c>
      <c r="D156" s="69" t="s">
        <v>362</v>
      </c>
      <c r="E156" s="12" t="s">
        <v>27</v>
      </c>
      <c r="F156" s="13" t="s">
        <v>29</v>
      </c>
      <c r="G156" s="14"/>
      <c r="H156" s="15">
        <v>322.67</v>
      </c>
      <c r="I156" s="14"/>
      <c r="J156" s="15">
        <v>322.67</v>
      </c>
      <c r="K156" s="14"/>
      <c r="L156" s="14"/>
      <c r="M156" s="14"/>
      <c r="N156" s="16"/>
      <c r="O156" s="3">
        <f t="shared" si="1"/>
        <v>322.67</v>
      </c>
      <c r="P156" s="56"/>
      <c r="Q156" s="18" t="s">
        <v>30</v>
      </c>
      <c r="R156" s="18" t="s">
        <v>31</v>
      </c>
      <c r="S156" s="19" t="s">
        <v>363</v>
      </c>
      <c r="T156" s="45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8.0" customHeight="1">
      <c r="A157" s="8" t="s">
        <v>1279</v>
      </c>
      <c r="B157" s="9">
        <v>44260.0</v>
      </c>
      <c r="C157" s="68" t="s">
        <v>20</v>
      </c>
      <c r="D157" s="69" t="s">
        <v>364</v>
      </c>
      <c r="E157" s="12" t="s">
        <v>367</v>
      </c>
      <c r="F157" s="13" t="s">
        <v>39</v>
      </c>
      <c r="G157" s="14"/>
      <c r="H157" s="15">
        <v>410.0</v>
      </c>
      <c r="I157" s="14"/>
      <c r="J157" s="15">
        <v>410.0</v>
      </c>
      <c r="K157" s="14"/>
      <c r="L157" s="14"/>
      <c r="M157" s="14"/>
      <c r="N157" s="16"/>
      <c r="O157" s="3">
        <f t="shared" si="1"/>
        <v>410</v>
      </c>
      <c r="P157" s="56"/>
      <c r="Q157" s="18" t="s">
        <v>34</v>
      </c>
      <c r="R157" s="18" t="s">
        <v>25</v>
      </c>
      <c r="S157" s="19" t="s">
        <v>365</v>
      </c>
      <c r="T157" s="45" t="s">
        <v>1418</v>
      </c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8.0" customHeight="1">
      <c r="A158" s="8" t="s">
        <v>1279</v>
      </c>
      <c r="B158" s="9">
        <v>44261.0</v>
      </c>
      <c r="C158" s="68" t="s">
        <v>20</v>
      </c>
      <c r="D158" s="69" t="s">
        <v>366</v>
      </c>
      <c r="E158" s="12" t="s">
        <v>367</v>
      </c>
      <c r="F158" s="13" t="s">
        <v>29</v>
      </c>
      <c r="G158" s="14"/>
      <c r="H158" s="15">
        <v>273.0</v>
      </c>
      <c r="I158" s="14"/>
      <c r="J158" s="15">
        <v>273.0</v>
      </c>
      <c r="K158" s="14"/>
      <c r="L158" s="14"/>
      <c r="M158" s="14"/>
      <c r="N158" s="16"/>
      <c r="O158" s="3">
        <f t="shared" si="1"/>
        <v>273</v>
      </c>
      <c r="P158" s="56"/>
      <c r="Q158" s="18" t="s">
        <v>368</v>
      </c>
      <c r="R158" s="18" t="s">
        <v>31</v>
      </c>
      <c r="S158" s="19" t="s">
        <v>369</v>
      </c>
      <c r="T158" s="45" t="s">
        <v>1419</v>
      </c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8.0" customHeight="1">
      <c r="A159" s="8" t="s">
        <v>1279</v>
      </c>
      <c r="B159" s="9">
        <v>44262.0</v>
      </c>
      <c r="C159" s="68" t="s">
        <v>20</v>
      </c>
      <c r="D159" s="69" t="s">
        <v>370</v>
      </c>
      <c r="E159" s="12" t="s">
        <v>100</v>
      </c>
      <c r="F159" s="13" t="s">
        <v>29</v>
      </c>
      <c r="G159" s="14"/>
      <c r="H159" s="15">
        <v>273.0</v>
      </c>
      <c r="I159" s="14"/>
      <c r="J159" s="15">
        <v>273.0</v>
      </c>
      <c r="K159" s="14"/>
      <c r="L159" s="14"/>
      <c r="M159" s="14"/>
      <c r="N159" s="16"/>
      <c r="O159" s="3">
        <f t="shared" si="1"/>
        <v>273</v>
      </c>
      <c r="P159" s="56"/>
      <c r="Q159" s="18" t="s">
        <v>34</v>
      </c>
      <c r="R159" s="18" t="s">
        <v>31</v>
      </c>
      <c r="S159" s="19" t="s">
        <v>371</v>
      </c>
      <c r="T159" s="45" t="s">
        <v>1420</v>
      </c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8.0" customHeight="1">
      <c r="A160" s="8" t="s">
        <v>1279</v>
      </c>
      <c r="B160" s="9">
        <v>44263.0</v>
      </c>
      <c r="C160" s="68" t="s">
        <v>27</v>
      </c>
      <c r="D160" s="69" t="s">
        <v>372</v>
      </c>
      <c r="E160" s="12" t="s">
        <v>100</v>
      </c>
      <c r="F160" s="13" t="s">
        <v>29</v>
      </c>
      <c r="G160" s="14"/>
      <c r="H160" s="15">
        <v>273.0</v>
      </c>
      <c r="I160" s="14"/>
      <c r="J160" s="15">
        <v>273.0</v>
      </c>
      <c r="K160" s="14"/>
      <c r="L160" s="14"/>
      <c r="M160" s="14"/>
      <c r="N160" s="16"/>
      <c r="O160" s="3">
        <f t="shared" si="1"/>
        <v>273</v>
      </c>
      <c r="P160" s="56"/>
      <c r="Q160" s="18">
        <v>15.0</v>
      </c>
      <c r="R160" s="18" t="s">
        <v>31</v>
      </c>
      <c r="S160" s="19" t="s">
        <v>373</v>
      </c>
      <c r="T160" s="45" t="s">
        <v>1421</v>
      </c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8.0" customHeight="1">
      <c r="A161" s="8" t="s">
        <v>1279</v>
      </c>
      <c r="B161" s="9">
        <v>44263.0</v>
      </c>
      <c r="C161" s="68" t="s">
        <v>27</v>
      </c>
      <c r="D161" s="69" t="s">
        <v>374</v>
      </c>
      <c r="E161" s="12" t="s">
        <v>27</v>
      </c>
      <c r="F161" s="13" t="s">
        <v>29</v>
      </c>
      <c r="G161" s="14"/>
      <c r="H161" s="15">
        <v>273.0</v>
      </c>
      <c r="I161" s="14"/>
      <c r="J161" s="15">
        <v>273.0</v>
      </c>
      <c r="K161" s="14"/>
      <c r="L161" s="14"/>
      <c r="M161" s="14"/>
      <c r="N161" s="16"/>
      <c r="O161" s="3">
        <f t="shared" si="1"/>
        <v>273</v>
      </c>
      <c r="P161" s="56"/>
      <c r="Q161" s="18" t="s">
        <v>30</v>
      </c>
      <c r="R161" s="18" t="s">
        <v>31</v>
      </c>
      <c r="S161" s="19" t="s">
        <v>375</v>
      </c>
      <c r="T161" s="45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8.0" customHeight="1">
      <c r="A162" s="8" t="s">
        <v>1279</v>
      </c>
      <c r="B162" s="9">
        <v>44263.0</v>
      </c>
      <c r="C162" s="68" t="s">
        <v>27</v>
      </c>
      <c r="D162" s="69" t="s">
        <v>376</v>
      </c>
      <c r="E162" s="12" t="s">
        <v>27</v>
      </c>
      <c r="F162" s="13" t="s">
        <v>39</v>
      </c>
      <c r="G162" s="14"/>
      <c r="H162" s="15">
        <v>410.0</v>
      </c>
      <c r="I162" s="14"/>
      <c r="J162" s="15">
        <v>410.0</v>
      </c>
      <c r="K162" s="14"/>
      <c r="L162" s="14"/>
      <c r="M162" s="14"/>
      <c r="N162" s="16"/>
      <c r="O162" s="3">
        <f t="shared" si="1"/>
        <v>410</v>
      </c>
      <c r="P162" s="56"/>
      <c r="Q162" s="18" t="s">
        <v>30</v>
      </c>
      <c r="R162" s="18" t="s">
        <v>31</v>
      </c>
      <c r="S162" s="19" t="s">
        <v>377</v>
      </c>
      <c r="T162" s="45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8.0" customHeight="1">
      <c r="A163" s="8" t="s">
        <v>1279</v>
      </c>
      <c r="B163" s="9">
        <v>44264.0</v>
      </c>
      <c r="C163" s="68" t="s">
        <v>20</v>
      </c>
      <c r="D163" s="69" t="s">
        <v>378</v>
      </c>
      <c r="E163" s="12" t="s">
        <v>100</v>
      </c>
      <c r="F163" s="13" t="s">
        <v>29</v>
      </c>
      <c r="G163" s="14"/>
      <c r="H163" s="15">
        <v>273.0</v>
      </c>
      <c r="I163" s="14"/>
      <c r="J163" s="15">
        <v>273.0</v>
      </c>
      <c r="K163" s="14"/>
      <c r="L163" s="14"/>
      <c r="M163" s="14"/>
      <c r="N163" s="16"/>
      <c r="O163" s="3">
        <f t="shared" si="1"/>
        <v>273</v>
      </c>
      <c r="P163" s="56"/>
      <c r="Q163" s="18" t="s">
        <v>379</v>
      </c>
      <c r="R163" s="18" t="s">
        <v>31</v>
      </c>
      <c r="S163" s="19" t="s">
        <v>380</v>
      </c>
      <c r="T163" s="45" t="s">
        <v>1422</v>
      </c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8.0" customHeight="1">
      <c r="A164" s="8" t="s">
        <v>1279</v>
      </c>
      <c r="B164" s="9">
        <v>44264.0</v>
      </c>
      <c r="C164" s="68" t="s">
        <v>20</v>
      </c>
      <c r="D164" s="69" t="s">
        <v>381</v>
      </c>
      <c r="E164" s="12" t="s">
        <v>367</v>
      </c>
      <c r="F164" s="13" t="s">
        <v>39</v>
      </c>
      <c r="G164" s="14"/>
      <c r="H164" s="15">
        <v>420.66999999999996</v>
      </c>
      <c r="I164" s="14"/>
      <c r="J164" s="15">
        <v>420.66999999999996</v>
      </c>
      <c r="K164" s="14"/>
      <c r="L164" s="14"/>
      <c r="M164" s="14">
        <f>266.67*2</f>
        <v>533.34</v>
      </c>
      <c r="N164" s="16"/>
      <c r="O164" s="3">
        <f t="shared" si="1"/>
        <v>954.01</v>
      </c>
      <c r="P164" s="56"/>
      <c r="Q164" s="18" t="s">
        <v>24</v>
      </c>
      <c r="R164" s="18" t="s">
        <v>25</v>
      </c>
      <c r="S164" s="19" t="s">
        <v>382</v>
      </c>
      <c r="T164" s="45" t="s">
        <v>1423</v>
      </c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8.0" customHeight="1">
      <c r="A165" s="8" t="s">
        <v>1279</v>
      </c>
      <c r="B165" s="9">
        <v>44265.0</v>
      </c>
      <c r="C165" s="68" t="s">
        <v>20</v>
      </c>
      <c r="D165" s="69" t="s">
        <v>383</v>
      </c>
      <c r="E165" s="12" t="s">
        <v>100</v>
      </c>
      <c r="F165" s="13" t="s">
        <v>29</v>
      </c>
      <c r="G165" s="14"/>
      <c r="H165" s="15">
        <v>273.0</v>
      </c>
      <c r="I165" s="14"/>
      <c r="J165" s="15">
        <v>273.0</v>
      </c>
      <c r="K165" s="14"/>
      <c r="L165" s="14"/>
      <c r="M165" s="14"/>
      <c r="N165" s="16"/>
      <c r="O165" s="3">
        <f t="shared" si="1"/>
        <v>273</v>
      </c>
      <c r="P165" s="56"/>
      <c r="Q165" s="18" t="s">
        <v>384</v>
      </c>
      <c r="R165" s="18" t="s">
        <v>31</v>
      </c>
      <c r="S165" s="19" t="s">
        <v>385</v>
      </c>
      <c r="T165" s="45" t="s">
        <v>1424</v>
      </c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8.0" customHeight="1">
      <c r="A166" s="8" t="s">
        <v>1279</v>
      </c>
      <c r="B166" s="9">
        <v>44265.0</v>
      </c>
      <c r="C166" s="68" t="s">
        <v>27</v>
      </c>
      <c r="D166" s="69" t="s">
        <v>386</v>
      </c>
      <c r="E166" s="12" t="s">
        <v>27</v>
      </c>
      <c r="F166" s="13" t="s">
        <v>39</v>
      </c>
      <c r="G166" s="14"/>
      <c r="H166" s="15">
        <v>410.0</v>
      </c>
      <c r="I166" s="14"/>
      <c r="J166" s="15">
        <v>410.0</v>
      </c>
      <c r="K166" s="14"/>
      <c r="L166" s="14"/>
      <c r="M166" s="14"/>
      <c r="N166" s="16"/>
      <c r="O166" s="3">
        <f t="shared" si="1"/>
        <v>410</v>
      </c>
      <c r="P166" s="56"/>
      <c r="Q166" s="18" t="s">
        <v>30</v>
      </c>
      <c r="R166" s="18" t="s">
        <v>31</v>
      </c>
      <c r="S166" s="19" t="s">
        <v>387</v>
      </c>
      <c r="T166" s="45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8.0" customHeight="1">
      <c r="A167" s="8" t="s">
        <v>1279</v>
      </c>
      <c r="B167" s="9">
        <v>44266.0</v>
      </c>
      <c r="C167" s="68" t="s">
        <v>20</v>
      </c>
      <c r="D167" s="69" t="s">
        <v>388</v>
      </c>
      <c r="E167" s="12" t="s">
        <v>367</v>
      </c>
      <c r="F167" s="13" t="s">
        <v>23</v>
      </c>
      <c r="G167" s="14"/>
      <c r="H167" s="15">
        <v>1646.0</v>
      </c>
      <c r="I167" s="14"/>
      <c r="J167" s="15">
        <v>1646.0</v>
      </c>
      <c r="K167" s="14"/>
      <c r="L167" s="14"/>
      <c r="M167" s="14">
        <v>500.0</v>
      </c>
      <c r="N167" s="16"/>
      <c r="O167" s="3">
        <f t="shared" si="1"/>
        <v>2146</v>
      </c>
      <c r="P167" s="56"/>
      <c r="Q167" s="18" t="s">
        <v>30</v>
      </c>
      <c r="R167" s="18" t="s">
        <v>25</v>
      </c>
      <c r="S167" s="19" t="s">
        <v>389</v>
      </c>
      <c r="T167" s="45" t="s">
        <v>1425</v>
      </c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8.0" customHeight="1">
      <c r="A168" s="8" t="s">
        <v>1279</v>
      </c>
      <c r="B168" s="9">
        <v>44266.0</v>
      </c>
      <c r="C168" s="68" t="s">
        <v>27</v>
      </c>
      <c r="D168" s="69" t="s">
        <v>390</v>
      </c>
      <c r="E168" s="12" t="s">
        <v>27</v>
      </c>
      <c r="F168" s="13" t="s">
        <v>23</v>
      </c>
      <c r="G168" s="14"/>
      <c r="H168" s="15">
        <v>1138.0</v>
      </c>
      <c r="I168" s="14"/>
      <c r="J168" s="15">
        <v>1138.0</v>
      </c>
      <c r="K168" s="14"/>
      <c r="L168" s="14"/>
      <c r="M168" s="14"/>
      <c r="N168" s="16"/>
      <c r="O168" s="3">
        <f t="shared" si="1"/>
        <v>1138</v>
      </c>
      <c r="P168" s="56"/>
      <c r="Q168" s="18" t="s">
        <v>30</v>
      </c>
      <c r="R168" s="18" t="s">
        <v>31</v>
      </c>
      <c r="S168" s="19" t="s">
        <v>391</v>
      </c>
      <c r="T168" s="45" t="s">
        <v>1426</v>
      </c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8.0" customHeight="1">
      <c r="A169" s="8" t="s">
        <v>1279</v>
      </c>
      <c r="B169" s="9">
        <v>45555.0</v>
      </c>
      <c r="C169" s="68" t="s">
        <v>27</v>
      </c>
      <c r="D169" s="69" t="s">
        <v>390</v>
      </c>
      <c r="E169" s="12" t="s">
        <v>367</v>
      </c>
      <c r="F169" s="13" t="s">
        <v>392</v>
      </c>
      <c r="G169" s="14">
        <f>840+120</f>
        <v>960</v>
      </c>
      <c r="H169" s="15"/>
      <c r="I169" s="14"/>
      <c r="J169" s="15"/>
      <c r="K169" s="14"/>
      <c r="L169" s="14">
        <f>840+120</f>
        <v>960</v>
      </c>
      <c r="M169" s="14"/>
      <c r="N169" s="16"/>
      <c r="O169" s="3">
        <f t="shared" si="1"/>
        <v>960</v>
      </c>
      <c r="P169" s="56"/>
      <c r="Q169" s="18" t="s">
        <v>30</v>
      </c>
      <c r="R169" s="18" t="s">
        <v>25</v>
      </c>
      <c r="S169" s="19" t="s">
        <v>391</v>
      </c>
      <c r="T169" s="45" t="s">
        <v>1426</v>
      </c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8.0" customHeight="1">
      <c r="A170" s="8" t="s">
        <v>1279</v>
      </c>
      <c r="B170" s="9">
        <v>44266.0</v>
      </c>
      <c r="C170" s="68" t="s">
        <v>27</v>
      </c>
      <c r="D170" s="69" t="s">
        <v>393</v>
      </c>
      <c r="E170" s="12" t="s">
        <v>27</v>
      </c>
      <c r="F170" s="13" t="s">
        <v>39</v>
      </c>
      <c r="G170" s="14"/>
      <c r="H170" s="15">
        <v>410.0</v>
      </c>
      <c r="I170" s="14"/>
      <c r="J170" s="15">
        <v>410.0</v>
      </c>
      <c r="K170" s="14"/>
      <c r="L170" s="14"/>
      <c r="M170" s="14"/>
      <c r="N170" s="16"/>
      <c r="O170" s="3">
        <f t="shared" si="1"/>
        <v>410</v>
      </c>
      <c r="P170" s="56"/>
      <c r="Q170" s="18" t="s">
        <v>30</v>
      </c>
      <c r="R170" s="18" t="s">
        <v>31</v>
      </c>
      <c r="S170" s="19" t="s">
        <v>394</v>
      </c>
      <c r="T170" s="45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8.0" customHeight="1">
      <c r="A171" s="8" t="s">
        <v>1279</v>
      </c>
      <c r="B171" s="9">
        <v>44269.0</v>
      </c>
      <c r="C171" s="68" t="s">
        <v>27</v>
      </c>
      <c r="D171" s="69" t="s">
        <v>395</v>
      </c>
      <c r="E171" s="12" t="s">
        <v>27</v>
      </c>
      <c r="F171" s="13" t="s">
        <v>29</v>
      </c>
      <c r="G171" s="14"/>
      <c r="H171" s="15">
        <v>273.0</v>
      </c>
      <c r="I171" s="14"/>
      <c r="J171" s="15">
        <v>273.0</v>
      </c>
      <c r="K171" s="14"/>
      <c r="L171" s="14"/>
      <c r="M171" s="14"/>
      <c r="N171" s="16"/>
      <c r="O171" s="3">
        <f t="shared" si="1"/>
        <v>273</v>
      </c>
      <c r="P171" s="56"/>
      <c r="Q171" s="18" t="s">
        <v>30</v>
      </c>
      <c r="R171" s="18" t="s">
        <v>31</v>
      </c>
      <c r="S171" s="19" t="s">
        <v>396</v>
      </c>
      <c r="T171" s="45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8.0" customHeight="1">
      <c r="A172" s="8" t="s">
        <v>1279</v>
      </c>
      <c r="B172" s="9">
        <v>44270.0</v>
      </c>
      <c r="C172" s="68" t="s">
        <v>27</v>
      </c>
      <c r="D172" s="69" t="s">
        <v>397</v>
      </c>
      <c r="E172" s="12" t="s">
        <v>27</v>
      </c>
      <c r="F172" s="13" t="s">
        <v>39</v>
      </c>
      <c r="G172" s="14"/>
      <c r="H172" s="15">
        <v>410.0</v>
      </c>
      <c r="I172" s="14"/>
      <c r="J172" s="15">
        <v>410.0</v>
      </c>
      <c r="K172" s="14"/>
      <c r="L172" s="14"/>
      <c r="M172" s="14"/>
      <c r="N172" s="16"/>
      <c r="O172" s="3">
        <f t="shared" si="1"/>
        <v>410</v>
      </c>
      <c r="P172" s="56"/>
      <c r="Q172" s="18" t="s">
        <v>30</v>
      </c>
      <c r="R172" s="18" t="s">
        <v>31</v>
      </c>
      <c r="S172" s="19" t="s">
        <v>398</v>
      </c>
      <c r="T172" s="45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8.0" customHeight="1">
      <c r="A173" s="8" t="s">
        <v>1279</v>
      </c>
      <c r="B173" s="9">
        <v>44270.0</v>
      </c>
      <c r="C173" s="68" t="s">
        <v>27</v>
      </c>
      <c r="D173" s="69" t="s">
        <v>399</v>
      </c>
      <c r="E173" s="12" t="s">
        <v>27</v>
      </c>
      <c r="F173" s="13" t="s">
        <v>29</v>
      </c>
      <c r="G173" s="14"/>
      <c r="H173" s="15">
        <v>273.0</v>
      </c>
      <c r="I173" s="14"/>
      <c r="J173" s="15">
        <v>273.0</v>
      </c>
      <c r="K173" s="14"/>
      <c r="L173" s="14"/>
      <c r="M173" s="14"/>
      <c r="N173" s="16"/>
      <c r="O173" s="3">
        <f t="shared" si="1"/>
        <v>273</v>
      </c>
      <c r="P173" s="56"/>
      <c r="Q173" s="18" t="s">
        <v>30</v>
      </c>
      <c r="R173" s="18" t="s">
        <v>31</v>
      </c>
      <c r="S173" s="19" t="s">
        <v>400</v>
      </c>
      <c r="T173" s="45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8.0" customHeight="1">
      <c r="A174" s="8" t="s">
        <v>1279</v>
      </c>
      <c r="B174" s="9">
        <v>44271.0</v>
      </c>
      <c r="C174" s="68" t="s">
        <v>27</v>
      </c>
      <c r="D174" s="69" t="s">
        <v>401</v>
      </c>
      <c r="E174" s="12" t="s">
        <v>27</v>
      </c>
      <c r="F174" s="13" t="s">
        <v>29</v>
      </c>
      <c r="G174" s="14"/>
      <c r="H174" s="15">
        <v>273.0</v>
      </c>
      <c r="I174" s="14"/>
      <c r="J174" s="15">
        <v>273.0</v>
      </c>
      <c r="K174" s="14"/>
      <c r="L174" s="14"/>
      <c r="M174" s="14"/>
      <c r="N174" s="16"/>
      <c r="O174" s="3">
        <f t="shared" si="1"/>
        <v>273</v>
      </c>
      <c r="P174" s="56"/>
      <c r="Q174" s="18" t="s">
        <v>30</v>
      </c>
      <c r="R174" s="18" t="s">
        <v>31</v>
      </c>
      <c r="S174" s="19" t="s">
        <v>402</v>
      </c>
      <c r="T174" s="45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8.0" customHeight="1">
      <c r="A175" s="8" t="s">
        <v>1279</v>
      </c>
      <c r="B175" s="9">
        <v>44271.0</v>
      </c>
      <c r="C175" s="68" t="s">
        <v>27</v>
      </c>
      <c r="D175" s="69" t="s">
        <v>403</v>
      </c>
      <c r="E175" s="12" t="s">
        <v>27</v>
      </c>
      <c r="F175" s="13" t="s">
        <v>39</v>
      </c>
      <c r="G175" s="14"/>
      <c r="H175" s="15">
        <v>423.33</v>
      </c>
      <c r="I175" s="14"/>
      <c r="J175" s="15">
        <v>423.33</v>
      </c>
      <c r="K175" s="14"/>
      <c r="L175" s="14"/>
      <c r="M175" s="14"/>
      <c r="N175" s="16"/>
      <c r="O175" s="3">
        <f t="shared" si="1"/>
        <v>423.33</v>
      </c>
      <c r="P175" s="56"/>
      <c r="Q175" s="18" t="s">
        <v>30</v>
      </c>
      <c r="R175" s="18" t="s">
        <v>31</v>
      </c>
      <c r="S175" s="19" t="s">
        <v>404</v>
      </c>
      <c r="T175" s="45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8.0" customHeight="1">
      <c r="A176" s="8" t="s">
        <v>1279</v>
      </c>
      <c r="B176" s="9">
        <v>44274.0</v>
      </c>
      <c r="C176" s="68" t="s">
        <v>20</v>
      </c>
      <c r="D176" s="69" t="s">
        <v>405</v>
      </c>
      <c r="E176" s="12" t="s">
        <v>100</v>
      </c>
      <c r="F176" s="13" t="s">
        <v>39</v>
      </c>
      <c r="G176" s="14"/>
      <c r="H176" s="15">
        <v>410.0</v>
      </c>
      <c r="I176" s="14"/>
      <c r="J176" s="15">
        <v>410.0</v>
      </c>
      <c r="K176" s="14"/>
      <c r="L176" s="14"/>
      <c r="M176" s="14"/>
      <c r="N176" s="16"/>
      <c r="O176" s="3">
        <f t="shared" si="1"/>
        <v>410</v>
      </c>
      <c r="P176" s="56"/>
      <c r="Q176" s="18" t="s">
        <v>406</v>
      </c>
      <c r="R176" s="18" t="s">
        <v>31</v>
      </c>
      <c r="S176" s="19" t="s">
        <v>407</v>
      </c>
      <c r="T176" s="45" t="s">
        <v>1427</v>
      </c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8.0" customHeight="1">
      <c r="A177" s="8" t="s">
        <v>1279</v>
      </c>
      <c r="B177" s="9">
        <v>44279.0</v>
      </c>
      <c r="C177" s="68" t="s">
        <v>27</v>
      </c>
      <c r="D177" s="69" t="s">
        <v>408</v>
      </c>
      <c r="E177" s="12" t="s">
        <v>27</v>
      </c>
      <c r="F177" s="13" t="s">
        <v>29</v>
      </c>
      <c r="G177" s="14"/>
      <c r="H177" s="15">
        <v>1081.67</v>
      </c>
      <c r="I177" s="14"/>
      <c r="J177" s="15">
        <v>1081.67</v>
      </c>
      <c r="K177" s="14"/>
      <c r="L177" s="14"/>
      <c r="M177" s="14"/>
      <c r="N177" s="16"/>
      <c r="O177" s="3">
        <f t="shared" si="1"/>
        <v>1081.67</v>
      </c>
      <c r="P177" s="56"/>
      <c r="Q177" s="18" t="s">
        <v>409</v>
      </c>
      <c r="R177" s="18" t="s">
        <v>31</v>
      </c>
      <c r="S177" s="19" t="s">
        <v>410</v>
      </c>
      <c r="T177" s="45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8.0" customHeight="1">
      <c r="A178" s="8" t="s">
        <v>1279</v>
      </c>
      <c r="B178" s="9">
        <v>44280.0</v>
      </c>
      <c r="C178" s="68" t="s">
        <v>20</v>
      </c>
      <c r="D178" s="69" t="s">
        <v>411</v>
      </c>
      <c r="E178" s="12" t="s">
        <v>100</v>
      </c>
      <c r="F178" s="13" t="s">
        <v>29</v>
      </c>
      <c r="G178" s="14"/>
      <c r="H178" s="15">
        <v>273.0</v>
      </c>
      <c r="I178" s="14"/>
      <c r="J178" s="15">
        <v>273.0</v>
      </c>
      <c r="K178" s="14"/>
      <c r="L178" s="14"/>
      <c r="M178" s="14"/>
      <c r="N178" s="16"/>
      <c r="O178" s="3">
        <f t="shared" si="1"/>
        <v>273</v>
      </c>
      <c r="P178" s="56"/>
      <c r="Q178" s="18" t="s">
        <v>384</v>
      </c>
      <c r="R178" s="18" t="s">
        <v>31</v>
      </c>
      <c r="S178" s="19" t="s">
        <v>412</v>
      </c>
      <c r="T178" s="45" t="s">
        <v>1428</v>
      </c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8.0" customHeight="1">
      <c r="A179" s="8" t="s">
        <v>1279</v>
      </c>
      <c r="B179" s="9">
        <v>44287.0</v>
      </c>
      <c r="C179" s="68" t="s">
        <v>20</v>
      </c>
      <c r="D179" s="69" t="s">
        <v>413</v>
      </c>
      <c r="E179" s="12" t="s">
        <v>100</v>
      </c>
      <c r="F179" s="13" t="s">
        <v>39</v>
      </c>
      <c r="G179" s="14"/>
      <c r="H179" s="15">
        <v>1498.4</v>
      </c>
      <c r="I179" s="14"/>
      <c r="J179" s="15">
        <v>1498.4</v>
      </c>
      <c r="K179" s="14"/>
      <c r="L179" s="14"/>
      <c r="M179" s="14"/>
      <c r="N179" s="16"/>
      <c r="O179" s="3">
        <f t="shared" si="1"/>
        <v>1498.4</v>
      </c>
      <c r="P179" s="56"/>
      <c r="Q179" s="18" t="s">
        <v>101</v>
      </c>
      <c r="R179" s="18" t="s">
        <v>31</v>
      </c>
      <c r="S179" s="19" t="s">
        <v>414</v>
      </c>
      <c r="T179" s="45" t="s">
        <v>1429</v>
      </c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8.0" customHeight="1">
      <c r="A180" s="8" t="s">
        <v>1279</v>
      </c>
      <c r="B180" s="9">
        <v>44287.0</v>
      </c>
      <c r="C180" s="68" t="s">
        <v>20</v>
      </c>
      <c r="D180" s="69" t="s">
        <v>415</v>
      </c>
      <c r="E180" s="12" t="s">
        <v>367</v>
      </c>
      <c r="F180" s="13" t="s">
        <v>39</v>
      </c>
      <c r="G180" s="14"/>
      <c r="H180" s="15">
        <v>410.0</v>
      </c>
      <c r="I180" s="14"/>
      <c r="J180" s="15">
        <v>410.0</v>
      </c>
      <c r="K180" s="14"/>
      <c r="L180" s="14"/>
      <c r="M180" s="14"/>
      <c r="N180" s="16"/>
      <c r="O180" s="3">
        <f t="shared" si="1"/>
        <v>410</v>
      </c>
      <c r="P180" s="56"/>
      <c r="Q180" s="18" t="s">
        <v>30</v>
      </c>
      <c r="R180" s="18" t="s">
        <v>25</v>
      </c>
      <c r="S180" s="19" t="s">
        <v>416</v>
      </c>
      <c r="T180" s="45" t="s">
        <v>1430</v>
      </c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8.0" customHeight="1">
      <c r="A181" s="8" t="s">
        <v>1279</v>
      </c>
      <c r="B181" s="9">
        <v>44287.0</v>
      </c>
      <c r="C181" s="68" t="s">
        <v>20</v>
      </c>
      <c r="D181" s="69" t="s">
        <v>417</v>
      </c>
      <c r="E181" s="12" t="s">
        <v>367</v>
      </c>
      <c r="F181" s="13" t="s">
        <v>39</v>
      </c>
      <c r="G181" s="14"/>
      <c r="H181" s="15">
        <v>410.0</v>
      </c>
      <c r="I181" s="14"/>
      <c r="J181" s="15">
        <v>410.0</v>
      </c>
      <c r="K181" s="14"/>
      <c r="L181" s="14">
        <v>480.0</v>
      </c>
      <c r="M181" s="14"/>
      <c r="N181" s="16"/>
      <c r="O181" s="3">
        <f t="shared" si="1"/>
        <v>890</v>
      </c>
      <c r="P181" s="56"/>
      <c r="Q181" s="18" t="s">
        <v>30</v>
      </c>
      <c r="R181" s="18" t="s">
        <v>25</v>
      </c>
      <c r="S181" s="19" t="s">
        <v>418</v>
      </c>
      <c r="T181" s="45" t="s">
        <v>1431</v>
      </c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8.0" customHeight="1">
      <c r="A182" s="8" t="s">
        <v>1279</v>
      </c>
      <c r="B182" s="9">
        <v>44287.0</v>
      </c>
      <c r="C182" s="68" t="s">
        <v>20</v>
      </c>
      <c r="D182" s="69" t="s">
        <v>419</v>
      </c>
      <c r="E182" s="12" t="s">
        <v>420</v>
      </c>
      <c r="F182" s="13" t="s">
        <v>39</v>
      </c>
      <c r="G182" s="14"/>
      <c r="H182" s="15">
        <v>273.0</v>
      </c>
      <c r="I182" s="14"/>
      <c r="J182" s="15">
        <v>273.0</v>
      </c>
      <c r="K182" s="14"/>
      <c r="L182" s="14"/>
      <c r="M182" s="14"/>
      <c r="N182" s="16"/>
      <c r="O182" s="3">
        <f t="shared" si="1"/>
        <v>273</v>
      </c>
      <c r="P182" s="56"/>
      <c r="Q182" s="18" t="s">
        <v>125</v>
      </c>
      <c r="R182" s="18" t="s">
        <v>31</v>
      </c>
      <c r="S182" s="19" t="s">
        <v>421</v>
      </c>
      <c r="T182" s="45" t="s">
        <v>1432</v>
      </c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8.0" customHeight="1">
      <c r="A183" s="8" t="s">
        <v>1279</v>
      </c>
      <c r="B183" s="9">
        <v>44287.0</v>
      </c>
      <c r="C183" s="68" t="s">
        <v>27</v>
      </c>
      <c r="D183" s="69" t="s">
        <v>422</v>
      </c>
      <c r="E183" s="12" t="s">
        <v>367</v>
      </c>
      <c r="F183" s="13" t="s">
        <v>29</v>
      </c>
      <c r="G183" s="14"/>
      <c r="H183" s="15">
        <v>273.0</v>
      </c>
      <c r="I183" s="14"/>
      <c r="J183" s="15">
        <v>273.0</v>
      </c>
      <c r="K183" s="14"/>
      <c r="L183" s="14"/>
      <c r="M183" s="14"/>
      <c r="N183" s="16"/>
      <c r="O183" s="3">
        <f t="shared" si="1"/>
        <v>273</v>
      </c>
      <c r="P183" s="56"/>
      <c r="Q183" s="18" t="s">
        <v>125</v>
      </c>
      <c r="R183" s="18" t="s">
        <v>25</v>
      </c>
      <c r="S183" s="19" t="s">
        <v>423</v>
      </c>
      <c r="T183" s="45" t="s">
        <v>1433</v>
      </c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8.0" customHeight="1">
      <c r="A184" s="8" t="s">
        <v>1279</v>
      </c>
      <c r="B184" s="9">
        <v>44287.0</v>
      </c>
      <c r="C184" s="68" t="s">
        <v>20</v>
      </c>
      <c r="D184" s="69" t="s">
        <v>424</v>
      </c>
      <c r="E184" s="12" t="s">
        <v>367</v>
      </c>
      <c r="F184" s="13" t="s">
        <v>39</v>
      </c>
      <c r="G184" s="14"/>
      <c r="H184" s="15">
        <v>547.0</v>
      </c>
      <c r="I184" s="14"/>
      <c r="J184" s="15">
        <v>547.0</v>
      </c>
      <c r="K184" s="14"/>
      <c r="L184" s="14"/>
      <c r="M184" s="14"/>
      <c r="N184" s="16"/>
      <c r="O184" s="3">
        <f t="shared" si="1"/>
        <v>547</v>
      </c>
      <c r="P184" s="56"/>
      <c r="Q184" s="18" t="s">
        <v>34</v>
      </c>
      <c r="R184" s="18" t="s">
        <v>25</v>
      </c>
      <c r="S184" s="19" t="s">
        <v>425</v>
      </c>
      <c r="T184" s="45" t="s">
        <v>1434</v>
      </c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8.0" customHeight="1">
      <c r="A185" s="8" t="s">
        <v>1279</v>
      </c>
      <c r="B185" s="9">
        <v>44287.0</v>
      </c>
      <c r="C185" s="68" t="s">
        <v>27</v>
      </c>
      <c r="D185" s="69" t="s">
        <v>426</v>
      </c>
      <c r="E185" s="12" t="s">
        <v>27</v>
      </c>
      <c r="F185" s="13" t="s">
        <v>39</v>
      </c>
      <c r="G185" s="14"/>
      <c r="H185" s="15">
        <v>416.0</v>
      </c>
      <c r="I185" s="14"/>
      <c r="J185" s="15">
        <v>416.0</v>
      </c>
      <c r="K185" s="14"/>
      <c r="L185" s="14"/>
      <c r="M185" s="14"/>
      <c r="N185" s="16"/>
      <c r="O185" s="3">
        <f t="shared" si="1"/>
        <v>416</v>
      </c>
      <c r="P185" s="56"/>
      <c r="Q185" s="18" t="s">
        <v>30</v>
      </c>
      <c r="R185" s="18" t="s">
        <v>31</v>
      </c>
      <c r="S185" s="19" t="s">
        <v>427</v>
      </c>
      <c r="T185" s="45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8.0" customHeight="1">
      <c r="A186" s="8" t="s">
        <v>1279</v>
      </c>
      <c r="B186" s="9">
        <v>44287.0</v>
      </c>
      <c r="C186" s="68" t="s">
        <v>27</v>
      </c>
      <c r="D186" s="69" t="s">
        <v>428</v>
      </c>
      <c r="E186" s="12" t="s">
        <v>27</v>
      </c>
      <c r="F186" s="13" t="s">
        <v>29</v>
      </c>
      <c r="G186" s="14"/>
      <c r="H186" s="15">
        <v>273.0</v>
      </c>
      <c r="I186" s="14"/>
      <c r="J186" s="15">
        <v>273.0</v>
      </c>
      <c r="K186" s="14"/>
      <c r="L186" s="14"/>
      <c r="M186" s="14"/>
      <c r="N186" s="16"/>
      <c r="O186" s="3">
        <f t="shared" si="1"/>
        <v>273</v>
      </c>
      <c r="P186" s="56"/>
      <c r="Q186" s="18" t="s">
        <v>30</v>
      </c>
      <c r="R186" s="18" t="s">
        <v>31</v>
      </c>
      <c r="S186" s="19" t="s">
        <v>429</v>
      </c>
      <c r="T186" s="45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8.0" customHeight="1">
      <c r="A187" s="8" t="s">
        <v>1279</v>
      </c>
      <c r="B187" s="9">
        <v>44317.0</v>
      </c>
      <c r="C187" s="68" t="s">
        <v>67</v>
      </c>
      <c r="D187" s="69" t="s">
        <v>432</v>
      </c>
      <c r="E187" s="12" t="s">
        <v>367</v>
      </c>
      <c r="F187" s="13" t="s">
        <v>433</v>
      </c>
      <c r="G187" s="14"/>
      <c r="H187" s="15">
        <v>1078.33</v>
      </c>
      <c r="I187" s="14"/>
      <c r="J187" s="15">
        <v>1078.33</v>
      </c>
      <c r="K187" s="14"/>
      <c r="L187" s="14">
        <v>840.0</v>
      </c>
      <c r="M187" s="14"/>
      <c r="N187" s="16"/>
      <c r="O187" s="3">
        <f t="shared" si="1"/>
        <v>1918.33</v>
      </c>
      <c r="P187" s="56"/>
      <c r="Q187" s="18" t="s">
        <v>61</v>
      </c>
      <c r="R187" s="18" t="s">
        <v>93</v>
      </c>
      <c r="S187" s="19" t="s">
        <v>435</v>
      </c>
      <c r="T187" s="45" t="s">
        <v>1435</v>
      </c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8.0" customHeight="1">
      <c r="A188" s="8" t="s">
        <v>1279</v>
      </c>
      <c r="B188" s="9">
        <v>44348.0</v>
      </c>
      <c r="C188" s="68" t="s">
        <v>20</v>
      </c>
      <c r="D188" s="69" t="s">
        <v>436</v>
      </c>
      <c r="E188" s="12" t="s">
        <v>100</v>
      </c>
      <c r="F188" s="13" t="s">
        <v>39</v>
      </c>
      <c r="G188" s="14"/>
      <c r="H188" s="15">
        <v>368.0</v>
      </c>
      <c r="I188" s="14"/>
      <c r="J188" s="15">
        <v>392.0</v>
      </c>
      <c r="K188" s="14"/>
      <c r="L188" s="14"/>
      <c r="M188" s="14"/>
      <c r="N188" s="16"/>
      <c r="O188" s="3">
        <f t="shared" si="1"/>
        <v>392</v>
      </c>
      <c r="P188" s="56"/>
      <c r="Q188" s="18" t="s">
        <v>437</v>
      </c>
      <c r="R188" s="18" t="s">
        <v>438</v>
      </c>
      <c r="S188" s="19" t="s">
        <v>439</v>
      </c>
      <c r="T188" s="45" t="s">
        <v>1436</v>
      </c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8.0" customHeight="1">
      <c r="A189" s="8" t="s">
        <v>1279</v>
      </c>
      <c r="B189" s="9">
        <v>44348.0</v>
      </c>
      <c r="C189" s="68" t="s">
        <v>67</v>
      </c>
      <c r="D189" s="69" t="s">
        <v>440</v>
      </c>
      <c r="E189" s="12" t="s">
        <v>100</v>
      </c>
      <c r="F189" s="13" t="s">
        <v>29</v>
      </c>
      <c r="G189" s="14"/>
      <c r="H189" s="15">
        <v>261.0</v>
      </c>
      <c r="I189" s="14"/>
      <c r="J189" s="15">
        <v>278.0</v>
      </c>
      <c r="K189" s="14"/>
      <c r="L189" s="14"/>
      <c r="M189" s="14"/>
      <c r="N189" s="16"/>
      <c r="O189" s="3">
        <f t="shared" si="1"/>
        <v>278</v>
      </c>
      <c r="P189" s="56"/>
      <c r="Q189" s="18" t="s">
        <v>438</v>
      </c>
      <c r="R189" s="18" t="s">
        <v>438</v>
      </c>
      <c r="S189" s="19" t="s">
        <v>441</v>
      </c>
      <c r="T189" s="45" t="s">
        <v>1437</v>
      </c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8.0" customHeight="1">
      <c r="A190" s="8" t="s">
        <v>1279</v>
      </c>
      <c r="B190" s="9">
        <v>44349.0</v>
      </c>
      <c r="C190" s="68" t="s">
        <v>20</v>
      </c>
      <c r="D190" s="69" t="s">
        <v>442</v>
      </c>
      <c r="E190" s="12" t="s">
        <v>100</v>
      </c>
      <c r="F190" s="13" t="s">
        <v>29</v>
      </c>
      <c r="G190" s="14"/>
      <c r="H190" s="15">
        <v>277.0</v>
      </c>
      <c r="I190" s="14"/>
      <c r="J190" s="15">
        <v>295.0</v>
      </c>
      <c r="K190" s="14"/>
      <c r="L190" s="14"/>
      <c r="M190" s="14"/>
      <c r="N190" s="16"/>
      <c r="O190" s="3">
        <f t="shared" si="1"/>
        <v>295</v>
      </c>
      <c r="P190" s="56"/>
      <c r="Q190" s="18" t="s">
        <v>443</v>
      </c>
      <c r="R190" s="18" t="s">
        <v>438</v>
      </c>
      <c r="S190" s="19" t="s">
        <v>444</v>
      </c>
      <c r="T190" s="45" t="s">
        <v>1438</v>
      </c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8.0" customHeight="1">
      <c r="A191" s="8" t="s">
        <v>1279</v>
      </c>
      <c r="B191" s="9">
        <v>44351.0</v>
      </c>
      <c r="C191" s="68" t="s">
        <v>20</v>
      </c>
      <c r="D191" s="69" t="s">
        <v>445</v>
      </c>
      <c r="E191" s="12" t="s">
        <v>367</v>
      </c>
      <c r="F191" s="13" t="s">
        <v>39</v>
      </c>
      <c r="G191" s="14"/>
      <c r="H191" s="15">
        <v>1400.0</v>
      </c>
      <c r="I191" s="14"/>
      <c r="J191" s="15">
        <v>1492.0</v>
      </c>
      <c r="K191" s="14"/>
      <c r="L191" s="14"/>
      <c r="M191" s="14">
        <f>1077+359</f>
        <v>1436</v>
      </c>
      <c r="N191" s="16"/>
      <c r="O191" s="3">
        <f t="shared" si="1"/>
        <v>2928</v>
      </c>
      <c r="P191" s="56"/>
      <c r="Q191" s="18" t="s">
        <v>446</v>
      </c>
      <c r="R191" s="18" t="s">
        <v>101</v>
      </c>
      <c r="S191" s="19" t="s">
        <v>447</v>
      </c>
      <c r="T191" s="45" t="s">
        <v>1439</v>
      </c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8.0" customHeight="1">
      <c r="A192" s="8" t="s">
        <v>1279</v>
      </c>
      <c r="B192" s="9">
        <v>44354.0</v>
      </c>
      <c r="C192" s="68" t="s">
        <v>20</v>
      </c>
      <c r="D192" s="69" t="s">
        <v>448</v>
      </c>
      <c r="E192" s="12" t="s">
        <v>367</v>
      </c>
      <c r="F192" s="13" t="s">
        <v>23</v>
      </c>
      <c r="G192" s="14"/>
      <c r="H192" s="15">
        <v>924.0</v>
      </c>
      <c r="I192" s="14"/>
      <c r="J192" s="15">
        <v>924.0</v>
      </c>
      <c r="K192" s="14"/>
      <c r="L192" s="14">
        <v>600.0</v>
      </c>
      <c r="M192" s="14">
        <v>410.0</v>
      </c>
      <c r="N192" s="16"/>
      <c r="O192" s="3">
        <f t="shared" si="1"/>
        <v>1934</v>
      </c>
      <c r="P192" s="56"/>
      <c r="Q192" s="18">
        <v>15.0</v>
      </c>
      <c r="R192" s="18" t="s">
        <v>101</v>
      </c>
      <c r="S192" s="19" t="s">
        <v>449</v>
      </c>
      <c r="T192" s="45" t="s">
        <v>1440</v>
      </c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8.0" customHeight="1">
      <c r="A193" s="8" t="s">
        <v>1279</v>
      </c>
      <c r="B193" s="9">
        <v>44354.0</v>
      </c>
      <c r="C193" s="68" t="s">
        <v>20</v>
      </c>
      <c r="D193" s="69" t="s">
        <v>1441</v>
      </c>
      <c r="E193" s="12" t="s">
        <v>367</v>
      </c>
      <c r="F193" s="13" t="s">
        <v>1442</v>
      </c>
      <c r="G193" s="14">
        <v>410.0</v>
      </c>
      <c r="H193" s="15"/>
      <c r="I193" s="14"/>
      <c r="J193" s="15"/>
      <c r="K193" s="14"/>
      <c r="L193" s="14"/>
      <c r="M193" s="14">
        <v>410.0</v>
      </c>
      <c r="N193" s="16"/>
      <c r="O193" s="3">
        <f t="shared" si="1"/>
        <v>410</v>
      </c>
      <c r="P193" s="56"/>
      <c r="Q193" s="18">
        <v>15.0</v>
      </c>
      <c r="R193" s="18" t="s">
        <v>101</v>
      </c>
      <c r="S193" s="19">
        <v>4.2171037000122E13</v>
      </c>
      <c r="T193" s="45" t="s">
        <v>1443</v>
      </c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8.0" customHeight="1">
      <c r="A194" s="8" t="s">
        <v>1279</v>
      </c>
      <c r="B194" s="9">
        <v>44361.0</v>
      </c>
      <c r="C194" s="68" t="s">
        <v>20</v>
      </c>
      <c r="D194" s="69" t="s">
        <v>450</v>
      </c>
      <c r="E194" s="12" t="s">
        <v>100</v>
      </c>
      <c r="F194" s="13" t="s">
        <v>29</v>
      </c>
      <c r="G194" s="14"/>
      <c r="H194" s="15">
        <v>245.0</v>
      </c>
      <c r="I194" s="14"/>
      <c r="J194" s="15">
        <v>261.0</v>
      </c>
      <c r="K194" s="14"/>
      <c r="L194" s="14"/>
      <c r="M194" s="14"/>
      <c r="N194" s="16"/>
      <c r="O194" s="3">
        <f t="shared" si="1"/>
        <v>261</v>
      </c>
      <c r="P194" s="56"/>
      <c r="Q194" s="18">
        <v>11.0</v>
      </c>
      <c r="R194" s="18" t="s">
        <v>438</v>
      </c>
      <c r="S194" s="19" t="s">
        <v>451</v>
      </c>
      <c r="T194" s="45" t="s">
        <v>1444</v>
      </c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8.0" customHeight="1">
      <c r="A195" s="8" t="s">
        <v>1279</v>
      </c>
      <c r="B195" s="9">
        <v>44407.0</v>
      </c>
      <c r="C195" s="68" t="s">
        <v>20</v>
      </c>
      <c r="D195" s="69" t="s">
        <v>1445</v>
      </c>
      <c r="E195" s="12" t="s">
        <v>367</v>
      </c>
      <c r="F195" s="13" t="s">
        <v>457</v>
      </c>
      <c r="G195" s="14"/>
      <c r="H195" s="15">
        <v>313.0</v>
      </c>
      <c r="I195" s="14"/>
      <c r="J195" s="15">
        <v>313.0</v>
      </c>
      <c r="K195" s="14"/>
      <c r="L195" s="14"/>
      <c r="M195" s="14"/>
      <c r="N195" s="16"/>
      <c r="O195" s="3">
        <f t="shared" si="1"/>
        <v>313</v>
      </c>
      <c r="P195" s="56"/>
      <c r="Q195" s="18" t="s">
        <v>458</v>
      </c>
      <c r="R195" s="18" t="s">
        <v>454</v>
      </c>
      <c r="S195" s="19" t="s">
        <v>459</v>
      </c>
      <c r="T195" s="45" t="s">
        <v>1446</v>
      </c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8.0" customHeight="1">
      <c r="A196" s="8" t="s">
        <v>1279</v>
      </c>
      <c r="B196" s="9">
        <v>44414.0</v>
      </c>
      <c r="C196" s="68" t="s">
        <v>27</v>
      </c>
      <c r="D196" s="69" t="s">
        <v>460</v>
      </c>
      <c r="E196" s="12" t="s">
        <v>27</v>
      </c>
      <c r="F196" s="13" t="s">
        <v>23</v>
      </c>
      <c r="G196" s="14"/>
      <c r="H196" s="15">
        <v>986.0</v>
      </c>
      <c r="I196" s="14"/>
      <c r="J196" s="15">
        <v>986.0</v>
      </c>
      <c r="K196" s="14"/>
      <c r="L196" s="14"/>
      <c r="M196" s="14"/>
      <c r="N196" s="16">
        <v>93.0</v>
      </c>
      <c r="O196" s="3">
        <f t="shared" si="1"/>
        <v>893</v>
      </c>
      <c r="P196" s="56" t="s">
        <v>346</v>
      </c>
      <c r="Q196" s="18" t="s">
        <v>30</v>
      </c>
      <c r="R196" s="18" t="s">
        <v>461</v>
      </c>
      <c r="S196" s="19" t="s">
        <v>462</v>
      </c>
      <c r="T196" s="45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8.0" customHeight="1">
      <c r="A197" s="8" t="s">
        <v>1279</v>
      </c>
      <c r="B197" s="9">
        <v>44414.0</v>
      </c>
      <c r="C197" s="68" t="s">
        <v>27</v>
      </c>
      <c r="D197" s="69" t="s">
        <v>463</v>
      </c>
      <c r="E197" s="12" t="s">
        <v>27</v>
      </c>
      <c r="F197" s="13" t="s">
        <v>23</v>
      </c>
      <c r="G197" s="14"/>
      <c r="H197" s="15">
        <v>986.0</v>
      </c>
      <c r="I197" s="14"/>
      <c r="J197" s="15">
        <v>986.0</v>
      </c>
      <c r="K197" s="14"/>
      <c r="L197" s="14"/>
      <c r="M197" s="14"/>
      <c r="N197" s="16">
        <v>93.0</v>
      </c>
      <c r="O197" s="3">
        <f t="shared" si="1"/>
        <v>893</v>
      </c>
      <c r="P197" s="56" t="s">
        <v>346</v>
      </c>
      <c r="Q197" s="18" t="s">
        <v>30</v>
      </c>
      <c r="R197" s="18" t="s">
        <v>461</v>
      </c>
      <c r="S197" s="19" t="s">
        <v>464</v>
      </c>
      <c r="T197" s="45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8.0" customHeight="1">
      <c r="A198" s="8" t="s">
        <v>1279</v>
      </c>
      <c r="B198" s="9">
        <v>44420.0</v>
      </c>
      <c r="C198" s="68" t="s">
        <v>27</v>
      </c>
      <c r="D198" s="69" t="s">
        <v>467</v>
      </c>
      <c r="E198" s="12" t="s">
        <v>27</v>
      </c>
      <c r="F198" s="13" t="s">
        <v>457</v>
      </c>
      <c r="G198" s="14"/>
      <c r="H198" s="15">
        <v>295.33</v>
      </c>
      <c r="I198" s="14"/>
      <c r="J198" s="15">
        <v>295.33</v>
      </c>
      <c r="K198" s="14"/>
      <c r="L198" s="14"/>
      <c r="M198" s="14"/>
      <c r="N198" s="16"/>
      <c r="O198" s="3">
        <f t="shared" si="1"/>
        <v>295.33</v>
      </c>
      <c r="P198" s="56"/>
      <c r="Q198" s="18" t="s">
        <v>30</v>
      </c>
      <c r="R198" s="18" t="s">
        <v>461</v>
      </c>
      <c r="S198" s="19" t="s">
        <v>468</v>
      </c>
      <c r="T198" s="45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8.0" customHeight="1">
      <c r="A199" s="8" t="s">
        <v>1279</v>
      </c>
      <c r="B199" s="9">
        <v>44424.0</v>
      </c>
      <c r="C199" s="68" t="s">
        <v>20</v>
      </c>
      <c r="D199" s="69" t="s">
        <v>469</v>
      </c>
      <c r="E199" s="12" t="s">
        <v>100</v>
      </c>
      <c r="F199" s="13" t="s">
        <v>457</v>
      </c>
      <c r="G199" s="14"/>
      <c r="H199" s="15">
        <v>468.0</v>
      </c>
      <c r="I199" s="14"/>
      <c r="J199" s="15">
        <v>468.0</v>
      </c>
      <c r="K199" s="14"/>
      <c r="L199" s="14"/>
      <c r="M199" s="14"/>
      <c r="N199" s="16"/>
      <c r="O199" s="3">
        <f t="shared" si="1"/>
        <v>468</v>
      </c>
      <c r="P199" s="56"/>
      <c r="Q199" s="18">
        <v>15.0</v>
      </c>
      <c r="R199" s="18" t="s">
        <v>461</v>
      </c>
      <c r="S199" s="19" t="s">
        <v>470</v>
      </c>
      <c r="T199" s="45" t="s">
        <v>1447</v>
      </c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8.0" customHeight="1">
      <c r="A200" s="8" t="s">
        <v>1279</v>
      </c>
      <c r="B200" s="9">
        <v>44425.0</v>
      </c>
      <c r="C200" s="68" t="s">
        <v>20</v>
      </c>
      <c r="D200" s="69" t="s">
        <v>471</v>
      </c>
      <c r="E200" s="12" t="s">
        <v>100</v>
      </c>
      <c r="F200" s="13" t="s">
        <v>457</v>
      </c>
      <c r="G200" s="14"/>
      <c r="H200" s="15">
        <v>256.0</v>
      </c>
      <c r="I200" s="14"/>
      <c r="J200" s="15">
        <v>256.0</v>
      </c>
      <c r="K200" s="14"/>
      <c r="L200" s="14"/>
      <c r="M200" s="14"/>
      <c r="N200" s="16"/>
      <c r="O200" s="3">
        <f t="shared" si="1"/>
        <v>256</v>
      </c>
      <c r="P200" s="56"/>
      <c r="Q200" s="18" t="s">
        <v>472</v>
      </c>
      <c r="R200" s="18" t="s">
        <v>461</v>
      </c>
      <c r="S200" s="19" t="s">
        <v>473</v>
      </c>
      <c r="T200" s="45" t="s">
        <v>1448</v>
      </c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8.0" customHeight="1">
      <c r="A201" s="8" t="s">
        <v>1279</v>
      </c>
      <c r="B201" s="9">
        <v>44426.0</v>
      </c>
      <c r="C201" s="68" t="s">
        <v>27</v>
      </c>
      <c r="D201" s="69" t="s">
        <v>474</v>
      </c>
      <c r="E201" s="12" t="s">
        <v>27</v>
      </c>
      <c r="F201" s="13" t="s">
        <v>457</v>
      </c>
      <c r="G201" s="14"/>
      <c r="H201" s="15">
        <v>256.0</v>
      </c>
      <c r="I201" s="14"/>
      <c r="J201" s="15">
        <v>256.0</v>
      </c>
      <c r="K201" s="14"/>
      <c r="L201" s="14"/>
      <c r="M201" s="14"/>
      <c r="N201" s="16"/>
      <c r="O201" s="3">
        <f t="shared" si="1"/>
        <v>256</v>
      </c>
      <c r="P201" s="56"/>
      <c r="Q201" s="18" t="s">
        <v>30</v>
      </c>
      <c r="R201" s="18" t="s">
        <v>461</v>
      </c>
      <c r="S201" s="19" t="s">
        <v>475</v>
      </c>
      <c r="T201" s="45" t="s">
        <v>1449</v>
      </c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8.0" customHeight="1">
      <c r="A202" s="8" t="s">
        <v>1279</v>
      </c>
      <c r="B202" s="9">
        <v>44426.0</v>
      </c>
      <c r="C202" s="68" t="s">
        <v>27</v>
      </c>
      <c r="D202" s="69" t="s">
        <v>474</v>
      </c>
      <c r="E202" s="12" t="s">
        <v>367</v>
      </c>
      <c r="F202" s="13" t="s">
        <v>392</v>
      </c>
      <c r="G202" s="14"/>
      <c r="H202" s="15"/>
      <c r="I202" s="14"/>
      <c r="J202" s="15"/>
      <c r="K202" s="14"/>
      <c r="L202" s="14">
        <v>520.0</v>
      </c>
      <c r="M202" s="14"/>
      <c r="N202" s="16"/>
      <c r="O202" s="3">
        <f t="shared" si="1"/>
        <v>520</v>
      </c>
      <c r="P202" s="56"/>
      <c r="Q202" s="18" t="s">
        <v>30</v>
      </c>
      <c r="R202" s="18" t="s">
        <v>476</v>
      </c>
      <c r="S202" s="19" t="s">
        <v>477</v>
      </c>
      <c r="T202" s="45" t="s">
        <v>1450</v>
      </c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8.0" customHeight="1">
      <c r="A203" s="8" t="s">
        <v>1279</v>
      </c>
      <c r="B203" s="9">
        <v>44426.0</v>
      </c>
      <c r="C203" s="68" t="s">
        <v>27</v>
      </c>
      <c r="D203" s="69" t="s">
        <v>474</v>
      </c>
      <c r="E203" s="12" t="s">
        <v>27</v>
      </c>
      <c r="F203" s="13" t="s">
        <v>457</v>
      </c>
      <c r="G203" s="14"/>
      <c r="H203" s="15">
        <v>321.0</v>
      </c>
      <c r="I203" s="14"/>
      <c r="J203" s="15">
        <v>321.0</v>
      </c>
      <c r="K203" s="14"/>
      <c r="L203" s="14"/>
      <c r="M203" s="14"/>
      <c r="N203" s="16"/>
      <c r="O203" s="3">
        <f t="shared" si="1"/>
        <v>321</v>
      </c>
      <c r="P203" s="56"/>
      <c r="Q203" s="18" t="s">
        <v>30</v>
      </c>
      <c r="R203" s="18" t="s">
        <v>461</v>
      </c>
      <c r="S203" s="19" t="s">
        <v>475</v>
      </c>
      <c r="T203" s="45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8.0" customHeight="1">
      <c r="A204" s="8" t="s">
        <v>1279</v>
      </c>
      <c r="B204" s="9">
        <v>44427.0</v>
      </c>
      <c r="C204" s="68" t="s">
        <v>27</v>
      </c>
      <c r="D204" s="69" t="s">
        <v>478</v>
      </c>
      <c r="E204" s="12" t="s">
        <v>100</v>
      </c>
      <c r="F204" s="13" t="s">
        <v>453</v>
      </c>
      <c r="G204" s="14"/>
      <c r="H204" s="15">
        <v>712.0</v>
      </c>
      <c r="I204" s="14"/>
      <c r="J204" s="15">
        <v>712.0</v>
      </c>
      <c r="K204" s="14"/>
      <c r="L204" s="14"/>
      <c r="M204" s="14"/>
      <c r="N204" s="16"/>
      <c r="O204" s="3">
        <f t="shared" si="1"/>
        <v>712</v>
      </c>
      <c r="P204" s="56"/>
      <c r="Q204" s="18" t="s">
        <v>479</v>
      </c>
      <c r="R204" s="18" t="s">
        <v>461</v>
      </c>
      <c r="S204" s="19" t="s">
        <v>480</v>
      </c>
      <c r="T204" s="45" t="s">
        <v>1451</v>
      </c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8.0" customHeight="1">
      <c r="A205" s="8" t="s">
        <v>1279</v>
      </c>
      <c r="B205" s="9">
        <v>44433.0</v>
      </c>
      <c r="C205" s="68" t="s">
        <v>20</v>
      </c>
      <c r="D205" s="69" t="s">
        <v>481</v>
      </c>
      <c r="E205" s="12" t="s">
        <v>367</v>
      </c>
      <c r="F205" s="13" t="s">
        <v>457</v>
      </c>
      <c r="G205" s="14"/>
      <c r="H205" s="15">
        <v>233.0</v>
      </c>
      <c r="I205" s="14"/>
      <c r="J205" s="15">
        <v>248.0</v>
      </c>
      <c r="K205" s="14"/>
      <c r="L205" s="14"/>
      <c r="M205" s="14"/>
      <c r="N205" s="16"/>
      <c r="O205" s="3">
        <f t="shared" si="1"/>
        <v>248</v>
      </c>
      <c r="P205" s="56"/>
      <c r="Q205" s="18" t="s">
        <v>482</v>
      </c>
      <c r="R205" s="18" t="s">
        <v>476</v>
      </c>
      <c r="S205" s="19" t="s">
        <v>483</v>
      </c>
      <c r="T205" s="45" t="s">
        <v>1452</v>
      </c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8.0" customHeight="1">
      <c r="A206" s="8" t="s">
        <v>1279</v>
      </c>
      <c r="B206" s="9">
        <v>44433.0</v>
      </c>
      <c r="C206" s="68" t="s">
        <v>20</v>
      </c>
      <c r="D206" s="69" t="s">
        <v>484</v>
      </c>
      <c r="E206" s="12" t="s">
        <v>100</v>
      </c>
      <c r="F206" s="13" t="s">
        <v>457</v>
      </c>
      <c r="G206" s="14"/>
      <c r="H206" s="15">
        <v>323.0</v>
      </c>
      <c r="I206" s="14"/>
      <c r="J206" s="15">
        <v>323.0</v>
      </c>
      <c r="K206" s="14"/>
      <c r="L206" s="14"/>
      <c r="M206" s="14"/>
      <c r="N206" s="16"/>
      <c r="O206" s="3">
        <f t="shared" si="1"/>
        <v>323</v>
      </c>
      <c r="P206" s="56"/>
      <c r="Q206" s="18" t="s">
        <v>482</v>
      </c>
      <c r="R206" s="18" t="s">
        <v>461</v>
      </c>
      <c r="S206" s="19" t="s">
        <v>485</v>
      </c>
      <c r="T206" s="45" t="s">
        <v>1453</v>
      </c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8.0" customHeight="1">
      <c r="A207" s="8" t="s">
        <v>1279</v>
      </c>
      <c r="B207" s="9">
        <v>44433.0</v>
      </c>
      <c r="C207" s="68" t="s">
        <v>27</v>
      </c>
      <c r="D207" s="69" t="s">
        <v>486</v>
      </c>
      <c r="E207" s="12" t="s">
        <v>27</v>
      </c>
      <c r="F207" s="13" t="s">
        <v>457</v>
      </c>
      <c r="G207" s="14"/>
      <c r="H207" s="15">
        <v>256.0</v>
      </c>
      <c r="I207" s="14"/>
      <c r="J207" s="15">
        <v>256.0</v>
      </c>
      <c r="K207" s="14"/>
      <c r="L207" s="14"/>
      <c r="M207" s="14"/>
      <c r="N207" s="16"/>
      <c r="O207" s="3">
        <f t="shared" si="1"/>
        <v>256</v>
      </c>
      <c r="P207" s="56"/>
      <c r="Q207" s="18" t="s">
        <v>30</v>
      </c>
      <c r="R207" s="18" t="s">
        <v>461</v>
      </c>
      <c r="S207" s="19" t="s">
        <v>487</v>
      </c>
      <c r="T207" s="45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8.0" customHeight="1">
      <c r="A208" s="8" t="s">
        <v>1279</v>
      </c>
      <c r="B208" s="9">
        <v>44436.0</v>
      </c>
      <c r="C208" s="68" t="s">
        <v>20</v>
      </c>
      <c r="D208" s="69" t="s">
        <v>488</v>
      </c>
      <c r="E208" s="12" t="s">
        <v>367</v>
      </c>
      <c r="F208" s="13" t="s">
        <v>39</v>
      </c>
      <c r="G208" s="14"/>
      <c r="H208" s="15">
        <v>971.3299999999999</v>
      </c>
      <c r="I208" s="14"/>
      <c r="J208" s="15">
        <v>1035.33</v>
      </c>
      <c r="K208" s="14"/>
      <c r="L208" s="14"/>
      <c r="M208" s="14"/>
      <c r="N208" s="16"/>
      <c r="O208" s="3">
        <f t="shared" si="1"/>
        <v>1035.33</v>
      </c>
      <c r="P208" s="56"/>
      <c r="Q208" s="18" t="s">
        <v>30</v>
      </c>
      <c r="R208" s="18" t="s">
        <v>476</v>
      </c>
      <c r="S208" s="19" t="s">
        <v>489</v>
      </c>
      <c r="T208" s="45" t="s">
        <v>1454</v>
      </c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8.0" customHeight="1">
      <c r="A209" s="8" t="s">
        <v>1279</v>
      </c>
      <c r="B209" s="9">
        <v>44438.0</v>
      </c>
      <c r="C209" s="68" t="s">
        <v>20</v>
      </c>
      <c r="D209" s="69" t="s">
        <v>490</v>
      </c>
      <c r="E209" s="12" t="s">
        <v>367</v>
      </c>
      <c r="F209" s="13" t="s">
        <v>457</v>
      </c>
      <c r="G209" s="14"/>
      <c r="H209" s="15">
        <v>1400.0</v>
      </c>
      <c r="I209" s="14"/>
      <c r="J209" s="15">
        <v>1492.0</v>
      </c>
      <c r="K209" s="14"/>
      <c r="L209" s="14">
        <v>900.0</v>
      </c>
      <c r="M209" s="14"/>
      <c r="N209" s="16"/>
      <c r="O209" s="3">
        <f t="shared" si="1"/>
        <v>2392</v>
      </c>
      <c r="P209" s="56"/>
      <c r="Q209" s="18" t="s">
        <v>482</v>
      </c>
      <c r="R209" s="18" t="s">
        <v>476</v>
      </c>
      <c r="S209" s="19" t="s">
        <v>491</v>
      </c>
      <c r="T209" s="45" t="s">
        <v>1455</v>
      </c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8.0" customHeight="1">
      <c r="A210" s="8" t="s">
        <v>1279</v>
      </c>
      <c r="B210" s="9">
        <v>44439.0</v>
      </c>
      <c r="C210" s="68" t="s">
        <v>20</v>
      </c>
      <c r="D210" s="69" t="s">
        <v>492</v>
      </c>
      <c r="E210" s="12" t="s">
        <v>100</v>
      </c>
      <c r="F210" s="13" t="s">
        <v>453</v>
      </c>
      <c r="G210" s="14"/>
      <c r="H210" s="15">
        <v>385.0</v>
      </c>
      <c r="I210" s="14"/>
      <c r="J210" s="15">
        <v>385.0</v>
      </c>
      <c r="K210" s="14"/>
      <c r="L210" s="14"/>
      <c r="M210" s="14"/>
      <c r="N210" s="16"/>
      <c r="O210" s="3">
        <f t="shared" si="1"/>
        <v>385</v>
      </c>
      <c r="P210" s="56"/>
      <c r="Q210" s="18" t="s">
        <v>52</v>
      </c>
      <c r="R210" s="18" t="s">
        <v>461</v>
      </c>
      <c r="S210" s="19" t="s">
        <v>493</v>
      </c>
      <c r="T210" s="45" t="s">
        <v>1456</v>
      </c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8.0" customHeight="1">
      <c r="A211" s="8" t="s">
        <v>1279</v>
      </c>
      <c r="B211" s="9">
        <v>44439.0</v>
      </c>
      <c r="C211" s="68" t="s">
        <v>20</v>
      </c>
      <c r="D211" s="69" t="s">
        <v>494</v>
      </c>
      <c r="E211" s="12" t="s">
        <v>367</v>
      </c>
      <c r="F211" s="13" t="s">
        <v>453</v>
      </c>
      <c r="G211" s="14"/>
      <c r="H211" s="15">
        <v>385.0</v>
      </c>
      <c r="I211" s="14"/>
      <c r="J211" s="15">
        <v>410.0</v>
      </c>
      <c r="K211" s="14"/>
      <c r="L211" s="14"/>
      <c r="M211" s="14"/>
      <c r="N211" s="16"/>
      <c r="O211" s="3">
        <f t="shared" si="1"/>
        <v>410</v>
      </c>
      <c r="P211" s="56"/>
      <c r="Q211" s="18">
        <v>25.0</v>
      </c>
      <c r="R211" s="18" t="s">
        <v>476</v>
      </c>
      <c r="S211" s="19" t="s">
        <v>495</v>
      </c>
      <c r="T211" s="45" t="s">
        <v>1457</v>
      </c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8.0" customHeight="1">
      <c r="A212" s="8" t="s">
        <v>1279</v>
      </c>
      <c r="B212" s="9">
        <v>44456.0</v>
      </c>
      <c r="C212" s="68" t="s">
        <v>67</v>
      </c>
      <c r="D212" s="69" t="s">
        <v>498</v>
      </c>
      <c r="E212" s="12" t="s">
        <v>367</v>
      </c>
      <c r="F212" s="13" t="s">
        <v>29</v>
      </c>
      <c r="G212" s="14"/>
      <c r="H212" s="15">
        <v>245.0</v>
      </c>
      <c r="I212" s="14"/>
      <c r="J212" s="15">
        <v>277.0</v>
      </c>
      <c r="K212" s="14"/>
      <c r="L212" s="14"/>
      <c r="M212" s="14"/>
      <c r="N212" s="16"/>
      <c r="O212" s="3">
        <f t="shared" si="1"/>
        <v>277</v>
      </c>
      <c r="P212" s="56"/>
      <c r="Q212" s="18" t="s">
        <v>24</v>
      </c>
      <c r="R212" s="18" t="s">
        <v>476</v>
      </c>
      <c r="S212" s="19" t="s">
        <v>499</v>
      </c>
      <c r="T212" s="45" t="s">
        <v>1458</v>
      </c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8.0" customHeight="1">
      <c r="A213" s="8" t="s">
        <v>1279</v>
      </c>
      <c r="B213" s="9">
        <v>44459.0</v>
      </c>
      <c r="C213" s="68" t="s">
        <v>20</v>
      </c>
      <c r="D213" s="69" t="s">
        <v>500</v>
      </c>
      <c r="E213" s="12" t="s">
        <v>367</v>
      </c>
      <c r="F213" s="13" t="s">
        <v>39</v>
      </c>
      <c r="G213" s="14"/>
      <c r="H213" s="15">
        <v>231.33</v>
      </c>
      <c r="I213" s="14"/>
      <c r="J213" s="15">
        <v>261.33</v>
      </c>
      <c r="K213" s="14"/>
      <c r="L213" s="14"/>
      <c r="M213" s="14"/>
      <c r="N213" s="16"/>
      <c r="O213" s="3">
        <f t="shared" si="1"/>
        <v>261.33</v>
      </c>
      <c r="P213" s="56"/>
      <c r="Q213" s="18" t="s">
        <v>196</v>
      </c>
      <c r="R213" s="18" t="s">
        <v>476</v>
      </c>
      <c r="S213" s="19" t="s">
        <v>501</v>
      </c>
      <c r="T213" s="45" t="s">
        <v>1459</v>
      </c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8.0" customHeight="1">
      <c r="A214" s="8" t="s">
        <v>1279</v>
      </c>
      <c r="B214" s="9">
        <v>44463.0</v>
      </c>
      <c r="C214" s="68" t="s">
        <v>20</v>
      </c>
      <c r="D214" s="69" t="s">
        <v>502</v>
      </c>
      <c r="E214" s="12" t="s">
        <v>367</v>
      </c>
      <c r="F214" s="13" t="s">
        <v>29</v>
      </c>
      <c r="G214" s="14"/>
      <c r="H214" s="15">
        <v>245.0</v>
      </c>
      <c r="I214" s="14"/>
      <c r="J214" s="15">
        <v>277.0</v>
      </c>
      <c r="K214" s="14"/>
      <c r="L214" s="14"/>
      <c r="M214" s="14"/>
      <c r="N214" s="16"/>
      <c r="O214" s="3">
        <f t="shared" si="1"/>
        <v>277</v>
      </c>
      <c r="P214" s="56"/>
      <c r="Q214" s="18" t="s">
        <v>503</v>
      </c>
      <c r="R214" s="18" t="s">
        <v>476</v>
      </c>
      <c r="S214" s="19" t="s">
        <v>504</v>
      </c>
      <c r="T214" s="45" t="s">
        <v>1460</v>
      </c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8.0" customHeight="1">
      <c r="A215" s="8" t="s">
        <v>1279</v>
      </c>
      <c r="B215" s="9">
        <v>44482.0</v>
      </c>
      <c r="C215" s="68" t="s">
        <v>20</v>
      </c>
      <c r="D215" s="69" t="s">
        <v>505</v>
      </c>
      <c r="E215" s="12" t="s">
        <v>367</v>
      </c>
      <c r="F215" s="13" t="s">
        <v>453</v>
      </c>
      <c r="G215" s="14"/>
      <c r="H215" s="15">
        <v>416.0</v>
      </c>
      <c r="I215" s="14">
        <v>27.0</v>
      </c>
      <c r="J215" s="15">
        <v>443.0</v>
      </c>
      <c r="K215" s="14"/>
      <c r="L215" s="14"/>
      <c r="M215" s="14"/>
      <c r="N215" s="16"/>
      <c r="O215" s="3">
        <f t="shared" si="1"/>
        <v>443</v>
      </c>
      <c r="P215" s="56"/>
      <c r="Q215" s="18" t="s">
        <v>34</v>
      </c>
      <c r="R215" s="18" t="s">
        <v>446</v>
      </c>
      <c r="S215" s="19" t="s">
        <v>506</v>
      </c>
      <c r="T215" s="45" t="s">
        <v>1461</v>
      </c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8.0" customHeight="1">
      <c r="A216" s="8" t="s">
        <v>1279</v>
      </c>
      <c r="B216" s="9">
        <v>44487.0</v>
      </c>
      <c r="C216" s="68" t="s">
        <v>20</v>
      </c>
      <c r="D216" s="69" t="s">
        <v>507</v>
      </c>
      <c r="E216" s="12" t="s">
        <v>367</v>
      </c>
      <c r="F216" s="13" t="s">
        <v>29</v>
      </c>
      <c r="G216" s="14"/>
      <c r="H216" s="15">
        <v>665.0</v>
      </c>
      <c r="I216" s="14">
        <v>43.0</v>
      </c>
      <c r="J216" s="15">
        <v>708.0</v>
      </c>
      <c r="K216" s="14"/>
      <c r="L216" s="14"/>
      <c r="M216" s="14"/>
      <c r="N216" s="16"/>
      <c r="O216" s="3">
        <f t="shared" si="1"/>
        <v>708</v>
      </c>
      <c r="P216" s="56"/>
      <c r="Q216" s="18" t="s">
        <v>196</v>
      </c>
      <c r="R216" s="18" t="s">
        <v>446</v>
      </c>
      <c r="S216" s="19" t="s">
        <v>508</v>
      </c>
      <c r="T216" s="45" t="s">
        <v>1462</v>
      </c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8.0" customHeight="1">
      <c r="A217" s="8" t="s">
        <v>1279</v>
      </c>
      <c r="B217" s="9">
        <v>44489.0</v>
      </c>
      <c r="C217" s="68" t="s">
        <v>20</v>
      </c>
      <c r="D217" s="69" t="s">
        <v>509</v>
      </c>
      <c r="E217" s="12" t="s">
        <v>367</v>
      </c>
      <c r="F217" s="13" t="s">
        <v>453</v>
      </c>
      <c r="G217" s="14"/>
      <c r="H217" s="15">
        <v>626.17</v>
      </c>
      <c r="I217" s="14">
        <v>41.0</v>
      </c>
      <c r="J217" s="15">
        <v>667.17</v>
      </c>
      <c r="K217" s="14"/>
      <c r="L217" s="14"/>
      <c r="M217" s="14"/>
      <c r="N217" s="16"/>
      <c r="O217" s="3">
        <f t="shared" si="1"/>
        <v>667.17</v>
      </c>
      <c r="P217" s="56"/>
      <c r="Q217" s="18" t="s">
        <v>510</v>
      </c>
      <c r="R217" s="18" t="s">
        <v>446</v>
      </c>
      <c r="S217" s="19" t="s">
        <v>511</v>
      </c>
      <c r="T217" s="45" t="s">
        <v>1463</v>
      </c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8.0" customHeight="1">
      <c r="A218" s="8" t="s">
        <v>1279</v>
      </c>
      <c r="B218" s="9">
        <v>44489.0</v>
      </c>
      <c r="C218" s="68" t="s">
        <v>20</v>
      </c>
      <c r="D218" s="69" t="s">
        <v>512</v>
      </c>
      <c r="E218" s="12" t="s">
        <v>367</v>
      </c>
      <c r="F218" s="13" t="s">
        <v>453</v>
      </c>
      <c r="G218" s="14"/>
      <c r="H218" s="15">
        <v>397.0</v>
      </c>
      <c r="I218" s="14">
        <v>26.0</v>
      </c>
      <c r="J218" s="15">
        <v>423.0</v>
      </c>
      <c r="K218" s="14"/>
      <c r="L218" s="14"/>
      <c r="M218" s="14"/>
      <c r="N218" s="16"/>
      <c r="O218" s="3">
        <f t="shared" si="1"/>
        <v>423</v>
      </c>
      <c r="P218" s="56"/>
      <c r="Q218" s="18" t="s">
        <v>196</v>
      </c>
      <c r="R218" s="18" t="s">
        <v>446</v>
      </c>
      <c r="S218" s="19" t="s">
        <v>513</v>
      </c>
      <c r="T218" s="45" t="s">
        <v>1464</v>
      </c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8.0" customHeight="1">
      <c r="A219" s="8" t="s">
        <v>1279</v>
      </c>
      <c r="B219" s="9">
        <v>44490.0</v>
      </c>
      <c r="C219" s="68" t="s">
        <v>20</v>
      </c>
      <c r="D219" s="69" t="s">
        <v>514</v>
      </c>
      <c r="E219" s="12" t="s">
        <v>100</v>
      </c>
      <c r="F219" s="13" t="s">
        <v>453</v>
      </c>
      <c r="G219" s="14"/>
      <c r="H219" s="15">
        <v>256.0</v>
      </c>
      <c r="I219" s="14">
        <v>17.0</v>
      </c>
      <c r="J219" s="15">
        <v>273.0</v>
      </c>
      <c r="K219" s="14"/>
      <c r="L219" s="14"/>
      <c r="M219" s="14"/>
      <c r="N219" s="16"/>
      <c r="O219" s="3">
        <f t="shared" si="1"/>
        <v>273</v>
      </c>
      <c r="P219" s="56"/>
      <c r="Q219" s="18" t="s">
        <v>30</v>
      </c>
      <c r="R219" s="18" t="s">
        <v>446</v>
      </c>
      <c r="S219" s="19" t="s">
        <v>515</v>
      </c>
      <c r="T219" s="45" t="s">
        <v>1465</v>
      </c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8.0" customHeight="1">
      <c r="A220" s="8" t="s">
        <v>1279</v>
      </c>
      <c r="B220" s="9">
        <v>44496.0</v>
      </c>
      <c r="C220" s="68" t="s">
        <v>20</v>
      </c>
      <c r="D220" s="69" t="s">
        <v>516</v>
      </c>
      <c r="E220" s="12" t="s">
        <v>367</v>
      </c>
      <c r="F220" s="13" t="s">
        <v>453</v>
      </c>
      <c r="G220" s="14"/>
      <c r="H220" s="15">
        <v>397.0</v>
      </c>
      <c r="I220" s="14">
        <v>26.0</v>
      </c>
      <c r="J220" s="15">
        <v>423.0</v>
      </c>
      <c r="K220" s="14"/>
      <c r="L220" s="14"/>
      <c r="M220" s="14"/>
      <c r="N220" s="16"/>
      <c r="O220" s="3">
        <f t="shared" si="1"/>
        <v>423</v>
      </c>
      <c r="P220" s="56"/>
      <c r="Q220" s="18">
        <v>15.0</v>
      </c>
      <c r="R220" s="18" t="s">
        <v>446</v>
      </c>
      <c r="S220" s="19" t="s">
        <v>517</v>
      </c>
      <c r="T220" s="45" t="s">
        <v>1466</v>
      </c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8.0" customHeight="1">
      <c r="A221" s="8" t="s">
        <v>1279</v>
      </c>
      <c r="B221" s="9">
        <v>44498.0</v>
      </c>
      <c r="C221" s="68" t="s">
        <v>20</v>
      </c>
      <c r="D221" s="69" t="s">
        <v>518</v>
      </c>
      <c r="E221" s="12" t="s">
        <v>100</v>
      </c>
      <c r="F221" s="13" t="s">
        <v>453</v>
      </c>
      <c r="G221" s="14"/>
      <c r="H221" s="15">
        <v>385.0</v>
      </c>
      <c r="I221" s="14">
        <v>25.0</v>
      </c>
      <c r="J221" s="15">
        <v>410.0</v>
      </c>
      <c r="K221" s="14"/>
      <c r="L221" s="14"/>
      <c r="M221" s="14"/>
      <c r="N221" s="16"/>
      <c r="O221" s="3">
        <f t="shared" si="1"/>
        <v>410</v>
      </c>
      <c r="P221" s="56"/>
      <c r="Q221" s="18" t="s">
        <v>519</v>
      </c>
      <c r="R221" s="18" t="s">
        <v>446</v>
      </c>
      <c r="S221" s="19" t="s">
        <v>520</v>
      </c>
      <c r="T221" s="45" t="s">
        <v>1467</v>
      </c>
      <c r="U221" s="21"/>
      <c r="V221" s="21"/>
      <c r="W221" s="21"/>
      <c r="X221" s="21"/>
      <c r="Y221" s="21"/>
      <c r="Z221" s="21"/>
      <c r="AA221" s="21"/>
      <c r="AB221" s="21"/>
      <c r="AC221" s="21"/>
    </row>
    <row r="222" ht="18.0" customHeight="1">
      <c r="A222" s="8" t="s">
        <v>1279</v>
      </c>
      <c r="B222" s="9">
        <v>44498.0</v>
      </c>
      <c r="C222" s="68" t="s">
        <v>20</v>
      </c>
      <c r="D222" s="69" t="s">
        <v>521</v>
      </c>
      <c r="E222" s="12" t="s">
        <v>367</v>
      </c>
      <c r="F222" s="13" t="s">
        <v>457</v>
      </c>
      <c r="G222" s="14"/>
      <c r="H222" s="15">
        <v>369.33</v>
      </c>
      <c r="I222" s="14">
        <v>24.0</v>
      </c>
      <c r="J222" s="15">
        <v>393.33</v>
      </c>
      <c r="K222" s="14"/>
      <c r="L222" s="14"/>
      <c r="M222" s="14"/>
      <c r="N222" s="16"/>
      <c r="O222" s="3">
        <f t="shared" si="1"/>
        <v>393.33</v>
      </c>
      <c r="P222" s="56"/>
      <c r="Q222" s="18">
        <v>19.0</v>
      </c>
      <c r="R222" s="18" t="s">
        <v>446</v>
      </c>
      <c r="S222" s="19" t="s">
        <v>522</v>
      </c>
      <c r="T222" s="45" t="s">
        <v>1468</v>
      </c>
      <c r="U222" s="21"/>
      <c r="V222" s="21"/>
      <c r="W222" s="21"/>
      <c r="X222" s="21"/>
      <c r="Y222" s="21"/>
      <c r="Z222" s="21"/>
      <c r="AA222" s="21"/>
      <c r="AB222" s="21"/>
      <c r="AC222" s="21"/>
    </row>
    <row r="223" ht="18.0" customHeight="1">
      <c r="A223" s="8" t="s">
        <v>1279</v>
      </c>
      <c r="B223" s="9">
        <v>44510.0</v>
      </c>
      <c r="C223" s="68" t="s">
        <v>20</v>
      </c>
      <c r="D223" s="69" t="s">
        <v>524</v>
      </c>
      <c r="E223" s="12" t="s">
        <v>367</v>
      </c>
      <c r="F223" s="13" t="s">
        <v>39</v>
      </c>
      <c r="G223" s="14"/>
      <c r="H223" s="15">
        <v>385.0</v>
      </c>
      <c r="I223" s="14"/>
      <c r="J223" s="15">
        <v>385.0</v>
      </c>
      <c r="K223" s="14"/>
      <c r="L223" s="14"/>
      <c r="M223" s="14"/>
      <c r="N223" s="16"/>
      <c r="O223" s="3">
        <f t="shared" si="1"/>
        <v>385</v>
      </c>
      <c r="P223" s="56"/>
      <c r="Q223" s="18" t="s">
        <v>196</v>
      </c>
      <c r="R223" s="18" t="s">
        <v>61</v>
      </c>
      <c r="S223" s="19" t="s">
        <v>525</v>
      </c>
      <c r="T223" s="45" t="s">
        <v>1469</v>
      </c>
      <c r="U223" s="21"/>
      <c r="V223" s="21"/>
      <c r="W223" s="21"/>
      <c r="X223" s="21"/>
      <c r="Y223" s="21"/>
      <c r="Z223" s="21"/>
      <c r="AA223" s="21"/>
      <c r="AB223" s="21"/>
      <c r="AC223" s="21"/>
    </row>
    <row r="224" ht="18.0" customHeight="1">
      <c r="A224" s="8" t="s">
        <v>1279</v>
      </c>
      <c r="B224" s="9">
        <v>44510.0</v>
      </c>
      <c r="C224" s="68" t="s">
        <v>27</v>
      </c>
      <c r="D224" s="69" t="s">
        <v>526</v>
      </c>
      <c r="E224" s="12" t="s">
        <v>27</v>
      </c>
      <c r="F224" s="13" t="s">
        <v>453</v>
      </c>
      <c r="G224" s="14"/>
      <c r="H224" s="15">
        <v>385.0</v>
      </c>
      <c r="I224" s="14"/>
      <c r="J224" s="15">
        <v>385.0</v>
      </c>
      <c r="K224" s="14"/>
      <c r="L224" s="14"/>
      <c r="M224" s="14"/>
      <c r="N224" s="16"/>
      <c r="O224" s="3">
        <f t="shared" si="1"/>
        <v>385</v>
      </c>
      <c r="P224" s="56"/>
      <c r="Q224" s="18" t="s">
        <v>30</v>
      </c>
      <c r="R224" s="18" t="s">
        <v>61</v>
      </c>
      <c r="S224" s="19" t="s">
        <v>527</v>
      </c>
      <c r="T224" s="45"/>
      <c r="U224" s="21"/>
      <c r="V224" s="21"/>
      <c r="W224" s="21"/>
      <c r="X224" s="21"/>
      <c r="Y224" s="21"/>
      <c r="Z224" s="21"/>
      <c r="AA224" s="21"/>
      <c r="AB224" s="21"/>
      <c r="AC224" s="21"/>
    </row>
    <row r="225" ht="18.0" customHeight="1">
      <c r="A225" s="8" t="s">
        <v>1279</v>
      </c>
      <c r="B225" s="9">
        <v>44512.0</v>
      </c>
      <c r="C225" s="68" t="s">
        <v>20</v>
      </c>
      <c r="D225" s="69" t="s">
        <v>528</v>
      </c>
      <c r="E225" s="12" t="s">
        <v>100</v>
      </c>
      <c r="F225" s="13" t="s">
        <v>453</v>
      </c>
      <c r="G225" s="14"/>
      <c r="H225" s="15">
        <v>232.33</v>
      </c>
      <c r="I225" s="14"/>
      <c r="J225" s="15">
        <v>232.33</v>
      </c>
      <c r="K225" s="14"/>
      <c r="L225" s="14"/>
      <c r="M225" s="14"/>
      <c r="N225" s="16"/>
      <c r="O225" s="3">
        <f t="shared" si="1"/>
        <v>232.33</v>
      </c>
      <c r="P225" s="56"/>
      <c r="Q225" s="18">
        <v>24.0</v>
      </c>
      <c r="R225" s="18" t="s">
        <v>61</v>
      </c>
      <c r="S225" s="19" t="s">
        <v>529</v>
      </c>
      <c r="T225" s="45" t="s">
        <v>1470</v>
      </c>
      <c r="U225" s="21"/>
      <c r="V225" s="21"/>
      <c r="W225" s="21"/>
      <c r="X225" s="21"/>
      <c r="Y225" s="21"/>
      <c r="Z225" s="21"/>
      <c r="AA225" s="21"/>
      <c r="AB225" s="21"/>
      <c r="AC225" s="21"/>
    </row>
    <row r="226" ht="18.0" customHeight="1">
      <c r="A226" s="8" t="s">
        <v>1279</v>
      </c>
      <c r="B226" s="9">
        <v>44517.0</v>
      </c>
      <c r="C226" s="68" t="s">
        <v>27</v>
      </c>
      <c r="D226" s="69" t="s">
        <v>530</v>
      </c>
      <c r="E226" s="12" t="s">
        <v>27</v>
      </c>
      <c r="F226" s="13" t="s">
        <v>457</v>
      </c>
      <c r="G226" s="14"/>
      <c r="H226" s="15">
        <v>377.33</v>
      </c>
      <c r="I226" s="14"/>
      <c r="J226" s="15">
        <v>377.33</v>
      </c>
      <c r="K226" s="14"/>
      <c r="L226" s="14"/>
      <c r="M226" s="14"/>
      <c r="N226" s="16"/>
      <c r="O226" s="3">
        <f t="shared" si="1"/>
        <v>377.33</v>
      </c>
      <c r="P226" s="56"/>
      <c r="Q226" s="18" t="s">
        <v>30</v>
      </c>
      <c r="R226" s="18" t="s">
        <v>61</v>
      </c>
      <c r="S226" s="19" t="s">
        <v>531</v>
      </c>
      <c r="T226" s="45"/>
      <c r="U226" s="21"/>
      <c r="V226" s="21"/>
      <c r="W226" s="21"/>
      <c r="X226" s="21"/>
      <c r="Y226" s="21"/>
      <c r="Z226" s="21"/>
      <c r="AA226" s="21"/>
      <c r="AB226" s="21"/>
      <c r="AC226" s="21"/>
    </row>
    <row r="227" ht="18.0" customHeight="1">
      <c r="A227" s="8" t="s">
        <v>1279</v>
      </c>
      <c r="B227" s="9">
        <v>44519.0</v>
      </c>
      <c r="C227" s="68" t="s">
        <v>27</v>
      </c>
      <c r="D227" s="69" t="s">
        <v>532</v>
      </c>
      <c r="E227" s="12" t="s">
        <v>27</v>
      </c>
      <c r="F227" s="13" t="s">
        <v>453</v>
      </c>
      <c r="G227" s="14"/>
      <c r="H227" s="15">
        <v>385.0</v>
      </c>
      <c r="I227" s="14"/>
      <c r="J227" s="15">
        <v>385.0</v>
      </c>
      <c r="K227" s="14"/>
      <c r="L227" s="14"/>
      <c r="M227" s="14"/>
      <c r="N227" s="16"/>
      <c r="O227" s="3">
        <f t="shared" si="1"/>
        <v>385</v>
      </c>
      <c r="P227" s="56"/>
      <c r="Q227" s="18" t="s">
        <v>30</v>
      </c>
      <c r="R227" s="18" t="s">
        <v>61</v>
      </c>
      <c r="S227" s="19" t="s">
        <v>533</v>
      </c>
      <c r="T227" s="45"/>
      <c r="U227" s="21"/>
      <c r="V227" s="21"/>
      <c r="W227" s="21"/>
      <c r="X227" s="21"/>
      <c r="Y227" s="21"/>
      <c r="Z227" s="21"/>
      <c r="AA227" s="21"/>
      <c r="AB227" s="21"/>
      <c r="AC227" s="21"/>
    </row>
    <row r="228" ht="18.0" customHeight="1">
      <c r="A228" s="8" t="s">
        <v>1279</v>
      </c>
      <c r="B228" s="9">
        <v>44525.0</v>
      </c>
      <c r="C228" s="68" t="s">
        <v>20</v>
      </c>
      <c r="D228" s="69" t="s">
        <v>534</v>
      </c>
      <c r="E228" s="12" t="s">
        <v>367</v>
      </c>
      <c r="F228" s="13" t="s">
        <v>29</v>
      </c>
      <c r="G228" s="14"/>
      <c r="H228" s="15">
        <v>256.0</v>
      </c>
      <c r="I228" s="14"/>
      <c r="J228" s="15">
        <v>256.0</v>
      </c>
      <c r="K228" s="14"/>
      <c r="L228" s="14"/>
      <c r="M228" s="14">
        <v>359.0</v>
      </c>
      <c r="N228" s="16"/>
      <c r="O228" s="3">
        <f t="shared" si="1"/>
        <v>615</v>
      </c>
      <c r="P228" s="56"/>
      <c r="Q228" s="18" t="s">
        <v>30</v>
      </c>
      <c r="R228" s="18" t="s">
        <v>61</v>
      </c>
      <c r="S228" s="19" t="s">
        <v>535</v>
      </c>
      <c r="T228" s="45" t="s">
        <v>1471</v>
      </c>
      <c r="U228" s="21"/>
      <c r="V228" s="21"/>
      <c r="W228" s="21"/>
      <c r="X228" s="21"/>
      <c r="Y228" s="21"/>
      <c r="Z228" s="21"/>
      <c r="AA228" s="21"/>
      <c r="AB228" s="21"/>
      <c r="AC228" s="21"/>
    </row>
    <row r="229" ht="18.0" customHeight="1">
      <c r="A229" s="8" t="s">
        <v>1279</v>
      </c>
      <c r="B229" s="9">
        <v>44529.0</v>
      </c>
      <c r="C229" s="68" t="s">
        <v>27</v>
      </c>
      <c r="D229" s="69" t="s">
        <v>536</v>
      </c>
      <c r="E229" s="12" t="s">
        <v>367</v>
      </c>
      <c r="F229" s="13" t="s">
        <v>29</v>
      </c>
      <c r="G229" s="14"/>
      <c r="H229" s="15">
        <v>256.0</v>
      </c>
      <c r="I229" s="14"/>
      <c r="J229" s="15">
        <v>256.0</v>
      </c>
      <c r="K229" s="14"/>
      <c r="L229" s="14"/>
      <c r="M229" s="14"/>
      <c r="N229" s="16"/>
      <c r="O229" s="3">
        <f t="shared" si="1"/>
        <v>256</v>
      </c>
      <c r="P229" s="56"/>
      <c r="Q229" s="18" t="s">
        <v>196</v>
      </c>
      <c r="R229" s="18" t="s">
        <v>61</v>
      </c>
      <c r="S229" s="19" t="s">
        <v>537</v>
      </c>
      <c r="T229" s="45" t="s">
        <v>1472</v>
      </c>
      <c r="U229" s="21"/>
      <c r="V229" s="21"/>
      <c r="W229" s="21"/>
      <c r="X229" s="21"/>
      <c r="Y229" s="21"/>
      <c r="Z229" s="21"/>
      <c r="AA229" s="21"/>
      <c r="AB229" s="21"/>
      <c r="AC229" s="21"/>
    </row>
    <row r="230" ht="18.0" customHeight="1">
      <c r="A230" s="8" t="s">
        <v>1279</v>
      </c>
      <c r="B230" s="9">
        <v>44536.0</v>
      </c>
      <c r="C230" s="68" t="s">
        <v>27</v>
      </c>
      <c r="D230" s="69" t="s">
        <v>538</v>
      </c>
      <c r="E230" s="12" t="s">
        <v>27</v>
      </c>
      <c r="F230" s="13" t="s">
        <v>453</v>
      </c>
      <c r="G230" s="14"/>
      <c r="H230" s="15">
        <v>1178.4299999999998</v>
      </c>
      <c r="I230" s="14"/>
      <c r="J230" s="15">
        <v>1178.4299999999998</v>
      </c>
      <c r="K230" s="14"/>
      <c r="L230" s="14"/>
      <c r="M230" s="14"/>
      <c r="N230" s="16"/>
      <c r="O230" s="3">
        <f t="shared" si="1"/>
        <v>1178.43</v>
      </c>
      <c r="P230" s="56"/>
      <c r="Q230" s="18" t="s">
        <v>476</v>
      </c>
      <c r="R230" s="18" t="s">
        <v>213</v>
      </c>
      <c r="S230" s="19" t="s">
        <v>539</v>
      </c>
      <c r="T230" s="45"/>
      <c r="U230" s="21"/>
      <c r="V230" s="21"/>
      <c r="W230" s="21"/>
      <c r="X230" s="21"/>
      <c r="Y230" s="21"/>
      <c r="Z230" s="21"/>
      <c r="AA230" s="21"/>
      <c r="AB230" s="21"/>
      <c r="AC230" s="21"/>
    </row>
    <row r="231" ht="18.0" customHeight="1">
      <c r="A231" s="8" t="s">
        <v>1279</v>
      </c>
      <c r="B231" s="9">
        <v>44543.0</v>
      </c>
      <c r="C231" s="68" t="s">
        <v>20</v>
      </c>
      <c r="D231" s="69" t="s">
        <v>540</v>
      </c>
      <c r="E231" s="12" t="s">
        <v>367</v>
      </c>
      <c r="F231" s="13" t="s">
        <v>29</v>
      </c>
      <c r="G231" s="14"/>
      <c r="H231" s="15">
        <v>233.0</v>
      </c>
      <c r="I231" s="14"/>
      <c r="J231" s="15">
        <v>233.0</v>
      </c>
      <c r="K231" s="14"/>
      <c r="L231" s="14"/>
      <c r="M231" s="14"/>
      <c r="N231" s="16"/>
      <c r="O231" s="3">
        <f t="shared" si="1"/>
        <v>233</v>
      </c>
      <c r="P231" s="56"/>
      <c r="Q231" s="18" t="s">
        <v>30</v>
      </c>
      <c r="R231" s="18" t="s">
        <v>213</v>
      </c>
      <c r="S231" s="19">
        <v>4.5916081000102E13</v>
      </c>
      <c r="T231" s="45" t="s">
        <v>1473</v>
      </c>
      <c r="U231" s="21"/>
      <c r="V231" s="21"/>
      <c r="W231" s="21"/>
      <c r="X231" s="21"/>
      <c r="Y231" s="21"/>
      <c r="Z231" s="21"/>
      <c r="AA231" s="21"/>
      <c r="AB231" s="21"/>
      <c r="AC231" s="21"/>
    </row>
    <row r="232" ht="18.0" customHeight="1">
      <c r="A232" s="8" t="s">
        <v>1279</v>
      </c>
      <c r="B232" s="9">
        <v>44545.0</v>
      </c>
      <c r="C232" s="68" t="s">
        <v>27</v>
      </c>
      <c r="D232" s="69" t="s">
        <v>542</v>
      </c>
      <c r="E232" s="12" t="s">
        <v>27</v>
      </c>
      <c r="F232" s="13" t="s">
        <v>457</v>
      </c>
      <c r="G232" s="14"/>
      <c r="H232" s="15">
        <v>233.0</v>
      </c>
      <c r="I232" s="14"/>
      <c r="J232" s="15">
        <v>233.0</v>
      </c>
      <c r="K232" s="14"/>
      <c r="L232" s="14"/>
      <c r="M232" s="14"/>
      <c r="N232" s="16"/>
      <c r="O232" s="3">
        <f t="shared" si="1"/>
        <v>233</v>
      </c>
      <c r="P232" s="56"/>
      <c r="Q232" s="18" t="s">
        <v>30</v>
      </c>
      <c r="R232" s="18" t="s">
        <v>213</v>
      </c>
      <c r="S232" s="19" t="s">
        <v>543</v>
      </c>
      <c r="T232" s="45"/>
      <c r="U232" s="21"/>
      <c r="V232" s="21"/>
      <c r="W232" s="21"/>
      <c r="X232" s="21"/>
      <c r="Y232" s="21"/>
      <c r="Z232" s="21"/>
      <c r="AA232" s="21"/>
      <c r="AB232" s="21"/>
      <c r="AC232" s="21"/>
    </row>
    <row r="233" ht="18.0" customHeight="1">
      <c r="A233" s="8" t="s">
        <v>1279</v>
      </c>
      <c r="B233" s="9">
        <v>44579.0</v>
      </c>
      <c r="C233" s="68" t="s">
        <v>20</v>
      </c>
      <c r="D233" s="69" t="s">
        <v>544</v>
      </c>
      <c r="E233" s="12" t="s">
        <v>367</v>
      </c>
      <c r="F233" s="13" t="s">
        <v>29</v>
      </c>
      <c r="G233" s="14"/>
      <c r="H233" s="15">
        <v>293.0</v>
      </c>
      <c r="I233" s="14"/>
      <c r="J233" s="15">
        <v>293.0</v>
      </c>
      <c r="K233" s="14"/>
      <c r="L233" s="14"/>
      <c r="M233" s="14"/>
      <c r="N233" s="16"/>
      <c r="O233" s="3">
        <f t="shared" si="1"/>
        <v>293</v>
      </c>
      <c r="P233" s="56"/>
      <c r="Q233" s="18" t="s">
        <v>458</v>
      </c>
      <c r="R233" s="18" t="s">
        <v>519</v>
      </c>
      <c r="S233" s="19" t="s">
        <v>545</v>
      </c>
      <c r="T233" s="45" t="s">
        <v>1474</v>
      </c>
      <c r="U233" s="21"/>
      <c r="V233" s="21"/>
      <c r="W233" s="21"/>
      <c r="X233" s="21"/>
      <c r="Y233" s="21"/>
      <c r="Z233" s="21"/>
      <c r="AA233" s="21"/>
      <c r="AB233" s="21"/>
      <c r="AC233" s="21"/>
    </row>
    <row r="234" ht="18.0" customHeight="1">
      <c r="A234" s="8" t="s">
        <v>1279</v>
      </c>
      <c r="B234" s="9">
        <v>44593.0</v>
      </c>
      <c r="C234" s="68" t="s">
        <v>20</v>
      </c>
      <c r="D234" s="69" t="s">
        <v>549</v>
      </c>
      <c r="E234" s="12" t="s">
        <v>367</v>
      </c>
      <c r="F234" s="13" t="s">
        <v>453</v>
      </c>
      <c r="G234" s="14"/>
      <c r="H234" s="15">
        <v>733.0</v>
      </c>
      <c r="I234" s="14"/>
      <c r="J234" s="15">
        <v>733.0</v>
      </c>
      <c r="K234" s="14"/>
      <c r="L234" s="14"/>
      <c r="M234" s="14"/>
      <c r="N234" s="16"/>
      <c r="O234" s="3">
        <f t="shared" si="1"/>
        <v>733</v>
      </c>
      <c r="P234" s="56"/>
      <c r="Q234" s="18" t="s">
        <v>34</v>
      </c>
      <c r="R234" s="18" t="s">
        <v>550</v>
      </c>
      <c r="S234" s="19" t="s">
        <v>551</v>
      </c>
      <c r="T234" s="45" t="s">
        <v>1475</v>
      </c>
      <c r="U234" s="21"/>
      <c r="V234" s="21"/>
      <c r="W234" s="21"/>
      <c r="X234" s="21"/>
      <c r="Y234" s="21"/>
      <c r="Z234" s="21"/>
      <c r="AA234" s="21"/>
      <c r="AB234" s="21"/>
      <c r="AC234" s="21"/>
    </row>
    <row r="235" ht="18.0" customHeight="1">
      <c r="A235" s="8" t="s">
        <v>1279</v>
      </c>
      <c r="B235" s="9">
        <v>44595.0</v>
      </c>
      <c r="C235" s="68" t="s">
        <v>20</v>
      </c>
      <c r="D235" s="69" t="s">
        <v>552</v>
      </c>
      <c r="E235" s="12" t="s">
        <v>367</v>
      </c>
      <c r="F235" s="13" t="s">
        <v>453</v>
      </c>
      <c r="G235" s="14"/>
      <c r="H235" s="15">
        <v>914.67</v>
      </c>
      <c r="I235" s="14"/>
      <c r="J235" s="15">
        <v>914.67</v>
      </c>
      <c r="K235" s="14"/>
      <c r="L235" s="14"/>
      <c r="M235" s="14"/>
      <c r="N235" s="16"/>
      <c r="O235" s="3">
        <f t="shared" si="1"/>
        <v>914.67</v>
      </c>
      <c r="P235" s="56"/>
      <c r="Q235" s="18" t="s">
        <v>34</v>
      </c>
      <c r="R235" s="18" t="s">
        <v>550</v>
      </c>
      <c r="S235" s="19" t="s">
        <v>553</v>
      </c>
      <c r="T235" s="45" t="s">
        <v>1476</v>
      </c>
      <c r="U235" s="21"/>
      <c r="V235" s="21"/>
      <c r="W235" s="21"/>
      <c r="X235" s="21"/>
      <c r="Y235" s="21"/>
      <c r="Z235" s="21"/>
      <c r="AA235" s="21"/>
      <c r="AB235" s="21"/>
      <c r="AC235" s="21"/>
    </row>
    <row r="236" ht="18.0" customHeight="1">
      <c r="A236" s="8" t="s">
        <v>1279</v>
      </c>
      <c r="B236" s="9">
        <v>44595.0</v>
      </c>
      <c r="C236" s="68" t="s">
        <v>20</v>
      </c>
      <c r="D236" s="69" t="s">
        <v>554</v>
      </c>
      <c r="E236" s="12" t="s">
        <v>367</v>
      </c>
      <c r="F236" s="13" t="s">
        <v>29</v>
      </c>
      <c r="G236" s="14"/>
      <c r="H236" s="15">
        <v>293.0</v>
      </c>
      <c r="I236" s="14"/>
      <c r="J236" s="15">
        <v>293.0</v>
      </c>
      <c r="K236" s="14"/>
      <c r="L236" s="14"/>
      <c r="M236" s="14"/>
      <c r="N236" s="16"/>
      <c r="O236" s="3">
        <f t="shared" si="1"/>
        <v>293</v>
      </c>
      <c r="P236" s="56"/>
      <c r="Q236" s="18" t="s">
        <v>406</v>
      </c>
      <c r="R236" s="18" t="s">
        <v>550</v>
      </c>
      <c r="S236" s="19" t="s">
        <v>555</v>
      </c>
      <c r="T236" s="45" t="s">
        <v>1477</v>
      </c>
      <c r="U236" s="21"/>
      <c r="V236" s="21"/>
      <c r="W236" s="21"/>
      <c r="X236" s="21"/>
      <c r="Y236" s="21"/>
      <c r="Z236" s="21"/>
      <c r="AA236" s="21"/>
      <c r="AB236" s="21"/>
      <c r="AC236" s="21"/>
    </row>
    <row r="237" ht="18.0" customHeight="1">
      <c r="A237" s="8" t="s">
        <v>1279</v>
      </c>
      <c r="B237" s="9">
        <v>44600.0</v>
      </c>
      <c r="C237" s="68" t="s">
        <v>27</v>
      </c>
      <c r="D237" s="69" t="s">
        <v>556</v>
      </c>
      <c r="E237" s="12" t="s">
        <v>27</v>
      </c>
      <c r="F237" s="13" t="s">
        <v>453</v>
      </c>
      <c r="G237" s="14"/>
      <c r="H237" s="15">
        <v>343.0</v>
      </c>
      <c r="I237" s="14"/>
      <c r="J237" s="15">
        <v>343.0</v>
      </c>
      <c r="K237" s="14"/>
      <c r="L237" s="14"/>
      <c r="M237" s="14"/>
      <c r="N237" s="16"/>
      <c r="O237" s="3">
        <f t="shared" si="1"/>
        <v>343</v>
      </c>
      <c r="P237" s="56"/>
      <c r="Q237" s="18" t="s">
        <v>30</v>
      </c>
      <c r="R237" s="18" t="s">
        <v>557</v>
      </c>
      <c r="S237" s="19" t="s">
        <v>558</v>
      </c>
      <c r="T237" s="45"/>
      <c r="U237" s="21"/>
      <c r="V237" s="21"/>
      <c r="W237" s="21"/>
      <c r="X237" s="21"/>
      <c r="Y237" s="21"/>
      <c r="Z237" s="21"/>
      <c r="AA237" s="21"/>
      <c r="AB237" s="21"/>
      <c r="AC237" s="21"/>
    </row>
    <row r="238" ht="18.0" customHeight="1">
      <c r="A238" s="8" t="s">
        <v>1279</v>
      </c>
      <c r="B238" s="9">
        <v>44602.0</v>
      </c>
      <c r="C238" s="68" t="s">
        <v>20</v>
      </c>
      <c r="D238" s="69" t="s">
        <v>559</v>
      </c>
      <c r="E238" s="12" t="s">
        <v>367</v>
      </c>
      <c r="F238" s="13" t="s">
        <v>29</v>
      </c>
      <c r="G238" s="14"/>
      <c r="H238" s="15">
        <v>292.0</v>
      </c>
      <c r="I238" s="14"/>
      <c r="J238" s="15">
        <v>292.0</v>
      </c>
      <c r="K238" s="14"/>
      <c r="L238" s="14"/>
      <c r="M238" s="14"/>
      <c r="N238" s="16"/>
      <c r="O238" s="3">
        <f t="shared" si="1"/>
        <v>292</v>
      </c>
      <c r="P238" s="56"/>
      <c r="Q238" s="18" t="s">
        <v>30</v>
      </c>
      <c r="R238" s="18" t="s">
        <v>550</v>
      </c>
      <c r="S238" s="19" t="s">
        <v>560</v>
      </c>
      <c r="T238" s="45" t="s">
        <v>1478</v>
      </c>
      <c r="U238" s="21"/>
      <c r="V238" s="21"/>
      <c r="W238" s="21"/>
      <c r="X238" s="21"/>
      <c r="Y238" s="21"/>
      <c r="Z238" s="21"/>
      <c r="AA238" s="21"/>
      <c r="AB238" s="21"/>
      <c r="AC238" s="21"/>
    </row>
    <row r="239" ht="18.0" customHeight="1">
      <c r="A239" s="8" t="s">
        <v>1279</v>
      </c>
      <c r="B239" s="9">
        <v>44603.0</v>
      </c>
      <c r="C239" s="68" t="s">
        <v>27</v>
      </c>
      <c r="D239" s="69" t="s">
        <v>561</v>
      </c>
      <c r="E239" s="12" t="s">
        <v>27</v>
      </c>
      <c r="F239" s="13" t="s">
        <v>453</v>
      </c>
      <c r="G239" s="14"/>
      <c r="H239" s="15">
        <v>412.0</v>
      </c>
      <c r="I239" s="14"/>
      <c r="J239" s="15">
        <v>412.0</v>
      </c>
      <c r="K239" s="14"/>
      <c r="L239" s="14"/>
      <c r="M239" s="14"/>
      <c r="N239" s="16"/>
      <c r="O239" s="3">
        <f t="shared" si="1"/>
        <v>412</v>
      </c>
      <c r="P239" s="56"/>
      <c r="Q239" s="18" t="s">
        <v>30</v>
      </c>
      <c r="R239" s="18" t="s">
        <v>557</v>
      </c>
      <c r="S239" s="19" t="s">
        <v>562</v>
      </c>
      <c r="T239" s="45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8.0" customHeight="1">
      <c r="A240" s="8" t="s">
        <v>1279</v>
      </c>
      <c r="B240" s="9">
        <v>44609.0</v>
      </c>
      <c r="C240" s="68" t="s">
        <v>27</v>
      </c>
      <c r="D240" s="69" t="s">
        <v>563</v>
      </c>
      <c r="E240" s="12" t="s">
        <v>367</v>
      </c>
      <c r="F240" s="13" t="s">
        <v>39</v>
      </c>
      <c r="G240" s="14"/>
      <c r="H240" s="15">
        <v>365.0</v>
      </c>
      <c r="I240" s="14"/>
      <c r="J240" s="15">
        <v>365.0</v>
      </c>
      <c r="K240" s="14"/>
      <c r="L240" s="14"/>
      <c r="M240" s="14"/>
      <c r="N240" s="16"/>
      <c r="O240" s="3">
        <f t="shared" si="1"/>
        <v>365</v>
      </c>
      <c r="P240" s="56"/>
      <c r="Q240" s="18" t="s">
        <v>24</v>
      </c>
      <c r="R240" s="18" t="s">
        <v>550</v>
      </c>
      <c r="S240" s="19" t="s">
        <v>564</v>
      </c>
      <c r="T240" s="45" t="s">
        <v>1479</v>
      </c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8.0" customHeight="1">
      <c r="A241" s="8" t="s">
        <v>1279</v>
      </c>
      <c r="B241" s="9">
        <v>44614.0</v>
      </c>
      <c r="C241" s="68" t="s">
        <v>20</v>
      </c>
      <c r="D241" s="69" t="s">
        <v>565</v>
      </c>
      <c r="E241" s="12" t="s">
        <v>367</v>
      </c>
      <c r="F241" s="13" t="s">
        <v>29</v>
      </c>
      <c r="G241" s="14"/>
      <c r="H241" s="15">
        <v>292.0</v>
      </c>
      <c r="I241" s="14"/>
      <c r="J241" s="15">
        <v>292.0</v>
      </c>
      <c r="K241" s="14"/>
      <c r="L241" s="14"/>
      <c r="M241" s="14"/>
      <c r="N241" s="16"/>
      <c r="O241" s="3">
        <f t="shared" si="1"/>
        <v>292</v>
      </c>
      <c r="P241" s="56"/>
      <c r="Q241" s="18" t="s">
        <v>30</v>
      </c>
      <c r="R241" s="18" t="s">
        <v>550</v>
      </c>
      <c r="S241" s="19" t="s">
        <v>566</v>
      </c>
      <c r="T241" s="45" t="s">
        <v>1480</v>
      </c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8.0" customHeight="1">
      <c r="A242" s="8" t="s">
        <v>1279</v>
      </c>
      <c r="B242" s="9">
        <v>44616.0</v>
      </c>
      <c r="C242" s="68" t="s">
        <v>20</v>
      </c>
      <c r="D242" s="69" t="s">
        <v>567</v>
      </c>
      <c r="E242" s="12" t="s">
        <v>367</v>
      </c>
      <c r="F242" s="13" t="s">
        <v>457</v>
      </c>
      <c r="G242" s="14"/>
      <c r="H242" s="15">
        <v>313.0</v>
      </c>
      <c r="I242" s="14"/>
      <c r="J242" s="15">
        <v>313.0</v>
      </c>
      <c r="K242" s="14"/>
      <c r="L242" s="14"/>
      <c r="M242" s="14"/>
      <c r="N242" s="16"/>
      <c r="O242" s="3">
        <f t="shared" si="1"/>
        <v>313</v>
      </c>
      <c r="P242" s="56"/>
      <c r="Q242" s="18" t="s">
        <v>406</v>
      </c>
      <c r="R242" s="18" t="s">
        <v>550</v>
      </c>
      <c r="S242" s="19" t="s">
        <v>568</v>
      </c>
      <c r="T242" s="45" t="s">
        <v>1481</v>
      </c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8.0" customHeight="1">
      <c r="A243" s="8" t="s">
        <v>1279</v>
      </c>
      <c r="B243" s="9">
        <v>44622.0</v>
      </c>
      <c r="C243" s="68" t="s">
        <v>20</v>
      </c>
      <c r="D243" s="69" t="s">
        <v>569</v>
      </c>
      <c r="E243" s="12" t="s">
        <v>367</v>
      </c>
      <c r="F243" s="13" t="s">
        <v>39</v>
      </c>
      <c r="G243" s="14"/>
      <c r="H243" s="15">
        <v>440.0</v>
      </c>
      <c r="I243" s="14"/>
      <c r="J243" s="15">
        <v>440.0</v>
      </c>
      <c r="K243" s="14"/>
      <c r="L243" s="14"/>
      <c r="M243" s="14"/>
      <c r="N243" s="16"/>
      <c r="O243" s="3">
        <f t="shared" si="1"/>
        <v>440</v>
      </c>
      <c r="P243" s="56"/>
      <c r="Q243" s="18" t="s">
        <v>34</v>
      </c>
      <c r="R243" s="18" t="s">
        <v>570</v>
      </c>
      <c r="S243" s="19" t="s">
        <v>571</v>
      </c>
      <c r="T243" s="45" t="s">
        <v>1482</v>
      </c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8.0" customHeight="1">
      <c r="A244" s="8" t="s">
        <v>1279</v>
      </c>
      <c r="B244" s="9">
        <v>44623.0</v>
      </c>
      <c r="C244" s="68" t="s">
        <v>20</v>
      </c>
      <c r="D244" s="69" t="s">
        <v>574</v>
      </c>
      <c r="E244" s="12" t="s">
        <v>367</v>
      </c>
      <c r="F244" s="13" t="s">
        <v>457</v>
      </c>
      <c r="G244" s="14"/>
      <c r="H244" s="15">
        <v>303.0</v>
      </c>
      <c r="I244" s="14"/>
      <c r="J244" s="15">
        <v>303.0</v>
      </c>
      <c r="K244" s="14"/>
      <c r="L244" s="14"/>
      <c r="M244" s="14"/>
      <c r="N244" s="16"/>
      <c r="O244" s="3">
        <f t="shared" si="1"/>
        <v>303</v>
      </c>
      <c r="P244" s="56"/>
      <c r="Q244" s="18" t="s">
        <v>34</v>
      </c>
      <c r="R244" s="18" t="s">
        <v>570</v>
      </c>
      <c r="S244" s="19" t="s">
        <v>575</v>
      </c>
      <c r="T244" s="45" t="s">
        <v>1483</v>
      </c>
      <c r="U244" s="21"/>
      <c r="V244" s="21"/>
      <c r="W244" s="21"/>
      <c r="X244" s="21"/>
      <c r="Y244" s="21"/>
      <c r="Z244" s="21"/>
      <c r="AA244" s="21"/>
      <c r="AB244" s="21"/>
      <c r="AC244" s="21"/>
    </row>
    <row r="245" ht="18.0" customHeight="1">
      <c r="A245" s="8" t="s">
        <v>1279</v>
      </c>
      <c r="B245" s="9">
        <v>44624.0</v>
      </c>
      <c r="C245" s="68" t="s">
        <v>27</v>
      </c>
      <c r="D245" s="69" t="s">
        <v>576</v>
      </c>
      <c r="E245" s="12" t="s">
        <v>27</v>
      </c>
      <c r="F245" s="13" t="s">
        <v>457</v>
      </c>
      <c r="G245" s="14"/>
      <c r="H245" s="15">
        <v>293.0</v>
      </c>
      <c r="I245" s="14"/>
      <c r="J245" s="15">
        <v>293.0</v>
      </c>
      <c r="K245" s="14"/>
      <c r="L245" s="14"/>
      <c r="M245" s="14"/>
      <c r="N245" s="16"/>
      <c r="O245" s="3">
        <f t="shared" si="1"/>
        <v>293</v>
      </c>
      <c r="P245" s="56"/>
      <c r="Q245" s="18" t="s">
        <v>30</v>
      </c>
      <c r="R245" s="18" t="s">
        <v>577</v>
      </c>
      <c r="S245" s="19" t="s">
        <v>578</v>
      </c>
      <c r="T245" s="45"/>
      <c r="U245" s="21"/>
      <c r="V245" s="21"/>
      <c r="W245" s="21"/>
      <c r="X245" s="21"/>
      <c r="Y245" s="21"/>
      <c r="Z245" s="21"/>
      <c r="AA245" s="21"/>
      <c r="AB245" s="21"/>
      <c r="AC245" s="21"/>
    </row>
    <row r="246" ht="18.0" customHeight="1">
      <c r="A246" s="8" t="s">
        <v>1279</v>
      </c>
      <c r="B246" s="9">
        <v>44629.0</v>
      </c>
      <c r="C246" s="68" t="s">
        <v>20</v>
      </c>
      <c r="D246" s="69" t="s">
        <v>579</v>
      </c>
      <c r="E246" s="12" t="s">
        <v>100</v>
      </c>
      <c r="F246" s="13" t="s">
        <v>457</v>
      </c>
      <c r="G246" s="14"/>
      <c r="H246" s="15">
        <v>293.0</v>
      </c>
      <c r="I246" s="14"/>
      <c r="J246" s="15">
        <v>293.0</v>
      </c>
      <c r="K246" s="14"/>
      <c r="L246" s="14"/>
      <c r="M246" s="14"/>
      <c r="N246" s="16"/>
      <c r="O246" s="3">
        <f t="shared" si="1"/>
        <v>293</v>
      </c>
      <c r="P246" s="56"/>
      <c r="Q246" s="18" t="s">
        <v>454</v>
      </c>
      <c r="R246" s="18" t="s">
        <v>577</v>
      </c>
      <c r="S246" s="19" t="s">
        <v>580</v>
      </c>
      <c r="T246" s="45" t="s">
        <v>1484</v>
      </c>
      <c r="U246" s="21"/>
      <c r="V246" s="21"/>
      <c r="W246" s="21"/>
      <c r="X246" s="21"/>
      <c r="Y246" s="21"/>
      <c r="Z246" s="21"/>
      <c r="AA246" s="21"/>
      <c r="AB246" s="21"/>
      <c r="AC246" s="21"/>
    </row>
    <row r="247" ht="18.0" customHeight="1">
      <c r="A247" s="8" t="s">
        <v>1279</v>
      </c>
      <c r="B247" s="9">
        <v>44630.0</v>
      </c>
      <c r="C247" s="68" t="s">
        <v>20</v>
      </c>
      <c r="D247" s="69" t="s">
        <v>581</v>
      </c>
      <c r="E247" s="12" t="s">
        <v>367</v>
      </c>
      <c r="F247" s="13" t="s">
        <v>29</v>
      </c>
      <c r="G247" s="14"/>
      <c r="H247" s="15">
        <v>293.0</v>
      </c>
      <c r="I247" s="14"/>
      <c r="J247" s="15">
        <v>293.0</v>
      </c>
      <c r="K247" s="14"/>
      <c r="L247" s="14"/>
      <c r="M247" s="14"/>
      <c r="N247" s="16"/>
      <c r="O247" s="3">
        <f t="shared" si="1"/>
        <v>293</v>
      </c>
      <c r="P247" s="56"/>
      <c r="Q247" s="18" t="s">
        <v>61</v>
      </c>
      <c r="R247" s="18" t="s">
        <v>570</v>
      </c>
      <c r="S247" s="19" t="s">
        <v>582</v>
      </c>
      <c r="T247" s="45" t="s">
        <v>1485</v>
      </c>
      <c r="U247" s="21"/>
      <c r="V247" s="21"/>
      <c r="W247" s="21"/>
      <c r="X247" s="21"/>
      <c r="Y247" s="21"/>
      <c r="Z247" s="21"/>
      <c r="AA247" s="21"/>
      <c r="AB247" s="21"/>
      <c r="AC247" s="21"/>
    </row>
    <row r="248" ht="18.0" customHeight="1">
      <c r="A248" s="8" t="s">
        <v>1279</v>
      </c>
      <c r="B248" s="9">
        <v>44635.0</v>
      </c>
      <c r="C248" s="68" t="s">
        <v>20</v>
      </c>
      <c r="D248" s="69" t="s">
        <v>583</v>
      </c>
      <c r="E248" s="12" t="s">
        <v>367</v>
      </c>
      <c r="F248" s="13" t="s">
        <v>39</v>
      </c>
      <c r="G248" s="14"/>
      <c r="H248" s="15">
        <v>440.0</v>
      </c>
      <c r="I248" s="14"/>
      <c r="J248" s="15">
        <v>440.0</v>
      </c>
      <c r="K248" s="14"/>
      <c r="L248" s="14"/>
      <c r="M248" s="14"/>
      <c r="N248" s="16"/>
      <c r="O248" s="3">
        <f t="shared" si="1"/>
        <v>440</v>
      </c>
      <c r="P248" s="56"/>
      <c r="Q248" s="18" t="s">
        <v>30</v>
      </c>
      <c r="R248" s="18" t="s">
        <v>570</v>
      </c>
      <c r="S248" s="19" t="s">
        <v>584</v>
      </c>
      <c r="T248" s="45" t="s">
        <v>1486</v>
      </c>
      <c r="U248" s="21"/>
      <c r="V248" s="21"/>
      <c r="W248" s="21"/>
      <c r="X248" s="21"/>
      <c r="Y248" s="21"/>
      <c r="Z248" s="21"/>
      <c r="AA248" s="21"/>
      <c r="AB248" s="21"/>
      <c r="AC248" s="21"/>
    </row>
    <row r="249" ht="18.0" customHeight="1">
      <c r="A249" s="8" t="s">
        <v>1279</v>
      </c>
      <c r="B249" s="9">
        <v>44636.0</v>
      </c>
      <c r="C249" s="68" t="s">
        <v>20</v>
      </c>
      <c r="D249" s="69" t="s">
        <v>585</v>
      </c>
      <c r="E249" s="12" t="s">
        <v>100</v>
      </c>
      <c r="F249" s="13" t="s">
        <v>457</v>
      </c>
      <c r="G249" s="14"/>
      <c r="H249" s="15">
        <v>293.0</v>
      </c>
      <c r="I249" s="14"/>
      <c r="J249" s="15">
        <v>293.0</v>
      </c>
      <c r="K249" s="14"/>
      <c r="L249" s="14"/>
      <c r="M249" s="14"/>
      <c r="N249" s="16"/>
      <c r="O249" s="3">
        <f t="shared" si="1"/>
        <v>293</v>
      </c>
      <c r="P249" s="56"/>
      <c r="Q249" s="18" t="s">
        <v>101</v>
      </c>
      <c r="R249" s="18" t="s">
        <v>577</v>
      </c>
      <c r="S249" s="19" t="s">
        <v>586</v>
      </c>
      <c r="T249" s="45" t="s">
        <v>1487</v>
      </c>
      <c r="U249" s="21"/>
      <c r="V249" s="21"/>
      <c r="W249" s="21"/>
      <c r="X249" s="21"/>
      <c r="Y249" s="21"/>
      <c r="Z249" s="21"/>
      <c r="AA249" s="21"/>
      <c r="AB249" s="21"/>
      <c r="AC249" s="21"/>
    </row>
    <row r="250" ht="18.0" customHeight="1">
      <c r="A250" s="8" t="s">
        <v>1279</v>
      </c>
      <c r="B250" s="9">
        <v>44636.0</v>
      </c>
      <c r="C250" s="68" t="s">
        <v>20</v>
      </c>
      <c r="D250" s="69" t="s">
        <v>587</v>
      </c>
      <c r="E250" s="12" t="s">
        <v>367</v>
      </c>
      <c r="F250" s="13" t="s">
        <v>457</v>
      </c>
      <c r="G250" s="14"/>
      <c r="H250" s="15">
        <v>293.0</v>
      </c>
      <c r="I250" s="14"/>
      <c r="J250" s="15">
        <v>293.0</v>
      </c>
      <c r="K250" s="14"/>
      <c r="L250" s="14"/>
      <c r="M250" s="14"/>
      <c r="N250" s="16"/>
      <c r="O250" s="3">
        <f t="shared" si="1"/>
        <v>293</v>
      </c>
      <c r="P250" s="56"/>
      <c r="Q250" s="18" t="s">
        <v>458</v>
      </c>
      <c r="R250" s="18" t="s">
        <v>570</v>
      </c>
      <c r="S250" s="19" t="s">
        <v>588</v>
      </c>
      <c r="T250" s="45" t="s">
        <v>1488</v>
      </c>
      <c r="U250" s="21"/>
      <c r="V250" s="21"/>
      <c r="W250" s="21"/>
      <c r="X250" s="21"/>
      <c r="Y250" s="21"/>
      <c r="Z250" s="21"/>
      <c r="AA250" s="21"/>
      <c r="AB250" s="21"/>
      <c r="AC250" s="21"/>
    </row>
    <row r="251" ht="18.0" customHeight="1">
      <c r="A251" s="8" t="s">
        <v>1279</v>
      </c>
      <c r="B251" s="9">
        <v>44645.0</v>
      </c>
      <c r="C251" s="68" t="s">
        <v>67</v>
      </c>
      <c r="D251" s="69" t="s">
        <v>589</v>
      </c>
      <c r="E251" s="12" t="s">
        <v>367</v>
      </c>
      <c r="F251" s="13" t="s">
        <v>453</v>
      </c>
      <c r="G251" s="14"/>
      <c r="H251" s="15">
        <v>732.9952</v>
      </c>
      <c r="I251" s="14"/>
      <c r="J251" s="15">
        <v>732.9952</v>
      </c>
      <c r="K251" s="14"/>
      <c r="L251" s="14"/>
      <c r="M251" s="14"/>
      <c r="N251" s="16"/>
      <c r="O251" s="3">
        <f t="shared" si="1"/>
        <v>732.9952</v>
      </c>
      <c r="P251" s="56"/>
      <c r="Q251" s="18" t="s">
        <v>30</v>
      </c>
      <c r="R251" s="18" t="s">
        <v>577</v>
      </c>
      <c r="S251" s="19" t="s">
        <v>590</v>
      </c>
      <c r="T251" s="45" t="s">
        <v>1489</v>
      </c>
      <c r="U251" s="21"/>
      <c r="V251" s="21"/>
      <c r="W251" s="21"/>
      <c r="X251" s="21"/>
      <c r="Y251" s="21"/>
      <c r="Z251" s="21"/>
      <c r="AA251" s="21"/>
      <c r="AB251" s="21"/>
      <c r="AC251" s="21"/>
    </row>
    <row r="252" ht="18.0" customHeight="1">
      <c r="A252" s="8" t="s">
        <v>1279</v>
      </c>
      <c r="B252" s="9">
        <v>44648.0</v>
      </c>
      <c r="C252" s="68" t="s">
        <v>20</v>
      </c>
      <c r="D252" s="69" t="s">
        <v>591</v>
      </c>
      <c r="E252" s="12" t="s">
        <v>367</v>
      </c>
      <c r="F252" s="13" t="s">
        <v>29</v>
      </c>
      <c r="G252" s="14"/>
      <c r="H252" s="15">
        <v>293.0</v>
      </c>
      <c r="I252" s="14"/>
      <c r="J252" s="15">
        <v>293.0</v>
      </c>
      <c r="K252" s="14"/>
      <c r="L252" s="14"/>
      <c r="M252" s="14"/>
      <c r="N252" s="16"/>
      <c r="O252" s="3">
        <f t="shared" si="1"/>
        <v>293</v>
      </c>
      <c r="P252" s="56"/>
      <c r="Q252" s="18" t="s">
        <v>503</v>
      </c>
      <c r="R252" s="18" t="s">
        <v>570</v>
      </c>
      <c r="S252" s="19" t="s">
        <v>592</v>
      </c>
      <c r="T252" s="45" t="s">
        <v>1490</v>
      </c>
      <c r="U252" s="21"/>
      <c r="V252" s="21"/>
      <c r="W252" s="21"/>
      <c r="X252" s="21"/>
      <c r="Y252" s="21"/>
      <c r="Z252" s="21"/>
      <c r="AA252" s="21"/>
      <c r="AB252" s="21"/>
      <c r="AC252" s="21"/>
    </row>
    <row r="253" ht="18.0" customHeight="1">
      <c r="A253" s="8" t="s">
        <v>1279</v>
      </c>
      <c r="B253" s="9">
        <v>44658.0</v>
      </c>
      <c r="C253" s="68" t="s">
        <v>20</v>
      </c>
      <c r="D253" s="69" t="s">
        <v>593</v>
      </c>
      <c r="E253" s="12" t="s">
        <v>367</v>
      </c>
      <c r="F253" s="13" t="s">
        <v>39</v>
      </c>
      <c r="G253" s="14"/>
      <c r="H253" s="15">
        <v>439.0</v>
      </c>
      <c r="I253" s="14"/>
      <c r="J253" s="15">
        <v>439.0</v>
      </c>
      <c r="K253" s="14"/>
      <c r="L253" s="14"/>
      <c r="M253" s="14"/>
      <c r="N253" s="16"/>
      <c r="O253" s="3">
        <f t="shared" si="1"/>
        <v>439</v>
      </c>
      <c r="P253" s="56"/>
      <c r="Q253" s="18" t="s">
        <v>61</v>
      </c>
      <c r="R253" s="18" t="s">
        <v>25</v>
      </c>
      <c r="S253" s="19" t="s">
        <v>594</v>
      </c>
      <c r="T253" s="45" t="s">
        <v>1491</v>
      </c>
      <c r="U253" s="21"/>
      <c r="V253" s="21"/>
      <c r="W253" s="21"/>
      <c r="X253" s="21"/>
      <c r="Y253" s="21"/>
      <c r="Z253" s="21"/>
      <c r="AA253" s="21"/>
      <c r="AB253" s="21"/>
      <c r="AC253" s="21"/>
    </row>
    <row r="254" ht="18.0" customHeight="1">
      <c r="A254" s="8" t="s">
        <v>1279</v>
      </c>
      <c r="B254" s="9">
        <v>44679.0</v>
      </c>
      <c r="C254" s="68" t="s">
        <v>20</v>
      </c>
      <c r="D254" s="69" t="s">
        <v>595</v>
      </c>
      <c r="E254" s="12" t="s">
        <v>367</v>
      </c>
      <c r="F254" s="13" t="s">
        <v>345</v>
      </c>
      <c r="G254" s="14"/>
      <c r="H254" s="15">
        <v>818.33</v>
      </c>
      <c r="I254" s="14"/>
      <c r="J254" s="15">
        <v>818.33</v>
      </c>
      <c r="K254" s="14"/>
      <c r="L254" s="14"/>
      <c r="M254" s="14"/>
      <c r="N254" s="16"/>
      <c r="O254" s="3">
        <f t="shared" si="1"/>
        <v>818.33</v>
      </c>
      <c r="P254" s="56"/>
      <c r="Q254" s="18" t="s">
        <v>596</v>
      </c>
      <c r="R254" s="18" t="s">
        <v>25</v>
      </c>
      <c r="S254" s="19" t="s">
        <v>597</v>
      </c>
      <c r="T254" s="45" t="s">
        <v>1492</v>
      </c>
      <c r="U254" s="21"/>
      <c r="V254" s="21"/>
      <c r="W254" s="21"/>
      <c r="X254" s="21"/>
      <c r="Y254" s="21"/>
      <c r="Z254" s="21"/>
      <c r="AA254" s="21"/>
      <c r="AB254" s="21"/>
      <c r="AC254" s="21"/>
    </row>
    <row r="255" ht="18.0" customHeight="1">
      <c r="A255" s="8" t="s">
        <v>1279</v>
      </c>
      <c r="B255" s="9">
        <v>44691.0</v>
      </c>
      <c r="C255" s="68" t="s">
        <v>20</v>
      </c>
      <c r="D255" s="69" t="s">
        <v>598</v>
      </c>
      <c r="E255" s="12" t="s">
        <v>367</v>
      </c>
      <c r="F255" s="13" t="s">
        <v>345</v>
      </c>
      <c r="G255" s="14"/>
      <c r="H255" s="15">
        <v>724.0</v>
      </c>
      <c r="I255" s="14"/>
      <c r="J255" s="15">
        <v>724.0</v>
      </c>
      <c r="K255" s="14"/>
      <c r="L255" s="14"/>
      <c r="M255" s="14"/>
      <c r="N255" s="16"/>
      <c r="O255" s="3">
        <f t="shared" si="1"/>
        <v>724</v>
      </c>
      <c r="P255" s="56"/>
      <c r="Q255" s="18" t="s">
        <v>125</v>
      </c>
      <c r="R255" s="18" t="s">
        <v>93</v>
      </c>
      <c r="S255" s="19" t="s">
        <v>599</v>
      </c>
      <c r="T255" s="45" t="s">
        <v>1493</v>
      </c>
      <c r="U255" s="21"/>
      <c r="V255" s="21"/>
      <c r="W255" s="21"/>
      <c r="X255" s="21"/>
      <c r="Y255" s="21"/>
      <c r="Z255" s="21"/>
      <c r="AA255" s="21"/>
      <c r="AB255" s="21"/>
      <c r="AC255" s="21"/>
    </row>
    <row r="256" ht="18.0" customHeight="1">
      <c r="A256" s="8" t="s">
        <v>1279</v>
      </c>
      <c r="B256" s="9">
        <v>44701.0</v>
      </c>
      <c r="C256" s="68" t="s">
        <v>20</v>
      </c>
      <c r="D256" s="69" t="s">
        <v>600</v>
      </c>
      <c r="E256" s="12" t="s">
        <v>367</v>
      </c>
      <c r="F256" s="13" t="s">
        <v>39</v>
      </c>
      <c r="G256" s="14"/>
      <c r="H256" s="15">
        <v>414.0</v>
      </c>
      <c r="I256" s="14"/>
      <c r="J256" s="15">
        <v>414.0</v>
      </c>
      <c r="K256" s="14"/>
      <c r="L256" s="14"/>
      <c r="M256" s="14"/>
      <c r="N256" s="16"/>
      <c r="O256" s="3">
        <f t="shared" si="1"/>
        <v>414</v>
      </c>
      <c r="P256" s="56"/>
      <c r="Q256" s="18" t="s">
        <v>30</v>
      </c>
      <c r="R256" s="18" t="s">
        <v>93</v>
      </c>
      <c r="S256" s="19" t="s">
        <v>601</v>
      </c>
      <c r="T256" s="45" t="s">
        <v>1494</v>
      </c>
      <c r="U256" s="21"/>
      <c r="V256" s="21"/>
      <c r="W256" s="21"/>
      <c r="X256" s="21"/>
      <c r="Y256" s="21"/>
      <c r="Z256" s="21"/>
      <c r="AA256" s="21"/>
      <c r="AB256" s="21"/>
      <c r="AC256" s="21"/>
    </row>
    <row r="257" ht="18.0" customHeight="1">
      <c r="A257" s="8" t="s">
        <v>1279</v>
      </c>
      <c r="B257" s="9">
        <v>44705.0</v>
      </c>
      <c r="C257" s="68" t="s">
        <v>20</v>
      </c>
      <c r="D257" s="69" t="s">
        <v>1215</v>
      </c>
      <c r="E257" s="12" t="s">
        <v>367</v>
      </c>
      <c r="F257" s="13" t="s">
        <v>39</v>
      </c>
      <c r="G257" s="14"/>
      <c r="H257" s="15">
        <v>414.0</v>
      </c>
      <c r="I257" s="14"/>
      <c r="J257" s="15">
        <v>414.0</v>
      </c>
      <c r="K257" s="14"/>
      <c r="L257" s="14"/>
      <c r="M257" s="14"/>
      <c r="N257" s="16"/>
      <c r="O257" s="3">
        <f t="shared" si="1"/>
        <v>414</v>
      </c>
      <c r="P257" s="56"/>
      <c r="Q257" s="18" t="s">
        <v>482</v>
      </c>
      <c r="R257" s="18" t="s">
        <v>93</v>
      </c>
      <c r="S257" s="19" t="s">
        <v>603</v>
      </c>
      <c r="T257" s="45" t="s">
        <v>1495</v>
      </c>
      <c r="U257" s="21"/>
      <c r="V257" s="21"/>
      <c r="W257" s="21"/>
      <c r="X257" s="21"/>
      <c r="Y257" s="21"/>
      <c r="Z257" s="21"/>
      <c r="AA257" s="21"/>
      <c r="AB257" s="21"/>
      <c r="AC257" s="21"/>
    </row>
    <row r="258" ht="18.0" customHeight="1">
      <c r="A258" s="8" t="s">
        <v>1279</v>
      </c>
      <c r="B258" s="9">
        <v>44706.0</v>
      </c>
      <c r="C258" s="68" t="s">
        <v>20</v>
      </c>
      <c r="D258" s="69" t="s">
        <v>604</v>
      </c>
      <c r="E258" s="12" t="s">
        <v>367</v>
      </c>
      <c r="F258" s="13" t="s">
        <v>29</v>
      </c>
      <c r="G258" s="14"/>
      <c r="H258" s="15">
        <v>276.0</v>
      </c>
      <c r="I258" s="14"/>
      <c r="J258" s="15">
        <v>276.0</v>
      </c>
      <c r="K258" s="14"/>
      <c r="L258" s="14"/>
      <c r="M258" s="14">
        <v>780.0</v>
      </c>
      <c r="N258" s="16"/>
      <c r="O258" s="3">
        <f t="shared" si="1"/>
        <v>1056</v>
      </c>
      <c r="P258" s="56"/>
      <c r="Q258" s="18" t="s">
        <v>482</v>
      </c>
      <c r="R258" s="18" t="s">
        <v>93</v>
      </c>
      <c r="S258" s="19" t="s">
        <v>605</v>
      </c>
      <c r="T258" s="45" t="s">
        <v>1496</v>
      </c>
      <c r="U258" s="21"/>
      <c r="V258" s="21"/>
      <c r="W258" s="21"/>
      <c r="X258" s="21"/>
      <c r="Y258" s="21"/>
      <c r="Z258" s="21"/>
      <c r="AA258" s="21"/>
      <c r="AB258" s="21"/>
      <c r="AC258" s="21"/>
    </row>
    <row r="259" ht="18.0" customHeight="1">
      <c r="A259" s="8" t="s">
        <v>1279</v>
      </c>
      <c r="B259" s="9">
        <v>44707.0</v>
      </c>
      <c r="C259" s="68" t="s">
        <v>20</v>
      </c>
      <c r="D259" s="69" t="s">
        <v>606</v>
      </c>
      <c r="E259" s="12" t="s">
        <v>367</v>
      </c>
      <c r="F259" s="13" t="s">
        <v>607</v>
      </c>
      <c r="G259" s="14"/>
      <c r="H259" s="15">
        <v>319.0</v>
      </c>
      <c r="I259" s="14"/>
      <c r="J259" s="15">
        <v>319.0</v>
      </c>
      <c r="K259" s="14"/>
      <c r="L259" s="14"/>
      <c r="M259" s="14"/>
      <c r="N259" s="16"/>
      <c r="O259" s="3">
        <f t="shared" si="1"/>
        <v>319</v>
      </c>
      <c r="P259" s="56"/>
      <c r="Q259" s="18" t="s">
        <v>510</v>
      </c>
      <c r="R259" s="18" t="s">
        <v>93</v>
      </c>
      <c r="S259" s="19" t="s">
        <v>608</v>
      </c>
      <c r="T259" s="45" t="s">
        <v>1497</v>
      </c>
      <c r="U259" s="21"/>
      <c r="V259" s="21"/>
      <c r="W259" s="21"/>
      <c r="X259" s="21"/>
      <c r="Y259" s="21"/>
      <c r="Z259" s="21"/>
      <c r="AA259" s="21"/>
      <c r="AB259" s="21"/>
      <c r="AC259" s="21"/>
    </row>
    <row r="260" ht="18.0" customHeight="1">
      <c r="A260" s="8" t="s">
        <v>1279</v>
      </c>
      <c r="B260" s="9">
        <v>44734.0</v>
      </c>
      <c r="C260" s="68" t="s">
        <v>20</v>
      </c>
      <c r="D260" s="69" t="s">
        <v>609</v>
      </c>
      <c r="E260" s="12" t="s">
        <v>367</v>
      </c>
      <c r="F260" s="13" t="s">
        <v>610</v>
      </c>
      <c r="G260" s="14"/>
      <c r="H260" s="15">
        <v>359.0</v>
      </c>
      <c r="I260" s="14"/>
      <c r="J260" s="15">
        <v>382.0</v>
      </c>
      <c r="K260" s="14"/>
      <c r="L260" s="14"/>
      <c r="M260" s="14"/>
      <c r="N260" s="16"/>
      <c r="O260" s="3">
        <f t="shared" si="1"/>
        <v>382</v>
      </c>
      <c r="P260" s="56"/>
      <c r="Q260" s="18" t="s">
        <v>34</v>
      </c>
      <c r="R260" s="18" t="s">
        <v>101</v>
      </c>
      <c r="S260" s="19" t="s">
        <v>611</v>
      </c>
      <c r="T260" s="45" t="s">
        <v>1498</v>
      </c>
      <c r="U260" s="21"/>
      <c r="V260" s="21"/>
      <c r="W260" s="21"/>
      <c r="X260" s="21"/>
      <c r="Y260" s="21"/>
      <c r="Z260" s="21"/>
      <c r="AA260" s="21"/>
      <c r="AB260" s="21"/>
      <c r="AC260" s="21"/>
    </row>
    <row r="261" ht="18.0" customHeight="1">
      <c r="A261" s="8" t="s">
        <v>1279</v>
      </c>
      <c r="B261" s="9">
        <v>44734.0</v>
      </c>
      <c r="C261" s="68" t="s">
        <v>67</v>
      </c>
      <c r="D261" s="69" t="s">
        <v>612</v>
      </c>
      <c r="E261" s="12" t="s">
        <v>367</v>
      </c>
      <c r="F261" s="13" t="s">
        <v>433</v>
      </c>
      <c r="G261" s="14"/>
      <c r="H261" s="15">
        <v>987.0</v>
      </c>
      <c r="I261" s="14"/>
      <c r="J261" s="15">
        <v>1052.0</v>
      </c>
      <c r="K261" s="14"/>
      <c r="L261" s="14"/>
      <c r="M261" s="14">
        <v>250.0</v>
      </c>
      <c r="N261" s="16"/>
      <c r="O261" s="3">
        <f t="shared" si="1"/>
        <v>1302</v>
      </c>
      <c r="P261" s="56"/>
      <c r="Q261" s="18" t="s">
        <v>30</v>
      </c>
      <c r="R261" s="18" t="s">
        <v>101</v>
      </c>
      <c r="S261" s="19" t="s">
        <v>613</v>
      </c>
      <c r="T261" s="45" t="s">
        <v>1499</v>
      </c>
      <c r="U261" s="21"/>
      <c r="V261" s="21"/>
      <c r="W261" s="21"/>
      <c r="X261" s="21"/>
      <c r="Y261" s="21"/>
      <c r="Z261" s="21"/>
      <c r="AA261" s="21"/>
      <c r="AB261" s="21"/>
      <c r="AC261" s="21"/>
    </row>
    <row r="262" ht="18.0" customHeight="1">
      <c r="A262" s="8" t="s">
        <v>1279</v>
      </c>
      <c r="B262" s="9">
        <v>44739.0</v>
      </c>
      <c r="C262" s="68" t="s">
        <v>20</v>
      </c>
      <c r="D262" s="69" t="s">
        <v>614</v>
      </c>
      <c r="E262" s="12" t="s">
        <v>367</v>
      </c>
      <c r="F262" s="13" t="s">
        <v>39</v>
      </c>
      <c r="G262" s="14"/>
      <c r="H262" s="15">
        <v>394.0</v>
      </c>
      <c r="I262" s="14"/>
      <c r="J262" s="15">
        <v>420.0</v>
      </c>
      <c r="K262" s="14"/>
      <c r="L262" s="14"/>
      <c r="M262" s="14">
        <v>410.0</v>
      </c>
      <c r="N262" s="16"/>
      <c r="O262" s="3">
        <f t="shared" si="1"/>
        <v>830</v>
      </c>
      <c r="P262" s="56"/>
      <c r="Q262" s="18" t="s">
        <v>30</v>
      </c>
      <c r="R262" s="18" t="s">
        <v>101</v>
      </c>
      <c r="S262" s="19" t="s">
        <v>615</v>
      </c>
      <c r="T262" s="45" t="s">
        <v>1500</v>
      </c>
      <c r="U262" s="21"/>
      <c r="V262" s="21"/>
      <c r="W262" s="21"/>
      <c r="X262" s="21"/>
      <c r="Y262" s="21"/>
      <c r="Z262" s="21"/>
      <c r="AA262" s="21"/>
      <c r="AB262" s="21"/>
      <c r="AC262" s="21"/>
    </row>
    <row r="263" ht="18.0" customHeight="1">
      <c r="A263" s="8" t="s">
        <v>1279</v>
      </c>
      <c r="B263" s="9">
        <v>44740.0</v>
      </c>
      <c r="C263" s="68" t="s">
        <v>20</v>
      </c>
      <c r="D263" s="69" t="s">
        <v>616</v>
      </c>
      <c r="E263" s="12" t="s">
        <v>367</v>
      </c>
      <c r="F263" s="13" t="s">
        <v>617</v>
      </c>
      <c r="G263" s="14"/>
      <c r="H263" s="15">
        <v>328.0</v>
      </c>
      <c r="I263" s="14"/>
      <c r="J263" s="15">
        <v>349.0</v>
      </c>
      <c r="K263" s="14"/>
      <c r="L263" s="14"/>
      <c r="M263" s="14"/>
      <c r="N263" s="16"/>
      <c r="O263" s="3">
        <f t="shared" si="1"/>
        <v>349</v>
      </c>
      <c r="P263" s="56"/>
      <c r="Q263" s="18" t="s">
        <v>125</v>
      </c>
      <c r="R263" s="18" t="s">
        <v>101</v>
      </c>
      <c r="S263" s="19" t="s">
        <v>618</v>
      </c>
      <c r="T263" s="45" t="s">
        <v>1501</v>
      </c>
      <c r="U263" s="21"/>
      <c r="V263" s="21"/>
      <c r="W263" s="21"/>
      <c r="X263" s="21"/>
      <c r="Y263" s="21"/>
      <c r="Z263" s="21"/>
      <c r="AA263" s="21"/>
      <c r="AB263" s="21"/>
      <c r="AC263" s="21"/>
    </row>
    <row r="264" ht="18.0" customHeight="1">
      <c r="A264" s="8" t="s">
        <v>1279</v>
      </c>
      <c r="B264" s="9">
        <v>44743.0</v>
      </c>
      <c r="C264" s="68" t="s">
        <v>27</v>
      </c>
      <c r="D264" s="69" t="s">
        <v>621</v>
      </c>
      <c r="E264" s="12" t="s">
        <v>27</v>
      </c>
      <c r="F264" s="13" t="s">
        <v>607</v>
      </c>
      <c r="G264" s="14"/>
      <c r="H264" s="15">
        <v>787.0</v>
      </c>
      <c r="I264" s="14"/>
      <c r="J264" s="15">
        <v>787.0</v>
      </c>
      <c r="K264" s="14"/>
      <c r="L264" s="14"/>
      <c r="M264" s="14"/>
      <c r="N264" s="16"/>
      <c r="O264" s="3">
        <f t="shared" si="1"/>
        <v>787</v>
      </c>
      <c r="P264" s="56"/>
      <c r="Q264" s="18" t="s">
        <v>30</v>
      </c>
      <c r="R264" s="18" t="s">
        <v>622</v>
      </c>
      <c r="S264" s="19" t="s">
        <v>623</v>
      </c>
      <c r="T264" s="45"/>
      <c r="U264" s="21"/>
      <c r="V264" s="21"/>
      <c r="W264" s="21"/>
      <c r="X264" s="21"/>
      <c r="Y264" s="21"/>
      <c r="Z264" s="21"/>
      <c r="AA264" s="21"/>
      <c r="AB264" s="21"/>
      <c r="AC264" s="21"/>
    </row>
    <row r="265" ht="18.0" customHeight="1">
      <c r="A265" s="8" t="s">
        <v>1279</v>
      </c>
      <c r="B265" s="9">
        <v>44746.0</v>
      </c>
      <c r="C265" s="68" t="s">
        <v>20</v>
      </c>
      <c r="D265" s="69" t="s">
        <v>624</v>
      </c>
      <c r="E265" s="12" t="s">
        <v>367</v>
      </c>
      <c r="F265" s="13" t="s">
        <v>39</v>
      </c>
      <c r="G265" s="14"/>
      <c r="H265" s="15">
        <v>638.0</v>
      </c>
      <c r="I265" s="14"/>
      <c r="J265" s="15">
        <v>638.0</v>
      </c>
      <c r="K265" s="14"/>
      <c r="L265" s="14"/>
      <c r="M265" s="14"/>
      <c r="N265" s="16"/>
      <c r="O265" s="3">
        <f t="shared" si="1"/>
        <v>638</v>
      </c>
      <c r="P265" s="56"/>
      <c r="Q265" s="18" t="s">
        <v>446</v>
      </c>
      <c r="R265" s="18" t="s">
        <v>454</v>
      </c>
      <c r="S265" s="19" t="s">
        <v>625</v>
      </c>
      <c r="T265" s="45" t="s">
        <v>1502</v>
      </c>
      <c r="U265" s="21"/>
      <c r="V265" s="21"/>
      <c r="W265" s="21"/>
      <c r="X265" s="21"/>
      <c r="Y265" s="21"/>
      <c r="Z265" s="21"/>
      <c r="AA265" s="21"/>
      <c r="AB265" s="21"/>
      <c r="AC265" s="21"/>
    </row>
    <row r="266" ht="18.0" customHeight="1">
      <c r="A266" s="8" t="s">
        <v>1279</v>
      </c>
      <c r="B266" s="9">
        <v>44746.0</v>
      </c>
      <c r="C266" s="68" t="s">
        <v>20</v>
      </c>
      <c r="D266" s="69" t="s">
        <v>626</v>
      </c>
      <c r="E266" s="12" t="s">
        <v>367</v>
      </c>
      <c r="F266" s="13" t="s">
        <v>617</v>
      </c>
      <c r="G266" s="14"/>
      <c r="H266" s="15">
        <v>1414.67</v>
      </c>
      <c r="I266" s="14"/>
      <c r="J266" s="15">
        <v>1414.67</v>
      </c>
      <c r="K266" s="14"/>
      <c r="L266" s="14"/>
      <c r="M266" s="14">
        <v>359.0</v>
      </c>
      <c r="N266" s="16"/>
      <c r="O266" s="3">
        <f t="shared" si="1"/>
        <v>1773.67</v>
      </c>
      <c r="P266" s="56"/>
      <c r="Q266" s="18" t="s">
        <v>446</v>
      </c>
      <c r="R266" s="18" t="s">
        <v>454</v>
      </c>
      <c r="S266" s="19" t="s">
        <v>627</v>
      </c>
      <c r="T266" s="45" t="s">
        <v>1503</v>
      </c>
      <c r="U266" s="21"/>
      <c r="V266" s="21"/>
      <c r="W266" s="21"/>
      <c r="X266" s="21"/>
      <c r="Y266" s="21"/>
      <c r="Z266" s="21"/>
      <c r="AA266" s="21"/>
      <c r="AB266" s="21"/>
      <c r="AC266" s="21"/>
    </row>
    <row r="267" ht="18.0" customHeight="1">
      <c r="A267" s="8" t="s">
        <v>1279</v>
      </c>
      <c r="B267" s="9">
        <v>44747.0</v>
      </c>
      <c r="C267" s="68" t="s">
        <v>27</v>
      </c>
      <c r="D267" s="69" t="s">
        <v>628</v>
      </c>
      <c r="E267" s="12" t="s">
        <v>27</v>
      </c>
      <c r="F267" s="13" t="s">
        <v>617</v>
      </c>
      <c r="G267" s="14"/>
      <c r="H267" s="15">
        <v>420.0</v>
      </c>
      <c r="I267" s="14"/>
      <c r="J267" s="15">
        <v>420.0</v>
      </c>
      <c r="K267" s="14"/>
      <c r="L267" s="14"/>
      <c r="M267" s="14"/>
      <c r="N267" s="16"/>
      <c r="O267" s="3">
        <f t="shared" si="1"/>
        <v>420</v>
      </c>
      <c r="P267" s="56"/>
      <c r="Q267" s="18" t="s">
        <v>30</v>
      </c>
      <c r="R267" s="18" t="s">
        <v>622</v>
      </c>
      <c r="S267" s="19" t="s">
        <v>629</v>
      </c>
      <c r="T267" s="45"/>
      <c r="U267" s="21"/>
      <c r="V267" s="21"/>
      <c r="W267" s="21"/>
      <c r="X267" s="21"/>
      <c r="Y267" s="21"/>
      <c r="Z267" s="21"/>
      <c r="AA267" s="21"/>
      <c r="AB267" s="21"/>
      <c r="AC267" s="21"/>
    </row>
    <row r="268" ht="18.0" customHeight="1">
      <c r="A268" s="8" t="s">
        <v>1279</v>
      </c>
      <c r="B268" s="9">
        <v>44749.0</v>
      </c>
      <c r="C268" s="68" t="s">
        <v>20</v>
      </c>
      <c r="D268" s="69" t="s">
        <v>630</v>
      </c>
      <c r="E268" s="12" t="s">
        <v>367</v>
      </c>
      <c r="F268" s="13" t="s">
        <v>23</v>
      </c>
      <c r="G268" s="14"/>
      <c r="H268" s="15">
        <v>1261.0</v>
      </c>
      <c r="I268" s="14"/>
      <c r="J268" s="15">
        <v>1261.0</v>
      </c>
      <c r="K268" s="14"/>
      <c r="L268" s="14"/>
      <c r="M268" s="14"/>
      <c r="N268" s="16"/>
      <c r="O268" s="3">
        <f t="shared" si="1"/>
        <v>1261</v>
      </c>
      <c r="P268" s="56"/>
      <c r="Q268" s="18" t="s">
        <v>446</v>
      </c>
      <c r="R268" s="18" t="s">
        <v>454</v>
      </c>
      <c r="S268" s="19" t="s">
        <v>631</v>
      </c>
      <c r="T268" s="45" t="s">
        <v>1504</v>
      </c>
      <c r="U268" s="21"/>
      <c r="V268" s="21"/>
      <c r="W268" s="21"/>
      <c r="X268" s="21"/>
      <c r="Y268" s="21"/>
      <c r="Z268" s="21"/>
      <c r="AA268" s="21"/>
      <c r="AB268" s="21"/>
      <c r="AC268" s="21"/>
    </row>
    <row r="269" ht="18.0" customHeight="1">
      <c r="A269" s="8" t="s">
        <v>1279</v>
      </c>
      <c r="B269" s="9">
        <v>44753.0</v>
      </c>
      <c r="C269" s="68" t="s">
        <v>20</v>
      </c>
      <c r="D269" s="69" t="s">
        <v>632</v>
      </c>
      <c r="E269" s="12" t="s">
        <v>367</v>
      </c>
      <c r="F269" s="13" t="s">
        <v>29</v>
      </c>
      <c r="G269" s="14"/>
      <c r="H269" s="15">
        <v>293.0</v>
      </c>
      <c r="I269" s="14"/>
      <c r="J269" s="15">
        <v>293.0</v>
      </c>
      <c r="K269" s="14"/>
      <c r="L269" s="14"/>
      <c r="M269" s="14"/>
      <c r="N269" s="16"/>
      <c r="O269" s="3">
        <f t="shared" si="1"/>
        <v>293</v>
      </c>
      <c r="P269" s="56"/>
      <c r="Q269" s="18" t="s">
        <v>34</v>
      </c>
      <c r="R269" s="18" t="s">
        <v>454</v>
      </c>
      <c r="S269" s="19" t="s">
        <v>633</v>
      </c>
      <c r="T269" s="45" t="s">
        <v>1505</v>
      </c>
      <c r="U269" s="21"/>
      <c r="V269" s="21"/>
      <c r="W269" s="21"/>
      <c r="X269" s="21"/>
      <c r="Y269" s="21"/>
      <c r="Z269" s="21"/>
      <c r="AA269" s="21"/>
      <c r="AB269" s="21"/>
      <c r="AC269" s="21"/>
    </row>
    <row r="270" ht="18.0" customHeight="1">
      <c r="A270" s="8" t="s">
        <v>1279</v>
      </c>
      <c r="B270" s="9">
        <v>44761.0</v>
      </c>
      <c r="C270" s="68" t="s">
        <v>20</v>
      </c>
      <c r="D270" s="69" t="s">
        <v>634</v>
      </c>
      <c r="E270" s="12" t="s">
        <v>367</v>
      </c>
      <c r="F270" s="13" t="s">
        <v>39</v>
      </c>
      <c r="G270" s="14"/>
      <c r="H270" s="15">
        <v>472.0</v>
      </c>
      <c r="I270" s="14"/>
      <c r="J270" s="15">
        <v>472.0</v>
      </c>
      <c r="K270" s="14"/>
      <c r="L270" s="14"/>
      <c r="M270" s="14"/>
      <c r="N270" s="16"/>
      <c r="O270" s="3">
        <f t="shared" si="1"/>
        <v>472</v>
      </c>
      <c r="P270" s="56"/>
      <c r="Q270" s="18" t="s">
        <v>510</v>
      </c>
      <c r="R270" s="18" t="s">
        <v>454</v>
      </c>
      <c r="S270" s="19" t="s">
        <v>635</v>
      </c>
      <c r="T270" s="45" t="s">
        <v>1506</v>
      </c>
      <c r="U270" s="21"/>
      <c r="V270" s="21"/>
      <c r="W270" s="21"/>
      <c r="X270" s="21"/>
      <c r="Y270" s="21"/>
      <c r="Z270" s="21"/>
      <c r="AA270" s="21"/>
      <c r="AB270" s="21"/>
      <c r="AC270" s="21"/>
    </row>
    <row r="271" ht="18.0" customHeight="1">
      <c r="A271" s="8" t="s">
        <v>1279</v>
      </c>
      <c r="B271" s="9">
        <v>44782.0</v>
      </c>
      <c r="C271" s="68" t="s">
        <v>20</v>
      </c>
      <c r="D271" s="69" t="s">
        <v>636</v>
      </c>
      <c r="E271" s="12" t="s">
        <v>100</v>
      </c>
      <c r="F271" s="13" t="s">
        <v>453</v>
      </c>
      <c r="G271" s="14"/>
      <c r="H271" s="15">
        <v>413.13</v>
      </c>
      <c r="I271" s="14"/>
      <c r="J271" s="15">
        <v>413.13</v>
      </c>
      <c r="K271" s="14"/>
      <c r="L271" s="14"/>
      <c r="M271" s="14"/>
      <c r="N271" s="16"/>
      <c r="O271" s="3">
        <f t="shared" si="1"/>
        <v>413.13</v>
      </c>
      <c r="P271" s="56"/>
      <c r="Q271" s="18" t="s">
        <v>101</v>
      </c>
      <c r="R271" s="18" t="s">
        <v>461</v>
      </c>
      <c r="S271" s="19" t="s">
        <v>637</v>
      </c>
      <c r="T271" s="45" t="s">
        <v>1507</v>
      </c>
      <c r="U271" s="21"/>
      <c r="V271" s="21"/>
      <c r="W271" s="21"/>
      <c r="X271" s="21"/>
      <c r="Y271" s="21"/>
      <c r="Z271" s="21"/>
      <c r="AA271" s="21"/>
      <c r="AB271" s="21"/>
      <c r="AC271" s="21"/>
    </row>
    <row r="272" ht="18.0" customHeight="1">
      <c r="A272" s="8" t="s">
        <v>1279</v>
      </c>
      <c r="B272" s="9">
        <v>44784.0</v>
      </c>
      <c r="C272" s="68" t="s">
        <v>20</v>
      </c>
      <c r="D272" s="69" t="s">
        <v>638</v>
      </c>
      <c r="E272" s="12" t="s">
        <v>367</v>
      </c>
      <c r="F272" s="13" t="s">
        <v>453</v>
      </c>
      <c r="G272" s="14"/>
      <c r="H272" s="15">
        <v>689.0</v>
      </c>
      <c r="I272" s="14"/>
      <c r="J272" s="15">
        <v>734.0</v>
      </c>
      <c r="K272" s="14"/>
      <c r="L272" s="14"/>
      <c r="M272" s="14"/>
      <c r="N272" s="16"/>
      <c r="O272" s="3">
        <f t="shared" si="1"/>
        <v>734</v>
      </c>
      <c r="P272" s="56"/>
      <c r="Q272" s="18" t="s">
        <v>30</v>
      </c>
      <c r="R272" s="18" t="s">
        <v>476</v>
      </c>
      <c r="S272" s="19" t="s">
        <v>639</v>
      </c>
      <c r="T272" s="45" t="s">
        <v>1508</v>
      </c>
      <c r="U272" s="21"/>
      <c r="V272" s="21"/>
      <c r="W272" s="21"/>
      <c r="X272" s="21"/>
      <c r="Y272" s="21"/>
      <c r="Z272" s="21"/>
      <c r="AA272" s="21"/>
      <c r="AB272" s="21"/>
      <c r="AC272" s="21"/>
    </row>
    <row r="273" ht="18.0" customHeight="1">
      <c r="A273" s="8" t="s">
        <v>1279</v>
      </c>
      <c r="B273" s="9">
        <v>44784.0</v>
      </c>
      <c r="C273" s="68" t="s">
        <v>27</v>
      </c>
      <c r="D273" s="69" t="s">
        <v>640</v>
      </c>
      <c r="E273" s="12" t="s">
        <v>367</v>
      </c>
      <c r="F273" s="13" t="s">
        <v>453</v>
      </c>
      <c r="G273" s="14"/>
      <c r="H273" s="15">
        <v>413.0</v>
      </c>
      <c r="I273" s="14"/>
      <c r="J273" s="15">
        <v>413.0</v>
      </c>
      <c r="K273" s="14"/>
      <c r="L273" s="14"/>
      <c r="M273" s="14"/>
      <c r="N273" s="16"/>
      <c r="O273" s="3">
        <f t="shared" si="1"/>
        <v>413</v>
      </c>
      <c r="P273" s="56"/>
      <c r="Q273" s="18" t="s">
        <v>30</v>
      </c>
      <c r="R273" s="18" t="s">
        <v>476</v>
      </c>
      <c r="S273" s="19" t="s">
        <v>641</v>
      </c>
      <c r="T273" s="45" t="s">
        <v>1509</v>
      </c>
      <c r="U273" s="21"/>
      <c r="V273" s="21"/>
      <c r="W273" s="21"/>
      <c r="X273" s="21"/>
      <c r="Y273" s="21"/>
      <c r="Z273" s="21"/>
      <c r="AA273" s="21"/>
      <c r="AB273" s="21"/>
      <c r="AC273" s="21"/>
    </row>
    <row r="274" ht="18.0" customHeight="1">
      <c r="A274" s="8" t="s">
        <v>1279</v>
      </c>
      <c r="B274" s="9">
        <v>44790.0</v>
      </c>
      <c r="C274" s="68" t="s">
        <v>20</v>
      </c>
      <c r="D274" s="69" t="s">
        <v>642</v>
      </c>
      <c r="E274" s="12" t="s">
        <v>367</v>
      </c>
      <c r="F274" s="13" t="s">
        <v>29</v>
      </c>
      <c r="G274" s="14"/>
      <c r="H274" s="15">
        <v>229.0</v>
      </c>
      <c r="I274" s="14"/>
      <c r="J274" s="15">
        <v>244.0</v>
      </c>
      <c r="K274" s="14"/>
      <c r="L274" s="14"/>
      <c r="M274" s="14"/>
      <c r="N274" s="16"/>
      <c r="O274" s="3">
        <f t="shared" si="1"/>
        <v>244</v>
      </c>
      <c r="P274" s="56"/>
      <c r="Q274" s="18" t="s">
        <v>34</v>
      </c>
      <c r="R274" s="18" t="s">
        <v>476</v>
      </c>
      <c r="S274" s="19" t="s">
        <v>643</v>
      </c>
      <c r="T274" s="45" t="s">
        <v>1510</v>
      </c>
      <c r="U274" s="21"/>
      <c r="V274" s="21"/>
      <c r="W274" s="21"/>
      <c r="X274" s="21"/>
      <c r="Y274" s="21"/>
      <c r="Z274" s="21"/>
      <c r="AA274" s="21"/>
      <c r="AB274" s="21"/>
      <c r="AC274" s="21"/>
    </row>
    <row r="275" ht="18.0" customHeight="1">
      <c r="A275" s="8" t="s">
        <v>1279</v>
      </c>
      <c r="B275" s="9">
        <v>44795.0</v>
      </c>
      <c r="C275" s="68" t="s">
        <v>20</v>
      </c>
      <c r="D275" s="69" t="s">
        <v>644</v>
      </c>
      <c r="E275" s="12" t="s">
        <v>367</v>
      </c>
      <c r="F275" s="13" t="s">
        <v>39</v>
      </c>
      <c r="G275" s="14"/>
      <c r="H275" s="15">
        <v>343.0</v>
      </c>
      <c r="I275" s="14"/>
      <c r="J275" s="15">
        <v>365.0</v>
      </c>
      <c r="K275" s="14"/>
      <c r="L275" s="14"/>
      <c r="M275" s="14"/>
      <c r="N275" s="16"/>
      <c r="O275" s="3">
        <f t="shared" si="1"/>
        <v>365</v>
      </c>
      <c r="P275" s="56"/>
      <c r="Q275" s="18" t="s">
        <v>196</v>
      </c>
      <c r="R275" s="18" t="s">
        <v>476</v>
      </c>
      <c r="S275" s="19" t="s">
        <v>645</v>
      </c>
      <c r="T275" s="45" t="s">
        <v>1511</v>
      </c>
      <c r="U275" s="21"/>
      <c r="V275" s="21"/>
      <c r="W275" s="21"/>
      <c r="X275" s="21"/>
      <c r="Y275" s="21"/>
      <c r="Z275" s="21"/>
      <c r="AA275" s="21"/>
      <c r="AB275" s="21"/>
      <c r="AC275" s="21"/>
    </row>
    <row r="276" ht="18.0" customHeight="1">
      <c r="A276" s="8" t="s">
        <v>1279</v>
      </c>
      <c r="B276" s="9">
        <v>44796.0</v>
      </c>
      <c r="C276" s="68" t="s">
        <v>20</v>
      </c>
      <c r="D276" s="69" t="s">
        <v>646</v>
      </c>
      <c r="E276" s="12" t="s">
        <v>367</v>
      </c>
      <c r="F276" s="13" t="s">
        <v>39</v>
      </c>
      <c r="G276" s="14"/>
      <c r="H276" s="15">
        <v>412.0</v>
      </c>
      <c r="I276" s="14"/>
      <c r="J276" s="15">
        <v>439.0</v>
      </c>
      <c r="K276" s="14"/>
      <c r="L276" s="14"/>
      <c r="M276" s="14"/>
      <c r="N276" s="16"/>
      <c r="O276" s="3">
        <f t="shared" si="1"/>
        <v>439</v>
      </c>
      <c r="P276" s="56"/>
      <c r="Q276" s="18" t="s">
        <v>647</v>
      </c>
      <c r="R276" s="18" t="s">
        <v>476</v>
      </c>
      <c r="S276" s="19" t="s">
        <v>648</v>
      </c>
      <c r="T276" s="45" t="s">
        <v>1512</v>
      </c>
      <c r="U276" s="21"/>
      <c r="V276" s="21"/>
      <c r="W276" s="21"/>
      <c r="X276" s="21"/>
      <c r="Y276" s="21"/>
      <c r="Z276" s="21"/>
      <c r="AA276" s="21"/>
      <c r="AB276" s="21"/>
      <c r="AC276" s="21"/>
    </row>
    <row r="277" ht="18.0" customHeight="1">
      <c r="A277" s="8" t="s">
        <v>1279</v>
      </c>
      <c r="B277" s="9">
        <v>44809.0</v>
      </c>
      <c r="C277" s="68" t="s">
        <v>20</v>
      </c>
      <c r="D277" s="69" t="s">
        <v>649</v>
      </c>
      <c r="E277" s="12" t="s">
        <v>367</v>
      </c>
      <c r="F277" s="13" t="s">
        <v>650</v>
      </c>
      <c r="G277" s="14"/>
      <c r="H277" s="15">
        <v>993.87</v>
      </c>
      <c r="I277" s="14"/>
      <c r="J277" s="15">
        <v>993.87</v>
      </c>
      <c r="K277" s="14"/>
      <c r="L277" s="14"/>
      <c r="M277" s="14"/>
      <c r="N277" s="16"/>
      <c r="O277" s="3">
        <f t="shared" si="1"/>
        <v>993.87</v>
      </c>
      <c r="P277" s="56"/>
      <c r="Q277" s="18" t="s">
        <v>61</v>
      </c>
      <c r="R277" s="18" t="s">
        <v>379</v>
      </c>
      <c r="S277" s="19" t="s">
        <v>651</v>
      </c>
      <c r="T277" s="45" t="s">
        <v>1513</v>
      </c>
      <c r="U277" s="21"/>
      <c r="V277" s="21"/>
      <c r="W277" s="21"/>
      <c r="X277" s="21"/>
      <c r="Y277" s="21"/>
      <c r="Z277" s="21"/>
      <c r="AA277" s="21"/>
      <c r="AB277" s="21"/>
      <c r="AC277" s="21"/>
    </row>
    <row r="278" ht="18.0" customHeight="1">
      <c r="A278" s="8" t="s">
        <v>1279</v>
      </c>
      <c r="B278" s="9">
        <v>44810.0</v>
      </c>
      <c r="C278" s="68" t="s">
        <v>27</v>
      </c>
      <c r="D278" s="69" t="s">
        <v>652</v>
      </c>
      <c r="E278" s="12" t="s">
        <v>367</v>
      </c>
      <c r="F278" s="13" t="s">
        <v>39</v>
      </c>
      <c r="G278" s="14"/>
      <c r="H278" s="15">
        <v>420.0</v>
      </c>
      <c r="I278" s="14"/>
      <c r="J278" s="15">
        <v>420.0</v>
      </c>
      <c r="K278" s="14"/>
      <c r="L278" s="14"/>
      <c r="M278" s="14"/>
      <c r="N278" s="16"/>
      <c r="O278" s="3">
        <f t="shared" si="1"/>
        <v>420</v>
      </c>
      <c r="P278" s="56"/>
      <c r="Q278" s="18" t="s">
        <v>34</v>
      </c>
      <c r="R278" s="18" t="s">
        <v>379</v>
      </c>
      <c r="S278" s="19" t="s">
        <v>653</v>
      </c>
      <c r="T278" s="45" t="s">
        <v>1514</v>
      </c>
      <c r="U278" s="21"/>
      <c r="V278" s="21"/>
      <c r="W278" s="21"/>
      <c r="X278" s="21"/>
      <c r="Y278" s="21"/>
      <c r="Z278" s="21"/>
      <c r="AA278" s="21"/>
      <c r="AB278" s="21"/>
      <c r="AC278" s="21"/>
    </row>
    <row r="279" ht="18.0" customHeight="1">
      <c r="A279" s="8" t="s">
        <v>1279</v>
      </c>
      <c r="B279" s="9">
        <v>44810.0</v>
      </c>
      <c r="C279" s="68" t="s">
        <v>20</v>
      </c>
      <c r="D279" s="69" t="s">
        <v>654</v>
      </c>
      <c r="E279" s="12" t="s">
        <v>367</v>
      </c>
      <c r="F279" s="13" t="s">
        <v>39</v>
      </c>
      <c r="G279" s="14"/>
      <c r="H279" s="15">
        <v>351.0</v>
      </c>
      <c r="I279" s="14"/>
      <c r="J279" s="15">
        <v>351.0</v>
      </c>
      <c r="K279" s="14"/>
      <c r="L279" s="14"/>
      <c r="M279" s="14"/>
      <c r="N279" s="16"/>
      <c r="O279" s="3">
        <f t="shared" si="1"/>
        <v>351</v>
      </c>
      <c r="P279" s="56"/>
      <c r="Q279" s="18" t="s">
        <v>213</v>
      </c>
      <c r="R279" s="18" t="s">
        <v>379</v>
      </c>
      <c r="S279" s="19" t="s">
        <v>655</v>
      </c>
      <c r="T279" s="45" t="s">
        <v>1515</v>
      </c>
      <c r="U279" s="21"/>
      <c r="V279" s="21"/>
      <c r="W279" s="21"/>
      <c r="X279" s="21"/>
      <c r="Y279" s="21"/>
      <c r="Z279" s="21"/>
      <c r="AA279" s="21"/>
      <c r="AB279" s="21"/>
      <c r="AC279" s="21"/>
    </row>
    <row r="280" ht="18.0" customHeight="1">
      <c r="A280" s="8" t="s">
        <v>1279</v>
      </c>
      <c r="B280" s="9">
        <v>44813.0</v>
      </c>
      <c r="C280" s="68" t="s">
        <v>20</v>
      </c>
      <c r="D280" s="69" t="s">
        <v>656</v>
      </c>
      <c r="E280" s="12" t="s">
        <v>367</v>
      </c>
      <c r="F280" s="13" t="s">
        <v>39</v>
      </c>
      <c r="G280" s="14"/>
      <c r="H280" s="15">
        <v>701.0</v>
      </c>
      <c r="I280" s="14"/>
      <c r="J280" s="15">
        <v>701.0</v>
      </c>
      <c r="K280" s="14"/>
      <c r="L280" s="14"/>
      <c r="M280" s="14"/>
      <c r="N280" s="16"/>
      <c r="O280" s="3">
        <f t="shared" si="1"/>
        <v>701</v>
      </c>
      <c r="P280" s="56" t="s">
        <v>1516</v>
      </c>
      <c r="Q280" s="18" t="s">
        <v>30</v>
      </c>
      <c r="R280" s="18" t="s">
        <v>379</v>
      </c>
      <c r="S280" s="19">
        <v>1.8205020000164E13</v>
      </c>
      <c r="T280" s="45" t="s">
        <v>1517</v>
      </c>
      <c r="U280" s="21"/>
      <c r="V280" s="21"/>
      <c r="W280" s="21"/>
      <c r="X280" s="21"/>
      <c r="Y280" s="21"/>
      <c r="Z280" s="21"/>
      <c r="AA280" s="21"/>
      <c r="AB280" s="21"/>
      <c r="AC280" s="21"/>
    </row>
    <row r="281" ht="18.0" customHeight="1">
      <c r="A281" s="8" t="s">
        <v>1279</v>
      </c>
      <c r="B281" s="9">
        <v>44824.0</v>
      </c>
      <c r="C281" s="68" t="s">
        <v>27</v>
      </c>
      <c r="D281" s="69" t="s">
        <v>662</v>
      </c>
      <c r="E281" s="12" t="s">
        <v>27</v>
      </c>
      <c r="F281" s="13" t="s">
        <v>453</v>
      </c>
      <c r="G281" s="14"/>
      <c r="H281" s="15">
        <v>420.0</v>
      </c>
      <c r="I281" s="14"/>
      <c r="J281" s="15">
        <v>420.0</v>
      </c>
      <c r="K281" s="14"/>
      <c r="L281" s="14"/>
      <c r="M281" s="14"/>
      <c r="N281" s="16"/>
      <c r="O281" s="3">
        <f t="shared" si="1"/>
        <v>420</v>
      </c>
      <c r="P281" s="56"/>
      <c r="Q281" s="18" t="s">
        <v>30</v>
      </c>
      <c r="R281" s="18" t="s">
        <v>660</v>
      </c>
      <c r="S281" s="19" t="s">
        <v>663</v>
      </c>
      <c r="T281" s="45"/>
      <c r="U281" s="21"/>
      <c r="V281" s="21"/>
      <c r="W281" s="21"/>
      <c r="X281" s="21"/>
      <c r="Y281" s="21"/>
      <c r="Z281" s="21"/>
      <c r="AA281" s="21"/>
      <c r="AB281" s="21"/>
      <c r="AC281" s="21"/>
    </row>
    <row r="282" ht="18.0" customHeight="1">
      <c r="A282" s="8" t="s">
        <v>1279</v>
      </c>
      <c r="B282" s="9">
        <v>44824.0</v>
      </c>
      <c r="C282" s="68" t="s">
        <v>27</v>
      </c>
      <c r="D282" s="69" t="s">
        <v>664</v>
      </c>
      <c r="E282" s="12" t="s">
        <v>27</v>
      </c>
      <c r="F282" s="13" t="s">
        <v>453</v>
      </c>
      <c r="G282" s="14"/>
      <c r="H282" s="15">
        <v>420.0</v>
      </c>
      <c r="I282" s="14"/>
      <c r="J282" s="15">
        <v>420.0</v>
      </c>
      <c r="K282" s="14"/>
      <c r="L282" s="14"/>
      <c r="M282" s="14"/>
      <c r="N282" s="16"/>
      <c r="O282" s="3">
        <f t="shared" si="1"/>
        <v>420</v>
      </c>
      <c r="P282" s="56"/>
      <c r="Q282" s="18" t="s">
        <v>30</v>
      </c>
      <c r="R282" s="18" t="s">
        <v>660</v>
      </c>
      <c r="S282" s="19" t="s">
        <v>665</v>
      </c>
      <c r="T282" s="45"/>
      <c r="U282" s="21"/>
      <c r="V282" s="21"/>
      <c r="W282" s="21"/>
      <c r="X282" s="21"/>
      <c r="Y282" s="21"/>
      <c r="Z282" s="21"/>
      <c r="AA282" s="21"/>
      <c r="AB282" s="21"/>
      <c r="AC282" s="21"/>
    </row>
    <row r="283" ht="18.0" customHeight="1">
      <c r="A283" s="8" t="s">
        <v>1279</v>
      </c>
      <c r="B283" s="9">
        <v>44830.0</v>
      </c>
      <c r="C283" s="68" t="s">
        <v>20</v>
      </c>
      <c r="D283" s="69" t="s">
        <v>666</v>
      </c>
      <c r="E283" s="12" t="s">
        <v>367</v>
      </c>
      <c r="F283" s="13" t="s">
        <v>39</v>
      </c>
      <c r="G283" s="14"/>
      <c r="H283" s="15">
        <v>701.0</v>
      </c>
      <c r="I283" s="14"/>
      <c r="J283" s="15">
        <v>701.0</v>
      </c>
      <c r="K283" s="14"/>
      <c r="L283" s="14"/>
      <c r="M283" s="14">
        <v>410.0</v>
      </c>
      <c r="N283" s="16"/>
      <c r="O283" s="3">
        <f t="shared" si="1"/>
        <v>1111</v>
      </c>
      <c r="P283" s="56"/>
      <c r="Q283" s="18" t="s">
        <v>667</v>
      </c>
      <c r="R283" s="18" t="s">
        <v>379</v>
      </c>
      <c r="S283" s="19" t="s">
        <v>668</v>
      </c>
      <c r="T283" s="45" t="s">
        <v>1518</v>
      </c>
      <c r="U283" s="21"/>
      <c r="V283" s="21"/>
      <c r="W283" s="21"/>
      <c r="X283" s="21"/>
      <c r="Y283" s="21"/>
      <c r="Z283" s="21"/>
      <c r="AA283" s="21"/>
      <c r="AB283" s="21"/>
      <c r="AC283" s="21"/>
    </row>
    <row r="284" ht="18.0" customHeight="1">
      <c r="A284" s="8" t="s">
        <v>1279</v>
      </c>
      <c r="B284" s="9">
        <v>44831.0</v>
      </c>
      <c r="C284" s="68" t="s">
        <v>20</v>
      </c>
      <c r="D284" s="69" t="s">
        <v>669</v>
      </c>
      <c r="E284" s="12" t="s">
        <v>367</v>
      </c>
      <c r="F284" s="13" t="s">
        <v>39</v>
      </c>
      <c r="G284" s="14"/>
      <c r="H284" s="15">
        <v>420.0</v>
      </c>
      <c r="I284" s="14"/>
      <c r="J284" s="15">
        <v>420.0</v>
      </c>
      <c r="K284" s="14"/>
      <c r="L284" s="14"/>
      <c r="M284" s="14"/>
      <c r="N284" s="16"/>
      <c r="O284" s="3">
        <f t="shared" si="1"/>
        <v>420</v>
      </c>
      <c r="P284" s="56"/>
      <c r="Q284" s="18" t="s">
        <v>670</v>
      </c>
      <c r="R284" s="18" t="s">
        <v>379</v>
      </c>
      <c r="S284" s="19" t="s">
        <v>671</v>
      </c>
      <c r="T284" s="45" t="s">
        <v>1519</v>
      </c>
      <c r="U284" s="21"/>
      <c r="V284" s="21"/>
      <c r="W284" s="21"/>
      <c r="X284" s="21"/>
      <c r="Y284" s="21"/>
      <c r="Z284" s="21"/>
      <c r="AA284" s="21"/>
      <c r="AB284" s="21"/>
      <c r="AC284" s="21"/>
    </row>
    <row r="285" ht="18.0" customHeight="1">
      <c r="A285" s="8" t="s">
        <v>1279</v>
      </c>
      <c r="B285" s="9">
        <v>44861.0</v>
      </c>
      <c r="C285" s="68" t="s">
        <v>27</v>
      </c>
      <c r="D285" s="69" t="s">
        <v>672</v>
      </c>
      <c r="E285" s="12" t="s">
        <v>27</v>
      </c>
      <c r="F285" s="13" t="s">
        <v>39</v>
      </c>
      <c r="G285" s="14"/>
      <c r="H285" s="15">
        <v>412.0</v>
      </c>
      <c r="I285" s="14">
        <v>27.0</v>
      </c>
      <c r="J285" s="15">
        <v>439.0</v>
      </c>
      <c r="K285" s="14"/>
      <c r="L285" s="14"/>
      <c r="M285" s="14"/>
      <c r="N285" s="16"/>
      <c r="O285" s="3">
        <f t="shared" si="1"/>
        <v>439</v>
      </c>
      <c r="P285" s="56"/>
      <c r="Q285" s="18" t="s">
        <v>30</v>
      </c>
      <c r="R285" s="18" t="s">
        <v>446</v>
      </c>
      <c r="S285" s="19" t="s">
        <v>673</v>
      </c>
      <c r="T285" s="45"/>
      <c r="U285" s="21"/>
      <c r="V285" s="21"/>
      <c r="W285" s="21"/>
      <c r="X285" s="21"/>
      <c r="Y285" s="21"/>
      <c r="Z285" s="21"/>
      <c r="AA285" s="21"/>
      <c r="AB285" s="21"/>
      <c r="AC285" s="21"/>
    </row>
    <row r="286" ht="18.0" customHeight="1">
      <c r="A286" s="8" t="s">
        <v>1279</v>
      </c>
      <c r="B286" s="9">
        <v>44861.0</v>
      </c>
      <c r="C286" s="68" t="s">
        <v>20</v>
      </c>
      <c r="D286" s="69" t="s">
        <v>674</v>
      </c>
      <c r="E286" s="12" t="s">
        <v>367</v>
      </c>
      <c r="F286" s="13" t="s">
        <v>39</v>
      </c>
      <c r="G286" s="14"/>
      <c r="H286" s="15">
        <v>412.0</v>
      </c>
      <c r="I286" s="14">
        <v>27.0</v>
      </c>
      <c r="J286" s="15">
        <v>439.0</v>
      </c>
      <c r="K286" s="14"/>
      <c r="L286" s="14"/>
      <c r="M286" s="14"/>
      <c r="N286" s="16"/>
      <c r="O286" s="3">
        <f t="shared" si="1"/>
        <v>439</v>
      </c>
      <c r="P286" s="56"/>
      <c r="Q286" s="18" t="s">
        <v>503</v>
      </c>
      <c r="R286" s="18" t="s">
        <v>446</v>
      </c>
      <c r="S286" s="19" t="s">
        <v>675</v>
      </c>
      <c r="T286" s="45" t="s">
        <v>1520</v>
      </c>
      <c r="U286" s="21"/>
      <c r="V286" s="21"/>
      <c r="W286" s="21"/>
      <c r="X286" s="21"/>
      <c r="Y286" s="21"/>
      <c r="Z286" s="21"/>
      <c r="AA286" s="21"/>
      <c r="AB286" s="21"/>
      <c r="AC286" s="21"/>
    </row>
    <row r="287" ht="18.0" customHeight="1">
      <c r="A287" s="8" t="s">
        <v>1279</v>
      </c>
      <c r="B287" s="9">
        <v>44876.0</v>
      </c>
      <c r="C287" s="68" t="s">
        <v>20</v>
      </c>
      <c r="D287" s="69" t="s">
        <v>549</v>
      </c>
      <c r="E287" s="12" t="s">
        <v>367</v>
      </c>
      <c r="F287" s="13" t="s">
        <v>676</v>
      </c>
      <c r="G287" s="14"/>
      <c r="H287" s="15">
        <v>313.0</v>
      </c>
      <c r="I287" s="14"/>
      <c r="J287" s="15">
        <v>313.0</v>
      </c>
      <c r="K287" s="14"/>
      <c r="L287" s="14"/>
      <c r="M287" s="14"/>
      <c r="N287" s="16"/>
      <c r="O287" s="3">
        <f t="shared" si="1"/>
        <v>313</v>
      </c>
      <c r="P287" s="56"/>
      <c r="Q287" s="18" t="s">
        <v>34</v>
      </c>
      <c r="R287" s="18" t="s">
        <v>61</v>
      </c>
      <c r="S287" s="19" t="s">
        <v>551</v>
      </c>
      <c r="T287" s="45" t="s">
        <v>1475</v>
      </c>
      <c r="U287" s="21"/>
      <c r="V287" s="21"/>
      <c r="W287" s="21"/>
      <c r="X287" s="21"/>
      <c r="Y287" s="21"/>
      <c r="Z287" s="21"/>
      <c r="AA287" s="21"/>
      <c r="AB287" s="21"/>
      <c r="AC287" s="21"/>
    </row>
    <row r="288" ht="18.0" customHeight="1">
      <c r="A288" s="8" t="s">
        <v>1279</v>
      </c>
      <c r="B288" s="9">
        <v>44876.0</v>
      </c>
      <c r="C288" s="68" t="s">
        <v>20</v>
      </c>
      <c r="D288" s="69" t="s">
        <v>677</v>
      </c>
      <c r="E288" s="12" t="s">
        <v>367</v>
      </c>
      <c r="F288" s="13" t="s">
        <v>39</v>
      </c>
      <c r="G288" s="14"/>
      <c r="H288" s="15">
        <v>412.0</v>
      </c>
      <c r="I288" s="14"/>
      <c r="J288" s="15">
        <v>412.0</v>
      </c>
      <c r="K288" s="14"/>
      <c r="L288" s="14"/>
      <c r="M288" s="14"/>
      <c r="N288" s="16"/>
      <c r="O288" s="3">
        <f t="shared" si="1"/>
        <v>412</v>
      </c>
      <c r="P288" s="56"/>
      <c r="Q288" s="18" t="s">
        <v>34</v>
      </c>
      <c r="R288" s="18" t="s">
        <v>61</v>
      </c>
      <c r="S288" s="19" t="s">
        <v>678</v>
      </c>
      <c r="T288" s="45" t="s">
        <v>1521</v>
      </c>
      <c r="U288" s="21"/>
      <c r="V288" s="21"/>
      <c r="W288" s="21"/>
      <c r="X288" s="21"/>
      <c r="Y288" s="21"/>
      <c r="Z288" s="21"/>
      <c r="AA288" s="21"/>
      <c r="AB288" s="21"/>
      <c r="AC288" s="21"/>
    </row>
    <row r="289" ht="18.0" customHeight="1">
      <c r="A289" s="8" t="s">
        <v>1279</v>
      </c>
      <c r="B289" s="9">
        <v>44886.0</v>
      </c>
      <c r="C289" s="68" t="s">
        <v>20</v>
      </c>
      <c r="D289" s="69" t="s">
        <v>679</v>
      </c>
      <c r="E289" s="12" t="s">
        <v>367</v>
      </c>
      <c r="F289" s="13" t="s">
        <v>680</v>
      </c>
      <c r="G289" s="14"/>
      <c r="H289" s="15">
        <v>712.0</v>
      </c>
      <c r="I289" s="14"/>
      <c r="J289" s="15">
        <v>712.0</v>
      </c>
      <c r="K289" s="14"/>
      <c r="L289" s="14"/>
      <c r="M289" s="14"/>
      <c r="N289" s="16"/>
      <c r="O289" s="3">
        <f t="shared" si="1"/>
        <v>712</v>
      </c>
      <c r="P289" s="56"/>
      <c r="Q289" s="18" t="s">
        <v>196</v>
      </c>
      <c r="R289" s="18" t="s">
        <v>61</v>
      </c>
      <c r="S289" s="19" t="s">
        <v>681</v>
      </c>
      <c r="T289" s="45" t="s">
        <v>1522</v>
      </c>
      <c r="U289" s="21"/>
      <c r="V289" s="21"/>
      <c r="W289" s="21"/>
      <c r="X289" s="21"/>
      <c r="Y289" s="21"/>
      <c r="Z289" s="21"/>
      <c r="AA289" s="21"/>
      <c r="AB289" s="21"/>
      <c r="AC289" s="21"/>
    </row>
    <row r="290" ht="18.0" customHeight="1">
      <c r="A290" s="8" t="s">
        <v>1279</v>
      </c>
      <c r="B290" s="9">
        <v>44897.0</v>
      </c>
      <c r="C290" s="68" t="s">
        <v>27</v>
      </c>
      <c r="D290" s="69" t="s">
        <v>682</v>
      </c>
      <c r="E290" s="12" t="s">
        <v>27</v>
      </c>
      <c r="F290" s="13" t="s">
        <v>433</v>
      </c>
      <c r="G290" s="14"/>
      <c r="H290" s="15">
        <v>1240.0</v>
      </c>
      <c r="I290" s="14"/>
      <c r="J290" s="15">
        <v>1240.0</v>
      </c>
      <c r="K290" s="14"/>
      <c r="L290" s="14"/>
      <c r="M290" s="14"/>
      <c r="N290" s="16"/>
      <c r="O290" s="3">
        <f t="shared" si="1"/>
        <v>1240</v>
      </c>
      <c r="P290" s="56"/>
      <c r="Q290" s="18" t="s">
        <v>30</v>
      </c>
      <c r="R290" s="18" t="s">
        <v>213</v>
      </c>
      <c r="S290" s="19" t="s">
        <v>683</v>
      </c>
      <c r="T290" s="45"/>
      <c r="U290" s="21"/>
      <c r="V290" s="21"/>
      <c r="W290" s="21"/>
      <c r="X290" s="21"/>
      <c r="Y290" s="21"/>
      <c r="Z290" s="21"/>
      <c r="AA290" s="21"/>
      <c r="AB290" s="21"/>
      <c r="AC290" s="21"/>
    </row>
    <row r="291" ht="18.0" customHeight="1">
      <c r="A291" s="8" t="s">
        <v>1279</v>
      </c>
      <c r="B291" s="9">
        <v>44898.0</v>
      </c>
      <c r="C291" s="68" t="s">
        <v>20</v>
      </c>
      <c r="D291" s="69" t="s">
        <v>684</v>
      </c>
      <c r="E291" s="12" t="s">
        <v>367</v>
      </c>
      <c r="F291" s="13" t="s">
        <v>39</v>
      </c>
      <c r="G291" s="14"/>
      <c r="H291" s="15">
        <v>412.0</v>
      </c>
      <c r="I291" s="14"/>
      <c r="J291" s="15">
        <v>412.0</v>
      </c>
      <c r="K291" s="14"/>
      <c r="L291" s="14">
        <v>600.0</v>
      </c>
      <c r="M291" s="14"/>
      <c r="N291" s="16"/>
      <c r="O291" s="3">
        <f t="shared" si="1"/>
        <v>1012</v>
      </c>
      <c r="P291" s="56"/>
      <c r="Q291" s="18" t="s">
        <v>34</v>
      </c>
      <c r="R291" s="18" t="s">
        <v>213</v>
      </c>
      <c r="S291" s="19" t="s">
        <v>685</v>
      </c>
      <c r="T291" s="45" t="s">
        <v>1523</v>
      </c>
      <c r="U291" s="21"/>
      <c r="V291" s="21"/>
      <c r="W291" s="21"/>
      <c r="X291" s="21"/>
      <c r="Y291" s="21"/>
      <c r="Z291" s="21"/>
      <c r="AA291" s="21"/>
      <c r="AB291" s="21"/>
      <c r="AC291" s="21"/>
    </row>
    <row r="292" ht="18.0" customHeight="1">
      <c r="A292" s="8" t="s">
        <v>1279</v>
      </c>
      <c r="B292" s="9">
        <v>44907.0</v>
      </c>
      <c r="C292" s="68" t="s">
        <v>20</v>
      </c>
      <c r="D292" s="69" t="s">
        <v>686</v>
      </c>
      <c r="E292" s="12" t="s">
        <v>367</v>
      </c>
      <c r="F292" s="13" t="s">
        <v>39</v>
      </c>
      <c r="G292" s="14"/>
      <c r="H292" s="15">
        <v>288.37</v>
      </c>
      <c r="I292" s="14"/>
      <c r="J292" s="15">
        <v>288.37</v>
      </c>
      <c r="K292" s="14"/>
      <c r="L292" s="14"/>
      <c r="M292" s="14"/>
      <c r="N292" s="16"/>
      <c r="O292" s="3">
        <f t="shared" si="1"/>
        <v>288.37</v>
      </c>
      <c r="P292" s="56"/>
      <c r="Q292" s="18" t="s">
        <v>34</v>
      </c>
      <c r="R292" s="18" t="s">
        <v>213</v>
      </c>
      <c r="S292" s="19" t="s">
        <v>687</v>
      </c>
      <c r="T292" s="45" t="s">
        <v>1524</v>
      </c>
      <c r="U292" s="21"/>
      <c r="V292" s="21"/>
      <c r="W292" s="21"/>
      <c r="X292" s="21"/>
      <c r="Y292" s="21"/>
      <c r="Z292" s="21"/>
      <c r="AA292" s="21"/>
      <c r="AB292" s="21"/>
      <c r="AC292" s="21"/>
    </row>
    <row r="293" ht="18.0" customHeight="1">
      <c r="A293" s="8" t="s">
        <v>1279</v>
      </c>
      <c r="B293" s="9">
        <v>44937.0</v>
      </c>
      <c r="C293" s="68" t="s">
        <v>20</v>
      </c>
      <c r="D293" s="69" t="s">
        <v>688</v>
      </c>
      <c r="E293" s="12" t="s">
        <v>367</v>
      </c>
      <c r="F293" s="13" t="s">
        <v>680</v>
      </c>
      <c r="G293" s="14">
        <v>4000.0</v>
      </c>
      <c r="H293" s="15">
        <v>759.0</v>
      </c>
      <c r="I293" s="14"/>
      <c r="J293" s="15">
        <v>759.0</v>
      </c>
      <c r="K293" s="14"/>
      <c r="L293" s="14"/>
      <c r="M293" s="14">
        <v>410.0</v>
      </c>
      <c r="N293" s="16"/>
      <c r="O293" s="3">
        <f t="shared" si="1"/>
        <v>1169</v>
      </c>
      <c r="P293" s="56"/>
      <c r="Q293" s="18" t="s">
        <v>30</v>
      </c>
      <c r="R293" s="18" t="s">
        <v>519</v>
      </c>
      <c r="S293" s="19" t="s">
        <v>689</v>
      </c>
      <c r="T293" s="45" t="s">
        <v>1525</v>
      </c>
      <c r="U293" s="21"/>
      <c r="V293" s="21"/>
      <c r="W293" s="21"/>
      <c r="X293" s="21"/>
      <c r="Y293" s="21"/>
      <c r="Z293" s="21"/>
      <c r="AA293" s="21"/>
      <c r="AB293" s="21"/>
      <c r="AC293" s="21"/>
    </row>
    <row r="294" ht="18.0" customHeight="1">
      <c r="A294" s="8" t="s">
        <v>1279</v>
      </c>
      <c r="B294" s="9">
        <v>44942.0</v>
      </c>
      <c r="C294" s="68" t="s">
        <v>20</v>
      </c>
      <c r="D294" s="69" t="s">
        <v>690</v>
      </c>
      <c r="E294" s="12" t="s">
        <v>367</v>
      </c>
      <c r="F294" s="13" t="s">
        <v>39</v>
      </c>
      <c r="G294" s="14">
        <v>2000.0</v>
      </c>
      <c r="H294" s="15">
        <v>401.0</v>
      </c>
      <c r="I294" s="14"/>
      <c r="J294" s="15">
        <v>401.0</v>
      </c>
      <c r="K294" s="14"/>
      <c r="L294" s="14"/>
      <c r="M294" s="14"/>
      <c r="N294" s="16"/>
      <c r="O294" s="3">
        <f t="shared" si="1"/>
        <v>401</v>
      </c>
      <c r="P294" s="56"/>
      <c r="Q294" s="18" t="s">
        <v>34</v>
      </c>
      <c r="R294" s="18" t="s">
        <v>519</v>
      </c>
      <c r="S294" s="19" t="s">
        <v>691</v>
      </c>
      <c r="T294" s="45" t="s">
        <v>1526</v>
      </c>
      <c r="U294" s="21"/>
      <c r="V294" s="21"/>
      <c r="W294" s="21"/>
      <c r="X294" s="21"/>
      <c r="Y294" s="21"/>
      <c r="Z294" s="21"/>
      <c r="AA294" s="21"/>
      <c r="AB294" s="21"/>
      <c r="AC294" s="21"/>
    </row>
    <row r="295" ht="18.0" customHeight="1">
      <c r="A295" s="8" t="s">
        <v>1279</v>
      </c>
      <c r="B295" s="9">
        <v>44943.0</v>
      </c>
      <c r="C295" s="68" t="s">
        <v>20</v>
      </c>
      <c r="D295" s="69" t="s">
        <v>692</v>
      </c>
      <c r="E295" s="12" t="s">
        <v>367</v>
      </c>
      <c r="F295" s="13" t="s">
        <v>680</v>
      </c>
      <c r="G295" s="14">
        <v>4000.0</v>
      </c>
      <c r="H295" s="15">
        <v>759.0</v>
      </c>
      <c r="I295" s="14"/>
      <c r="J295" s="15">
        <v>759.0</v>
      </c>
      <c r="K295" s="14"/>
      <c r="L295" s="14"/>
      <c r="M295" s="14"/>
      <c r="N295" s="16"/>
      <c r="O295" s="3">
        <f t="shared" si="1"/>
        <v>759</v>
      </c>
      <c r="P295" s="56"/>
      <c r="Q295" s="18" t="s">
        <v>34</v>
      </c>
      <c r="R295" s="18" t="s">
        <v>519</v>
      </c>
      <c r="S295" s="19" t="s">
        <v>693</v>
      </c>
      <c r="T295" s="45" t="s">
        <v>1527</v>
      </c>
      <c r="U295" s="21"/>
      <c r="V295" s="21"/>
      <c r="W295" s="21"/>
      <c r="X295" s="21"/>
      <c r="Y295" s="21"/>
      <c r="Z295" s="21"/>
      <c r="AA295" s="21"/>
      <c r="AB295" s="21"/>
      <c r="AC295" s="21"/>
    </row>
    <row r="296" ht="18.0" customHeight="1">
      <c r="A296" s="8" t="s">
        <v>1279</v>
      </c>
      <c r="B296" s="9">
        <v>44954.0</v>
      </c>
      <c r="C296" s="68" t="s">
        <v>20</v>
      </c>
      <c r="D296" s="69" t="s">
        <v>694</v>
      </c>
      <c r="E296" s="12" t="s">
        <v>100</v>
      </c>
      <c r="F296" s="13" t="s">
        <v>680</v>
      </c>
      <c r="G296" s="14">
        <v>3200.0</v>
      </c>
      <c r="H296" s="15">
        <v>712.0</v>
      </c>
      <c r="I296" s="14"/>
      <c r="J296" s="15">
        <v>712.0</v>
      </c>
      <c r="K296" s="14"/>
      <c r="L296" s="14"/>
      <c r="M296" s="14"/>
      <c r="N296" s="16"/>
      <c r="O296" s="3">
        <f t="shared" si="1"/>
        <v>712</v>
      </c>
      <c r="P296" s="56"/>
      <c r="Q296" s="18" t="s">
        <v>125</v>
      </c>
      <c r="R296" s="18" t="s">
        <v>547</v>
      </c>
      <c r="S296" s="19" t="s">
        <v>695</v>
      </c>
      <c r="T296" s="45" t="s">
        <v>1528</v>
      </c>
      <c r="U296" s="21"/>
      <c r="V296" s="21"/>
      <c r="W296" s="21"/>
      <c r="X296" s="21"/>
      <c r="Y296" s="21"/>
      <c r="Z296" s="21"/>
      <c r="AA296" s="21"/>
      <c r="AB296" s="21"/>
      <c r="AC296" s="21"/>
    </row>
    <row r="297" ht="18.0" customHeight="1">
      <c r="A297" s="8" t="s">
        <v>1279</v>
      </c>
      <c r="B297" s="9">
        <v>44960.0</v>
      </c>
      <c r="C297" s="68" t="s">
        <v>20</v>
      </c>
      <c r="D297" s="69" t="s">
        <v>696</v>
      </c>
      <c r="E297" s="12" t="s">
        <v>367</v>
      </c>
      <c r="F297" s="13" t="s">
        <v>39</v>
      </c>
      <c r="G297" s="14">
        <v>0.0</v>
      </c>
      <c r="H297" s="15">
        <v>400.0</v>
      </c>
      <c r="I297" s="14"/>
      <c r="J297" s="15">
        <v>400.0</v>
      </c>
      <c r="K297" s="14"/>
      <c r="L297" s="14"/>
      <c r="M297" s="14"/>
      <c r="N297" s="16"/>
      <c r="O297" s="3">
        <f t="shared" si="1"/>
        <v>400</v>
      </c>
      <c r="P297" s="56"/>
      <c r="Q297" s="18" t="s">
        <v>213</v>
      </c>
      <c r="R297" s="18" t="s">
        <v>550</v>
      </c>
      <c r="S297" s="19" t="s">
        <v>697</v>
      </c>
      <c r="T297" s="45" t="s">
        <v>1529</v>
      </c>
      <c r="U297" s="21"/>
      <c r="V297" s="21"/>
      <c r="W297" s="21"/>
      <c r="X297" s="21"/>
      <c r="Y297" s="21"/>
      <c r="Z297" s="21"/>
      <c r="AA297" s="21"/>
      <c r="AB297" s="21"/>
      <c r="AC297" s="21"/>
    </row>
    <row r="298" ht="18.0" customHeight="1">
      <c r="A298" s="8" t="s">
        <v>1279</v>
      </c>
      <c r="B298" s="9">
        <v>44960.0</v>
      </c>
      <c r="C298" s="68" t="s">
        <v>20</v>
      </c>
      <c r="D298" s="69" t="s">
        <v>698</v>
      </c>
      <c r="E298" s="12" t="s">
        <v>367</v>
      </c>
      <c r="F298" s="13" t="s">
        <v>39</v>
      </c>
      <c r="G298" s="14">
        <v>3000.0</v>
      </c>
      <c r="H298" s="15">
        <v>1092.0</v>
      </c>
      <c r="I298" s="14"/>
      <c r="J298" s="15">
        <v>1092.0</v>
      </c>
      <c r="K298" s="14"/>
      <c r="L298" s="14"/>
      <c r="M298" s="14"/>
      <c r="N298" s="16"/>
      <c r="O298" s="3">
        <f t="shared" si="1"/>
        <v>1092</v>
      </c>
      <c r="P298" s="56"/>
      <c r="Q298" s="18" t="s">
        <v>446</v>
      </c>
      <c r="R298" s="18" t="s">
        <v>550</v>
      </c>
      <c r="S298" s="19" t="s">
        <v>699</v>
      </c>
      <c r="T298" s="45" t="s">
        <v>1530</v>
      </c>
      <c r="U298" s="21"/>
      <c r="V298" s="21"/>
      <c r="W298" s="21"/>
      <c r="X298" s="21"/>
      <c r="Y298" s="21"/>
      <c r="Z298" s="21"/>
      <c r="AA298" s="21"/>
      <c r="AB298" s="21"/>
      <c r="AC298" s="21"/>
    </row>
    <row r="299" ht="18.0" customHeight="1">
      <c r="A299" s="8" t="s">
        <v>1279</v>
      </c>
      <c r="B299" s="9">
        <v>44966.0</v>
      </c>
      <c r="C299" s="68" t="s">
        <v>27</v>
      </c>
      <c r="D299" s="69" t="s">
        <v>700</v>
      </c>
      <c r="E299" s="12" t="s">
        <v>27</v>
      </c>
      <c r="F299" s="13" t="s">
        <v>680</v>
      </c>
      <c r="G299" s="14">
        <v>4000.0</v>
      </c>
      <c r="H299" s="15">
        <v>712.0</v>
      </c>
      <c r="I299" s="14"/>
      <c r="J299" s="15">
        <v>712.0</v>
      </c>
      <c r="K299" s="14"/>
      <c r="L299" s="14"/>
      <c r="M299" s="14"/>
      <c r="N299" s="16"/>
      <c r="O299" s="3">
        <f t="shared" si="1"/>
        <v>712</v>
      </c>
      <c r="P299" s="56"/>
      <c r="Q299" s="18" t="s">
        <v>30</v>
      </c>
      <c r="R299" s="18" t="s">
        <v>557</v>
      </c>
      <c r="S299" s="19" t="s">
        <v>701</v>
      </c>
      <c r="T299" s="45"/>
      <c r="U299" s="21"/>
      <c r="V299" s="21"/>
      <c r="W299" s="21"/>
      <c r="X299" s="21"/>
      <c r="Y299" s="21"/>
      <c r="Z299" s="21"/>
      <c r="AA299" s="21"/>
      <c r="AB299" s="21"/>
      <c r="AC299" s="21"/>
    </row>
    <row r="300" ht="18.0" customHeight="1">
      <c r="A300" s="8" t="s">
        <v>1279</v>
      </c>
      <c r="B300" s="9">
        <v>44988.0</v>
      </c>
      <c r="C300" s="68" t="s">
        <v>20</v>
      </c>
      <c r="D300" s="69" t="s">
        <v>702</v>
      </c>
      <c r="E300" s="12" t="s">
        <v>367</v>
      </c>
      <c r="F300" s="13" t="s">
        <v>680</v>
      </c>
      <c r="G300" s="14">
        <v>3200.0</v>
      </c>
      <c r="H300" s="15">
        <v>759.0</v>
      </c>
      <c r="I300" s="14"/>
      <c r="J300" s="15">
        <v>759.0</v>
      </c>
      <c r="K300" s="14"/>
      <c r="L300" s="14"/>
      <c r="M300" s="14"/>
      <c r="N300" s="16"/>
      <c r="O300" s="3">
        <f t="shared" si="1"/>
        <v>759</v>
      </c>
      <c r="P300" s="56"/>
      <c r="Q300" s="18" t="s">
        <v>213</v>
      </c>
      <c r="R300" s="18" t="s">
        <v>570</v>
      </c>
      <c r="S300" s="19" t="s">
        <v>703</v>
      </c>
      <c r="T300" s="45" t="s">
        <v>1531</v>
      </c>
      <c r="U300" s="21"/>
      <c r="V300" s="21"/>
      <c r="W300" s="21"/>
      <c r="X300" s="21"/>
      <c r="Y300" s="21"/>
      <c r="Z300" s="21"/>
      <c r="AA300" s="21"/>
      <c r="AB300" s="21"/>
      <c r="AC300" s="21"/>
    </row>
    <row r="301" ht="18.0" customHeight="1">
      <c r="A301" s="8" t="s">
        <v>1279</v>
      </c>
      <c r="B301" s="9">
        <v>45000.0</v>
      </c>
      <c r="C301" s="68" t="s">
        <v>20</v>
      </c>
      <c r="D301" s="69" t="s">
        <v>704</v>
      </c>
      <c r="E301" s="12" t="s">
        <v>367</v>
      </c>
      <c r="F301" s="13" t="s">
        <v>39</v>
      </c>
      <c r="G301" s="14">
        <v>7000.0</v>
      </c>
      <c r="H301" s="15">
        <v>2766.0</v>
      </c>
      <c r="I301" s="14"/>
      <c r="J301" s="15">
        <v>2766.0</v>
      </c>
      <c r="K301" s="14"/>
      <c r="L301" s="14"/>
      <c r="M301" s="14">
        <v>1.0</v>
      </c>
      <c r="N301" s="16"/>
      <c r="O301" s="3">
        <f t="shared" si="1"/>
        <v>2767</v>
      </c>
      <c r="P301" s="56"/>
      <c r="Q301" s="18" t="s">
        <v>510</v>
      </c>
      <c r="R301" s="18" t="s">
        <v>570</v>
      </c>
      <c r="S301" s="19" t="s">
        <v>705</v>
      </c>
      <c r="T301" s="45" t="s">
        <v>1532</v>
      </c>
      <c r="U301" s="21"/>
      <c r="V301" s="21"/>
      <c r="W301" s="21"/>
      <c r="X301" s="21"/>
      <c r="Y301" s="21"/>
      <c r="Z301" s="21"/>
      <c r="AA301" s="21"/>
      <c r="AB301" s="21"/>
      <c r="AC301" s="21"/>
    </row>
    <row r="302" ht="18.0" customHeight="1">
      <c r="A302" s="8" t="s">
        <v>1279</v>
      </c>
      <c r="B302" s="9">
        <v>45001.0</v>
      </c>
      <c r="C302" s="68" t="s">
        <v>20</v>
      </c>
      <c r="D302" s="69" t="s">
        <v>706</v>
      </c>
      <c r="E302" s="12" t="s">
        <v>367</v>
      </c>
      <c r="F302" s="13" t="s">
        <v>433</v>
      </c>
      <c r="G302" s="14">
        <v>14000.0</v>
      </c>
      <c r="H302" s="15">
        <v>3904.0</v>
      </c>
      <c r="I302" s="14"/>
      <c r="J302" s="15">
        <v>3904.0</v>
      </c>
      <c r="K302" s="14"/>
      <c r="L302" s="14"/>
      <c r="M302" s="14"/>
      <c r="N302" s="16"/>
      <c r="O302" s="3">
        <f t="shared" si="1"/>
        <v>3904</v>
      </c>
      <c r="P302" s="56"/>
      <c r="Q302" s="18" t="s">
        <v>34</v>
      </c>
      <c r="R302" s="18" t="s">
        <v>570</v>
      </c>
      <c r="S302" s="19" t="s">
        <v>707</v>
      </c>
      <c r="T302" s="45" t="s">
        <v>1533</v>
      </c>
      <c r="U302" s="21"/>
      <c r="V302" s="21"/>
      <c r="W302" s="21"/>
      <c r="X302" s="21"/>
      <c r="Y302" s="21"/>
      <c r="Z302" s="21"/>
      <c r="AA302" s="21"/>
      <c r="AB302" s="21"/>
      <c r="AC302" s="21"/>
    </row>
    <row r="303" ht="18.0" customHeight="1">
      <c r="A303" s="8" t="s">
        <v>1279</v>
      </c>
      <c r="B303" s="9">
        <v>45001.0</v>
      </c>
      <c r="C303" s="68" t="s">
        <v>20</v>
      </c>
      <c r="D303" s="69" t="s">
        <v>708</v>
      </c>
      <c r="E303" s="12" t="s">
        <v>367</v>
      </c>
      <c r="F303" s="13" t="s">
        <v>680</v>
      </c>
      <c r="G303" s="14">
        <v>4000.0</v>
      </c>
      <c r="H303" s="15">
        <v>759.0</v>
      </c>
      <c r="I303" s="14"/>
      <c r="J303" s="15">
        <v>759.0</v>
      </c>
      <c r="K303" s="14"/>
      <c r="L303" s="14"/>
      <c r="M303" s="14"/>
      <c r="N303" s="16"/>
      <c r="O303" s="3">
        <f t="shared" si="1"/>
        <v>759</v>
      </c>
      <c r="P303" s="56"/>
      <c r="Q303" s="18" t="s">
        <v>34</v>
      </c>
      <c r="R303" s="18" t="s">
        <v>570</v>
      </c>
      <c r="S303" s="19" t="s">
        <v>709</v>
      </c>
      <c r="T303" s="45" t="s">
        <v>1534</v>
      </c>
      <c r="U303" s="21"/>
      <c r="V303" s="21"/>
      <c r="W303" s="21"/>
      <c r="X303" s="21"/>
      <c r="Y303" s="21"/>
      <c r="Z303" s="21"/>
      <c r="AA303" s="21"/>
      <c r="AB303" s="21"/>
      <c r="AC303" s="21"/>
    </row>
    <row r="304" ht="18.0" customHeight="1">
      <c r="A304" s="8" t="s">
        <v>1279</v>
      </c>
      <c r="B304" s="9">
        <v>45006.0</v>
      </c>
      <c r="C304" s="68" t="s">
        <v>20</v>
      </c>
      <c r="D304" s="69" t="s">
        <v>710</v>
      </c>
      <c r="E304" s="12" t="s">
        <v>367</v>
      </c>
      <c r="F304" s="13" t="s">
        <v>680</v>
      </c>
      <c r="G304" s="14">
        <v>4000.0</v>
      </c>
      <c r="H304" s="15">
        <v>759.0</v>
      </c>
      <c r="I304" s="14"/>
      <c r="J304" s="15">
        <v>759.0</v>
      </c>
      <c r="K304" s="14"/>
      <c r="L304" s="14"/>
      <c r="M304" s="14"/>
      <c r="N304" s="16"/>
      <c r="O304" s="3">
        <f t="shared" si="1"/>
        <v>759</v>
      </c>
      <c r="P304" s="56"/>
      <c r="Q304" s="18" t="s">
        <v>30</v>
      </c>
      <c r="R304" s="18" t="s">
        <v>570</v>
      </c>
      <c r="S304" s="19" t="s">
        <v>711</v>
      </c>
      <c r="T304" s="45" t="s">
        <v>1535</v>
      </c>
      <c r="U304" s="21"/>
      <c r="V304" s="21"/>
      <c r="W304" s="21"/>
      <c r="X304" s="21"/>
      <c r="Y304" s="21"/>
      <c r="Z304" s="21"/>
      <c r="AA304" s="21"/>
      <c r="AB304" s="21"/>
      <c r="AC304" s="21"/>
    </row>
    <row r="305" ht="18.0" customHeight="1">
      <c r="A305" s="8" t="s">
        <v>1279</v>
      </c>
      <c r="B305" s="9">
        <v>45013.0</v>
      </c>
      <c r="C305" s="68" t="s">
        <v>20</v>
      </c>
      <c r="D305" s="69" t="s">
        <v>712</v>
      </c>
      <c r="E305" s="12" t="s">
        <v>367</v>
      </c>
      <c r="F305" s="13" t="s">
        <v>23</v>
      </c>
      <c r="G305" s="14">
        <v>11400.0</v>
      </c>
      <c r="H305" s="15">
        <v>1650.0</v>
      </c>
      <c r="I305" s="14"/>
      <c r="J305" s="15">
        <v>1650.0</v>
      </c>
      <c r="K305" s="14"/>
      <c r="L305" s="14">
        <v>600.0</v>
      </c>
      <c r="M305" s="14"/>
      <c r="N305" s="16"/>
      <c r="O305" s="3">
        <f t="shared" si="1"/>
        <v>2250</v>
      </c>
      <c r="P305" s="56"/>
      <c r="Q305" s="18" t="s">
        <v>30</v>
      </c>
      <c r="R305" s="18" t="s">
        <v>570</v>
      </c>
      <c r="S305" s="19" t="s">
        <v>713</v>
      </c>
      <c r="T305" s="45" t="s">
        <v>1536</v>
      </c>
      <c r="U305" s="21"/>
      <c r="V305" s="21"/>
      <c r="W305" s="21"/>
      <c r="X305" s="21"/>
      <c r="Y305" s="21"/>
      <c r="Z305" s="21"/>
      <c r="AA305" s="21"/>
      <c r="AB305" s="21"/>
      <c r="AC305" s="21"/>
    </row>
    <row r="306" ht="18.0" customHeight="1">
      <c r="A306" s="8" t="s">
        <v>1279</v>
      </c>
      <c r="B306" s="9">
        <v>45015.0</v>
      </c>
      <c r="C306" s="68" t="s">
        <v>20</v>
      </c>
      <c r="D306" s="69" t="s">
        <v>714</v>
      </c>
      <c r="E306" s="12" t="s">
        <v>367</v>
      </c>
      <c r="F306" s="13" t="s">
        <v>680</v>
      </c>
      <c r="G306" s="14">
        <v>3200.0</v>
      </c>
      <c r="H306" s="15">
        <v>604.0</v>
      </c>
      <c r="I306" s="14"/>
      <c r="J306" s="15">
        <v>604.0</v>
      </c>
      <c r="K306" s="14"/>
      <c r="L306" s="14"/>
      <c r="M306" s="14"/>
      <c r="N306" s="16"/>
      <c r="O306" s="3">
        <f t="shared" si="1"/>
        <v>604</v>
      </c>
      <c r="P306" s="56"/>
      <c r="Q306" s="18" t="s">
        <v>510</v>
      </c>
      <c r="R306" s="18" t="s">
        <v>570</v>
      </c>
      <c r="S306" s="19">
        <v>5.7157691000159E13</v>
      </c>
      <c r="T306" s="45" t="s">
        <v>1537</v>
      </c>
      <c r="U306" s="21"/>
      <c r="V306" s="21"/>
      <c r="W306" s="21"/>
      <c r="X306" s="21"/>
      <c r="Y306" s="21"/>
      <c r="Z306" s="21"/>
      <c r="AA306" s="21"/>
      <c r="AB306" s="21"/>
      <c r="AC306" s="21"/>
    </row>
    <row r="307" ht="18.0" customHeight="1">
      <c r="A307" s="8" t="s">
        <v>1279</v>
      </c>
      <c r="B307" s="9">
        <v>44035.0</v>
      </c>
      <c r="C307" s="68" t="s">
        <v>27</v>
      </c>
      <c r="D307" s="69" t="s">
        <v>716</v>
      </c>
      <c r="E307" s="12" t="s">
        <v>367</v>
      </c>
      <c r="F307" s="13" t="s">
        <v>29</v>
      </c>
      <c r="G307" s="14"/>
      <c r="H307" s="15">
        <v>293.0</v>
      </c>
      <c r="I307" s="14"/>
      <c r="J307" s="15">
        <v>293.0</v>
      </c>
      <c r="K307" s="14"/>
      <c r="L307" s="14"/>
      <c r="M307" s="14"/>
      <c r="N307" s="16"/>
      <c r="O307" s="3">
        <f t="shared" si="1"/>
        <v>293</v>
      </c>
      <c r="P307" s="56"/>
      <c r="Q307" s="18" t="s">
        <v>61</v>
      </c>
      <c r="R307" s="18" t="s">
        <v>454</v>
      </c>
      <c r="S307" s="19" t="s">
        <v>717</v>
      </c>
      <c r="T307" s="45" t="s">
        <v>1538</v>
      </c>
      <c r="U307" s="21"/>
      <c r="V307" s="21"/>
      <c r="W307" s="21"/>
      <c r="X307" s="21"/>
      <c r="Y307" s="21"/>
      <c r="Z307" s="21"/>
      <c r="AA307" s="21"/>
      <c r="AB307" s="21"/>
      <c r="AC307" s="21"/>
    </row>
    <row r="308" ht="18.0" customHeight="1">
      <c r="A308" s="8" t="s">
        <v>1279</v>
      </c>
      <c r="B308" s="9">
        <v>45021.0</v>
      </c>
      <c r="C308" s="68" t="s">
        <v>20</v>
      </c>
      <c r="D308" s="69" t="s">
        <v>718</v>
      </c>
      <c r="E308" s="12" t="s">
        <v>367</v>
      </c>
      <c r="F308" s="13" t="s">
        <v>680</v>
      </c>
      <c r="G308" s="14">
        <v>4000.0</v>
      </c>
      <c r="H308" s="15">
        <v>759.0</v>
      </c>
      <c r="I308" s="14"/>
      <c r="J308" s="15">
        <v>759.0</v>
      </c>
      <c r="K308" s="14"/>
      <c r="L308" s="14"/>
      <c r="M308" s="14"/>
      <c r="N308" s="16"/>
      <c r="O308" s="3">
        <f t="shared" si="1"/>
        <v>759</v>
      </c>
      <c r="P308" s="56"/>
      <c r="Q308" s="18" t="s">
        <v>446</v>
      </c>
      <c r="R308" s="18" t="s">
        <v>25</v>
      </c>
      <c r="S308" s="19" t="s">
        <v>719</v>
      </c>
      <c r="T308" s="45" t="s">
        <v>1539</v>
      </c>
      <c r="U308" s="21"/>
      <c r="V308" s="21"/>
      <c r="W308" s="21"/>
      <c r="X308" s="21"/>
      <c r="Y308" s="21"/>
      <c r="Z308" s="21"/>
      <c r="AA308" s="21"/>
      <c r="AB308" s="21"/>
      <c r="AC308" s="21"/>
    </row>
    <row r="309" ht="18.0" customHeight="1">
      <c r="A309" s="8" t="s">
        <v>1279</v>
      </c>
      <c r="B309" s="9">
        <v>45022.0</v>
      </c>
      <c r="C309" s="68" t="s">
        <v>20</v>
      </c>
      <c r="D309" s="69" t="s">
        <v>720</v>
      </c>
      <c r="E309" s="12" t="s">
        <v>367</v>
      </c>
      <c r="F309" s="13" t="s">
        <v>680</v>
      </c>
      <c r="G309" s="14">
        <v>3200.0</v>
      </c>
      <c r="H309" s="15">
        <v>724.0</v>
      </c>
      <c r="I309" s="14"/>
      <c r="J309" s="15">
        <v>724.0</v>
      </c>
      <c r="K309" s="14"/>
      <c r="L309" s="14"/>
      <c r="M309" s="14">
        <v>359.0</v>
      </c>
      <c r="N309" s="16"/>
      <c r="O309" s="3">
        <f t="shared" si="1"/>
        <v>1083</v>
      </c>
      <c r="P309" s="56"/>
      <c r="Q309" s="18" t="s">
        <v>196</v>
      </c>
      <c r="R309" s="18" t="s">
        <v>25</v>
      </c>
      <c r="S309" s="19" t="s">
        <v>721</v>
      </c>
      <c r="T309" s="45" t="s">
        <v>1540</v>
      </c>
      <c r="U309" s="21"/>
      <c r="V309" s="21"/>
      <c r="W309" s="21"/>
      <c r="X309" s="21"/>
      <c r="Y309" s="21"/>
      <c r="Z309" s="21"/>
      <c r="AA309" s="21"/>
      <c r="AB309" s="21"/>
      <c r="AC309" s="21"/>
    </row>
    <row r="310" ht="18.0" customHeight="1">
      <c r="A310" s="8" t="s">
        <v>1279</v>
      </c>
      <c r="B310" s="9">
        <v>44383.0</v>
      </c>
      <c r="C310" s="68" t="s">
        <v>27</v>
      </c>
      <c r="D310" s="69" t="s">
        <v>722</v>
      </c>
      <c r="E310" s="12" t="s">
        <v>27</v>
      </c>
      <c r="F310" s="13" t="s">
        <v>29</v>
      </c>
      <c r="G310" s="14"/>
      <c r="H310" s="15">
        <v>268.0</v>
      </c>
      <c r="I310" s="14"/>
      <c r="J310" s="15">
        <v>268.0</v>
      </c>
      <c r="K310" s="14"/>
      <c r="L310" s="14"/>
      <c r="M310" s="14"/>
      <c r="N310" s="16"/>
      <c r="O310" s="3">
        <f t="shared" si="1"/>
        <v>268</v>
      </c>
      <c r="P310" s="56"/>
      <c r="Q310" s="18" t="s">
        <v>30</v>
      </c>
      <c r="R310" s="18" t="s">
        <v>622</v>
      </c>
      <c r="S310" s="19" t="s">
        <v>723</v>
      </c>
      <c r="T310" s="45"/>
      <c r="U310" s="21"/>
      <c r="V310" s="21"/>
      <c r="W310" s="21"/>
      <c r="X310" s="21"/>
      <c r="Y310" s="21"/>
      <c r="Z310" s="21"/>
      <c r="AA310" s="21"/>
      <c r="AB310" s="21"/>
      <c r="AC310" s="21"/>
    </row>
    <row r="311" ht="18.0" customHeight="1">
      <c r="A311" s="8" t="s">
        <v>1279</v>
      </c>
      <c r="B311" s="9">
        <v>45048.0</v>
      </c>
      <c r="C311" s="68" t="s">
        <v>20</v>
      </c>
      <c r="D311" s="69" t="s">
        <v>724</v>
      </c>
      <c r="E311" s="12" t="s">
        <v>367</v>
      </c>
      <c r="F311" s="13" t="s">
        <v>680</v>
      </c>
      <c r="G311" s="14">
        <v>2500.0</v>
      </c>
      <c r="H311" s="15">
        <v>786.0</v>
      </c>
      <c r="I311" s="14"/>
      <c r="J311" s="15">
        <v>786.0</v>
      </c>
      <c r="K311" s="14"/>
      <c r="L311" s="14">
        <v>720.0</v>
      </c>
      <c r="M311" s="14">
        <v>410.0</v>
      </c>
      <c r="N311" s="16"/>
      <c r="O311" s="3">
        <f t="shared" si="1"/>
        <v>1916</v>
      </c>
      <c r="P311" s="56"/>
      <c r="Q311" s="18" t="s">
        <v>196</v>
      </c>
      <c r="R311" s="18" t="s">
        <v>93</v>
      </c>
      <c r="S311" s="19" t="s">
        <v>725</v>
      </c>
      <c r="T311" s="45" t="s">
        <v>1541</v>
      </c>
      <c r="U311" s="21"/>
      <c r="V311" s="21"/>
      <c r="W311" s="21"/>
      <c r="X311" s="21"/>
      <c r="Y311" s="21"/>
      <c r="Z311" s="21"/>
      <c r="AA311" s="21"/>
      <c r="AB311" s="21"/>
      <c r="AC311" s="21"/>
    </row>
    <row r="312" ht="18.0" customHeight="1">
      <c r="A312" s="8" t="s">
        <v>1279</v>
      </c>
      <c r="B312" s="9">
        <v>45049.0</v>
      </c>
      <c r="C312" s="68" t="s">
        <v>20</v>
      </c>
      <c r="D312" s="69" t="s">
        <v>726</v>
      </c>
      <c r="E312" s="12" t="s">
        <v>367</v>
      </c>
      <c r="F312" s="13" t="s">
        <v>680</v>
      </c>
      <c r="G312" s="14">
        <v>3000.0</v>
      </c>
      <c r="H312" s="15">
        <v>751.0</v>
      </c>
      <c r="I312" s="14"/>
      <c r="J312" s="15">
        <v>751.0</v>
      </c>
      <c r="K312" s="14"/>
      <c r="L312" s="14"/>
      <c r="M312" s="14">
        <v>359.0</v>
      </c>
      <c r="N312" s="16"/>
      <c r="O312" s="3">
        <f t="shared" si="1"/>
        <v>1110</v>
      </c>
      <c r="P312" s="56"/>
      <c r="Q312" s="18" t="s">
        <v>30</v>
      </c>
      <c r="R312" s="18" t="s">
        <v>93</v>
      </c>
      <c r="S312" s="19" t="s">
        <v>727</v>
      </c>
      <c r="T312" s="45" t="s">
        <v>1542</v>
      </c>
      <c r="U312" s="21"/>
      <c r="V312" s="21"/>
      <c r="W312" s="21"/>
      <c r="X312" s="21"/>
      <c r="Y312" s="21"/>
      <c r="Z312" s="21"/>
      <c r="AA312" s="21"/>
      <c r="AB312" s="21"/>
      <c r="AC312" s="21"/>
    </row>
    <row r="313" ht="18.0" customHeight="1">
      <c r="A313" s="8" t="s">
        <v>1279</v>
      </c>
      <c r="B313" s="9">
        <v>45051.0</v>
      </c>
      <c r="C313" s="68" t="s">
        <v>20</v>
      </c>
      <c r="D313" s="69" t="s">
        <v>728</v>
      </c>
      <c r="E313" s="12" t="s">
        <v>367</v>
      </c>
      <c r="F313" s="13" t="s">
        <v>680</v>
      </c>
      <c r="G313" s="14">
        <v>4000.0</v>
      </c>
      <c r="H313" s="15">
        <v>786.0</v>
      </c>
      <c r="I313" s="14"/>
      <c r="J313" s="15">
        <v>786.0</v>
      </c>
      <c r="K313" s="14"/>
      <c r="L313" s="14"/>
      <c r="M313" s="14"/>
      <c r="N313" s="16"/>
      <c r="O313" s="3">
        <f t="shared" si="1"/>
        <v>786</v>
      </c>
      <c r="P313" s="56"/>
      <c r="Q313" s="18" t="s">
        <v>213</v>
      </c>
      <c r="R313" s="18" t="s">
        <v>93</v>
      </c>
      <c r="S313" s="19" t="s">
        <v>729</v>
      </c>
      <c r="T313" s="45" t="s">
        <v>1543</v>
      </c>
      <c r="U313" s="21"/>
      <c r="V313" s="21"/>
      <c r="W313" s="21"/>
      <c r="X313" s="21"/>
      <c r="Y313" s="21"/>
      <c r="Z313" s="21"/>
      <c r="AA313" s="21"/>
      <c r="AB313" s="21"/>
      <c r="AC313" s="21"/>
    </row>
    <row r="314" ht="18.0" customHeight="1">
      <c r="A314" s="8" t="s">
        <v>1279</v>
      </c>
      <c r="B314" s="9">
        <v>45062.0</v>
      </c>
      <c r="C314" s="68" t="s">
        <v>20</v>
      </c>
      <c r="D314" s="69" t="s">
        <v>730</v>
      </c>
      <c r="E314" s="12" t="s">
        <v>367</v>
      </c>
      <c r="F314" s="13" t="s">
        <v>680</v>
      </c>
      <c r="G314" s="14">
        <v>2500.0</v>
      </c>
      <c r="H314" s="15">
        <v>786.0</v>
      </c>
      <c r="I314" s="14"/>
      <c r="J314" s="15">
        <v>786.0</v>
      </c>
      <c r="K314" s="14"/>
      <c r="L314" s="14"/>
      <c r="M314" s="14"/>
      <c r="N314" s="16"/>
      <c r="O314" s="3">
        <f t="shared" si="1"/>
        <v>786</v>
      </c>
      <c r="P314" s="56"/>
      <c r="Q314" s="18" t="s">
        <v>24</v>
      </c>
      <c r="R314" s="18" t="s">
        <v>93</v>
      </c>
      <c r="S314" s="19" t="s">
        <v>731</v>
      </c>
      <c r="T314" s="45" t="s">
        <v>1544</v>
      </c>
      <c r="U314" s="21"/>
      <c r="V314" s="21"/>
      <c r="W314" s="21"/>
      <c r="X314" s="21"/>
      <c r="Y314" s="21"/>
      <c r="Z314" s="21"/>
      <c r="AA314" s="21"/>
      <c r="AB314" s="21"/>
      <c r="AC314" s="21"/>
    </row>
    <row r="315" ht="18.0" customHeight="1">
      <c r="A315" s="8" t="s">
        <v>1279</v>
      </c>
      <c r="B315" s="9">
        <v>45062.0</v>
      </c>
      <c r="C315" s="68" t="s">
        <v>20</v>
      </c>
      <c r="D315" s="69" t="s">
        <v>732</v>
      </c>
      <c r="E315" s="12" t="s">
        <v>367</v>
      </c>
      <c r="F315" s="13" t="s">
        <v>345</v>
      </c>
      <c r="G315" s="14">
        <v>4000.0</v>
      </c>
      <c r="H315" s="15">
        <v>724.0</v>
      </c>
      <c r="I315" s="14"/>
      <c r="J315" s="15">
        <v>724.0</v>
      </c>
      <c r="K315" s="14"/>
      <c r="L315" s="14">
        <v>960.0</v>
      </c>
      <c r="M315" s="14"/>
      <c r="N315" s="16"/>
      <c r="O315" s="3">
        <f t="shared" si="1"/>
        <v>1684</v>
      </c>
      <c r="P315" s="56"/>
      <c r="Q315" s="18" t="s">
        <v>733</v>
      </c>
      <c r="R315" s="18" t="s">
        <v>93</v>
      </c>
      <c r="S315" s="19" t="s">
        <v>734</v>
      </c>
      <c r="T315" s="45" t="s">
        <v>1545</v>
      </c>
      <c r="U315" s="21"/>
      <c r="V315" s="21"/>
      <c r="W315" s="21"/>
      <c r="X315" s="21"/>
      <c r="Y315" s="21"/>
      <c r="Z315" s="21"/>
      <c r="AA315" s="21"/>
      <c r="AB315" s="21"/>
      <c r="AC315" s="21"/>
    </row>
    <row r="316" ht="18.0" customHeight="1">
      <c r="A316" s="8" t="s">
        <v>1279</v>
      </c>
      <c r="B316" s="9">
        <v>45064.0</v>
      </c>
      <c r="C316" s="68" t="s">
        <v>20</v>
      </c>
      <c r="D316" s="69" t="s">
        <v>1216</v>
      </c>
      <c r="E316" s="12" t="s">
        <v>367</v>
      </c>
      <c r="F316" s="13" t="s">
        <v>680</v>
      </c>
      <c r="G316" s="14">
        <v>680.0</v>
      </c>
      <c r="H316" s="15">
        <v>786.0</v>
      </c>
      <c r="I316" s="14"/>
      <c r="J316" s="15">
        <v>786.0</v>
      </c>
      <c r="K316" s="14"/>
      <c r="L316" s="14"/>
      <c r="M316" s="14"/>
      <c r="N316" s="16"/>
      <c r="O316" s="3">
        <f t="shared" si="1"/>
        <v>786</v>
      </c>
      <c r="P316" s="56"/>
      <c r="Q316" s="18" t="s">
        <v>30</v>
      </c>
      <c r="R316" s="18" t="s">
        <v>93</v>
      </c>
      <c r="S316" s="19" t="s">
        <v>736</v>
      </c>
      <c r="T316" s="45" t="s">
        <v>1546</v>
      </c>
      <c r="U316" s="21"/>
      <c r="V316" s="21"/>
      <c r="W316" s="21"/>
      <c r="X316" s="21"/>
      <c r="Y316" s="21"/>
      <c r="Z316" s="21"/>
      <c r="AA316" s="21"/>
      <c r="AB316" s="21"/>
      <c r="AC316" s="21"/>
    </row>
    <row r="317" ht="18.0" customHeight="1">
      <c r="A317" s="8" t="s">
        <v>1279</v>
      </c>
      <c r="B317" s="9">
        <v>45071.0</v>
      </c>
      <c r="C317" s="68" t="s">
        <v>20</v>
      </c>
      <c r="D317" s="69" t="s">
        <v>737</v>
      </c>
      <c r="E317" s="12" t="s">
        <v>367</v>
      </c>
      <c r="F317" s="13" t="s">
        <v>23</v>
      </c>
      <c r="G317" s="14">
        <v>10800.0</v>
      </c>
      <c r="H317" s="15">
        <v>972.0</v>
      </c>
      <c r="I317" s="14"/>
      <c r="J317" s="15">
        <v>972.0</v>
      </c>
      <c r="K317" s="14"/>
      <c r="L317" s="14"/>
      <c r="M317" s="14"/>
      <c r="N317" s="16"/>
      <c r="O317" s="3">
        <f t="shared" si="1"/>
        <v>972</v>
      </c>
      <c r="P317" s="56"/>
      <c r="Q317" s="18" t="s">
        <v>503</v>
      </c>
      <c r="R317" s="18" t="s">
        <v>93</v>
      </c>
      <c r="S317" s="19" t="s">
        <v>738</v>
      </c>
      <c r="T317" s="45" t="s">
        <v>1547</v>
      </c>
      <c r="U317" s="21"/>
      <c r="V317" s="21"/>
      <c r="W317" s="21"/>
      <c r="X317" s="21"/>
      <c r="Y317" s="21"/>
      <c r="Z317" s="21"/>
      <c r="AA317" s="21"/>
      <c r="AB317" s="21"/>
      <c r="AC317" s="21"/>
    </row>
    <row r="318" ht="18.0" customHeight="1">
      <c r="A318" s="8" t="s">
        <v>1279</v>
      </c>
      <c r="B318" s="9">
        <v>45078.0</v>
      </c>
      <c r="C318" s="68" t="s">
        <v>27</v>
      </c>
      <c r="D318" s="69" t="s">
        <v>739</v>
      </c>
      <c r="E318" s="12" t="s">
        <v>27</v>
      </c>
      <c r="F318" s="13" t="s">
        <v>680</v>
      </c>
      <c r="G318" s="14">
        <v>2000.0</v>
      </c>
      <c r="H318" s="15">
        <v>712.0</v>
      </c>
      <c r="I318" s="14"/>
      <c r="J318" s="15">
        <v>759.0</v>
      </c>
      <c r="K318" s="14"/>
      <c r="L318" s="14"/>
      <c r="M318" s="14"/>
      <c r="N318" s="16"/>
      <c r="O318" s="3">
        <f t="shared" si="1"/>
        <v>759</v>
      </c>
      <c r="P318" s="56"/>
      <c r="Q318" s="18" t="s">
        <v>30</v>
      </c>
      <c r="R318" s="18" t="s">
        <v>438</v>
      </c>
      <c r="S318" s="19" t="s">
        <v>740</v>
      </c>
      <c r="T318" s="45"/>
      <c r="U318" s="21"/>
      <c r="V318" s="21"/>
      <c r="W318" s="21"/>
      <c r="X318" s="21"/>
      <c r="Y318" s="21"/>
      <c r="Z318" s="21"/>
      <c r="AA318" s="21"/>
      <c r="AB318" s="21"/>
      <c r="AC318" s="21"/>
    </row>
    <row r="319" ht="18.0" customHeight="1">
      <c r="A319" s="8" t="s">
        <v>1279</v>
      </c>
      <c r="B319" s="9">
        <v>45083.0</v>
      </c>
      <c r="C319" s="68" t="s">
        <v>20</v>
      </c>
      <c r="D319" s="69" t="s">
        <v>741</v>
      </c>
      <c r="E319" s="12" t="s">
        <v>367</v>
      </c>
      <c r="F319" s="13" t="s">
        <v>23</v>
      </c>
      <c r="G319" s="14">
        <v>11250.0</v>
      </c>
      <c r="H319" s="15">
        <v>1308.0</v>
      </c>
      <c r="I319" s="14"/>
      <c r="J319" s="15">
        <v>1394.0</v>
      </c>
      <c r="K319" s="14"/>
      <c r="L319" s="14"/>
      <c r="M319" s="14"/>
      <c r="N319" s="16"/>
      <c r="O319" s="3">
        <f t="shared" si="1"/>
        <v>1394</v>
      </c>
      <c r="P319" s="56"/>
      <c r="Q319" s="18" t="s">
        <v>670</v>
      </c>
      <c r="R319" s="18" t="s">
        <v>101</v>
      </c>
      <c r="S319" s="19" t="s">
        <v>742</v>
      </c>
      <c r="T319" s="45" t="s">
        <v>1548</v>
      </c>
      <c r="U319" s="21"/>
      <c r="V319" s="21"/>
      <c r="W319" s="21"/>
      <c r="X319" s="21"/>
      <c r="Y319" s="21"/>
      <c r="Z319" s="21"/>
      <c r="AA319" s="21"/>
      <c r="AB319" s="21"/>
      <c r="AC319" s="21"/>
    </row>
    <row r="320" ht="18.0" customHeight="1">
      <c r="A320" s="8" t="s">
        <v>1279</v>
      </c>
      <c r="B320" s="9">
        <v>45083.0</v>
      </c>
      <c r="C320" s="68" t="s">
        <v>20</v>
      </c>
      <c r="D320" s="69" t="s">
        <v>743</v>
      </c>
      <c r="E320" s="12" t="s">
        <v>367</v>
      </c>
      <c r="F320" s="13" t="s">
        <v>23</v>
      </c>
      <c r="G320" s="14">
        <v>11250.0</v>
      </c>
      <c r="H320" s="15">
        <v>1308.0</v>
      </c>
      <c r="I320" s="14"/>
      <c r="J320" s="15">
        <v>1394.0</v>
      </c>
      <c r="K320" s="14"/>
      <c r="L320" s="14"/>
      <c r="M320" s="14"/>
      <c r="N320" s="16"/>
      <c r="O320" s="3">
        <f t="shared" si="1"/>
        <v>1394</v>
      </c>
      <c r="P320" s="56"/>
      <c r="Q320" s="18" t="s">
        <v>34</v>
      </c>
      <c r="R320" s="18" t="s">
        <v>101</v>
      </c>
      <c r="S320" s="19" t="s">
        <v>744</v>
      </c>
      <c r="T320" s="45" t="s">
        <v>1549</v>
      </c>
      <c r="U320" s="21"/>
      <c r="V320" s="21"/>
      <c r="W320" s="21"/>
      <c r="X320" s="21"/>
      <c r="Y320" s="21"/>
      <c r="Z320" s="21"/>
      <c r="AA320" s="21"/>
      <c r="AB320" s="21"/>
      <c r="AC320" s="21"/>
    </row>
    <row r="321" ht="18.0" customHeight="1">
      <c r="A321" s="8" t="s">
        <v>1279</v>
      </c>
      <c r="B321" s="9">
        <v>45090.0</v>
      </c>
      <c r="C321" s="68" t="s">
        <v>20</v>
      </c>
      <c r="D321" s="69" t="s">
        <v>745</v>
      </c>
      <c r="E321" s="12" t="s">
        <v>367</v>
      </c>
      <c r="F321" s="13" t="s">
        <v>680</v>
      </c>
      <c r="G321" s="14">
        <v>4150.0</v>
      </c>
      <c r="H321" s="15">
        <v>712.0</v>
      </c>
      <c r="I321" s="14"/>
      <c r="J321" s="15">
        <v>759.0</v>
      </c>
      <c r="K321" s="14"/>
      <c r="L321" s="14"/>
      <c r="M321" s="14"/>
      <c r="N321" s="16"/>
      <c r="O321" s="3">
        <f t="shared" si="1"/>
        <v>759</v>
      </c>
      <c r="P321" s="56"/>
      <c r="Q321" s="18" t="s">
        <v>34</v>
      </c>
      <c r="R321" s="18" t="s">
        <v>101</v>
      </c>
      <c r="S321" s="19" t="s">
        <v>746</v>
      </c>
      <c r="T321" s="45" t="s">
        <v>1550</v>
      </c>
      <c r="U321" s="21"/>
      <c r="V321" s="21"/>
      <c r="W321" s="21"/>
      <c r="X321" s="21"/>
      <c r="Y321" s="21"/>
      <c r="Z321" s="21"/>
      <c r="AA321" s="21"/>
      <c r="AB321" s="21"/>
      <c r="AC321" s="21"/>
    </row>
    <row r="322" ht="18.0" customHeight="1">
      <c r="A322" s="8" t="s">
        <v>1279</v>
      </c>
      <c r="B322" s="9">
        <v>45091.0</v>
      </c>
      <c r="C322" s="68" t="s">
        <v>27</v>
      </c>
      <c r="D322" s="69" t="s">
        <v>747</v>
      </c>
      <c r="E322" s="12" t="s">
        <v>367</v>
      </c>
      <c r="F322" s="13" t="s">
        <v>680</v>
      </c>
      <c r="G322" s="14">
        <v>3200.0</v>
      </c>
      <c r="H322" s="15">
        <v>712.0</v>
      </c>
      <c r="I322" s="14"/>
      <c r="J322" s="15">
        <v>759.0</v>
      </c>
      <c r="K322" s="14"/>
      <c r="L322" s="14"/>
      <c r="M322" s="14"/>
      <c r="N322" s="16"/>
      <c r="O322" s="3">
        <f t="shared" si="1"/>
        <v>759</v>
      </c>
      <c r="P322" s="56"/>
      <c r="Q322" s="18" t="s">
        <v>34</v>
      </c>
      <c r="R322" s="18" t="s">
        <v>101</v>
      </c>
      <c r="S322" s="19" t="s">
        <v>748</v>
      </c>
      <c r="T322" s="45" t="s">
        <v>1551</v>
      </c>
      <c r="U322" s="21"/>
      <c r="V322" s="21"/>
      <c r="W322" s="21"/>
      <c r="X322" s="21"/>
      <c r="Y322" s="21"/>
      <c r="Z322" s="21"/>
      <c r="AA322" s="21"/>
      <c r="AB322" s="21"/>
      <c r="AC322" s="21"/>
    </row>
    <row r="323" ht="18.0" customHeight="1">
      <c r="A323" s="8" t="s">
        <v>1279</v>
      </c>
      <c r="B323" s="9">
        <v>45096.0</v>
      </c>
      <c r="C323" s="68" t="s">
        <v>20</v>
      </c>
      <c r="D323" s="69" t="s">
        <v>749</v>
      </c>
      <c r="E323" s="12" t="s">
        <v>367</v>
      </c>
      <c r="F323" s="13" t="s">
        <v>680</v>
      </c>
      <c r="G323" s="14">
        <v>2000.0</v>
      </c>
      <c r="H323" s="15">
        <v>712.0</v>
      </c>
      <c r="I323" s="14"/>
      <c r="J323" s="15">
        <v>759.0</v>
      </c>
      <c r="K323" s="14"/>
      <c r="L323" s="14"/>
      <c r="M323" s="14"/>
      <c r="N323" s="16"/>
      <c r="O323" s="3">
        <f t="shared" si="1"/>
        <v>759</v>
      </c>
      <c r="P323" s="56"/>
      <c r="Q323" s="18" t="s">
        <v>196</v>
      </c>
      <c r="R323" s="18" t="s">
        <v>101</v>
      </c>
      <c r="S323" s="19" t="s">
        <v>750</v>
      </c>
      <c r="T323" s="45" t="s">
        <v>1552</v>
      </c>
      <c r="U323" s="21"/>
      <c r="V323" s="21"/>
      <c r="W323" s="21"/>
      <c r="X323" s="21"/>
      <c r="Y323" s="21"/>
      <c r="Z323" s="21"/>
      <c r="AA323" s="21"/>
      <c r="AB323" s="21"/>
      <c r="AC323" s="21"/>
    </row>
    <row r="324" ht="18.0" customHeight="1">
      <c r="A324" s="8" t="s">
        <v>1279</v>
      </c>
      <c r="B324" s="9">
        <v>45099.0</v>
      </c>
      <c r="C324" s="68" t="s">
        <v>27</v>
      </c>
      <c r="D324" s="69" t="s">
        <v>751</v>
      </c>
      <c r="E324" s="12" t="s">
        <v>27</v>
      </c>
      <c r="F324" s="13" t="s">
        <v>680</v>
      </c>
      <c r="G324" s="14">
        <v>3000.0</v>
      </c>
      <c r="H324" s="15">
        <v>498.0</v>
      </c>
      <c r="I324" s="14"/>
      <c r="J324" s="15">
        <v>531.0</v>
      </c>
      <c r="K324" s="14"/>
      <c r="L324" s="14"/>
      <c r="M324" s="14"/>
      <c r="N324" s="16"/>
      <c r="O324" s="3">
        <f t="shared" si="1"/>
        <v>531</v>
      </c>
      <c r="P324" s="56"/>
      <c r="Q324" s="18" t="s">
        <v>30</v>
      </c>
      <c r="R324" s="18" t="s">
        <v>438</v>
      </c>
      <c r="S324" s="19" t="s">
        <v>752</v>
      </c>
      <c r="T324" s="45"/>
      <c r="U324" s="21"/>
      <c r="V324" s="21"/>
      <c r="W324" s="21"/>
      <c r="X324" s="21"/>
      <c r="Y324" s="21"/>
      <c r="Z324" s="21"/>
      <c r="AA324" s="21"/>
      <c r="AB324" s="21"/>
      <c r="AC324" s="21"/>
    </row>
    <row r="325" ht="18.0" customHeight="1">
      <c r="A325" s="8" t="s">
        <v>1279</v>
      </c>
      <c r="B325" s="9">
        <v>45099.0</v>
      </c>
      <c r="C325" s="68" t="s">
        <v>27</v>
      </c>
      <c r="D325" s="69" t="s">
        <v>753</v>
      </c>
      <c r="E325" s="12" t="s">
        <v>27</v>
      </c>
      <c r="F325" s="13" t="s">
        <v>680</v>
      </c>
      <c r="G325" s="14">
        <v>3600.0</v>
      </c>
      <c r="H325" s="15">
        <f>918-150</f>
        <v>768</v>
      </c>
      <c r="I325" s="14"/>
      <c r="J325" s="15">
        <v>768.0</v>
      </c>
      <c r="K325" s="14"/>
      <c r="L325" s="14"/>
      <c r="M325" s="14"/>
      <c r="N325" s="16"/>
      <c r="O325" s="3">
        <f t="shared" si="1"/>
        <v>768</v>
      </c>
      <c r="P325" s="56" t="s">
        <v>754</v>
      </c>
      <c r="Q325" s="18" t="s">
        <v>30</v>
      </c>
      <c r="R325" s="18" t="s">
        <v>438</v>
      </c>
      <c r="S325" s="19" t="s">
        <v>755</v>
      </c>
      <c r="T325" s="45" t="s">
        <v>1553</v>
      </c>
      <c r="U325" s="21"/>
      <c r="V325" s="21"/>
      <c r="W325" s="21"/>
      <c r="X325" s="21"/>
      <c r="Y325" s="21"/>
      <c r="Z325" s="21"/>
      <c r="AA325" s="21"/>
      <c r="AB325" s="21"/>
      <c r="AC325" s="21"/>
    </row>
    <row r="326" ht="18.0" customHeight="1">
      <c r="A326" s="8" t="s">
        <v>1279</v>
      </c>
      <c r="B326" s="9">
        <v>45100.0</v>
      </c>
      <c r="C326" s="68" t="s">
        <v>20</v>
      </c>
      <c r="D326" s="69" t="s">
        <v>756</v>
      </c>
      <c r="E326" s="12" t="s">
        <v>367</v>
      </c>
      <c r="F326" s="13" t="s">
        <v>680</v>
      </c>
      <c r="G326" s="14">
        <v>1000.0</v>
      </c>
      <c r="H326" s="15">
        <v>712.0</v>
      </c>
      <c r="I326" s="14"/>
      <c r="J326" s="15">
        <v>759.0</v>
      </c>
      <c r="K326" s="14"/>
      <c r="L326" s="14"/>
      <c r="M326" s="14"/>
      <c r="N326" s="16"/>
      <c r="O326" s="3">
        <f t="shared" si="1"/>
        <v>759</v>
      </c>
      <c r="P326" s="56"/>
      <c r="Q326" s="18" t="s">
        <v>503</v>
      </c>
      <c r="R326" s="18" t="s">
        <v>101</v>
      </c>
      <c r="S326" s="19" t="s">
        <v>757</v>
      </c>
      <c r="T326" s="45" t="s">
        <v>1554</v>
      </c>
      <c r="U326" s="21"/>
      <c r="V326" s="21"/>
      <c r="W326" s="21"/>
      <c r="X326" s="21"/>
      <c r="Y326" s="21"/>
      <c r="Z326" s="21"/>
      <c r="AA326" s="21"/>
      <c r="AB326" s="21"/>
      <c r="AC326" s="21"/>
    </row>
    <row r="327" ht="18.0" customHeight="1">
      <c r="A327" s="8" t="s">
        <v>1279</v>
      </c>
      <c r="B327" s="9">
        <v>45104.0</v>
      </c>
      <c r="C327" s="68" t="s">
        <v>20</v>
      </c>
      <c r="D327" s="69" t="s">
        <v>758</v>
      </c>
      <c r="E327" s="12" t="s">
        <v>367</v>
      </c>
      <c r="F327" s="13" t="s">
        <v>680</v>
      </c>
      <c r="G327" s="14">
        <v>3000.0</v>
      </c>
      <c r="H327" s="15">
        <v>712.0</v>
      </c>
      <c r="I327" s="14"/>
      <c r="J327" s="15">
        <v>759.0</v>
      </c>
      <c r="K327" s="14"/>
      <c r="L327" s="14"/>
      <c r="M327" s="14"/>
      <c r="N327" s="16"/>
      <c r="O327" s="3">
        <f t="shared" si="1"/>
        <v>759</v>
      </c>
      <c r="P327" s="56"/>
      <c r="Q327" s="18" t="s">
        <v>670</v>
      </c>
      <c r="R327" s="18" t="s">
        <v>101</v>
      </c>
      <c r="S327" s="19" t="s">
        <v>759</v>
      </c>
      <c r="T327" s="45" t="s">
        <v>1555</v>
      </c>
      <c r="U327" s="21"/>
      <c r="V327" s="21"/>
      <c r="W327" s="21"/>
      <c r="X327" s="21"/>
      <c r="Y327" s="21"/>
      <c r="Z327" s="21"/>
      <c r="AA327" s="21"/>
      <c r="AB327" s="21"/>
      <c r="AC327" s="21"/>
    </row>
    <row r="328" ht="18.0" customHeight="1">
      <c r="A328" s="8" t="s">
        <v>1279</v>
      </c>
      <c r="B328" s="9">
        <v>44687.0</v>
      </c>
      <c r="C328" s="68" t="s">
        <v>20</v>
      </c>
      <c r="D328" s="69" t="s">
        <v>760</v>
      </c>
      <c r="E328" s="12" t="s">
        <v>367</v>
      </c>
      <c r="F328" s="13" t="s">
        <v>39</v>
      </c>
      <c r="G328" s="14"/>
      <c r="H328" s="15">
        <v>691.0</v>
      </c>
      <c r="I328" s="14"/>
      <c r="J328" s="15">
        <v>691.0</v>
      </c>
      <c r="K328" s="14"/>
      <c r="L328" s="14"/>
      <c r="M328" s="14"/>
      <c r="N328" s="16"/>
      <c r="O328" s="3">
        <f t="shared" si="1"/>
        <v>691</v>
      </c>
      <c r="P328" s="56"/>
      <c r="Q328" s="18" t="s">
        <v>61</v>
      </c>
      <c r="R328" s="18" t="s">
        <v>93</v>
      </c>
      <c r="S328" s="19" t="s">
        <v>761</v>
      </c>
      <c r="T328" s="45" t="s">
        <v>1556</v>
      </c>
      <c r="U328" s="21"/>
      <c r="V328" s="21"/>
      <c r="W328" s="21"/>
      <c r="X328" s="21"/>
      <c r="Y328" s="21"/>
      <c r="Z328" s="21"/>
      <c r="AA328" s="21"/>
      <c r="AB328" s="21"/>
      <c r="AC328" s="21"/>
    </row>
    <row r="329" ht="18.0" customHeight="1">
      <c r="A329" s="8" t="s">
        <v>1279</v>
      </c>
      <c r="B329" s="9">
        <v>45124.0</v>
      </c>
      <c r="C329" s="68" t="s">
        <v>67</v>
      </c>
      <c r="D329" s="69" t="s">
        <v>762</v>
      </c>
      <c r="E329" s="12" t="s">
        <v>367</v>
      </c>
      <c r="F329" s="13" t="s">
        <v>39</v>
      </c>
      <c r="G329" s="14">
        <v>4000.0</v>
      </c>
      <c r="H329" s="15">
        <v>1092.0</v>
      </c>
      <c r="I329" s="14"/>
      <c r="J329" s="15">
        <v>1092.0</v>
      </c>
      <c r="K329" s="14"/>
      <c r="L329" s="14"/>
      <c r="M329" s="14"/>
      <c r="N329" s="16"/>
      <c r="O329" s="3">
        <f t="shared" si="1"/>
        <v>1092</v>
      </c>
      <c r="P329" s="56"/>
      <c r="Q329" s="18" t="s">
        <v>34</v>
      </c>
      <c r="R329" s="18" t="s">
        <v>454</v>
      </c>
      <c r="S329" s="19" t="s">
        <v>763</v>
      </c>
      <c r="T329" s="45" t="s">
        <v>1557</v>
      </c>
      <c r="U329" s="21"/>
      <c r="V329" s="21"/>
      <c r="W329" s="21"/>
      <c r="X329" s="21"/>
      <c r="Y329" s="21"/>
      <c r="Z329" s="21"/>
      <c r="AA329" s="21"/>
      <c r="AB329" s="21"/>
      <c r="AC329" s="21"/>
    </row>
    <row r="330" ht="18.0" customHeight="1">
      <c r="A330" s="8" t="s">
        <v>1279</v>
      </c>
      <c r="B330" s="9">
        <v>45125.0</v>
      </c>
      <c r="C330" s="68" t="s">
        <v>20</v>
      </c>
      <c r="D330" s="69" t="s">
        <v>764</v>
      </c>
      <c r="E330" s="12" t="s">
        <v>367</v>
      </c>
      <c r="F330" s="13" t="s">
        <v>680</v>
      </c>
      <c r="G330" s="14">
        <v>1000.0</v>
      </c>
      <c r="H330" s="15">
        <v>625.0</v>
      </c>
      <c r="I330" s="14"/>
      <c r="J330" s="15">
        <v>625.0</v>
      </c>
      <c r="K330" s="14"/>
      <c r="L330" s="14"/>
      <c r="M330" s="14">
        <v>410.0</v>
      </c>
      <c r="N330" s="16"/>
      <c r="O330" s="3">
        <f t="shared" si="1"/>
        <v>1035</v>
      </c>
      <c r="P330" s="56"/>
      <c r="Q330" s="18" t="s">
        <v>30</v>
      </c>
      <c r="R330" s="18" t="s">
        <v>454</v>
      </c>
      <c r="S330" s="19" t="s">
        <v>765</v>
      </c>
      <c r="T330" s="45" t="s">
        <v>1558</v>
      </c>
      <c r="U330" s="21"/>
      <c r="V330" s="21"/>
      <c r="W330" s="21"/>
      <c r="X330" s="21"/>
      <c r="Y330" s="21"/>
      <c r="Z330" s="21"/>
      <c r="AA330" s="21"/>
      <c r="AB330" s="21"/>
      <c r="AC330" s="21"/>
    </row>
    <row r="331" ht="18.0" customHeight="1">
      <c r="A331" s="8" t="s">
        <v>1279</v>
      </c>
      <c r="B331" s="9">
        <v>45125.0</v>
      </c>
      <c r="C331" s="68" t="s">
        <v>20</v>
      </c>
      <c r="D331" s="69" t="s">
        <v>766</v>
      </c>
      <c r="E331" s="12" t="s">
        <v>367</v>
      </c>
      <c r="F331" s="13" t="s">
        <v>680</v>
      </c>
      <c r="G331" s="14">
        <v>1000.0</v>
      </c>
      <c r="H331" s="15">
        <v>625.0</v>
      </c>
      <c r="I331" s="14"/>
      <c r="J331" s="15">
        <v>625.0</v>
      </c>
      <c r="K331" s="14"/>
      <c r="L331" s="14"/>
      <c r="M331" s="14"/>
      <c r="N331" s="16"/>
      <c r="O331" s="3">
        <f t="shared" si="1"/>
        <v>625</v>
      </c>
      <c r="P331" s="56"/>
      <c r="Q331" s="18" t="s">
        <v>30</v>
      </c>
      <c r="R331" s="18" t="s">
        <v>454</v>
      </c>
      <c r="S331" s="19" t="s">
        <v>767</v>
      </c>
      <c r="T331" s="45" t="s">
        <v>1559</v>
      </c>
      <c r="U331" s="21"/>
      <c r="V331" s="21"/>
      <c r="W331" s="21"/>
      <c r="X331" s="21"/>
      <c r="Y331" s="21"/>
      <c r="Z331" s="21"/>
      <c r="AA331" s="21"/>
      <c r="AB331" s="21"/>
      <c r="AC331" s="21"/>
    </row>
    <row r="332" ht="18.0" customHeight="1">
      <c r="A332" s="8" t="s">
        <v>1279</v>
      </c>
      <c r="B332" s="9">
        <v>45135.0</v>
      </c>
      <c r="C332" s="68" t="s">
        <v>20</v>
      </c>
      <c r="D332" s="69" t="s">
        <v>768</v>
      </c>
      <c r="E332" s="12" t="s">
        <v>367</v>
      </c>
      <c r="F332" s="13" t="s">
        <v>680</v>
      </c>
      <c r="G332" s="14">
        <v>2000.0</v>
      </c>
      <c r="H332" s="15">
        <v>853.0</v>
      </c>
      <c r="I332" s="14"/>
      <c r="J332" s="15">
        <v>853.0</v>
      </c>
      <c r="K332" s="14"/>
      <c r="L332" s="14"/>
      <c r="M332" s="14"/>
      <c r="N332" s="16"/>
      <c r="O332" s="3">
        <f t="shared" si="1"/>
        <v>853</v>
      </c>
      <c r="P332" s="56"/>
      <c r="Q332" s="18" t="s">
        <v>125</v>
      </c>
      <c r="R332" s="18" t="s">
        <v>454</v>
      </c>
      <c r="S332" s="19" t="s">
        <v>769</v>
      </c>
      <c r="T332" s="45" t="s">
        <v>1560</v>
      </c>
      <c r="U332" s="21"/>
      <c r="V332" s="21"/>
      <c r="W332" s="21"/>
      <c r="X332" s="21"/>
      <c r="Y332" s="21"/>
      <c r="Z332" s="21"/>
      <c r="AA332" s="21"/>
      <c r="AB332" s="21"/>
      <c r="AC332" s="21"/>
    </row>
    <row r="333" ht="18.0" customHeight="1">
      <c r="A333" s="8" t="s">
        <v>1279</v>
      </c>
      <c r="B333" s="9">
        <v>43160.0</v>
      </c>
      <c r="C333" s="68" t="s">
        <v>27</v>
      </c>
      <c r="D333" s="69" t="s">
        <v>770</v>
      </c>
      <c r="E333" s="12" t="s">
        <v>367</v>
      </c>
      <c r="F333" s="13" t="s">
        <v>39</v>
      </c>
      <c r="G333" s="14"/>
      <c r="H333" s="15">
        <v>410.0</v>
      </c>
      <c r="I333" s="14"/>
      <c r="J333" s="15">
        <v>410.0</v>
      </c>
      <c r="K333" s="14"/>
      <c r="L333" s="14"/>
      <c r="M333" s="14"/>
      <c r="N333" s="16"/>
      <c r="O333" s="3">
        <f t="shared" si="1"/>
        <v>410</v>
      </c>
      <c r="P333" s="56"/>
      <c r="Q333" s="18" t="s">
        <v>34</v>
      </c>
      <c r="R333" s="18" t="s">
        <v>25</v>
      </c>
      <c r="S333" s="19" t="s">
        <v>771</v>
      </c>
      <c r="T333" s="45" t="s">
        <v>1561</v>
      </c>
      <c r="U333" s="21"/>
      <c r="V333" s="21"/>
      <c r="W333" s="21"/>
      <c r="X333" s="21"/>
      <c r="Y333" s="21"/>
      <c r="Z333" s="21"/>
      <c r="AA333" s="21"/>
      <c r="AB333" s="21"/>
      <c r="AC333" s="21"/>
    </row>
    <row r="334" ht="18.0" customHeight="1">
      <c r="A334" s="8" t="s">
        <v>1279</v>
      </c>
      <c r="B334" s="9">
        <v>45139.0</v>
      </c>
      <c r="C334" s="68" t="s">
        <v>20</v>
      </c>
      <c r="D334" s="69" t="s">
        <v>772</v>
      </c>
      <c r="E334" s="12" t="s">
        <v>367</v>
      </c>
      <c r="F334" s="13" t="s">
        <v>680</v>
      </c>
      <c r="G334" s="14">
        <v>2000.0</v>
      </c>
      <c r="H334" s="15">
        <v>557.0</v>
      </c>
      <c r="I334" s="14"/>
      <c r="J334" s="15">
        <v>557.0</v>
      </c>
      <c r="K334" s="14"/>
      <c r="L334" s="14"/>
      <c r="M334" s="14"/>
      <c r="N334" s="16"/>
      <c r="O334" s="3">
        <f t="shared" si="1"/>
        <v>557</v>
      </c>
      <c r="P334" s="56"/>
      <c r="Q334" s="18" t="s">
        <v>34</v>
      </c>
      <c r="R334" s="18" t="s">
        <v>379</v>
      </c>
      <c r="S334" s="19" t="s">
        <v>773</v>
      </c>
      <c r="T334" s="45" t="s">
        <v>1562</v>
      </c>
      <c r="U334" s="21"/>
      <c r="V334" s="21"/>
      <c r="W334" s="21"/>
      <c r="X334" s="21"/>
      <c r="Y334" s="21"/>
      <c r="Z334" s="21"/>
      <c r="AA334" s="21"/>
      <c r="AB334" s="21"/>
      <c r="AC334" s="21"/>
    </row>
    <row r="335" ht="18.0" customHeight="1">
      <c r="A335" s="8" t="s">
        <v>1279</v>
      </c>
      <c r="B335" s="9">
        <v>45140.0</v>
      </c>
      <c r="C335" s="68" t="s">
        <v>20</v>
      </c>
      <c r="D335" s="69" t="s">
        <v>774</v>
      </c>
      <c r="E335" s="12" t="s">
        <v>367</v>
      </c>
      <c r="F335" s="13" t="s">
        <v>680</v>
      </c>
      <c r="G335" s="14">
        <v>3500.0</v>
      </c>
      <c r="H335" s="15">
        <v>759.0</v>
      </c>
      <c r="I335" s="14"/>
      <c r="J335" s="15">
        <v>759.0</v>
      </c>
      <c r="K335" s="14"/>
      <c r="L335" s="14"/>
      <c r="M335" s="14"/>
      <c r="N335" s="16"/>
      <c r="O335" s="3">
        <f t="shared" si="1"/>
        <v>759</v>
      </c>
      <c r="P335" s="56"/>
      <c r="Q335" s="18" t="s">
        <v>34</v>
      </c>
      <c r="R335" s="18" t="s">
        <v>379</v>
      </c>
      <c r="S335" s="19" t="s">
        <v>775</v>
      </c>
      <c r="T335" s="45" t="s">
        <v>1563</v>
      </c>
      <c r="U335" s="21"/>
      <c r="V335" s="21"/>
      <c r="W335" s="21"/>
      <c r="X335" s="21"/>
      <c r="Y335" s="21"/>
      <c r="Z335" s="21"/>
      <c r="AA335" s="21"/>
      <c r="AB335" s="21"/>
      <c r="AC335" s="21"/>
    </row>
    <row r="336" ht="18.0" customHeight="1">
      <c r="A336" s="8" t="s">
        <v>1279</v>
      </c>
      <c r="B336" s="9">
        <v>45146.0</v>
      </c>
      <c r="C336" s="68" t="s">
        <v>20</v>
      </c>
      <c r="D336" s="69" t="s">
        <v>776</v>
      </c>
      <c r="E336" s="12" t="s">
        <v>367</v>
      </c>
      <c r="F336" s="13" t="s">
        <v>680</v>
      </c>
      <c r="G336" s="14">
        <v>4000.0</v>
      </c>
      <c r="H336" s="15">
        <v>669.0</v>
      </c>
      <c r="I336" s="14"/>
      <c r="J336" s="15">
        <v>669.0</v>
      </c>
      <c r="K336" s="14"/>
      <c r="L336" s="14"/>
      <c r="M336" s="14"/>
      <c r="N336" s="16"/>
      <c r="O336" s="3">
        <f t="shared" si="1"/>
        <v>669</v>
      </c>
      <c r="P336" s="56"/>
      <c r="Q336" s="18" t="s">
        <v>379</v>
      </c>
      <c r="R336" s="18" t="s">
        <v>379</v>
      </c>
      <c r="S336" s="19" t="s">
        <v>777</v>
      </c>
      <c r="T336" s="45" t="s">
        <v>1564</v>
      </c>
      <c r="U336" s="21"/>
      <c r="V336" s="21"/>
      <c r="W336" s="21"/>
      <c r="X336" s="21"/>
      <c r="Y336" s="21"/>
      <c r="Z336" s="21"/>
      <c r="AA336" s="21"/>
      <c r="AB336" s="21"/>
      <c r="AC336" s="21"/>
    </row>
    <row r="337" ht="18.0" customHeight="1">
      <c r="A337" s="8" t="s">
        <v>1279</v>
      </c>
      <c r="B337" s="9">
        <v>45146.0</v>
      </c>
      <c r="C337" s="68" t="s">
        <v>27</v>
      </c>
      <c r="D337" s="69" t="s">
        <v>778</v>
      </c>
      <c r="E337" s="12" t="s">
        <v>367</v>
      </c>
      <c r="F337" s="13" t="s">
        <v>680</v>
      </c>
      <c r="G337" s="14">
        <v>4000.0</v>
      </c>
      <c r="H337" s="15">
        <v>759.0</v>
      </c>
      <c r="I337" s="14"/>
      <c r="J337" s="15">
        <v>759.0</v>
      </c>
      <c r="K337" s="14"/>
      <c r="L337" s="14"/>
      <c r="M337" s="14"/>
      <c r="N337" s="16"/>
      <c r="O337" s="3">
        <f t="shared" si="1"/>
        <v>759</v>
      </c>
      <c r="P337" s="56"/>
      <c r="Q337" s="18" t="s">
        <v>30</v>
      </c>
      <c r="R337" s="18" t="s">
        <v>379</v>
      </c>
      <c r="S337" s="19" t="s">
        <v>779</v>
      </c>
      <c r="T337" s="45" t="s">
        <v>1565</v>
      </c>
      <c r="U337" s="21"/>
      <c r="V337" s="21"/>
      <c r="W337" s="21"/>
      <c r="X337" s="21"/>
      <c r="Y337" s="21"/>
      <c r="Z337" s="21"/>
      <c r="AA337" s="21"/>
      <c r="AB337" s="21"/>
      <c r="AC337" s="21"/>
    </row>
    <row r="338" ht="18.0" customHeight="1">
      <c r="A338" s="8" t="s">
        <v>1279</v>
      </c>
      <c r="B338" s="9">
        <v>45148.0</v>
      </c>
      <c r="C338" s="68" t="s">
        <v>27</v>
      </c>
      <c r="D338" s="69" t="s">
        <v>780</v>
      </c>
      <c r="E338" s="12" t="s">
        <v>27</v>
      </c>
      <c r="F338" s="13" t="s">
        <v>680</v>
      </c>
      <c r="G338" s="14">
        <v>4000.0</v>
      </c>
      <c r="H338" s="15">
        <v>759.0</v>
      </c>
      <c r="I338" s="14"/>
      <c r="J338" s="15">
        <v>759.0</v>
      </c>
      <c r="K338" s="14"/>
      <c r="L338" s="14"/>
      <c r="M338" s="14">
        <v>380.0</v>
      </c>
      <c r="N338" s="16"/>
      <c r="O338" s="3">
        <f t="shared" si="1"/>
        <v>1139</v>
      </c>
      <c r="P338" s="56"/>
      <c r="Q338" s="18" t="s">
        <v>30</v>
      </c>
      <c r="R338" s="18" t="s">
        <v>660</v>
      </c>
      <c r="S338" s="19" t="s">
        <v>781</v>
      </c>
      <c r="T338" s="45"/>
      <c r="U338" s="21"/>
      <c r="V338" s="21"/>
      <c r="W338" s="21"/>
      <c r="X338" s="21"/>
      <c r="Y338" s="21"/>
      <c r="Z338" s="21"/>
      <c r="AA338" s="21"/>
      <c r="AB338" s="21"/>
      <c r="AC338" s="21"/>
    </row>
    <row r="339" ht="18.0" customHeight="1">
      <c r="A339" s="8" t="s">
        <v>1279</v>
      </c>
      <c r="B339" s="9">
        <v>45149.0</v>
      </c>
      <c r="C339" s="68" t="s">
        <v>20</v>
      </c>
      <c r="D339" s="69" t="s">
        <v>782</v>
      </c>
      <c r="E339" s="12" t="s">
        <v>367</v>
      </c>
      <c r="F339" s="13" t="s">
        <v>680</v>
      </c>
      <c r="G339" s="14">
        <v>4000.0</v>
      </c>
      <c r="H339" s="15">
        <v>759.0</v>
      </c>
      <c r="I339" s="14"/>
      <c r="J339" s="15">
        <v>759.0</v>
      </c>
      <c r="K339" s="14"/>
      <c r="L339" s="14"/>
      <c r="M339" s="14">
        <f>410*2</f>
        <v>820</v>
      </c>
      <c r="N339" s="16"/>
      <c r="O339" s="3">
        <f t="shared" si="1"/>
        <v>1579</v>
      </c>
      <c r="P339" s="56"/>
      <c r="Q339" s="18" t="s">
        <v>34</v>
      </c>
      <c r="R339" s="18" t="s">
        <v>379</v>
      </c>
      <c r="S339" s="19" t="s">
        <v>783</v>
      </c>
      <c r="T339" s="45" t="s">
        <v>1566</v>
      </c>
      <c r="U339" s="21"/>
      <c r="V339" s="21"/>
      <c r="W339" s="21"/>
      <c r="X339" s="21"/>
      <c r="Y339" s="21"/>
      <c r="Z339" s="21"/>
      <c r="AA339" s="21"/>
      <c r="AB339" s="21"/>
      <c r="AC339" s="21"/>
    </row>
    <row r="340" ht="18.0" customHeight="1">
      <c r="A340" s="8" t="s">
        <v>1279</v>
      </c>
      <c r="B340" s="9">
        <v>45152.0</v>
      </c>
      <c r="C340" s="68" t="s">
        <v>20</v>
      </c>
      <c r="D340" s="69" t="s">
        <v>784</v>
      </c>
      <c r="E340" s="12" t="s">
        <v>367</v>
      </c>
      <c r="F340" s="13" t="s">
        <v>680</v>
      </c>
      <c r="G340" s="14">
        <v>3600.0</v>
      </c>
      <c r="H340" s="15">
        <v>669.0</v>
      </c>
      <c r="I340" s="14"/>
      <c r="J340" s="15">
        <v>669.0</v>
      </c>
      <c r="K340" s="14"/>
      <c r="L340" s="14"/>
      <c r="M340" s="14"/>
      <c r="N340" s="16"/>
      <c r="O340" s="3">
        <f t="shared" si="1"/>
        <v>669</v>
      </c>
      <c r="P340" s="56"/>
      <c r="Q340" s="18" t="s">
        <v>667</v>
      </c>
      <c r="R340" s="18" t="s">
        <v>379</v>
      </c>
      <c r="S340" s="19" t="s">
        <v>785</v>
      </c>
      <c r="T340" s="45" t="s">
        <v>1567</v>
      </c>
      <c r="U340" s="21"/>
      <c r="V340" s="21"/>
      <c r="W340" s="21"/>
      <c r="X340" s="21"/>
      <c r="Y340" s="21"/>
      <c r="Z340" s="21"/>
      <c r="AA340" s="21"/>
      <c r="AB340" s="21"/>
      <c r="AC340" s="21"/>
    </row>
    <row r="341" ht="18.0" customHeight="1">
      <c r="A341" s="8" t="s">
        <v>1279</v>
      </c>
      <c r="B341" s="9">
        <v>45154.0</v>
      </c>
      <c r="C341" s="68" t="s">
        <v>20</v>
      </c>
      <c r="D341" s="69" t="s">
        <v>786</v>
      </c>
      <c r="E341" s="12" t="s">
        <v>367</v>
      </c>
      <c r="F341" s="13" t="s">
        <v>680</v>
      </c>
      <c r="G341" s="14">
        <v>4000.0</v>
      </c>
      <c r="H341" s="15">
        <v>759.0</v>
      </c>
      <c r="I341" s="14"/>
      <c r="J341" s="15">
        <v>759.0</v>
      </c>
      <c r="K341" s="14"/>
      <c r="L341" s="14"/>
      <c r="M341" s="14"/>
      <c r="N341" s="16"/>
      <c r="O341" s="3">
        <f t="shared" si="1"/>
        <v>759</v>
      </c>
      <c r="P341" s="56"/>
      <c r="Q341" s="18" t="s">
        <v>34</v>
      </c>
      <c r="R341" s="18" t="s">
        <v>379</v>
      </c>
      <c r="S341" s="19" t="s">
        <v>787</v>
      </c>
      <c r="T341" s="45" t="s">
        <v>1568</v>
      </c>
      <c r="U341" s="21"/>
      <c r="V341" s="21"/>
      <c r="W341" s="21"/>
      <c r="X341" s="21"/>
      <c r="Y341" s="21"/>
      <c r="Z341" s="21"/>
      <c r="AA341" s="21"/>
      <c r="AB341" s="21"/>
      <c r="AC341" s="21"/>
    </row>
    <row r="342" ht="18.0" customHeight="1">
      <c r="A342" s="8" t="s">
        <v>1279</v>
      </c>
      <c r="B342" s="9">
        <v>45159.0</v>
      </c>
      <c r="C342" s="68" t="s">
        <v>20</v>
      </c>
      <c r="D342" s="69" t="s">
        <v>790</v>
      </c>
      <c r="E342" s="12" t="s">
        <v>367</v>
      </c>
      <c r="F342" s="13" t="s">
        <v>680</v>
      </c>
      <c r="G342" s="14">
        <v>2000.0</v>
      </c>
      <c r="H342" s="15">
        <v>759.0</v>
      </c>
      <c r="I342" s="14"/>
      <c r="J342" s="15">
        <v>759.0</v>
      </c>
      <c r="K342" s="14"/>
      <c r="L342" s="14"/>
      <c r="M342" s="14"/>
      <c r="N342" s="16"/>
      <c r="O342" s="3">
        <f t="shared" si="1"/>
        <v>759</v>
      </c>
      <c r="P342" s="56"/>
      <c r="Q342" s="18" t="s">
        <v>446</v>
      </c>
      <c r="R342" s="18" t="s">
        <v>379</v>
      </c>
      <c r="S342" s="19" t="s">
        <v>791</v>
      </c>
      <c r="T342" s="45" t="s">
        <v>1569</v>
      </c>
      <c r="U342" s="21"/>
      <c r="V342" s="21"/>
      <c r="W342" s="21"/>
      <c r="X342" s="21"/>
      <c r="Y342" s="21"/>
      <c r="Z342" s="21"/>
      <c r="AA342" s="21"/>
      <c r="AB342" s="21"/>
      <c r="AC342" s="21"/>
    </row>
    <row r="343" ht="18.0" customHeight="1">
      <c r="A343" s="8" t="s">
        <v>1279</v>
      </c>
      <c r="B343" s="9">
        <v>45160.0</v>
      </c>
      <c r="C343" s="68" t="s">
        <v>20</v>
      </c>
      <c r="D343" s="69" t="s">
        <v>792</v>
      </c>
      <c r="E343" s="12" t="s">
        <v>367</v>
      </c>
      <c r="F343" s="13" t="s">
        <v>680</v>
      </c>
      <c r="G343" s="14">
        <v>4000.0</v>
      </c>
      <c r="H343" s="15">
        <v>759.0</v>
      </c>
      <c r="I343" s="14"/>
      <c r="J343" s="15">
        <v>759.0</v>
      </c>
      <c r="K343" s="14"/>
      <c r="L343" s="14"/>
      <c r="M343" s="14"/>
      <c r="N343" s="16"/>
      <c r="O343" s="3">
        <f t="shared" si="1"/>
        <v>759</v>
      </c>
      <c r="P343" s="56"/>
      <c r="Q343" s="18" t="s">
        <v>30</v>
      </c>
      <c r="R343" s="18" t="s">
        <v>379</v>
      </c>
      <c r="S343" s="19" t="s">
        <v>793</v>
      </c>
      <c r="T343" s="45" t="s">
        <v>1570</v>
      </c>
      <c r="U343" s="21"/>
      <c r="V343" s="21"/>
      <c r="W343" s="21"/>
      <c r="X343" s="21"/>
      <c r="Y343" s="21"/>
      <c r="Z343" s="21"/>
      <c r="AA343" s="21"/>
      <c r="AB343" s="21"/>
      <c r="AC343" s="21"/>
    </row>
    <row r="344" ht="18.0" customHeight="1">
      <c r="A344" s="8" t="s">
        <v>1279</v>
      </c>
      <c r="B344" s="9">
        <v>45163.0</v>
      </c>
      <c r="C344" s="68" t="s">
        <v>20</v>
      </c>
      <c r="D344" s="69" t="s">
        <v>794</v>
      </c>
      <c r="E344" s="12" t="s">
        <v>367</v>
      </c>
      <c r="F344" s="13" t="s">
        <v>680</v>
      </c>
      <c r="G344" s="14">
        <v>4000.0</v>
      </c>
      <c r="H344" s="15">
        <v>759.0</v>
      </c>
      <c r="I344" s="14"/>
      <c r="J344" s="15">
        <v>759.0</v>
      </c>
      <c r="K344" s="14"/>
      <c r="L344" s="14"/>
      <c r="M344" s="14"/>
      <c r="N344" s="16"/>
      <c r="O344" s="3">
        <f t="shared" si="1"/>
        <v>759</v>
      </c>
      <c r="P344" s="56"/>
      <c r="Q344" s="18" t="s">
        <v>125</v>
      </c>
      <c r="R344" s="18" t="s">
        <v>379</v>
      </c>
      <c r="S344" s="19" t="s">
        <v>795</v>
      </c>
      <c r="T344" s="45" t="s">
        <v>1571</v>
      </c>
      <c r="U344" s="21"/>
      <c r="V344" s="21"/>
      <c r="W344" s="21"/>
      <c r="X344" s="21"/>
      <c r="Y344" s="21"/>
      <c r="Z344" s="21"/>
      <c r="AA344" s="21"/>
      <c r="AB344" s="21"/>
      <c r="AC344" s="21"/>
    </row>
    <row r="345" ht="18.0" customHeight="1">
      <c r="A345" s="8" t="s">
        <v>1279</v>
      </c>
      <c r="B345" s="9">
        <v>44834.0</v>
      </c>
      <c r="C345" s="68" t="s">
        <v>20</v>
      </c>
      <c r="D345" s="69" t="s">
        <v>796</v>
      </c>
      <c r="E345" s="12" t="s">
        <v>367</v>
      </c>
      <c r="F345" s="13" t="s">
        <v>39</v>
      </c>
      <c r="G345" s="14"/>
      <c r="H345" s="15">
        <v>1204.0</v>
      </c>
      <c r="I345" s="14"/>
      <c r="J345" s="15">
        <v>1204.0</v>
      </c>
      <c r="K345" s="14"/>
      <c r="L345" s="14"/>
      <c r="M345" s="14"/>
      <c r="N345" s="16"/>
      <c r="O345" s="3">
        <f t="shared" si="1"/>
        <v>1204</v>
      </c>
      <c r="P345" s="56"/>
      <c r="Q345" s="18" t="s">
        <v>125</v>
      </c>
      <c r="R345" s="18" t="s">
        <v>379</v>
      </c>
      <c r="S345" s="19" t="s">
        <v>797</v>
      </c>
      <c r="T345" s="45" t="s">
        <v>1572</v>
      </c>
      <c r="U345" s="21"/>
      <c r="V345" s="21"/>
      <c r="W345" s="21"/>
      <c r="X345" s="21"/>
      <c r="Y345" s="21"/>
      <c r="Z345" s="21"/>
      <c r="AA345" s="21"/>
      <c r="AB345" s="21"/>
      <c r="AC345" s="21"/>
    </row>
    <row r="346" ht="18.0" customHeight="1">
      <c r="A346" s="8" t="s">
        <v>1279</v>
      </c>
      <c r="B346" s="9">
        <v>45173.0</v>
      </c>
      <c r="C346" s="68" t="s">
        <v>20</v>
      </c>
      <c r="D346" s="69" t="s">
        <v>798</v>
      </c>
      <c r="E346" s="12" t="s">
        <v>367</v>
      </c>
      <c r="F346" s="13" t="s">
        <v>680</v>
      </c>
      <c r="G346" s="14">
        <v>4000.0</v>
      </c>
      <c r="H346" s="15">
        <v>759.0</v>
      </c>
      <c r="I346" s="14"/>
      <c r="J346" s="15">
        <v>759.0</v>
      </c>
      <c r="K346" s="14"/>
      <c r="L346" s="14"/>
      <c r="M346" s="14"/>
      <c r="N346" s="16"/>
      <c r="O346" s="3">
        <f t="shared" si="1"/>
        <v>759</v>
      </c>
      <c r="P346" s="56"/>
      <c r="Q346" s="18" t="s">
        <v>34</v>
      </c>
      <c r="R346" s="18" t="s">
        <v>379</v>
      </c>
      <c r="S346" s="19" t="s">
        <v>799</v>
      </c>
      <c r="T346" s="45" t="s">
        <v>1573</v>
      </c>
      <c r="U346" s="21"/>
      <c r="V346" s="21"/>
      <c r="W346" s="21"/>
      <c r="X346" s="21"/>
      <c r="Y346" s="21"/>
      <c r="Z346" s="21"/>
      <c r="AA346" s="21"/>
      <c r="AB346" s="21"/>
      <c r="AC346" s="21"/>
    </row>
    <row r="347" ht="18.0" customHeight="1">
      <c r="A347" s="8" t="s">
        <v>1279</v>
      </c>
      <c r="B347" s="9">
        <v>45183.0</v>
      </c>
      <c r="C347" s="68" t="s">
        <v>27</v>
      </c>
      <c r="D347" s="69" t="s">
        <v>800</v>
      </c>
      <c r="E347" s="12" t="s">
        <v>27</v>
      </c>
      <c r="F347" s="13" t="s">
        <v>680</v>
      </c>
      <c r="G347" s="14">
        <v>4000.0</v>
      </c>
      <c r="H347" s="15">
        <v>759.0</v>
      </c>
      <c r="I347" s="14"/>
      <c r="J347" s="15">
        <v>759.0</v>
      </c>
      <c r="K347" s="14"/>
      <c r="L347" s="14"/>
      <c r="M347" s="14"/>
      <c r="N347" s="16"/>
      <c r="O347" s="3">
        <f t="shared" si="1"/>
        <v>759</v>
      </c>
      <c r="P347" s="56"/>
      <c r="Q347" s="18" t="s">
        <v>30</v>
      </c>
      <c r="R347" s="18">
        <v>9.0</v>
      </c>
      <c r="S347" s="19" t="s">
        <v>801</v>
      </c>
      <c r="T347" s="45"/>
      <c r="U347" s="21"/>
      <c r="V347" s="21"/>
      <c r="W347" s="21"/>
      <c r="X347" s="21"/>
      <c r="Y347" s="21"/>
      <c r="Z347" s="21"/>
      <c r="AA347" s="21"/>
      <c r="AB347" s="21"/>
      <c r="AC347" s="21"/>
    </row>
    <row r="348" ht="18.0" customHeight="1">
      <c r="A348" s="8" t="s">
        <v>1279</v>
      </c>
      <c r="B348" s="9">
        <v>45190.0</v>
      </c>
      <c r="C348" s="68" t="s">
        <v>20</v>
      </c>
      <c r="D348" s="69" t="s">
        <v>802</v>
      </c>
      <c r="E348" s="12" t="s">
        <v>367</v>
      </c>
      <c r="F348" s="13" t="s">
        <v>680</v>
      </c>
      <c r="G348" s="14">
        <v>3800.0</v>
      </c>
      <c r="H348" s="15">
        <v>759.0</v>
      </c>
      <c r="I348" s="14"/>
      <c r="J348" s="15">
        <v>759.0</v>
      </c>
      <c r="K348" s="14"/>
      <c r="L348" s="14"/>
      <c r="M348" s="14">
        <v>680.0</v>
      </c>
      <c r="N348" s="16"/>
      <c r="O348" s="3">
        <f t="shared" si="1"/>
        <v>1439</v>
      </c>
      <c r="P348" s="56"/>
      <c r="Q348" s="18" t="s">
        <v>196</v>
      </c>
      <c r="R348" s="18" t="s">
        <v>379</v>
      </c>
      <c r="S348" s="19" t="s">
        <v>803</v>
      </c>
      <c r="T348" s="45" t="s">
        <v>1574</v>
      </c>
      <c r="U348" s="21"/>
      <c r="V348" s="21"/>
      <c r="W348" s="21"/>
      <c r="X348" s="21"/>
      <c r="Y348" s="21"/>
      <c r="Z348" s="21"/>
      <c r="AA348" s="21"/>
      <c r="AB348" s="21"/>
      <c r="AC348" s="21"/>
    </row>
    <row r="349" ht="18.0" customHeight="1">
      <c r="A349" s="8" t="s">
        <v>1279</v>
      </c>
      <c r="B349" s="9">
        <v>45190.0</v>
      </c>
      <c r="C349" s="68" t="s">
        <v>27</v>
      </c>
      <c r="D349" s="69" t="s">
        <v>804</v>
      </c>
      <c r="E349" s="12" t="s">
        <v>27</v>
      </c>
      <c r="F349" s="13" t="s">
        <v>453</v>
      </c>
      <c r="G349" s="14">
        <v>4000.0</v>
      </c>
      <c r="H349" s="15">
        <v>1555.0</v>
      </c>
      <c r="I349" s="14"/>
      <c r="J349" s="15">
        <v>1555.0</v>
      </c>
      <c r="K349" s="14"/>
      <c r="L349" s="14"/>
      <c r="M349" s="14">
        <f>150*2</f>
        <v>300</v>
      </c>
      <c r="N349" s="16">
        <v>382.0</v>
      </c>
      <c r="O349" s="3">
        <f t="shared" si="1"/>
        <v>1473</v>
      </c>
      <c r="P349" s="56" t="s">
        <v>805</v>
      </c>
      <c r="Q349" s="18" t="s">
        <v>30</v>
      </c>
      <c r="R349" s="18">
        <v>9.0</v>
      </c>
      <c r="S349" s="19" t="s">
        <v>806</v>
      </c>
      <c r="T349" s="45"/>
      <c r="U349" s="21"/>
      <c r="V349" s="21"/>
      <c r="W349" s="21"/>
      <c r="X349" s="21"/>
      <c r="Y349" s="21"/>
      <c r="Z349" s="21"/>
      <c r="AA349" s="21"/>
      <c r="AB349" s="21"/>
      <c r="AC349" s="21"/>
    </row>
    <row r="350" ht="18.0" customHeight="1">
      <c r="A350" s="8" t="s">
        <v>1279</v>
      </c>
      <c r="B350" s="9">
        <v>45191.0</v>
      </c>
      <c r="C350" s="68" t="s">
        <v>27</v>
      </c>
      <c r="D350" s="69" t="s">
        <v>807</v>
      </c>
      <c r="E350" s="12" t="s">
        <v>27</v>
      </c>
      <c r="F350" s="13" t="s">
        <v>680</v>
      </c>
      <c r="G350" s="14">
        <v>4000.0</v>
      </c>
      <c r="H350" s="15">
        <v>759.0</v>
      </c>
      <c r="I350" s="14"/>
      <c r="J350" s="15">
        <v>759.0</v>
      </c>
      <c r="K350" s="14"/>
      <c r="L350" s="14"/>
      <c r="M350" s="14"/>
      <c r="N350" s="16"/>
      <c r="O350" s="3">
        <f t="shared" si="1"/>
        <v>759</v>
      </c>
      <c r="P350" s="56"/>
      <c r="Q350" s="18" t="s">
        <v>30</v>
      </c>
      <c r="R350" s="18">
        <v>9.0</v>
      </c>
      <c r="S350" s="19" t="s">
        <v>808</v>
      </c>
      <c r="T350" s="45"/>
      <c r="U350" s="21"/>
      <c r="V350" s="21"/>
      <c r="W350" s="21"/>
      <c r="X350" s="21"/>
      <c r="Y350" s="21"/>
      <c r="Z350" s="21"/>
      <c r="AA350" s="21"/>
      <c r="AB350" s="21"/>
      <c r="AC350" s="21"/>
    </row>
    <row r="351" ht="18.0" customHeight="1">
      <c r="A351" s="8" t="s">
        <v>1279</v>
      </c>
      <c r="B351" s="9">
        <v>45196.0</v>
      </c>
      <c r="C351" s="68" t="s">
        <v>20</v>
      </c>
      <c r="D351" s="69" t="s">
        <v>809</v>
      </c>
      <c r="E351" s="12" t="s">
        <v>367</v>
      </c>
      <c r="F351" s="13" t="s">
        <v>680</v>
      </c>
      <c r="G351" s="14">
        <v>4000.0</v>
      </c>
      <c r="H351" s="15">
        <v>759.0</v>
      </c>
      <c r="I351" s="14"/>
      <c r="J351" s="15">
        <v>759.0</v>
      </c>
      <c r="K351" s="14"/>
      <c r="L351" s="14"/>
      <c r="M351" s="14"/>
      <c r="N351" s="16"/>
      <c r="O351" s="3">
        <f t="shared" si="1"/>
        <v>759</v>
      </c>
      <c r="P351" s="56"/>
      <c r="Q351" s="18" t="s">
        <v>125</v>
      </c>
      <c r="R351" s="18" t="s">
        <v>379</v>
      </c>
      <c r="S351" s="19" t="s">
        <v>810</v>
      </c>
      <c r="T351" s="45" t="s">
        <v>1575</v>
      </c>
      <c r="U351" s="21"/>
      <c r="V351" s="21"/>
      <c r="W351" s="21"/>
      <c r="X351" s="21"/>
      <c r="Y351" s="21"/>
      <c r="Z351" s="21"/>
      <c r="AA351" s="21"/>
      <c r="AB351" s="21"/>
      <c r="AC351" s="21"/>
    </row>
    <row r="352" ht="18.0" customHeight="1">
      <c r="A352" s="8" t="s">
        <v>1279</v>
      </c>
      <c r="B352" s="9">
        <v>45204.0</v>
      </c>
      <c r="C352" s="68" t="s">
        <v>20</v>
      </c>
      <c r="D352" s="69" t="s">
        <v>811</v>
      </c>
      <c r="E352" s="12" t="s">
        <v>367</v>
      </c>
      <c r="F352" s="13" t="s">
        <v>39</v>
      </c>
      <c r="G352" s="14">
        <v>4000.0</v>
      </c>
      <c r="H352" s="15">
        <v>1026.0</v>
      </c>
      <c r="I352" s="14">
        <v>67.0</v>
      </c>
      <c r="J352" s="15">
        <v>1093.0</v>
      </c>
      <c r="K352" s="14"/>
      <c r="L352" s="14"/>
      <c r="M352" s="14">
        <f>680*3</f>
        <v>2040</v>
      </c>
      <c r="N352" s="16"/>
      <c r="O352" s="3">
        <f t="shared" si="1"/>
        <v>3133</v>
      </c>
      <c r="P352" s="56"/>
      <c r="Q352" s="18" t="s">
        <v>34</v>
      </c>
      <c r="R352" s="18">
        <v>10.0</v>
      </c>
      <c r="S352" s="19" t="s">
        <v>812</v>
      </c>
      <c r="T352" s="45" t="s">
        <v>1576</v>
      </c>
      <c r="U352" s="21"/>
      <c r="V352" s="21"/>
      <c r="W352" s="21"/>
      <c r="X352" s="21"/>
      <c r="Y352" s="21"/>
      <c r="Z352" s="21"/>
      <c r="AA352" s="21"/>
      <c r="AB352" s="21"/>
      <c r="AC352" s="21"/>
    </row>
    <row r="353" ht="18.0" customHeight="1">
      <c r="A353" s="8" t="s">
        <v>1279</v>
      </c>
      <c r="B353" s="9">
        <v>45229.0</v>
      </c>
      <c r="C353" s="68" t="s">
        <v>67</v>
      </c>
      <c r="D353" s="69" t="s">
        <v>813</v>
      </c>
      <c r="E353" s="12" t="s">
        <v>367</v>
      </c>
      <c r="F353" s="13" t="s">
        <v>680</v>
      </c>
      <c r="G353" s="14">
        <v>4000.0</v>
      </c>
      <c r="H353" s="15">
        <v>712.0</v>
      </c>
      <c r="I353" s="14">
        <v>47.0</v>
      </c>
      <c r="J353" s="15">
        <v>759.0</v>
      </c>
      <c r="K353" s="14"/>
      <c r="L353" s="14"/>
      <c r="M353" s="14"/>
      <c r="N353" s="16"/>
      <c r="O353" s="3">
        <f t="shared" si="1"/>
        <v>759</v>
      </c>
      <c r="P353" s="56"/>
      <c r="Q353" s="18" t="s">
        <v>596</v>
      </c>
      <c r="R353" s="18">
        <v>10.0</v>
      </c>
      <c r="S353" s="19" t="s">
        <v>814</v>
      </c>
      <c r="T353" s="45" t="s">
        <v>1577</v>
      </c>
      <c r="U353" s="21"/>
      <c r="V353" s="21"/>
      <c r="W353" s="21"/>
      <c r="X353" s="21"/>
      <c r="Y353" s="21"/>
      <c r="Z353" s="21"/>
      <c r="AA353" s="21"/>
      <c r="AB353" s="21"/>
      <c r="AC353" s="21"/>
    </row>
    <row r="354" ht="18.0" customHeight="1">
      <c r="A354" s="8" t="s">
        <v>1279</v>
      </c>
      <c r="B354" s="9">
        <v>44039.0</v>
      </c>
      <c r="C354" s="68" t="s">
        <v>20</v>
      </c>
      <c r="D354" s="69" t="s">
        <v>815</v>
      </c>
      <c r="E354" s="12" t="s">
        <v>367</v>
      </c>
      <c r="F354" s="13" t="s">
        <v>39</v>
      </c>
      <c r="G354" s="14"/>
      <c r="H354" s="15">
        <v>460.0</v>
      </c>
      <c r="I354" s="14"/>
      <c r="J354" s="15">
        <v>460.0</v>
      </c>
      <c r="K354" s="14"/>
      <c r="L354" s="14"/>
      <c r="M354" s="14"/>
      <c r="N354" s="16"/>
      <c r="O354" s="3">
        <f t="shared" si="1"/>
        <v>460</v>
      </c>
      <c r="P354" s="56"/>
      <c r="Q354" s="18" t="s">
        <v>34</v>
      </c>
      <c r="R354" s="18" t="s">
        <v>25</v>
      </c>
      <c r="S354" s="19" t="s">
        <v>816</v>
      </c>
      <c r="T354" s="45" t="s">
        <v>1578</v>
      </c>
      <c r="U354" s="21"/>
      <c r="V354" s="21"/>
      <c r="W354" s="21"/>
      <c r="X354" s="21"/>
      <c r="Y354" s="21"/>
      <c r="Z354" s="21"/>
      <c r="AA354" s="21"/>
      <c r="AB354" s="21"/>
      <c r="AC354" s="21"/>
    </row>
    <row r="355" ht="18.0" customHeight="1">
      <c r="A355" s="8" t="s">
        <v>1279</v>
      </c>
      <c r="B355" s="9">
        <v>45251.0</v>
      </c>
      <c r="C355" s="68" t="s">
        <v>20</v>
      </c>
      <c r="D355" s="69" t="s">
        <v>817</v>
      </c>
      <c r="E355" s="12" t="s">
        <v>367</v>
      </c>
      <c r="F355" s="13" t="s">
        <v>680</v>
      </c>
      <c r="G355" s="14">
        <v>625.0</v>
      </c>
      <c r="H355" s="15">
        <v>262.0</v>
      </c>
      <c r="I355" s="14"/>
      <c r="J355" s="15">
        <v>262.0</v>
      </c>
      <c r="K355" s="14"/>
      <c r="L355" s="14"/>
      <c r="M355" s="14"/>
      <c r="N355" s="16"/>
      <c r="O355" s="3">
        <f t="shared" si="1"/>
        <v>262</v>
      </c>
      <c r="P355" s="56"/>
      <c r="Q355" s="18" t="s">
        <v>406</v>
      </c>
      <c r="R355" s="18">
        <v>11.0</v>
      </c>
      <c r="S355" s="19" t="s">
        <v>818</v>
      </c>
      <c r="T355" s="45" t="s">
        <v>1579</v>
      </c>
      <c r="U355" s="21"/>
      <c r="V355" s="21"/>
      <c r="W355" s="21"/>
      <c r="X355" s="21"/>
      <c r="Y355" s="21"/>
      <c r="Z355" s="21"/>
      <c r="AA355" s="21"/>
      <c r="AB355" s="21"/>
      <c r="AC355" s="21"/>
    </row>
    <row r="356" ht="18.0" customHeight="1">
      <c r="A356" s="8" t="s">
        <v>1279</v>
      </c>
      <c r="B356" s="9">
        <v>45251.0</v>
      </c>
      <c r="C356" s="68" t="s">
        <v>20</v>
      </c>
      <c r="D356" s="69" t="s">
        <v>817</v>
      </c>
      <c r="E356" s="12" t="s">
        <v>367</v>
      </c>
      <c r="F356" s="13" t="s">
        <v>680</v>
      </c>
      <c r="G356" s="14">
        <v>625.0</v>
      </c>
      <c r="H356" s="15">
        <v>262.0</v>
      </c>
      <c r="I356" s="14"/>
      <c r="J356" s="15">
        <v>262.0</v>
      </c>
      <c r="K356" s="14"/>
      <c r="L356" s="14"/>
      <c r="M356" s="14"/>
      <c r="N356" s="16"/>
      <c r="O356" s="3">
        <f t="shared" si="1"/>
        <v>262</v>
      </c>
      <c r="P356" s="56"/>
      <c r="Q356" s="18" t="s">
        <v>406</v>
      </c>
      <c r="R356" s="18">
        <v>11.0</v>
      </c>
      <c r="S356" s="19" t="s">
        <v>819</v>
      </c>
      <c r="T356" s="45" t="s">
        <v>1580</v>
      </c>
      <c r="U356" s="21"/>
      <c r="V356" s="21"/>
      <c r="W356" s="21"/>
      <c r="X356" s="21"/>
      <c r="Y356" s="21"/>
      <c r="Z356" s="21"/>
      <c r="AA356" s="21"/>
      <c r="AB356" s="21"/>
      <c r="AC356" s="21"/>
    </row>
    <row r="357" ht="18.0" customHeight="1">
      <c r="A357" s="8" t="s">
        <v>1279</v>
      </c>
      <c r="B357" s="9">
        <v>45251.0</v>
      </c>
      <c r="C357" s="68" t="s">
        <v>20</v>
      </c>
      <c r="D357" s="69" t="s">
        <v>817</v>
      </c>
      <c r="E357" s="12" t="s">
        <v>367</v>
      </c>
      <c r="F357" s="13" t="s">
        <v>680</v>
      </c>
      <c r="G357" s="14">
        <v>625.0</v>
      </c>
      <c r="H357" s="15">
        <v>262.0</v>
      </c>
      <c r="I357" s="14"/>
      <c r="J357" s="15">
        <v>262.0</v>
      </c>
      <c r="K357" s="14"/>
      <c r="L357" s="14"/>
      <c r="M357" s="14"/>
      <c r="N357" s="16"/>
      <c r="O357" s="3">
        <f t="shared" si="1"/>
        <v>262</v>
      </c>
      <c r="P357" s="56"/>
      <c r="Q357" s="18" t="s">
        <v>406</v>
      </c>
      <c r="R357" s="18">
        <v>11.0</v>
      </c>
      <c r="S357" s="19" t="s">
        <v>820</v>
      </c>
      <c r="T357" s="45" t="s">
        <v>1581</v>
      </c>
      <c r="U357" s="21"/>
      <c r="V357" s="21"/>
      <c r="W357" s="21"/>
      <c r="X357" s="21"/>
      <c r="Y357" s="21"/>
      <c r="Z357" s="21"/>
      <c r="AA357" s="21"/>
      <c r="AB357" s="21"/>
      <c r="AC357" s="21"/>
    </row>
    <row r="358" ht="18.0" customHeight="1">
      <c r="A358" s="8" t="s">
        <v>1279</v>
      </c>
      <c r="B358" s="9">
        <v>45252.0</v>
      </c>
      <c r="C358" s="68" t="s">
        <v>20</v>
      </c>
      <c r="D358" s="69" t="s">
        <v>822</v>
      </c>
      <c r="E358" s="12" t="s">
        <v>367</v>
      </c>
      <c r="F358" s="13" t="s">
        <v>680</v>
      </c>
      <c r="G358" s="14">
        <v>2000.0</v>
      </c>
      <c r="H358" s="15">
        <v>712.0</v>
      </c>
      <c r="I358" s="14"/>
      <c r="J358" s="15">
        <v>712.0</v>
      </c>
      <c r="K358" s="14"/>
      <c r="L358" s="14"/>
      <c r="M358" s="14"/>
      <c r="N358" s="16"/>
      <c r="O358" s="3">
        <f t="shared" si="1"/>
        <v>712</v>
      </c>
      <c r="P358" s="56"/>
      <c r="Q358" s="18" t="s">
        <v>196</v>
      </c>
      <c r="R358" s="18">
        <v>11.0</v>
      </c>
      <c r="S358" s="19" t="s">
        <v>823</v>
      </c>
      <c r="T358" s="45" t="s">
        <v>1582</v>
      </c>
      <c r="U358" s="21"/>
      <c r="V358" s="21"/>
      <c r="W358" s="21"/>
      <c r="X358" s="21"/>
      <c r="Y358" s="21"/>
      <c r="Z358" s="21"/>
      <c r="AA358" s="21"/>
      <c r="AB358" s="21"/>
      <c r="AC358" s="21"/>
    </row>
    <row r="359" ht="18.0" customHeight="1">
      <c r="A359" s="8" t="s">
        <v>1279</v>
      </c>
      <c r="B359" s="9">
        <v>45253.0</v>
      </c>
      <c r="C359" s="68" t="s">
        <v>20</v>
      </c>
      <c r="D359" s="69" t="s">
        <v>824</v>
      </c>
      <c r="E359" s="12" t="s">
        <v>367</v>
      </c>
      <c r="F359" s="13" t="s">
        <v>680</v>
      </c>
      <c r="G359" s="14">
        <v>4900.0</v>
      </c>
      <c r="H359" s="15">
        <v>653.34</v>
      </c>
      <c r="I359" s="14"/>
      <c r="J359" s="15">
        <f>326.67+326.67</f>
        <v>653.34</v>
      </c>
      <c r="K359" s="14"/>
      <c r="L359" s="14"/>
      <c r="M359" s="14"/>
      <c r="N359" s="16">
        <v>653.34</v>
      </c>
      <c r="O359" s="3">
        <f t="shared" si="1"/>
        <v>0</v>
      </c>
      <c r="P359" s="56" t="s">
        <v>825</v>
      </c>
      <c r="Q359" s="18" t="s">
        <v>647</v>
      </c>
      <c r="R359" s="18">
        <v>11.0</v>
      </c>
      <c r="S359" s="19" t="s">
        <v>826</v>
      </c>
      <c r="T359" s="45" t="s">
        <v>1583</v>
      </c>
      <c r="U359" s="21"/>
      <c r="V359" s="21"/>
      <c r="W359" s="21"/>
      <c r="X359" s="21"/>
      <c r="Y359" s="21"/>
      <c r="Z359" s="21"/>
      <c r="AA359" s="21"/>
      <c r="AB359" s="21"/>
      <c r="AC359" s="21"/>
    </row>
    <row r="360" ht="18.0" customHeight="1">
      <c r="A360" s="8" t="s">
        <v>1279</v>
      </c>
      <c r="B360" s="9">
        <v>45259.0</v>
      </c>
      <c r="C360" s="68" t="s">
        <v>20</v>
      </c>
      <c r="D360" s="69" t="s">
        <v>827</v>
      </c>
      <c r="E360" s="12" t="s">
        <v>367</v>
      </c>
      <c r="F360" s="13" t="s">
        <v>680</v>
      </c>
      <c r="G360" s="14">
        <v>2000.0</v>
      </c>
      <c r="H360" s="15">
        <v>712.0</v>
      </c>
      <c r="I360" s="14"/>
      <c r="J360" s="15">
        <v>712.0</v>
      </c>
      <c r="K360" s="14"/>
      <c r="L360" s="14"/>
      <c r="M360" s="14"/>
      <c r="N360" s="16"/>
      <c r="O360" s="3">
        <f t="shared" si="1"/>
        <v>712</v>
      </c>
      <c r="P360" s="56"/>
      <c r="Q360" s="18" t="s">
        <v>596</v>
      </c>
      <c r="R360" s="18">
        <v>11.0</v>
      </c>
      <c r="S360" s="19" t="s">
        <v>828</v>
      </c>
      <c r="T360" s="45" t="s">
        <v>1584</v>
      </c>
      <c r="U360" s="21"/>
      <c r="V360" s="21"/>
      <c r="W360" s="21"/>
      <c r="X360" s="21"/>
      <c r="Y360" s="21"/>
      <c r="Z360" s="21"/>
      <c r="AA360" s="21"/>
      <c r="AB360" s="21"/>
      <c r="AC360" s="21"/>
    </row>
    <row r="361" ht="18.0" customHeight="1">
      <c r="A361" s="8" t="s">
        <v>1279</v>
      </c>
      <c r="B361" s="9">
        <v>45261.0</v>
      </c>
      <c r="C361" s="68" t="s">
        <v>20</v>
      </c>
      <c r="D361" s="69" t="s">
        <v>829</v>
      </c>
      <c r="E361" s="12" t="s">
        <v>367</v>
      </c>
      <c r="F361" s="13" t="s">
        <v>680</v>
      </c>
      <c r="G361" s="14">
        <v>0.0</v>
      </c>
      <c r="H361" s="15">
        <v>724.0</v>
      </c>
      <c r="I361" s="14"/>
      <c r="J361" s="15">
        <v>724.0</v>
      </c>
      <c r="K361" s="14"/>
      <c r="L361" s="14"/>
      <c r="M361" s="14"/>
      <c r="N361" s="16"/>
      <c r="O361" s="3">
        <f t="shared" si="1"/>
        <v>724</v>
      </c>
      <c r="P361" s="56"/>
      <c r="Q361" s="18" t="s">
        <v>34</v>
      </c>
      <c r="R361" s="18" t="s">
        <v>379</v>
      </c>
      <c r="S361" s="19" t="s">
        <v>830</v>
      </c>
      <c r="T361" s="45" t="s">
        <v>1585</v>
      </c>
      <c r="U361" s="21"/>
      <c r="V361" s="21"/>
      <c r="W361" s="21"/>
      <c r="X361" s="21"/>
      <c r="Y361" s="21"/>
      <c r="Z361" s="21"/>
      <c r="AA361" s="21"/>
      <c r="AB361" s="21"/>
      <c r="AC361" s="21"/>
    </row>
    <row r="362" ht="18.0" customHeight="1">
      <c r="A362" s="8" t="s">
        <v>1279</v>
      </c>
      <c r="B362" s="9">
        <v>45265.0</v>
      </c>
      <c r="C362" s="68" t="s">
        <v>20</v>
      </c>
      <c r="D362" s="69" t="s">
        <v>831</v>
      </c>
      <c r="E362" s="12" t="s">
        <v>367</v>
      </c>
      <c r="F362" s="13" t="s">
        <v>680</v>
      </c>
      <c r="G362" s="14">
        <v>680.0</v>
      </c>
      <c r="H362" s="15">
        <v>680.0</v>
      </c>
      <c r="I362" s="14"/>
      <c r="J362" s="15">
        <f>H362</f>
        <v>680</v>
      </c>
      <c r="K362" s="14"/>
      <c r="L362" s="14"/>
      <c r="M362" s="14"/>
      <c r="N362" s="16"/>
      <c r="O362" s="3">
        <f t="shared" si="1"/>
        <v>680</v>
      </c>
      <c r="P362" s="56"/>
      <c r="Q362" s="18" t="s">
        <v>125</v>
      </c>
      <c r="R362" s="18" t="s">
        <v>454</v>
      </c>
      <c r="S362" s="19" t="s">
        <v>832</v>
      </c>
      <c r="T362" s="45" t="s">
        <v>1586</v>
      </c>
      <c r="U362" s="21"/>
      <c r="V362" s="21"/>
      <c r="W362" s="21"/>
      <c r="X362" s="21"/>
      <c r="Y362" s="21"/>
      <c r="Z362" s="21"/>
      <c r="AA362" s="21"/>
      <c r="AB362" s="21"/>
      <c r="AC362" s="21"/>
    </row>
    <row r="363" ht="18.0" customHeight="1">
      <c r="A363" s="8" t="s">
        <v>1279</v>
      </c>
      <c r="B363" s="9">
        <v>45272.0</v>
      </c>
      <c r="C363" s="68" t="s">
        <v>27</v>
      </c>
      <c r="D363" s="69" t="s">
        <v>833</v>
      </c>
      <c r="E363" s="12" t="s">
        <v>27</v>
      </c>
      <c r="F363" s="13" t="s">
        <v>680</v>
      </c>
      <c r="G363" s="14">
        <v>4000.0</v>
      </c>
      <c r="H363" s="15">
        <v>712.0</v>
      </c>
      <c r="I363" s="14"/>
      <c r="J363" s="15">
        <v>712.0</v>
      </c>
      <c r="K363" s="14"/>
      <c r="L363" s="14"/>
      <c r="M363" s="14"/>
      <c r="N363" s="16"/>
      <c r="O363" s="3">
        <f t="shared" si="1"/>
        <v>712</v>
      </c>
      <c r="P363" s="56"/>
      <c r="Q363" s="18" t="s">
        <v>30</v>
      </c>
      <c r="R363" s="18" t="s">
        <v>213</v>
      </c>
      <c r="S363" s="19" t="s">
        <v>834</v>
      </c>
      <c r="T363" s="45"/>
      <c r="U363" s="21"/>
      <c r="V363" s="21"/>
      <c r="W363" s="21"/>
      <c r="X363" s="21"/>
      <c r="Y363" s="21"/>
      <c r="Z363" s="21"/>
      <c r="AA363" s="21"/>
      <c r="AB363" s="21"/>
      <c r="AC363" s="21"/>
    </row>
    <row r="364" ht="18.0" customHeight="1">
      <c r="A364" s="8" t="s">
        <v>1279</v>
      </c>
      <c r="B364" s="9">
        <v>45280.0</v>
      </c>
      <c r="C364" s="68" t="s">
        <v>20</v>
      </c>
      <c r="D364" s="69" t="s">
        <v>835</v>
      </c>
      <c r="E364" s="12" t="s">
        <v>367</v>
      </c>
      <c r="F364" s="13" t="s">
        <v>680</v>
      </c>
      <c r="G364" s="14">
        <v>0.0</v>
      </c>
      <c r="H364" s="15">
        <v>680.0</v>
      </c>
      <c r="I364" s="14"/>
      <c r="J364" s="15">
        <v>680.0</v>
      </c>
      <c r="K364" s="14"/>
      <c r="L364" s="14"/>
      <c r="M364" s="14"/>
      <c r="N364" s="16"/>
      <c r="O364" s="3">
        <f t="shared" si="1"/>
        <v>680</v>
      </c>
      <c r="P364" s="56"/>
      <c r="Q364" s="18" t="s">
        <v>101</v>
      </c>
      <c r="R364" s="18" t="s">
        <v>213</v>
      </c>
      <c r="S364" s="19" t="s">
        <v>836</v>
      </c>
      <c r="T364" s="45" t="s">
        <v>1587</v>
      </c>
      <c r="U364" s="21"/>
      <c r="V364" s="21"/>
      <c r="W364" s="21"/>
      <c r="X364" s="21"/>
      <c r="Y364" s="21"/>
      <c r="Z364" s="21"/>
      <c r="AA364" s="21"/>
      <c r="AB364" s="21"/>
      <c r="AC364" s="21"/>
    </row>
    <row r="365" ht="18.0" customHeight="1">
      <c r="A365" s="8" t="s">
        <v>1279</v>
      </c>
      <c r="B365" s="9">
        <v>45302.0</v>
      </c>
      <c r="C365" s="68" t="s">
        <v>20</v>
      </c>
      <c r="D365" s="69" t="s">
        <v>837</v>
      </c>
      <c r="E365" s="12" t="s">
        <v>367</v>
      </c>
      <c r="F365" s="13" t="s">
        <v>680</v>
      </c>
      <c r="G365" s="14">
        <v>3500.0</v>
      </c>
      <c r="H365" s="15">
        <v>725.0</v>
      </c>
      <c r="I365" s="14"/>
      <c r="J365" s="15">
        <v>725.0</v>
      </c>
      <c r="K365" s="14"/>
      <c r="L365" s="14"/>
      <c r="M365" s="14"/>
      <c r="N365" s="16"/>
      <c r="O365" s="3">
        <f t="shared" si="1"/>
        <v>725</v>
      </c>
      <c r="P365" s="56"/>
      <c r="Q365" s="18" t="s">
        <v>458</v>
      </c>
      <c r="R365" s="18" t="s">
        <v>519</v>
      </c>
      <c r="S365" s="19" t="s">
        <v>838</v>
      </c>
      <c r="T365" s="45" t="s">
        <v>1588</v>
      </c>
      <c r="U365" s="21"/>
      <c r="V365" s="21"/>
      <c r="W365" s="21"/>
      <c r="X365" s="21"/>
      <c r="Y365" s="21"/>
      <c r="Z365" s="21"/>
      <c r="AA365" s="21"/>
      <c r="AB365" s="21"/>
      <c r="AC365" s="21"/>
    </row>
    <row r="366" ht="18.0" customHeight="1">
      <c r="A366" s="8" t="s">
        <v>1279</v>
      </c>
      <c r="B366" s="9">
        <v>45307.0</v>
      </c>
      <c r="C366" s="68" t="s">
        <v>20</v>
      </c>
      <c r="D366" s="69" t="s">
        <v>839</v>
      </c>
      <c r="E366" s="12" t="s">
        <v>367</v>
      </c>
      <c r="F366" s="13" t="s">
        <v>680</v>
      </c>
      <c r="G366" s="14">
        <v>0.0</v>
      </c>
      <c r="H366" s="15">
        <v>392.0</v>
      </c>
      <c r="I366" s="14"/>
      <c r="J366" s="15">
        <v>392.0</v>
      </c>
      <c r="K366" s="14"/>
      <c r="L366" s="14"/>
      <c r="M366" s="14"/>
      <c r="N366" s="16"/>
      <c r="O366" s="3">
        <f t="shared" si="1"/>
        <v>392</v>
      </c>
      <c r="P366" s="56"/>
      <c r="Q366" s="18" t="s">
        <v>458</v>
      </c>
      <c r="R366" s="18" t="s">
        <v>519</v>
      </c>
      <c r="S366" s="19" t="s">
        <v>840</v>
      </c>
      <c r="T366" s="45" t="s">
        <v>1589</v>
      </c>
      <c r="U366" s="21"/>
      <c r="V366" s="21"/>
      <c r="W366" s="21"/>
      <c r="X366" s="21"/>
      <c r="Y366" s="21"/>
      <c r="Z366" s="21"/>
      <c r="AA366" s="21"/>
      <c r="AB366" s="21"/>
      <c r="AC366" s="21"/>
    </row>
    <row r="367" ht="18.0" customHeight="1">
      <c r="A367" s="8" t="s">
        <v>1279</v>
      </c>
      <c r="B367" s="9">
        <v>45314.0</v>
      </c>
      <c r="C367" s="68" t="s">
        <v>20</v>
      </c>
      <c r="D367" s="69" t="s">
        <v>841</v>
      </c>
      <c r="E367" s="12" t="s">
        <v>367</v>
      </c>
      <c r="F367" s="13" t="s">
        <v>680</v>
      </c>
      <c r="G367" s="14">
        <v>3800.0</v>
      </c>
      <c r="H367" s="15">
        <v>725.0</v>
      </c>
      <c r="I367" s="14"/>
      <c r="J367" s="15">
        <v>725.0</v>
      </c>
      <c r="K367" s="14"/>
      <c r="L367" s="14"/>
      <c r="M367" s="14">
        <v>359.0</v>
      </c>
      <c r="N367" s="16"/>
      <c r="O367" s="3">
        <f t="shared" si="1"/>
        <v>1084</v>
      </c>
      <c r="P367" s="56"/>
      <c r="Q367" s="18" t="s">
        <v>647</v>
      </c>
      <c r="R367" s="18" t="s">
        <v>519</v>
      </c>
      <c r="S367" s="19" t="s">
        <v>842</v>
      </c>
      <c r="T367" s="45" t="s">
        <v>1590</v>
      </c>
      <c r="U367" s="21"/>
      <c r="V367" s="21"/>
      <c r="W367" s="21"/>
      <c r="X367" s="21"/>
      <c r="Y367" s="21"/>
      <c r="Z367" s="21"/>
      <c r="AA367" s="21"/>
      <c r="AB367" s="21"/>
      <c r="AC367" s="21"/>
    </row>
    <row r="368" ht="18.0" customHeight="1">
      <c r="A368" s="8" t="s">
        <v>1279</v>
      </c>
      <c r="B368" s="9">
        <v>45314.0</v>
      </c>
      <c r="C368" s="68" t="s">
        <v>20</v>
      </c>
      <c r="D368" s="69" t="s">
        <v>843</v>
      </c>
      <c r="E368" s="12" t="s">
        <v>367</v>
      </c>
      <c r="F368" s="13" t="s">
        <v>680</v>
      </c>
      <c r="G368" s="14">
        <v>3600.0</v>
      </c>
      <c r="H368" s="15">
        <v>680.0</v>
      </c>
      <c r="I368" s="14"/>
      <c r="J368" s="15">
        <v>680.0</v>
      </c>
      <c r="K368" s="14"/>
      <c r="L368" s="14"/>
      <c r="M368" s="14"/>
      <c r="N368" s="16"/>
      <c r="O368" s="3">
        <f t="shared" si="1"/>
        <v>680</v>
      </c>
      <c r="P368" s="56"/>
      <c r="Q368" s="18" t="s">
        <v>647</v>
      </c>
      <c r="R368" s="18" t="s">
        <v>519</v>
      </c>
      <c r="S368" s="19" t="s">
        <v>844</v>
      </c>
      <c r="T368" s="45" t="s">
        <v>1591</v>
      </c>
      <c r="U368" s="21"/>
      <c r="V368" s="21"/>
      <c r="W368" s="21"/>
      <c r="X368" s="21"/>
      <c r="Y368" s="21"/>
      <c r="Z368" s="21"/>
      <c r="AA368" s="21"/>
      <c r="AB368" s="21"/>
      <c r="AC368" s="21"/>
    </row>
    <row r="369" ht="18.0" customHeight="1">
      <c r="A369" s="8" t="s">
        <v>1279</v>
      </c>
      <c r="B369" s="9">
        <v>45322.0</v>
      </c>
      <c r="C369" s="68" t="s">
        <v>20</v>
      </c>
      <c r="D369" s="69" t="s">
        <v>847</v>
      </c>
      <c r="E369" s="12" t="s">
        <v>367</v>
      </c>
      <c r="F369" s="13" t="s">
        <v>39</v>
      </c>
      <c r="G369" s="14">
        <v>0.0</v>
      </c>
      <c r="H369" s="15">
        <v>638.0</v>
      </c>
      <c r="I369" s="14"/>
      <c r="J369" s="15">
        <v>638.0</v>
      </c>
      <c r="K369" s="14"/>
      <c r="L369" s="14"/>
      <c r="M369" s="14">
        <f>359*6</f>
        <v>2154</v>
      </c>
      <c r="N369" s="16"/>
      <c r="O369" s="3">
        <f t="shared" si="1"/>
        <v>2792</v>
      </c>
      <c r="P369" s="56"/>
      <c r="Q369" s="18" t="s">
        <v>125</v>
      </c>
      <c r="R369" s="18" t="s">
        <v>519</v>
      </c>
      <c r="S369" s="19" t="s">
        <v>848</v>
      </c>
      <c r="T369" s="45" t="s">
        <v>1592</v>
      </c>
      <c r="U369" s="21"/>
      <c r="V369" s="21"/>
      <c r="W369" s="21"/>
      <c r="X369" s="21"/>
      <c r="Y369" s="21"/>
      <c r="Z369" s="21"/>
      <c r="AA369" s="21"/>
      <c r="AB369" s="21"/>
      <c r="AC369" s="21"/>
    </row>
    <row r="370" ht="18.0" customHeight="1">
      <c r="A370" s="8" t="s">
        <v>1279</v>
      </c>
      <c r="B370" s="9">
        <v>45327.0</v>
      </c>
      <c r="C370" s="68" t="s">
        <v>20</v>
      </c>
      <c r="D370" s="69" t="s">
        <v>849</v>
      </c>
      <c r="E370" s="12" t="s">
        <v>367</v>
      </c>
      <c r="F370" s="13" t="s">
        <v>680</v>
      </c>
      <c r="G370" s="14">
        <v>3500.0</v>
      </c>
      <c r="H370" s="15">
        <v>639.0</v>
      </c>
      <c r="I370" s="14"/>
      <c r="J370" s="15">
        <v>639.0</v>
      </c>
      <c r="K370" s="14"/>
      <c r="L370" s="14"/>
      <c r="M370" s="14"/>
      <c r="N370" s="16"/>
      <c r="O370" s="3">
        <f t="shared" si="1"/>
        <v>639</v>
      </c>
      <c r="P370" s="56"/>
      <c r="Q370" s="18" t="s">
        <v>446</v>
      </c>
      <c r="R370" s="18" t="s">
        <v>550</v>
      </c>
      <c r="S370" s="19" t="s">
        <v>850</v>
      </c>
      <c r="T370" s="45" t="s">
        <v>1593</v>
      </c>
      <c r="U370" s="21"/>
      <c r="V370" s="21"/>
      <c r="W370" s="21"/>
      <c r="X370" s="21"/>
      <c r="Y370" s="21"/>
      <c r="Z370" s="21"/>
      <c r="AA370" s="21"/>
      <c r="AB370" s="21"/>
      <c r="AC370" s="21"/>
    </row>
    <row r="371" ht="18.0" customHeight="1">
      <c r="A371" s="8" t="s">
        <v>1279</v>
      </c>
      <c r="B371" s="9">
        <v>45328.0</v>
      </c>
      <c r="C371" s="68" t="s">
        <v>20</v>
      </c>
      <c r="D371" s="69" t="s">
        <v>851</v>
      </c>
      <c r="E371" s="12" t="s">
        <v>367</v>
      </c>
      <c r="F371" s="13" t="s">
        <v>680</v>
      </c>
      <c r="G371" s="14">
        <v>0.0</v>
      </c>
      <c r="H371" s="15">
        <v>724.0</v>
      </c>
      <c r="I371" s="14"/>
      <c r="J371" s="15">
        <v>724.0</v>
      </c>
      <c r="K371" s="14"/>
      <c r="L371" s="14"/>
      <c r="M371" s="14"/>
      <c r="N371" s="16"/>
      <c r="O371" s="3">
        <f t="shared" si="1"/>
        <v>724</v>
      </c>
      <c r="P371" s="56"/>
      <c r="Q371" s="18" t="s">
        <v>446</v>
      </c>
      <c r="R371" s="18" t="s">
        <v>550</v>
      </c>
      <c r="S371" s="19" t="s">
        <v>852</v>
      </c>
      <c r="T371" s="45" t="s">
        <v>1594</v>
      </c>
      <c r="U371" s="21"/>
      <c r="V371" s="21"/>
      <c r="W371" s="21"/>
      <c r="X371" s="21"/>
      <c r="Y371" s="21"/>
      <c r="Z371" s="21"/>
      <c r="AA371" s="21"/>
      <c r="AB371" s="21"/>
      <c r="AC371" s="21"/>
    </row>
    <row r="372" ht="18.0" customHeight="1">
      <c r="A372" s="8" t="s">
        <v>1279</v>
      </c>
      <c r="B372" s="9">
        <v>45331.0</v>
      </c>
      <c r="C372" s="68" t="s">
        <v>20</v>
      </c>
      <c r="D372" s="69" t="s">
        <v>853</v>
      </c>
      <c r="E372" s="12" t="s">
        <v>367</v>
      </c>
      <c r="F372" s="13" t="s">
        <v>854</v>
      </c>
      <c r="G372" s="14">
        <v>7000.0</v>
      </c>
      <c r="H372" s="15">
        <v>1577.0</v>
      </c>
      <c r="I372" s="14"/>
      <c r="J372" s="15">
        <v>1577.0</v>
      </c>
      <c r="K372" s="14"/>
      <c r="L372" s="14"/>
      <c r="M372" s="14">
        <v>410.0</v>
      </c>
      <c r="N372" s="16"/>
      <c r="O372" s="3">
        <f t="shared" si="1"/>
        <v>1987</v>
      </c>
      <c r="P372" s="56"/>
      <c r="Q372" s="18" t="s">
        <v>482</v>
      </c>
      <c r="R372" s="18" t="s">
        <v>570</v>
      </c>
      <c r="S372" s="19" t="s">
        <v>855</v>
      </c>
      <c r="T372" s="45" t="s">
        <v>1595</v>
      </c>
      <c r="U372" s="21"/>
      <c r="V372" s="21"/>
      <c r="W372" s="21"/>
      <c r="X372" s="21"/>
      <c r="Y372" s="21"/>
      <c r="Z372" s="21"/>
      <c r="AA372" s="21"/>
      <c r="AB372" s="21"/>
      <c r="AC372" s="21"/>
    </row>
    <row r="373" ht="18.0" customHeight="1">
      <c r="A373" s="8" t="s">
        <v>1279</v>
      </c>
      <c r="B373" s="9">
        <v>45337.0</v>
      </c>
      <c r="C373" s="68" t="s">
        <v>27</v>
      </c>
      <c r="D373" s="69" t="s">
        <v>856</v>
      </c>
      <c r="E373" s="12" t="s">
        <v>27</v>
      </c>
      <c r="F373" s="13" t="s">
        <v>680</v>
      </c>
      <c r="G373" s="14">
        <v>4000.0</v>
      </c>
      <c r="H373" s="15">
        <v>680.0</v>
      </c>
      <c r="I373" s="14"/>
      <c r="J373" s="15">
        <v>680.0</v>
      </c>
      <c r="K373" s="14"/>
      <c r="L373" s="14"/>
      <c r="M373" s="14"/>
      <c r="N373" s="16"/>
      <c r="O373" s="3">
        <f t="shared" si="1"/>
        <v>680</v>
      </c>
      <c r="P373" s="56"/>
      <c r="Q373" s="18" t="s">
        <v>30</v>
      </c>
      <c r="R373" s="18">
        <v>2.0</v>
      </c>
      <c r="S373" s="19" t="s">
        <v>857</v>
      </c>
      <c r="T373" s="45"/>
      <c r="U373" s="21"/>
      <c r="V373" s="21"/>
      <c r="W373" s="21"/>
      <c r="X373" s="21"/>
      <c r="Y373" s="21"/>
      <c r="Z373" s="21"/>
      <c r="AA373" s="21"/>
      <c r="AB373" s="21"/>
      <c r="AC373" s="21"/>
    </row>
    <row r="374" ht="18.0" customHeight="1">
      <c r="A374" s="8" t="s">
        <v>1279</v>
      </c>
      <c r="B374" s="9">
        <v>45343.0</v>
      </c>
      <c r="C374" s="68" t="s">
        <v>67</v>
      </c>
      <c r="D374" s="69" t="s">
        <v>858</v>
      </c>
      <c r="E374" s="12" t="s">
        <v>367</v>
      </c>
      <c r="F374" s="13" t="s">
        <v>680</v>
      </c>
      <c r="G374" s="14">
        <v>4000.0</v>
      </c>
      <c r="H374" s="15">
        <v>724.0</v>
      </c>
      <c r="I374" s="14"/>
      <c r="J374" s="15">
        <v>724.0</v>
      </c>
      <c r="K374" s="14"/>
      <c r="L374" s="14"/>
      <c r="M374" s="14"/>
      <c r="N374" s="16"/>
      <c r="O374" s="3">
        <f t="shared" si="1"/>
        <v>724</v>
      </c>
      <c r="P374" s="56"/>
      <c r="Q374" s="18" t="s">
        <v>34</v>
      </c>
      <c r="R374" s="18" t="s">
        <v>550</v>
      </c>
      <c r="S374" s="19" t="s">
        <v>859</v>
      </c>
      <c r="T374" s="45" t="s">
        <v>1596</v>
      </c>
      <c r="U374" s="21"/>
      <c r="V374" s="21"/>
      <c r="W374" s="21"/>
      <c r="X374" s="21"/>
      <c r="Y374" s="21"/>
      <c r="Z374" s="21"/>
      <c r="AA374" s="21"/>
      <c r="AB374" s="21"/>
      <c r="AC374" s="21"/>
    </row>
    <row r="375" ht="18.0" customHeight="1">
      <c r="A375" s="8" t="s">
        <v>1279</v>
      </c>
      <c r="B375" s="9">
        <v>45343.0</v>
      </c>
      <c r="C375" s="68" t="s">
        <v>20</v>
      </c>
      <c r="D375" s="69" t="s">
        <v>860</v>
      </c>
      <c r="E375" s="12" t="s">
        <v>367</v>
      </c>
      <c r="F375" s="13" t="s">
        <v>610</v>
      </c>
      <c r="G375" s="14"/>
      <c r="H375" s="15">
        <v>319.0</v>
      </c>
      <c r="I375" s="14"/>
      <c r="J375" s="15">
        <v>319.0</v>
      </c>
      <c r="K375" s="14"/>
      <c r="L375" s="14"/>
      <c r="M375" s="14"/>
      <c r="N375" s="16"/>
      <c r="O375" s="3">
        <f t="shared" si="1"/>
        <v>319</v>
      </c>
      <c r="P375" s="56"/>
      <c r="Q375" s="18" t="s">
        <v>196</v>
      </c>
      <c r="R375" s="18" t="s">
        <v>550</v>
      </c>
      <c r="S375" s="19" t="s">
        <v>861</v>
      </c>
      <c r="T375" s="45" t="s">
        <v>1597</v>
      </c>
      <c r="U375" s="21"/>
      <c r="V375" s="21"/>
      <c r="W375" s="21"/>
      <c r="X375" s="21"/>
      <c r="Y375" s="21"/>
      <c r="Z375" s="21"/>
      <c r="AA375" s="21"/>
      <c r="AB375" s="21"/>
      <c r="AC375" s="21"/>
    </row>
    <row r="376" ht="18.0" customHeight="1">
      <c r="A376" s="8" t="s">
        <v>1279</v>
      </c>
      <c r="B376" s="9">
        <v>45343.0</v>
      </c>
      <c r="C376" s="68" t="s">
        <v>20</v>
      </c>
      <c r="D376" s="69" t="s">
        <v>862</v>
      </c>
      <c r="E376" s="12" t="s">
        <v>367</v>
      </c>
      <c r="F376" s="13" t="s">
        <v>680</v>
      </c>
      <c r="G376" s="14">
        <v>0.0</v>
      </c>
      <c r="H376" s="15">
        <v>680.0</v>
      </c>
      <c r="I376" s="14"/>
      <c r="J376" s="15">
        <v>680.0</v>
      </c>
      <c r="K376" s="14"/>
      <c r="L376" s="14">
        <v>600.0</v>
      </c>
      <c r="M376" s="14"/>
      <c r="N376" s="16">
        <v>381.0</v>
      </c>
      <c r="O376" s="3">
        <f t="shared" si="1"/>
        <v>899</v>
      </c>
      <c r="P376" s="56" t="s">
        <v>863</v>
      </c>
      <c r="Q376" s="18" t="s">
        <v>196</v>
      </c>
      <c r="R376" s="18" t="s">
        <v>550</v>
      </c>
      <c r="S376" s="19" t="s">
        <v>864</v>
      </c>
      <c r="T376" s="45" t="s">
        <v>1598</v>
      </c>
      <c r="U376" s="21"/>
      <c r="V376" s="21"/>
      <c r="W376" s="21"/>
      <c r="X376" s="21"/>
      <c r="Y376" s="21"/>
      <c r="Z376" s="21"/>
      <c r="AA376" s="21"/>
      <c r="AB376" s="21"/>
      <c r="AC376" s="21"/>
    </row>
    <row r="377" ht="18.0" customHeight="1">
      <c r="A377" s="8" t="s">
        <v>1279</v>
      </c>
      <c r="B377" s="9">
        <v>45344.0</v>
      </c>
      <c r="C377" s="68" t="s">
        <v>27</v>
      </c>
      <c r="D377" s="69" t="s">
        <v>865</v>
      </c>
      <c r="E377" s="12" t="s">
        <v>27</v>
      </c>
      <c r="F377" s="13" t="s">
        <v>680</v>
      </c>
      <c r="G377" s="14"/>
      <c r="H377" s="15">
        <v>1278.0</v>
      </c>
      <c r="I377" s="14"/>
      <c r="J377" s="15">
        <v>1278.0</v>
      </c>
      <c r="K377" s="14"/>
      <c r="L377" s="14"/>
      <c r="M377" s="14">
        <v>410.0</v>
      </c>
      <c r="N377" s="16">
        <v>205.0</v>
      </c>
      <c r="O377" s="3">
        <f t="shared" si="1"/>
        <v>1483</v>
      </c>
      <c r="P377" s="56" t="s">
        <v>1217</v>
      </c>
      <c r="Q377" s="18" t="s">
        <v>30</v>
      </c>
      <c r="R377" s="18" t="s">
        <v>577</v>
      </c>
      <c r="S377" s="19" t="s">
        <v>867</v>
      </c>
      <c r="T377" s="45"/>
      <c r="U377" s="21"/>
      <c r="V377" s="21"/>
      <c r="W377" s="21"/>
      <c r="X377" s="21"/>
      <c r="Y377" s="21"/>
      <c r="Z377" s="21"/>
      <c r="AA377" s="21"/>
      <c r="AB377" s="21"/>
      <c r="AC377" s="21"/>
    </row>
    <row r="378" ht="18.0" customHeight="1">
      <c r="A378" s="8" t="s">
        <v>1279</v>
      </c>
      <c r="B378" s="9">
        <v>45345.0</v>
      </c>
      <c r="C378" s="68" t="s">
        <v>20</v>
      </c>
      <c r="D378" s="69" t="s">
        <v>868</v>
      </c>
      <c r="E378" s="12" t="s">
        <v>367</v>
      </c>
      <c r="F378" s="13" t="s">
        <v>680</v>
      </c>
      <c r="G378" s="14">
        <v>4000.0</v>
      </c>
      <c r="H378" s="15">
        <v>724.0</v>
      </c>
      <c r="I378" s="14"/>
      <c r="J378" s="15">
        <v>724.0</v>
      </c>
      <c r="K378" s="14"/>
      <c r="L378" s="14"/>
      <c r="M378" s="14"/>
      <c r="N378" s="16"/>
      <c r="O378" s="3">
        <f t="shared" si="1"/>
        <v>724</v>
      </c>
      <c r="P378" s="56"/>
      <c r="Q378" s="18" t="s">
        <v>647</v>
      </c>
      <c r="R378" s="18" t="s">
        <v>550</v>
      </c>
      <c r="S378" s="19" t="s">
        <v>869</v>
      </c>
      <c r="T378" s="45" t="s">
        <v>1599</v>
      </c>
      <c r="U378" s="21"/>
      <c r="V378" s="21"/>
      <c r="W378" s="21"/>
      <c r="X378" s="21"/>
      <c r="Y378" s="21"/>
      <c r="Z378" s="21"/>
      <c r="AA378" s="21"/>
      <c r="AB378" s="21"/>
      <c r="AC378" s="21"/>
    </row>
    <row r="379" ht="18.0" customHeight="1">
      <c r="A379" s="8" t="s">
        <v>1279</v>
      </c>
      <c r="B379" s="9">
        <v>45345.0</v>
      </c>
      <c r="C379" s="68" t="s">
        <v>20</v>
      </c>
      <c r="D379" s="69" t="s">
        <v>870</v>
      </c>
      <c r="E379" s="12" t="s">
        <v>367</v>
      </c>
      <c r="F379" s="13" t="s">
        <v>610</v>
      </c>
      <c r="G379" s="14">
        <v>0.0</v>
      </c>
      <c r="H379" s="15">
        <v>382.0</v>
      </c>
      <c r="I379" s="14"/>
      <c r="J379" s="15">
        <v>382.0</v>
      </c>
      <c r="K379" s="14"/>
      <c r="L379" s="14"/>
      <c r="M379" s="14"/>
      <c r="N379" s="16"/>
      <c r="O379" s="3">
        <f t="shared" si="1"/>
        <v>382</v>
      </c>
      <c r="P379" s="56"/>
      <c r="Q379" s="18" t="s">
        <v>647</v>
      </c>
      <c r="R379" s="18" t="s">
        <v>550</v>
      </c>
      <c r="S379" s="19" t="s">
        <v>871</v>
      </c>
      <c r="T379" s="45" t="s">
        <v>1600</v>
      </c>
      <c r="U379" s="21"/>
      <c r="V379" s="21"/>
      <c r="W379" s="21"/>
      <c r="X379" s="21"/>
      <c r="Y379" s="21"/>
      <c r="Z379" s="21"/>
      <c r="AA379" s="21"/>
      <c r="AB379" s="21"/>
      <c r="AC379" s="21"/>
    </row>
    <row r="380" ht="18.0" customHeight="1">
      <c r="A380" s="8" t="s">
        <v>1279</v>
      </c>
      <c r="B380" s="9">
        <v>45349.0</v>
      </c>
      <c r="C380" s="68" t="s">
        <v>20</v>
      </c>
      <c r="D380" s="69" t="s">
        <v>872</v>
      </c>
      <c r="E380" s="12" t="s">
        <v>367</v>
      </c>
      <c r="F380" s="13" t="s">
        <v>680</v>
      </c>
      <c r="G380" s="14">
        <v>3400.0</v>
      </c>
      <c r="H380" s="15">
        <v>724.0</v>
      </c>
      <c r="I380" s="14"/>
      <c r="J380" s="15">
        <v>724.0</v>
      </c>
      <c r="K380" s="14"/>
      <c r="L380" s="14"/>
      <c r="M380" s="14"/>
      <c r="N380" s="16"/>
      <c r="O380" s="3">
        <f t="shared" si="1"/>
        <v>724</v>
      </c>
      <c r="P380" s="56"/>
      <c r="Q380" s="18" t="s">
        <v>647</v>
      </c>
      <c r="R380" s="18" t="s">
        <v>550</v>
      </c>
      <c r="S380" s="19" t="s">
        <v>873</v>
      </c>
      <c r="T380" s="45" t="s">
        <v>1601</v>
      </c>
      <c r="U380" s="21"/>
      <c r="V380" s="21"/>
      <c r="W380" s="21"/>
      <c r="X380" s="21"/>
      <c r="Y380" s="21"/>
      <c r="Z380" s="21"/>
      <c r="AA380" s="21"/>
      <c r="AB380" s="21"/>
      <c r="AC380" s="21"/>
    </row>
    <row r="381" ht="18.0" customHeight="1">
      <c r="A381" s="8" t="s">
        <v>1279</v>
      </c>
      <c r="B381" s="9">
        <v>45349.0</v>
      </c>
      <c r="C381" s="68" t="s">
        <v>27</v>
      </c>
      <c r="D381" s="69" t="s">
        <v>874</v>
      </c>
      <c r="E381" s="12" t="s">
        <v>367</v>
      </c>
      <c r="F381" s="13" t="s">
        <v>392</v>
      </c>
      <c r="G381" s="14">
        <v>840.0</v>
      </c>
      <c r="H381" s="15"/>
      <c r="I381" s="14"/>
      <c r="J381" s="15"/>
      <c r="K381" s="14"/>
      <c r="L381" s="14">
        <v>840.0</v>
      </c>
      <c r="M381" s="14"/>
      <c r="N381" s="16"/>
      <c r="O381" s="3">
        <f t="shared" si="1"/>
        <v>840</v>
      </c>
      <c r="P381" s="56"/>
      <c r="Q381" s="18" t="s">
        <v>384</v>
      </c>
      <c r="R381" s="18" t="s">
        <v>550</v>
      </c>
      <c r="S381" s="19" t="s">
        <v>410</v>
      </c>
      <c r="T381" s="45" t="s">
        <v>1602</v>
      </c>
      <c r="U381" s="21"/>
      <c r="V381" s="21"/>
      <c r="W381" s="21"/>
      <c r="X381" s="21"/>
      <c r="Y381" s="21"/>
      <c r="Z381" s="21"/>
      <c r="AA381" s="21"/>
      <c r="AB381" s="21"/>
      <c r="AC381" s="21"/>
    </row>
    <row r="382" ht="18.0" customHeight="1">
      <c r="A382" s="8" t="s">
        <v>1279</v>
      </c>
      <c r="B382" s="9">
        <v>45357.0</v>
      </c>
      <c r="C382" s="68" t="s">
        <v>20</v>
      </c>
      <c r="D382" s="69" t="s">
        <v>875</v>
      </c>
      <c r="E382" s="12" t="s">
        <v>367</v>
      </c>
      <c r="F382" s="13" t="s">
        <v>680</v>
      </c>
      <c r="G382" s="14">
        <v>4000.0</v>
      </c>
      <c r="H382" s="15">
        <v>724.0</v>
      </c>
      <c r="I382" s="14"/>
      <c r="J382" s="15">
        <v>724.0</v>
      </c>
      <c r="K382" s="14"/>
      <c r="L382" s="14"/>
      <c r="M382" s="14"/>
      <c r="N382" s="16"/>
      <c r="O382" s="3">
        <f t="shared" si="1"/>
        <v>724</v>
      </c>
      <c r="P382" s="56"/>
      <c r="Q382" s="18" t="s">
        <v>454</v>
      </c>
      <c r="R382" s="18" t="s">
        <v>570</v>
      </c>
      <c r="S382" s="19" t="s">
        <v>876</v>
      </c>
      <c r="T382" s="45" t="s">
        <v>1603</v>
      </c>
      <c r="U382" s="21"/>
      <c r="V382" s="21"/>
      <c r="W382" s="21"/>
      <c r="X382" s="21"/>
      <c r="Y382" s="21"/>
      <c r="Z382" s="21"/>
      <c r="AA382" s="21"/>
      <c r="AB382" s="21"/>
      <c r="AC382" s="21"/>
    </row>
    <row r="383" ht="18.0" customHeight="1">
      <c r="A383" s="8" t="s">
        <v>1279</v>
      </c>
      <c r="B383" s="9">
        <v>45357.0</v>
      </c>
      <c r="C383" s="68" t="s">
        <v>20</v>
      </c>
      <c r="D383" s="69" t="s">
        <v>877</v>
      </c>
      <c r="E383" s="12" t="s">
        <v>367</v>
      </c>
      <c r="F383" s="13" t="s">
        <v>680</v>
      </c>
      <c r="G383" s="14">
        <v>4000.0</v>
      </c>
      <c r="H383" s="15">
        <v>724.0</v>
      </c>
      <c r="I383" s="14"/>
      <c r="J383" s="15">
        <v>724.0</v>
      </c>
      <c r="K383" s="14"/>
      <c r="L383" s="14"/>
      <c r="M383" s="14">
        <v>410.0</v>
      </c>
      <c r="N383" s="16"/>
      <c r="O383" s="3">
        <f t="shared" si="1"/>
        <v>1134</v>
      </c>
      <c r="P383" s="56"/>
      <c r="Q383" s="18" t="s">
        <v>101</v>
      </c>
      <c r="R383" s="18" t="s">
        <v>570</v>
      </c>
      <c r="S383" s="19" t="s">
        <v>878</v>
      </c>
      <c r="T383" s="45" t="s">
        <v>1604</v>
      </c>
      <c r="U383" s="21"/>
      <c r="V383" s="21"/>
      <c r="W383" s="21"/>
      <c r="X383" s="21"/>
      <c r="Y383" s="21"/>
      <c r="Z383" s="21"/>
      <c r="AA383" s="21"/>
      <c r="AB383" s="21"/>
      <c r="AC383" s="21"/>
    </row>
    <row r="384" ht="18.0" customHeight="1">
      <c r="A384" s="8" t="s">
        <v>1279</v>
      </c>
      <c r="B384" s="9">
        <v>45366.0</v>
      </c>
      <c r="C384" s="68" t="s">
        <v>20</v>
      </c>
      <c r="D384" s="69" t="s">
        <v>881</v>
      </c>
      <c r="E384" s="12" t="s">
        <v>367</v>
      </c>
      <c r="F384" s="13" t="s">
        <v>680</v>
      </c>
      <c r="G384" s="14">
        <f>4000+2000</f>
        <v>6000</v>
      </c>
      <c r="H384" s="15">
        <v>724.0</v>
      </c>
      <c r="I384" s="14"/>
      <c r="J384" s="15">
        <v>724.0</v>
      </c>
      <c r="K384" s="14"/>
      <c r="L384" s="14"/>
      <c r="M384" s="14"/>
      <c r="N384" s="16"/>
      <c r="O384" s="3">
        <f t="shared" si="1"/>
        <v>724</v>
      </c>
      <c r="P384" s="56"/>
      <c r="Q384" s="18" t="s">
        <v>34</v>
      </c>
      <c r="R384" s="18" t="s">
        <v>570</v>
      </c>
      <c r="S384" s="19" t="s">
        <v>882</v>
      </c>
      <c r="T384" s="45" t="s">
        <v>1605</v>
      </c>
      <c r="U384" s="21"/>
      <c r="V384" s="21"/>
      <c r="W384" s="21"/>
      <c r="X384" s="21"/>
      <c r="Y384" s="21"/>
      <c r="Z384" s="21"/>
      <c r="AA384" s="21"/>
      <c r="AB384" s="21"/>
      <c r="AC384" s="21"/>
    </row>
    <row r="385" ht="18.0" customHeight="1">
      <c r="A385" s="8" t="s">
        <v>1279</v>
      </c>
      <c r="B385" s="9">
        <v>45366.0</v>
      </c>
      <c r="C385" s="68" t="s">
        <v>20</v>
      </c>
      <c r="D385" s="69" t="s">
        <v>883</v>
      </c>
      <c r="E385" s="12" t="s">
        <v>367</v>
      </c>
      <c r="F385" s="13" t="s">
        <v>39</v>
      </c>
      <c r="G385" s="14">
        <v>4000.0</v>
      </c>
      <c r="H385" s="15">
        <v>1044.0</v>
      </c>
      <c r="I385" s="14"/>
      <c r="J385" s="15">
        <v>1044.0</v>
      </c>
      <c r="K385" s="14"/>
      <c r="L385" s="14"/>
      <c r="M385" s="14"/>
      <c r="N385" s="16"/>
      <c r="O385" s="3">
        <f t="shared" si="1"/>
        <v>1044</v>
      </c>
      <c r="P385" s="56"/>
      <c r="Q385" s="18" t="s">
        <v>34</v>
      </c>
      <c r="R385" s="18" t="s">
        <v>570</v>
      </c>
      <c r="S385" s="19" t="s">
        <v>884</v>
      </c>
      <c r="T385" s="45" t="s">
        <v>1606</v>
      </c>
      <c r="U385" s="21"/>
      <c r="V385" s="21"/>
      <c r="W385" s="21"/>
      <c r="X385" s="21"/>
      <c r="Y385" s="21"/>
      <c r="Z385" s="21"/>
      <c r="AA385" s="21"/>
      <c r="AB385" s="21"/>
      <c r="AC385" s="21"/>
    </row>
    <row r="386" ht="18.0" customHeight="1">
      <c r="A386" s="8" t="s">
        <v>1279</v>
      </c>
      <c r="B386" s="9">
        <v>45370.0</v>
      </c>
      <c r="C386" s="68" t="s">
        <v>20</v>
      </c>
      <c r="D386" s="69" t="s">
        <v>885</v>
      </c>
      <c r="E386" s="12" t="s">
        <v>367</v>
      </c>
      <c r="F386" s="13" t="s">
        <v>680</v>
      </c>
      <c r="G386" s="14">
        <v>4000.0</v>
      </c>
      <c r="H386" s="15">
        <v>724.0</v>
      </c>
      <c r="I386" s="14"/>
      <c r="J386" s="15">
        <v>724.0</v>
      </c>
      <c r="K386" s="14"/>
      <c r="L386" s="14"/>
      <c r="M386" s="14"/>
      <c r="N386" s="16"/>
      <c r="O386" s="3">
        <f t="shared" si="1"/>
        <v>724</v>
      </c>
      <c r="P386" s="56"/>
      <c r="Q386" s="18" t="s">
        <v>510</v>
      </c>
      <c r="R386" s="18" t="s">
        <v>570</v>
      </c>
      <c r="S386" s="19" t="s">
        <v>886</v>
      </c>
      <c r="T386" s="45" t="s">
        <v>1607</v>
      </c>
      <c r="U386" s="21"/>
      <c r="V386" s="21"/>
      <c r="W386" s="21"/>
      <c r="X386" s="21"/>
      <c r="Y386" s="21"/>
      <c r="Z386" s="21"/>
      <c r="AA386" s="21"/>
      <c r="AB386" s="21"/>
      <c r="AC386" s="21"/>
    </row>
    <row r="387" ht="18.0" customHeight="1">
      <c r="A387" s="8" t="s">
        <v>1279</v>
      </c>
      <c r="B387" s="9">
        <v>45378.0</v>
      </c>
      <c r="C387" s="68" t="s">
        <v>20</v>
      </c>
      <c r="D387" s="69" t="s">
        <v>887</v>
      </c>
      <c r="E387" s="12" t="s">
        <v>367</v>
      </c>
      <c r="F387" s="13" t="s">
        <v>680</v>
      </c>
      <c r="G387" s="14">
        <v>4000.0</v>
      </c>
      <c r="H387" s="15">
        <v>724.0</v>
      </c>
      <c r="I387" s="14"/>
      <c r="J387" s="15">
        <v>724.0</v>
      </c>
      <c r="K387" s="14"/>
      <c r="L387" s="14">
        <v>450.0</v>
      </c>
      <c r="M387" s="14"/>
      <c r="N387" s="16"/>
      <c r="O387" s="3">
        <f t="shared" si="1"/>
        <v>1174</v>
      </c>
      <c r="P387" s="56"/>
      <c r="Q387" s="18" t="s">
        <v>384</v>
      </c>
      <c r="R387" s="18" t="s">
        <v>570</v>
      </c>
      <c r="S387" s="19" t="s">
        <v>888</v>
      </c>
      <c r="T387" s="45" t="s">
        <v>1608</v>
      </c>
      <c r="U387" s="21"/>
      <c r="V387" s="21"/>
      <c r="W387" s="21"/>
      <c r="X387" s="21"/>
      <c r="Y387" s="21"/>
      <c r="Z387" s="21"/>
      <c r="AA387" s="21"/>
      <c r="AB387" s="21"/>
      <c r="AC387" s="21"/>
    </row>
    <row r="388" ht="18.0" customHeight="1">
      <c r="A388" s="8" t="s">
        <v>1279</v>
      </c>
      <c r="B388" s="9">
        <v>45383.0</v>
      </c>
      <c r="C388" s="68" t="s">
        <v>20</v>
      </c>
      <c r="D388" s="69" t="s">
        <v>889</v>
      </c>
      <c r="E388" s="12" t="s">
        <v>367</v>
      </c>
      <c r="F388" s="13" t="s">
        <v>680</v>
      </c>
      <c r="G388" s="14">
        <v>4000.0</v>
      </c>
      <c r="H388" s="15">
        <v>724.0</v>
      </c>
      <c r="I388" s="14"/>
      <c r="J388" s="15">
        <v>724.0</v>
      </c>
      <c r="K388" s="14"/>
      <c r="L388" s="14"/>
      <c r="M388" s="14"/>
      <c r="N388" s="16"/>
      <c r="O388" s="3">
        <f t="shared" si="1"/>
        <v>724</v>
      </c>
      <c r="P388" s="56"/>
      <c r="Q388" s="18" t="s">
        <v>446</v>
      </c>
      <c r="R388" s="18" t="s">
        <v>25</v>
      </c>
      <c r="S388" s="19" t="s">
        <v>890</v>
      </c>
      <c r="T388" s="45" t="s">
        <v>1609</v>
      </c>
      <c r="U388" s="21"/>
      <c r="V388" s="21"/>
      <c r="W388" s="21"/>
      <c r="X388" s="21"/>
      <c r="Y388" s="21"/>
      <c r="Z388" s="21"/>
      <c r="AA388" s="21"/>
      <c r="AB388" s="21"/>
      <c r="AC388" s="21"/>
    </row>
    <row r="389" ht="18.0" customHeight="1">
      <c r="A389" s="8" t="s">
        <v>1279</v>
      </c>
      <c r="B389" s="9">
        <v>45387.0</v>
      </c>
      <c r="C389" s="68" t="s">
        <v>27</v>
      </c>
      <c r="D389" s="69" t="s">
        <v>891</v>
      </c>
      <c r="E389" s="12" t="s">
        <v>27</v>
      </c>
      <c r="F389" s="13" t="s">
        <v>680</v>
      </c>
      <c r="G389" s="14">
        <v>6000.0</v>
      </c>
      <c r="H389" s="15">
        <v>1193.0</v>
      </c>
      <c r="I389" s="14"/>
      <c r="J389" s="15">
        <v>1193.0</v>
      </c>
      <c r="K389" s="14"/>
      <c r="L389" s="14"/>
      <c r="M389" s="14"/>
      <c r="N389" s="16"/>
      <c r="O389" s="3">
        <f t="shared" si="1"/>
        <v>1193</v>
      </c>
      <c r="P389" s="56"/>
      <c r="Q389" s="18" t="s">
        <v>101</v>
      </c>
      <c r="R389" s="18">
        <f>MONTH(B389)</f>
        <v>4</v>
      </c>
      <c r="S389" s="19" t="s">
        <v>892</v>
      </c>
      <c r="T389" s="45" t="s">
        <v>1610</v>
      </c>
      <c r="U389" s="21"/>
      <c r="V389" s="21"/>
      <c r="W389" s="21"/>
      <c r="X389" s="21"/>
      <c r="Y389" s="21"/>
      <c r="Z389" s="21"/>
      <c r="AA389" s="21"/>
      <c r="AB389" s="21"/>
      <c r="AC389" s="21"/>
    </row>
    <row r="390" ht="18.0" customHeight="1">
      <c r="A390" s="8" t="s">
        <v>1279</v>
      </c>
      <c r="B390" s="9">
        <v>45390.0</v>
      </c>
      <c r="C390" s="68" t="s">
        <v>20</v>
      </c>
      <c r="D390" s="69" t="s">
        <v>893</v>
      </c>
      <c r="E390" s="12" t="s">
        <v>367</v>
      </c>
      <c r="F390" s="13" t="s">
        <v>680</v>
      </c>
      <c r="G390" s="14">
        <v>2000.0</v>
      </c>
      <c r="H390" s="15">
        <v>1449.0</v>
      </c>
      <c r="I390" s="14"/>
      <c r="J390" s="15">
        <v>1449.0</v>
      </c>
      <c r="K390" s="14"/>
      <c r="L390" s="14"/>
      <c r="M390" s="14">
        <v>340.0</v>
      </c>
      <c r="N390" s="16"/>
      <c r="O390" s="3">
        <f t="shared" si="1"/>
        <v>1789</v>
      </c>
      <c r="P390" s="56"/>
      <c r="Q390" s="18" t="s">
        <v>446</v>
      </c>
      <c r="R390" s="18" t="s">
        <v>25</v>
      </c>
      <c r="S390" s="19" t="s">
        <v>894</v>
      </c>
      <c r="T390" s="45" t="s">
        <v>1611</v>
      </c>
      <c r="U390" s="21"/>
      <c r="V390" s="21"/>
      <c r="W390" s="21"/>
      <c r="X390" s="21"/>
      <c r="Y390" s="21"/>
      <c r="Z390" s="21"/>
      <c r="AA390" s="21"/>
      <c r="AB390" s="21"/>
      <c r="AC390" s="21"/>
    </row>
    <row r="391" ht="18.0" customHeight="1">
      <c r="A391" s="8" t="s">
        <v>1279</v>
      </c>
      <c r="B391" s="9">
        <v>45391.0</v>
      </c>
      <c r="C391" s="68" t="s">
        <v>27</v>
      </c>
      <c r="D391" s="69" t="s">
        <v>895</v>
      </c>
      <c r="E391" s="12" t="s">
        <v>27</v>
      </c>
      <c r="F391" s="13" t="s">
        <v>680</v>
      </c>
      <c r="G391" s="14">
        <v>4000.0</v>
      </c>
      <c r="H391" s="15">
        <v>724.0</v>
      </c>
      <c r="I391" s="14"/>
      <c r="J391" s="15">
        <v>724.0</v>
      </c>
      <c r="K391" s="14"/>
      <c r="L391" s="14"/>
      <c r="M391" s="14"/>
      <c r="N391" s="16"/>
      <c r="O391" s="3">
        <f t="shared" si="1"/>
        <v>724</v>
      </c>
      <c r="P391" s="56"/>
      <c r="Q391" s="18" t="s">
        <v>446</v>
      </c>
      <c r="R391" s="18">
        <f>MONTH(B391)</f>
        <v>4</v>
      </c>
      <c r="S391" s="19" t="s">
        <v>896</v>
      </c>
      <c r="T391" s="45"/>
      <c r="U391" s="21"/>
      <c r="V391" s="21"/>
      <c r="W391" s="21"/>
      <c r="X391" s="21"/>
      <c r="Y391" s="21"/>
      <c r="Z391" s="21"/>
      <c r="AA391" s="21"/>
      <c r="AB391" s="21"/>
      <c r="AC391" s="21"/>
    </row>
    <row r="392" ht="18.0" customHeight="1">
      <c r="A392" s="8" t="s">
        <v>1279</v>
      </c>
      <c r="B392" s="9">
        <v>43588.0</v>
      </c>
      <c r="C392" s="68" t="s">
        <v>27</v>
      </c>
      <c r="D392" s="69" t="s">
        <v>897</v>
      </c>
      <c r="E392" s="12" t="s">
        <v>367</v>
      </c>
      <c r="F392" s="13" t="s">
        <v>23</v>
      </c>
      <c r="G392" s="14">
        <v>0.0</v>
      </c>
      <c r="H392" s="15">
        <v>420.0</v>
      </c>
      <c r="I392" s="14"/>
      <c r="J392" s="15">
        <v>420.0</v>
      </c>
      <c r="K392" s="14"/>
      <c r="L392" s="14"/>
      <c r="M392" s="14"/>
      <c r="N392" s="16"/>
      <c r="O392" s="3">
        <f t="shared" si="1"/>
        <v>420</v>
      </c>
      <c r="P392" s="56"/>
      <c r="Q392" s="18" t="s">
        <v>101</v>
      </c>
      <c r="R392" s="18" t="s">
        <v>93</v>
      </c>
      <c r="S392" s="19" t="s">
        <v>898</v>
      </c>
      <c r="T392" s="45" t="s">
        <v>1612</v>
      </c>
      <c r="U392" s="21"/>
      <c r="V392" s="21"/>
      <c r="W392" s="21"/>
      <c r="X392" s="21"/>
      <c r="Y392" s="21"/>
      <c r="Z392" s="21"/>
      <c r="AA392" s="21"/>
      <c r="AB392" s="21"/>
      <c r="AC392" s="21"/>
    </row>
    <row r="393" ht="18.0" customHeight="1">
      <c r="A393" s="8" t="s">
        <v>1279</v>
      </c>
      <c r="B393" s="9">
        <v>45398.0</v>
      </c>
      <c r="C393" s="68" t="s">
        <v>20</v>
      </c>
      <c r="D393" s="69" t="s">
        <v>899</v>
      </c>
      <c r="E393" s="12" t="s">
        <v>367</v>
      </c>
      <c r="F393" s="13" t="s">
        <v>680</v>
      </c>
      <c r="G393" s="14">
        <v>4000.0</v>
      </c>
      <c r="H393" s="15">
        <v>724.0</v>
      </c>
      <c r="I393" s="14"/>
      <c r="J393" s="15">
        <v>724.0</v>
      </c>
      <c r="K393" s="14"/>
      <c r="L393" s="14"/>
      <c r="M393" s="14"/>
      <c r="N393" s="16"/>
      <c r="O393" s="3">
        <f t="shared" si="1"/>
        <v>724</v>
      </c>
      <c r="P393" s="56"/>
      <c r="Q393" s="18">
        <f t="shared" ref="Q393:Q396" si="2">DAY(B393)</f>
        <v>16</v>
      </c>
      <c r="R393" s="18" t="s">
        <v>25</v>
      </c>
      <c r="S393" s="19" t="s">
        <v>900</v>
      </c>
      <c r="T393" s="45" t="s">
        <v>1613</v>
      </c>
      <c r="U393" s="21"/>
      <c r="V393" s="21"/>
      <c r="W393" s="21"/>
      <c r="X393" s="21"/>
      <c r="Y393" s="21"/>
      <c r="Z393" s="21"/>
      <c r="AA393" s="21"/>
      <c r="AB393" s="21"/>
      <c r="AC393" s="21"/>
    </row>
    <row r="394" ht="18.0" customHeight="1">
      <c r="A394" s="8" t="s">
        <v>1279</v>
      </c>
      <c r="B394" s="9">
        <v>45399.0</v>
      </c>
      <c r="C394" s="68" t="s">
        <v>20</v>
      </c>
      <c r="D394" s="69" t="s">
        <v>901</v>
      </c>
      <c r="E394" s="12" t="s">
        <v>367</v>
      </c>
      <c r="F394" s="13" t="s">
        <v>453</v>
      </c>
      <c r="G394" s="14">
        <v>4000.0</v>
      </c>
      <c r="H394" s="15">
        <v>1044.0</v>
      </c>
      <c r="I394" s="14"/>
      <c r="J394" s="15">
        <v>1044.0</v>
      </c>
      <c r="K394" s="14"/>
      <c r="L394" s="14"/>
      <c r="M394" s="14">
        <v>820.0</v>
      </c>
      <c r="N394" s="16"/>
      <c r="O394" s="3">
        <f t="shared" si="1"/>
        <v>1864</v>
      </c>
      <c r="P394" s="56"/>
      <c r="Q394" s="18">
        <f t="shared" si="2"/>
        <v>17</v>
      </c>
      <c r="R394" s="18" t="s">
        <v>25</v>
      </c>
      <c r="S394" s="19" t="s">
        <v>902</v>
      </c>
      <c r="T394" s="45" t="s">
        <v>1614</v>
      </c>
      <c r="U394" s="21"/>
      <c r="V394" s="21"/>
      <c r="W394" s="21"/>
      <c r="X394" s="21"/>
      <c r="Y394" s="21"/>
      <c r="Z394" s="21"/>
      <c r="AA394" s="21"/>
      <c r="AB394" s="21"/>
      <c r="AC394" s="21"/>
    </row>
    <row r="395" ht="18.0" customHeight="1">
      <c r="A395" s="8" t="s">
        <v>1279</v>
      </c>
      <c r="B395" s="9">
        <v>45404.0</v>
      </c>
      <c r="C395" s="68" t="s">
        <v>20</v>
      </c>
      <c r="D395" s="69" t="s">
        <v>903</v>
      </c>
      <c r="E395" s="12" t="s">
        <v>367</v>
      </c>
      <c r="F395" s="13" t="s">
        <v>345</v>
      </c>
      <c r="G395" s="14">
        <v>4000.0</v>
      </c>
      <c r="H395" s="15">
        <v>724.0</v>
      </c>
      <c r="I395" s="14"/>
      <c r="J395" s="15">
        <v>724.0</v>
      </c>
      <c r="K395" s="14"/>
      <c r="L395" s="14"/>
      <c r="M395" s="14"/>
      <c r="N395" s="16"/>
      <c r="O395" s="3">
        <f t="shared" si="1"/>
        <v>724</v>
      </c>
      <c r="P395" s="56"/>
      <c r="Q395" s="18">
        <f t="shared" si="2"/>
        <v>22</v>
      </c>
      <c r="R395" s="18" t="s">
        <v>25</v>
      </c>
      <c r="S395" s="19" t="s">
        <v>904</v>
      </c>
      <c r="T395" s="45" t="s">
        <v>1615</v>
      </c>
      <c r="U395" s="21"/>
      <c r="V395" s="21"/>
      <c r="W395" s="21"/>
      <c r="X395" s="21"/>
      <c r="Y395" s="21"/>
      <c r="Z395" s="21"/>
      <c r="AA395" s="21"/>
      <c r="AB395" s="21"/>
      <c r="AC395" s="21"/>
    </row>
    <row r="396" ht="18.0" customHeight="1">
      <c r="A396" s="8" t="s">
        <v>1279</v>
      </c>
      <c r="B396" s="9">
        <v>45407.0</v>
      </c>
      <c r="C396" s="68" t="s">
        <v>20</v>
      </c>
      <c r="D396" s="69" t="s">
        <v>905</v>
      </c>
      <c r="E396" s="12" t="s">
        <v>367</v>
      </c>
      <c r="F396" s="13" t="s">
        <v>680</v>
      </c>
      <c r="G396" s="14">
        <v>4000.0</v>
      </c>
      <c r="H396" s="15">
        <v>724.0</v>
      </c>
      <c r="I396" s="14"/>
      <c r="J396" s="15">
        <v>724.0</v>
      </c>
      <c r="K396" s="14"/>
      <c r="L396" s="14"/>
      <c r="M396" s="14"/>
      <c r="N396" s="16"/>
      <c r="O396" s="3">
        <f t="shared" si="1"/>
        <v>724</v>
      </c>
      <c r="P396" s="56"/>
      <c r="Q396" s="18">
        <f t="shared" si="2"/>
        <v>25</v>
      </c>
      <c r="R396" s="18" t="s">
        <v>25</v>
      </c>
      <c r="S396" s="19" t="s">
        <v>906</v>
      </c>
      <c r="T396" s="45" t="s">
        <v>1616</v>
      </c>
      <c r="U396" s="21"/>
      <c r="V396" s="21"/>
      <c r="W396" s="21"/>
      <c r="X396" s="21"/>
      <c r="Y396" s="21"/>
      <c r="Z396" s="21"/>
      <c r="AA396" s="21"/>
      <c r="AB396" s="21"/>
      <c r="AC396" s="21"/>
    </row>
    <row r="397" ht="18.0" customHeight="1">
      <c r="A397" s="8" t="s">
        <v>1279</v>
      </c>
      <c r="B397" s="9">
        <v>45408.0</v>
      </c>
      <c r="C397" s="68" t="s">
        <v>20</v>
      </c>
      <c r="D397" s="69" t="s">
        <v>907</v>
      </c>
      <c r="E397" s="12" t="s">
        <v>367</v>
      </c>
      <c r="F397" s="13" t="s">
        <v>680</v>
      </c>
      <c r="G397" s="14">
        <v>3500.0</v>
      </c>
      <c r="H397" s="15">
        <v>724.0</v>
      </c>
      <c r="I397" s="14"/>
      <c r="J397" s="15">
        <v>724.0</v>
      </c>
      <c r="K397" s="14"/>
      <c r="L397" s="14"/>
      <c r="M397" s="14">
        <v>410.0</v>
      </c>
      <c r="N397" s="16"/>
      <c r="O397" s="3">
        <f t="shared" si="1"/>
        <v>1134</v>
      </c>
      <c r="P397" s="56"/>
      <c r="Q397" s="18" t="s">
        <v>446</v>
      </c>
      <c r="R397" s="18" t="s">
        <v>25</v>
      </c>
      <c r="S397" s="19" t="s">
        <v>908</v>
      </c>
      <c r="T397" s="45" t="s">
        <v>1617</v>
      </c>
      <c r="U397" s="21"/>
      <c r="V397" s="21"/>
      <c r="W397" s="21"/>
      <c r="X397" s="21"/>
      <c r="Y397" s="21"/>
      <c r="Z397" s="21"/>
      <c r="AA397" s="21"/>
      <c r="AB397" s="21"/>
      <c r="AC397" s="21"/>
    </row>
    <row r="398" ht="18.0" customHeight="1">
      <c r="A398" s="8" t="s">
        <v>1279</v>
      </c>
      <c r="B398" s="9">
        <v>45343.0</v>
      </c>
      <c r="C398" s="68" t="s">
        <v>20</v>
      </c>
      <c r="D398" s="69" t="s">
        <v>909</v>
      </c>
      <c r="E398" s="12" t="s">
        <v>367</v>
      </c>
      <c r="F398" s="13" t="s">
        <v>680</v>
      </c>
      <c r="G398" s="14">
        <v>4000.0</v>
      </c>
      <c r="H398" s="15">
        <v>724.0</v>
      </c>
      <c r="I398" s="14"/>
      <c r="J398" s="15">
        <v>724.0</v>
      </c>
      <c r="K398" s="14"/>
      <c r="L398" s="14"/>
      <c r="M398" s="14"/>
      <c r="N398" s="16"/>
      <c r="O398" s="3">
        <f t="shared" si="1"/>
        <v>724</v>
      </c>
      <c r="P398" s="56"/>
      <c r="Q398" s="18" t="s">
        <v>406</v>
      </c>
      <c r="R398" s="18" t="s">
        <v>550</v>
      </c>
      <c r="S398" s="19" t="s">
        <v>910</v>
      </c>
      <c r="T398" s="45" t="s">
        <v>1618</v>
      </c>
      <c r="U398" s="21"/>
      <c r="V398" s="21"/>
      <c r="W398" s="21"/>
      <c r="X398" s="21"/>
      <c r="Y398" s="21"/>
      <c r="Z398" s="21"/>
      <c r="AA398" s="21"/>
      <c r="AB398" s="21"/>
      <c r="AC398" s="21"/>
    </row>
    <row r="399" ht="18.0" customHeight="1">
      <c r="A399" s="8" t="s">
        <v>1279</v>
      </c>
      <c r="B399" s="9">
        <v>45419.0</v>
      </c>
      <c r="C399" s="68" t="s">
        <v>20</v>
      </c>
      <c r="D399" s="69" t="s">
        <v>1219</v>
      </c>
      <c r="E399" s="12" t="s">
        <v>367</v>
      </c>
      <c r="F399" s="13" t="s">
        <v>680</v>
      </c>
      <c r="G399" s="14">
        <v>2800.0</v>
      </c>
      <c r="H399" s="15">
        <v>724.0</v>
      </c>
      <c r="I399" s="14"/>
      <c r="J399" s="15">
        <v>724.0</v>
      </c>
      <c r="K399" s="14"/>
      <c r="L399" s="14"/>
      <c r="M399" s="14"/>
      <c r="N399" s="16"/>
      <c r="O399" s="3">
        <f t="shared" si="1"/>
        <v>724</v>
      </c>
      <c r="P399" s="56"/>
      <c r="Q399" s="18" t="s">
        <v>454</v>
      </c>
      <c r="R399" s="18" t="s">
        <v>93</v>
      </c>
      <c r="S399" s="19" t="s">
        <v>912</v>
      </c>
      <c r="T399" s="45" t="s">
        <v>1619</v>
      </c>
      <c r="U399" s="21"/>
      <c r="V399" s="21"/>
      <c r="W399" s="21"/>
      <c r="X399" s="21"/>
      <c r="Y399" s="21"/>
      <c r="Z399" s="21"/>
      <c r="AA399" s="21"/>
      <c r="AB399" s="21"/>
      <c r="AC399" s="21"/>
    </row>
    <row r="400" ht="18.0" customHeight="1">
      <c r="A400" s="8" t="s">
        <v>1279</v>
      </c>
      <c r="B400" s="9">
        <v>45428.0</v>
      </c>
      <c r="C400" s="68" t="s">
        <v>20</v>
      </c>
      <c r="D400" s="69" t="s">
        <v>913</v>
      </c>
      <c r="E400" s="12" t="s">
        <v>367</v>
      </c>
      <c r="F400" s="13" t="s">
        <v>680</v>
      </c>
      <c r="G400" s="14">
        <v>4000.0</v>
      </c>
      <c r="H400" s="15">
        <v>724.0</v>
      </c>
      <c r="I400" s="14"/>
      <c r="J400" s="15">
        <v>724.0</v>
      </c>
      <c r="K400" s="14"/>
      <c r="L400" s="14"/>
      <c r="M400" s="14"/>
      <c r="N400" s="16"/>
      <c r="O400" s="3">
        <f t="shared" si="1"/>
        <v>724</v>
      </c>
      <c r="P400" s="56"/>
      <c r="Q400" s="18" t="s">
        <v>733</v>
      </c>
      <c r="R400" s="18" t="s">
        <v>93</v>
      </c>
      <c r="S400" s="19" t="s">
        <v>914</v>
      </c>
      <c r="T400" s="45" t="s">
        <v>1620</v>
      </c>
      <c r="U400" s="21"/>
      <c r="V400" s="21"/>
      <c r="W400" s="21"/>
      <c r="X400" s="21"/>
      <c r="Y400" s="21"/>
      <c r="Z400" s="21"/>
      <c r="AA400" s="21"/>
      <c r="AB400" s="21"/>
      <c r="AC400" s="21"/>
    </row>
    <row r="401" ht="18.0" customHeight="1">
      <c r="A401" s="8" t="s">
        <v>1279</v>
      </c>
      <c r="B401" s="9">
        <v>45432.0</v>
      </c>
      <c r="C401" s="68" t="s">
        <v>27</v>
      </c>
      <c r="D401" s="69" t="s">
        <v>917</v>
      </c>
      <c r="E401" s="12" t="s">
        <v>27</v>
      </c>
      <c r="F401" s="13" t="s">
        <v>680</v>
      </c>
      <c r="G401" s="14">
        <v>3400.0</v>
      </c>
      <c r="H401" s="15">
        <v>724.0</v>
      </c>
      <c r="I401" s="14"/>
      <c r="J401" s="15">
        <v>724.0</v>
      </c>
      <c r="K401" s="14"/>
      <c r="L401" s="14"/>
      <c r="M401" s="14"/>
      <c r="N401" s="16"/>
      <c r="O401" s="3">
        <f t="shared" si="1"/>
        <v>724</v>
      </c>
      <c r="P401" s="56"/>
      <c r="Q401" s="18" t="s">
        <v>30</v>
      </c>
      <c r="R401" s="18" t="s">
        <v>918</v>
      </c>
      <c r="S401" s="19" t="s">
        <v>919</v>
      </c>
      <c r="T401" s="45" t="s">
        <v>1621</v>
      </c>
      <c r="U401" s="21"/>
      <c r="V401" s="21"/>
      <c r="W401" s="21"/>
      <c r="X401" s="21"/>
      <c r="Y401" s="21"/>
      <c r="Z401" s="21"/>
      <c r="AA401" s="21"/>
      <c r="AB401" s="21"/>
      <c r="AC401" s="21"/>
    </row>
    <row r="402" ht="18.0" customHeight="1">
      <c r="A402" s="8" t="s">
        <v>1279</v>
      </c>
      <c r="B402" s="9">
        <v>45432.0</v>
      </c>
      <c r="C402" s="68" t="s">
        <v>27</v>
      </c>
      <c r="D402" s="69" t="s">
        <v>917</v>
      </c>
      <c r="E402" s="12" t="s">
        <v>367</v>
      </c>
      <c r="F402" s="13" t="s">
        <v>954</v>
      </c>
      <c r="G402" s="14">
        <v>1000.0</v>
      </c>
      <c r="H402" s="15"/>
      <c r="I402" s="14"/>
      <c r="J402" s="15"/>
      <c r="K402" s="14"/>
      <c r="L402" s="14">
        <v>600.0</v>
      </c>
      <c r="M402" s="14"/>
      <c r="N402" s="16"/>
      <c r="O402" s="3">
        <f t="shared" si="1"/>
        <v>600</v>
      </c>
      <c r="P402" s="56"/>
      <c r="Q402" s="18" t="s">
        <v>30</v>
      </c>
      <c r="R402" s="18" t="s">
        <v>93</v>
      </c>
      <c r="S402" s="19" t="s">
        <v>919</v>
      </c>
      <c r="T402" s="45" t="s">
        <v>1621</v>
      </c>
      <c r="U402" s="21"/>
      <c r="V402" s="21"/>
      <c r="W402" s="21"/>
      <c r="X402" s="21"/>
      <c r="Y402" s="21"/>
      <c r="Z402" s="21"/>
      <c r="AA402" s="21"/>
      <c r="AB402" s="21"/>
      <c r="AC402" s="21"/>
    </row>
    <row r="403" ht="18.0" customHeight="1">
      <c r="A403" s="8" t="s">
        <v>1279</v>
      </c>
      <c r="B403" s="9">
        <v>45441.0</v>
      </c>
      <c r="C403" s="68" t="s">
        <v>20</v>
      </c>
      <c r="D403" s="69" t="s">
        <v>920</v>
      </c>
      <c r="E403" s="12" t="s">
        <v>367</v>
      </c>
      <c r="F403" s="13" t="s">
        <v>680</v>
      </c>
      <c r="G403" s="14">
        <v>4000.0</v>
      </c>
      <c r="H403" s="15">
        <v>724.0</v>
      </c>
      <c r="I403" s="14"/>
      <c r="J403" s="15">
        <v>724.0</v>
      </c>
      <c r="K403" s="14"/>
      <c r="L403" s="14"/>
      <c r="M403" s="14"/>
      <c r="N403" s="16"/>
      <c r="O403" s="3">
        <f t="shared" si="1"/>
        <v>724</v>
      </c>
      <c r="P403" s="56"/>
      <c r="Q403" s="18" t="s">
        <v>596</v>
      </c>
      <c r="R403" s="18" t="s">
        <v>93</v>
      </c>
      <c r="S403" s="19" t="s">
        <v>921</v>
      </c>
      <c r="T403" s="45" t="s">
        <v>1622</v>
      </c>
      <c r="U403" s="21"/>
      <c r="V403" s="21"/>
      <c r="W403" s="21"/>
      <c r="X403" s="21"/>
      <c r="Y403" s="21"/>
      <c r="Z403" s="21"/>
      <c r="AA403" s="21"/>
      <c r="AB403" s="21"/>
      <c r="AC403" s="21"/>
    </row>
    <row r="404" ht="18.0" customHeight="1">
      <c r="A404" s="8" t="s">
        <v>1279</v>
      </c>
      <c r="B404" s="9">
        <v>45441.0</v>
      </c>
      <c r="C404" s="68" t="s">
        <v>27</v>
      </c>
      <c r="D404" s="69" t="s">
        <v>922</v>
      </c>
      <c r="E404" s="12" t="s">
        <v>27</v>
      </c>
      <c r="F404" s="13" t="s">
        <v>680</v>
      </c>
      <c r="G404" s="14">
        <v>0.0</v>
      </c>
      <c r="H404" s="15">
        <v>724.0</v>
      </c>
      <c r="I404" s="14"/>
      <c r="J404" s="15">
        <v>724.0</v>
      </c>
      <c r="K404" s="14"/>
      <c r="L404" s="14"/>
      <c r="M404" s="14"/>
      <c r="N404" s="16"/>
      <c r="O404" s="3">
        <f t="shared" si="1"/>
        <v>724</v>
      </c>
      <c r="P404" s="56"/>
      <c r="Q404" s="18" t="s">
        <v>34</v>
      </c>
      <c r="R404" s="18" t="s">
        <v>918</v>
      </c>
      <c r="S404" s="19" t="s">
        <v>923</v>
      </c>
      <c r="T404" s="45" t="s">
        <v>1623</v>
      </c>
      <c r="U404" s="21"/>
      <c r="V404" s="21"/>
      <c r="W404" s="21"/>
      <c r="X404" s="21"/>
      <c r="Y404" s="21"/>
      <c r="Z404" s="21"/>
      <c r="AA404" s="21"/>
      <c r="AB404" s="21"/>
      <c r="AC404" s="21"/>
    </row>
    <row r="405" ht="18.0" customHeight="1">
      <c r="A405" s="8" t="s">
        <v>1279</v>
      </c>
      <c r="B405" s="9">
        <v>45450.0</v>
      </c>
      <c r="C405" s="68" t="s">
        <v>67</v>
      </c>
      <c r="D405" s="69" t="s">
        <v>924</v>
      </c>
      <c r="E405" s="12" t="s">
        <v>367</v>
      </c>
      <c r="F405" s="13" t="s">
        <v>680</v>
      </c>
      <c r="G405" s="14">
        <v>4000.0</v>
      </c>
      <c r="H405" s="15">
        <v>680.0</v>
      </c>
      <c r="I405" s="14"/>
      <c r="J405" s="15">
        <v>724.0</v>
      </c>
      <c r="K405" s="14"/>
      <c r="L405" s="14"/>
      <c r="M405" s="14"/>
      <c r="N405" s="16"/>
      <c r="O405" s="3">
        <f t="shared" si="1"/>
        <v>724</v>
      </c>
      <c r="P405" s="56"/>
      <c r="Q405" s="18" t="s">
        <v>446</v>
      </c>
      <c r="R405" s="18" t="s">
        <v>101</v>
      </c>
      <c r="S405" s="19" t="s">
        <v>925</v>
      </c>
      <c r="T405" s="45" t="s">
        <v>1624</v>
      </c>
      <c r="U405" s="21"/>
      <c r="V405" s="21"/>
      <c r="W405" s="21"/>
      <c r="X405" s="21"/>
      <c r="Y405" s="21"/>
      <c r="Z405" s="21"/>
      <c r="AA405" s="21"/>
      <c r="AB405" s="21"/>
      <c r="AC405" s="21"/>
    </row>
    <row r="406" ht="18.0" customHeight="1">
      <c r="A406" s="8" t="s">
        <v>1279</v>
      </c>
      <c r="B406" s="9">
        <v>45462.0</v>
      </c>
      <c r="C406" s="68" t="s">
        <v>20</v>
      </c>
      <c r="D406" s="69" t="s">
        <v>926</v>
      </c>
      <c r="E406" s="12" t="s">
        <v>367</v>
      </c>
      <c r="F406" s="13" t="s">
        <v>39</v>
      </c>
      <c r="G406" s="14">
        <v>349.0</v>
      </c>
      <c r="H406" s="15">
        <v>349.0</v>
      </c>
      <c r="I406" s="14"/>
      <c r="J406" s="15">
        <v>372.0</v>
      </c>
      <c r="K406" s="14"/>
      <c r="L406" s="14"/>
      <c r="M406" s="14"/>
      <c r="N406" s="16"/>
      <c r="O406" s="3">
        <f t="shared" si="1"/>
        <v>372</v>
      </c>
      <c r="P406" s="56"/>
      <c r="Q406" s="18" t="s">
        <v>510</v>
      </c>
      <c r="R406" s="18" t="s">
        <v>101</v>
      </c>
      <c r="S406" s="19" t="s">
        <v>927</v>
      </c>
      <c r="T406" s="45" t="s">
        <v>1625</v>
      </c>
      <c r="U406" s="21"/>
      <c r="V406" s="21"/>
      <c r="W406" s="21"/>
      <c r="X406" s="21"/>
      <c r="Y406" s="21"/>
      <c r="Z406" s="21"/>
      <c r="AA406" s="21"/>
      <c r="AB406" s="21"/>
      <c r="AC406" s="21"/>
    </row>
    <row r="407" ht="18.0" customHeight="1">
      <c r="A407" s="8" t="s">
        <v>1279</v>
      </c>
      <c r="B407" s="9">
        <v>45464.0</v>
      </c>
      <c r="C407" s="68" t="s">
        <v>20</v>
      </c>
      <c r="D407" s="69" t="s">
        <v>928</v>
      </c>
      <c r="E407" s="12" t="s">
        <v>367</v>
      </c>
      <c r="F407" s="13" t="s">
        <v>453</v>
      </c>
      <c r="G407" s="14">
        <v>4000.0</v>
      </c>
      <c r="H407" s="15">
        <v>980.0</v>
      </c>
      <c r="I407" s="14"/>
      <c r="J407" s="15">
        <v>1044.0</v>
      </c>
      <c r="K407" s="14"/>
      <c r="L407" s="14"/>
      <c r="M407" s="14"/>
      <c r="N407" s="16"/>
      <c r="O407" s="3">
        <f t="shared" si="1"/>
        <v>1044</v>
      </c>
      <c r="P407" s="56"/>
      <c r="Q407" s="18" t="s">
        <v>406</v>
      </c>
      <c r="R407" s="18" t="s">
        <v>101</v>
      </c>
      <c r="S407" s="19" t="s">
        <v>929</v>
      </c>
      <c r="T407" s="45" t="s">
        <v>1626</v>
      </c>
      <c r="U407" s="21"/>
      <c r="V407" s="21"/>
      <c r="W407" s="21"/>
      <c r="X407" s="21"/>
      <c r="Y407" s="21"/>
      <c r="Z407" s="21"/>
      <c r="AA407" s="21"/>
      <c r="AB407" s="21"/>
      <c r="AC407" s="21"/>
    </row>
    <row r="408" ht="18.0" customHeight="1">
      <c r="A408" s="8" t="s">
        <v>1279</v>
      </c>
      <c r="B408" s="9">
        <v>45467.0</v>
      </c>
      <c r="C408" s="68" t="s">
        <v>20</v>
      </c>
      <c r="D408" s="69" t="s">
        <v>930</v>
      </c>
      <c r="E408" s="12" t="s">
        <v>367</v>
      </c>
      <c r="F408" s="13" t="s">
        <v>680</v>
      </c>
      <c r="G408" s="14">
        <v>780.0</v>
      </c>
      <c r="H408" s="15">
        <v>780.0</v>
      </c>
      <c r="I408" s="14"/>
      <c r="J408" s="15">
        <v>831.0</v>
      </c>
      <c r="K408" s="14"/>
      <c r="L408" s="14"/>
      <c r="M408" s="14"/>
      <c r="N408" s="16"/>
      <c r="O408" s="3">
        <f t="shared" si="1"/>
        <v>831</v>
      </c>
      <c r="P408" s="56"/>
      <c r="Q408" s="18" t="s">
        <v>503</v>
      </c>
      <c r="R408" s="18" t="s">
        <v>101</v>
      </c>
      <c r="S408" s="19" t="s">
        <v>931</v>
      </c>
      <c r="T408" s="45" t="s">
        <v>1627</v>
      </c>
      <c r="U408" s="21"/>
      <c r="V408" s="21"/>
      <c r="W408" s="21"/>
      <c r="X408" s="21"/>
      <c r="Y408" s="21"/>
      <c r="Z408" s="21"/>
      <c r="AA408" s="21"/>
      <c r="AB408" s="21"/>
      <c r="AC408" s="21"/>
    </row>
    <row r="409" ht="18.0" customHeight="1">
      <c r="A409" s="8" t="s">
        <v>1279</v>
      </c>
      <c r="B409" s="9">
        <v>45470.0</v>
      </c>
      <c r="C409" s="68" t="s">
        <v>20</v>
      </c>
      <c r="D409" s="69" t="s">
        <v>932</v>
      </c>
      <c r="E409" s="12" t="s">
        <v>367</v>
      </c>
      <c r="F409" s="13" t="s">
        <v>680</v>
      </c>
      <c r="G409" s="14">
        <v>4000.0</v>
      </c>
      <c r="H409" s="15">
        <v>780.0</v>
      </c>
      <c r="I409" s="14"/>
      <c r="J409" s="15">
        <v>831.0</v>
      </c>
      <c r="K409" s="14"/>
      <c r="L409" s="14"/>
      <c r="M409" s="14"/>
      <c r="N409" s="16"/>
      <c r="O409" s="3">
        <f t="shared" si="1"/>
        <v>831</v>
      </c>
      <c r="P409" s="56"/>
      <c r="Q409" s="18" t="s">
        <v>384</v>
      </c>
      <c r="R409" s="18" t="s">
        <v>101</v>
      </c>
      <c r="S409" s="19" t="s">
        <v>933</v>
      </c>
      <c r="T409" s="45" t="s">
        <v>1628</v>
      </c>
      <c r="U409" s="21"/>
      <c r="V409" s="21"/>
      <c r="W409" s="21"/>
      <c r="X409" s="21"/>
      <c r="Y409" s="21"/>
      <c r="Z409" s="21"/>
      <c r="AA409" s="21"/>
      <c r="AB409" s="21"/>
      <c r="AC409" s="21"/>
    </row>
    <row r="410" ht="18.0" customHeight="1">
      <c r="A410" s="8" t="s">
        <v>1279</v>
      </c>
      <c r="B410" s="9">
        <v>45476.0</v>
      </c>
      <c r="C410" s="68" t="s">
        <v>27</v>
      </c>
      <c r="D410" s="69" t="s">
        <v>934</v>
      </c>
      <c r="E410" s="12" t="s">
        <v>27</v>
      </c>
      <c r="F410" s="13" t="s">
        <v>680</v>
      </c>
      <c r="G410" s="14">
        <v>1000.0</v>
      </c>
      <c r="H410" s="15">
        <v>933.0</v>
      </c>
      <c r="I410" s="14"/>
      <c r="J410" s="15">
        <v>933.0</v>
      </c>
      <c r="K410" s="14"/>
      <c r="L410" s="14"/>
      <c r="M410" s="14"/>
      <c r="N410" s="16"/>
      <c r="O410" s="3">
        <f t="shared" si="1"/>
        <v>933</v>
      </c>
      <c r="P410" s="56"/>
      <c r="Q410" s="18" t="s">
        <v>30</v>
      </c>
      <c r="R410" s="18" t="s">
        <v>461</v>
      </c>
      <c r="S410" s="19" t="s">
        <v>935</v>
      </c>
      <c r="T410" s="45" t="s">
        <v>1629</v>
      </c>
      <c r="U410" s="21"/>
      <c r="V410" s="21"/>
      <c r="W410" s="21"/>
      <c r="X410" s="21"/>
      <c r="Y410" s="21"/>
      <c r="Z410" s="21"/>
      <c r="AA410" s="21"/>
      <c r="AB410" s="21"/>
      <c r="AC410" s="21"/>
    </row>
    <row r="411" ht="18.0" customHeight="1">
      <c r="A411" s="8" t="s">
        <v>1279</v>
      </c>
      <c r="B411" s="9">
        <v>45484.0</v>
      </c>
      <c r="C411" s="68" t="s">
        <v>27</v>
      </c>
      <c r="D411" s="69" t="s">
        <v>936</v>
      </c>
      <c r="E411" s="12" t="s">
        <v>27</v>
      </c>
      <c r="F411" s="13" t="s">
        <v>680</v>
      </c>
      <c r="G411" s="14">
        <v>3600.0</v>
      </c>
      <c r="H411" s="15">
        <v>933.0</v>
      </c>
      <c r="I411" s="14"/>
      <c r="J411" s="15">
        <v>933.0</v>
      </c>
      <c r="K411" s="14"/>
      <c r="L411" s="14"/>
      <c r="M411" s="14"/>
      <c r="N411" s="16">
        <v>69.0</v>
      </c>
      <c r="O411" s="3">
        <f t="shared" si="1"/>
        <v>864</v>
      </c>
      <c r="P411" s="56" t="s">
        <v>1220</v>
      </c>
      <c r="Q411" s="18" t="s">
        <v>30</v>
      </c>
      <c r="R411" s="18" t="s">
        <v>461</v>
      </c>
      <c r="S411" s="19" t="s">
        <v>938</v>
      </c>
      <c r="T411" s="45" t="s">
        <v>1630</v>
      </c>
      <c r="U411" s="21"/>
      <c r="V411" s="21"/>
      <c r="W411" s="21"/>
      <c r="X411" s="21"/>
      <c r="Y411" s="21"/>
      <c r="Z411" s="21"/>
      <c r="AA411" s="21"/>
      <c r="AB411" s="21"/>
      <c r="AC411" s="21"/>
    </row>
    <row r="412" ht="18.0" customHeight="1">
      <c r="A412" s="8" t="s">
        <v>1279</v>
      </c>
      <c r="B412" s="9">
        <v>45485.0</v>
      </c>
      <c r="C412" s="68" t="s">
        <v>20</v>
      </c>
      <c r="D412" s="69" t="s">
        <v>939</v>
      </c>
      <c r="E412" s="12" t="s">
        <v>367</v>
      </c>
      <c r="F412" s="13" t="s">
        <v>39</v>
      </c>
      <c r="G412" s="14">
        <v>4000.0</v>
      </c>
      <c r="H412" s="15">
        <v>1193.0</v>
      </c>
      <c r="I412" s="14"/>
      <c r="J412" s="15">
        <v>1193.0</v>
      </c>
      <c r="K412" s="14"/>
      <c r="L412" s="14"/>
      <c r="M412" s="14"/>
      <c r="N412" s="16">
        <v>224.0</v>
      </c>
      <c r="O412" s="3">
        <f t="shared" si="1"/>
        <v>969</v>
      </c>
      <c r="P412" s="56" t="s">
        <v>940</v>
      </c>
      <c r="Q412" s="18">
        <v>12.0</v>
      </c>
      <c r="R412" s="18" t="s">
        <v>476</v>
      </c>
      <c r="S412" s="19" t="s">
        <v>941</v>
      </c>
      <c r="T412" s="45" t="s">
        <v>1631</v>
      </c>
      <c r="U412" s="21"/>
      <c r="V412" s="21"/>
      <c r="W412" s="21"/>
      <c r="X412" s="21"/>
      <c r="Y412" s="21"/>
      <c r="Z412" s="21"/>
      <c r="AA412" s="21"/>
      <c r="AB412" s="21"/>
      <c r="AC412" s="21"/>
    </row>
    <row r="413" ht="18.0" customHeight="1">
      <c r="A413" s="8" t="s">
        <v>1279</v>
      </c>
      <c r="B413" s="9">
        <v>45495.0</v>
      </c>
      <c r="C413" s="68" t="s">
        <v>20</v>
      </c>
      <c r="D413" s="69" t="s">
        <v>944</v>
      </c>
      <c r="E413" s="12" t="s">
        <v>367</v>
      </c>
      <c r="F413" s="13" t="s">
        <v>680</v>
      </c>
      <c r="G413" s="14">
        <v>3600.0</v>
      </c>
      <c r="H413" s="15">
        <v>933.0</v>
      </c>
      <c r="I413" s="14"/>
      <c r="J413" s="15">
        <v>933.0</v>
      </c>
      <c r="K413" s="14"/>
      <c r="L413" s="14"/>
      <c r="M413" s="14"/>
      <c r="N413" s="16"/>
      <c r="O413" s="3">
        <f t="shared" si="1"/>
        <v>933</v>
      </c>
      <c r="P413" s="56"/>
      <c r="Q413" s="18">
        <v>22.0</v>
      </c>
      <c r="R413" s="18" t="s">
        <v>476</v>
      </c>
      <c r="S413" s="19" t="s">
        <v>945</v>
      </c>
      <c r="T413" s="45" t="s">
        <v>1632</v>
      </c>
      <c r="U413" s="21"/>
      <c r="V413" s="21"/>
      <c r="W413" s="21"/>
      <c r="X413" s="21"/>
      <c r="Y413" s="21"/>
      <c r="Z413" s="21"/>
      <c r="AA413" s="21"/>
      <c r="AB413" s="21"/>
      <c r="AC413" s="21"/>
    </row>
    <row r="414" ht="18.0" customHeight="1">
      <c r="A414" s="8" t="s">
        <v>1279</v>
      </c>
      <c r="B414" s="9">
        <v>45495.0</v>
      </c>
      <c r="C414" s="68" t="s">
        <v>20</v>
      </c>
      <c r="D414" s="69" t="s">
        <v>946</v>
      </c>
      <c r="E414" s="12" t="s">
        <v>367</v>
      </c>
      <c r="F414" s="13" t="s">
        <v>680</v>
      </c>
      <c r="G414" s="14">
        <v>4000.0</v>
      </c>
      <c r="H414" s="15">
        <v>831.0</v>
      </c>
      <c r="I414" s="14"/>
      <c r="J414" s="15">
        <v>831.0</v>
      </c>
      <c r="K414" s="14"/>
      <c r="L414" s="14"/>
      <c r="M414" s="14"/>
      <c r="N414" s="16"/>
      <c r="O414" s="3">
        <f t="shared" si="1"/>
        <v>831</v>
      </c>
      <c r="P414" s="56"/>
      <c r="Q414" s="18">
        <v>22.0</v>
      </c>
      <c r="R414" s="18" t="s">
        <v>476</v>
      </c>
      <c r="S414" s="19" t="s">
        <v>947</v>
      </c>
      <c r="T414" s="45" t="s">
        <v>1633</v>
      </c>
      <c r="U414" s="21"/>
      <c r="V414" s="21"/>
      <c r="W414" s="21"/>
      <c r="X414" s="21"/>
      <c r="Y414" s="21"/>
      <c r="Z414" s="21"/>
      <c r="AA414" s="21"/>
      <c r="AB414" s="21"/>
      <c r="AC414" s="21"/>
    </row>
    <row r="415" ht="18.0" customHeight="1">
      <c r="A415" s="8" t="s">
        <v>1279</v>
      </c>
      <c r="B415" s="9">
        <v>45509.0</v>
      </c>
      <c r="C415" s="68" t="s">
        <v>20</v>
      </c>
      <c r="D415" s="69" t="s">
        <v>948</v>
      </c>
      <c r="E415" s="12" t="s">
        <v>367</v>
      </c>
      <c r="F415" s="13" t="s">
        <v>680</v>
      </c>
      <c r="G415" s="14">
        <v>680.0</v>
      </c>
      <c r="H415" s="15">
        <v>680.0</v>
      </c>
      <c r="I415" s="14"/>
      <c r="J415" s="15">
        <v>724.0</v>
      </c>
      <c r="K415" s="14"/>
      <c r="L415" s="14"/>
      <c r="M415" s="14">
        <f>257.77*10+258+410</f>
        <v>3245.7</v>
      </c>
      <c r="N415" s="16"/>
      <c r="O415" s="3">
        <f t="shared" si="1"/>
        <v>3969.7</v>
      </c>
      <c r="P415" s="56"/>
      <c r="Q415" s="18" t="s">
        <v>34</v>
      </c>
      <c r="R415" s="18" t="s">
        <v>476</v>
      </c>
      <c r="S415" s="19" t="s">
        <v>949</v>
      </c>
      <c r="T415" s="45" t="s">
        <v>1634</v>
      </c>
      <c r="U415" s="21"/>
      <c r="V415" s="21"/>
      <c r="W415" s="21"/>
      <c r="X415" s="21"/>
      <c r="Y415" s="21"/>
      <c r="Z415" s="21"/>
      <c r="AA415" s="21"/>
      <c r="AB415" s="21"/>
      <c r="AC415" s="21"/>
    </row>
    <row r="416" ht="18.0" customHeight="1">
      <c r="A416" s="8" t="s">
        <v>1279</v>
      </c>
      <c r="B416" s="9">
        <v>45512.0</v>
      </c>
      <c r="C416" s="68" t="s">
        <v>20</v>
      </c>
      <c r="D416" s="69" t="s">
        <v>950</v>
      </c>
      <c r="E416" s="12" t="s">
        <v>367</v>
      </c>
      <c r="F416" s="13" t="s">
        <v>680</v>
      </c>
      <c r="G416" s="14">
        <v>3500.0</v>
      </c>
      <c r="H416" s="15">
        <v>780.0</v>
      </c>
      <c r="I416" s="14"/>
      <c r="J416" s="15">
        <v>831.0</v>
      </c>
      <c r="K416" s="14"/>
      <c r="L416" s="14"/>
      <c r="M416" s="14"/>
      <c r="N416" s="16"/>
      <c r="O416" s="3">
        <f t="shared" si="1"/>
        <v>831</v>
      </c>
      <c r="P416" s="56"/>
      <c r="Q416" s="18" t="s">
        <v>476</v>
      </c>
      <c r="R416" s="18" t="s">
        <v>476</v>
      </c>
      <c r="S416" s="19" t="s">
        <v>951</v>
      </c>
      <c r="T416" s="45" t="s">
        <v>1635</v>
      </c>
      <c r="U416" s="21"/>
      <c r="V416" s="21"/>
      <c r="W416" s="21"/>
      <c r="X416" s="21"/>
      <c r="Y416" s="21"/>
      <c r="Z416" s="21"/>
      <c r="AA416" s="21"/>
      <c r="AB416" s="21"/>
      <c r="AC416" s="21"/>
    </row>
    <row r="417" ht="18.0" customHeight="1">
      <c r="A417" s="8" t="s">
        <v>1279</v>
      </c>
      <c r="B417" s="9">
        <v>45513.0</v>
      </c>
      <c r="C417" s="68" t="s">
        <v>20</v>
      </c>
      <c r="D417" s="69" t="s">
        <v>952</v>
      </c>
      <c r="E417" s="12" t="s">
        <v>367</v>
      </c>
      <c r="F417" s="13" t="s">
        <v>680</v>
      </c>
      <c r="G417" s="14">
        <v>4000.0</v>
      </c>
      <c r="H417" s="15">
        <v>780.0</v>
      </c>
      <c r="I417" s="14"/>
      <c r="J417" s="15">
        <v>831.0</v>
      </c>
      <c r="K417" s="14"/>
      <c r="L417" s="14"/>
      <c r="M417" s="14"/>
      <c r="N417" s="16"/>
      <c r="O417" s="3">
        <f t="shared" si="1"/>
        <v>831</v>
      </c>
      <c r="P417" s="56"/>
      <c r="Q417" s="18" t="s">
        <v>379</v>
      </c>
      <c r="R417" s="18" t="s">
        <v>476</v>
      </c>
      <c r="S417" s="19" t="s">
        <v>953</v>
      </c>
      <c r="T417" s="45" t="s">
        <v>1636</v>
      </c>
      <c r="U417" s="21"/>
      <c r="V417" s="21"/>
      <c r="W417" s="21"/>
      <c r="X417" s="21"/>
      <c r="Y417" s="21"/>
      <c r="Z417" s="21"/>
      <c r="AA417" s="21"/>
      <c r="AB417" s="21"/>
      <c r="AC417" s="21"/>
    </row>
    <row r="418" ht="18.0" customHeight="1">
      <c r="A418" s="8" t="s">
        <v>1279</v>
      </c>
      <c r="B418" s="9">
        <v>45516.0</v>
      </c>
      <c r="C418" s="68" t="s">
        <v>27</v>
      </c>
      <c r="D418" s="69" t="s">
        <v>546</v>
      </c>
      <c r="E418" s="12" t="s">
        <v>367</v>
      </c>
      <c r="F418" s="13" t="s">
        <v>954</v>
      </c>
      <c r="G418" s="14">
        <v>756.0</v>
      </c>
      <c r="H418" s="15"/>
      <c r="I418" s="14"/>
      <c r="J418" s="15"/>
      <c r="K418" s="14"/>
      <c r="L418" s="14">
        <v>800.0</v>
      </c>
      <c r="M418" s="14"/>
      <c r="N418" s="16"/>
      <c r="O418" s="3">
        <f t="shared" si="1"/>
        <v>800</v>
      </c>
      <c r="P418" s="56"/>
      <c r="Q418" s="18" t="s">
        <v>30</v>
      </c>
      <c r="R418" s="18" t="s">
        <v>476</v>
      </c>
      <c r="S418" s="19" t="s">
        <v>548</v>
      </c>
      <c r="T418" s="45" t="s">
        <v>1637</v>
      </c>
      <c r="U418" s="21"/>
      <c r="V418" s="21"/>
      <c r="W418" s="21"/>
      <c r="X418" s="21"/>
      <c r="Y418" s="21"/>
      <c r="Z418" s="21"/>
      <c r="AA418" s="21"/>
      <c r="AB418" s="21"/>
      <c r="AC418" s="21"/>
    </row>
    <row r="419" ht="18.0" customHeight="1">
      <c r="A419" s="8" t="s">
        <v>1279</v>
      </c>
      <c r="B419" s="9">
        <v>45524.0</v>
      </c>
      <c r="C419" s="68" t="s">
        <v>20</v>
      </c>
      <c r="D419" s="69" t="s">
        <v>955</v>
      </c>
      <c r="E419" s="12" t="s">
        <v>367</v>
      </c>
      <c r="F419" s="13" t="s">
        <v>680</v>
      </c>
      <c r="G419" s="14">
        <v>4000.0</v>
      </c>
      <c r="H419" s="15">
        <v>780.0</v>
      </c>
      <c r="I419" s="14"/>
      <c r="J419" s="15">
        <v>831.0</v>
      </c>
      <c r="K419" s="14"/>
      <c r="L419" s="14"/>
      <c r="M419" s="14"/>
      <c r="N419" s="16"/>
      <c r="O419" s="3">
        <f t="shared" si="1"/>
        <v>831</v>
      </c>
      <c r="P419" s="56"/>
      <c r="Q419" s="18" t="s">
        <v>30</v>
      </c>
      <c r="R419" s="18" t="s">
        <v>476</v>
      </c>
      <c r="S419" s="19" t="s">
        <v>956</v>
      </c>
      <c r="T419" s="45" t="s">
        <v>1638</v>
      </c>
      <c r="U419" s="21"/>
      <c r="V419" s="21"/>
      <c r="W419" s="21"/>
      <c r="X419" s="21"/>
      <c r="Y419" s="21"/>
      <c r="Z419" s="21"/>
      <c r="AA419" s="21"/>
      <c r="AB419" s="21"/>
      <c r="AC419" s="21"/>
    </row>
    <row r="420" ht="18.0" customHeight="1">
      <c r="A420" s="8" t="s">
        <v>1279</v>
      </c>
      <c r="B420" s="9">
        <v>45525.0</v>
      </c>
      <c r="C420" s="68" t="s">
        <v>20</v>
      </c>
      <c r="D420" s="69" t="s">
        <v>957</v>
      </c>
      <c r="E420" s="12" t="s">
        <v>367</v>
      </c>
      <c r="F420" s="13" t="s">
        <v>680</v>
      </c>
      <c r="G420" s="14">
        <v>1000.0</v>
      </c>
      <c r="H420" s="15">
        <v>780.0</v>
      </c>
      <c r="I420" s="14"/>
      <c r="J420" s="15">
        <v>831.0</v>
      </c>
      <c r="K420" s="14"/>
      <c r="L420" s="14"/>
      <c r="M420" s="14"/>
      <c r="N420" s="16"/>
      <c r="O420" s="3">
        <f t="shared" si="1"/>
        <v>831</v>
      </c>
      <c r="P420" s="56"/>
      <c r="Q420" s="18" t="s">
        <v>406</v>
      </c>
      <c r="R420" s="18" t="s">
        <v>476</v>
      </c>
      <c r="S420" s="19" t="s">
        <v>958</v>
      </c>
      <c r="T420" s="45" t="s">
        <v>1639</v>
      </c>
      <c r="U420" s="21"/>
      <c r="V420" s="21"/>
      <c r="W420" s="21"/>
      <c r="X420" s="21"/>
      <c r="Y420" s="21"/>
      <c r="Z420" s="21"/>
      <c r="AA420" s="21"/>
      <c r="AB420" s="21"/>
      <c r="AC420" s="21"/>
    </row>
    <row r="421" ht="18.0" customHeight="1">
      <c r="A421" s="8" t="s">
        <v>1279</v>
      </c>
      <c r="B421" s="9">
        <v>45530.0</v>
      </c>
      <c r="C421" s="68" t="s">
        <v>20</v>
      </c>
      <c r="D421" s="69" t="s">
        <v>961</v>
      </c>
      <c r="E421" s="12" t="s">
        <v>367</v>
      </c>
      <c r="F421" s="13" t="s">
        <v>680</v>
      </c>
      <c r="G421" s="14">
        <v>3800.0</v>
      </c>
      <c r="H421" s="15">
        <v>780.0</v>
      </c>
      <c r="I421" s="14"/>
      <c r="J421" s="15">
        <v>831.0</v>
      </c>
      <c r="K421" s="14"/>
      <c r="L421" s="14"/>
      <c r="M421" s="14"/>
      <c r="N421" s="16"/>
      <c r="O421" s="3">
        <f t="shared" si="1"/>
        <v>831</v>
      </c>
      <c r="P421" s="56"/>
      <c r="Q421" s="18" t="s">
        <v>670</v>
      </c>
      <c r="R421" s="18" t="s">
        <v>476</v>
      </c>
      <c r="S421" s="19" t="s">
        <v>962</v>
      </c>
      <c r="T421" s="45" t="s">
        <v>1640</v>
      </c>
      <c r="U421" s="21"/>
      <c r="V421" s="21"/>
      <c r="W421" s="21"/>
      <c r="X421" s="21"/>
      <c r="Y421" s="21"/>
      <c r="Z421" s="21"/>
      <c r="AA421" s="21"/>
      <c r="AB421" s="21"/>
      <c r="AC421" s="21"/>
    </row>
    <row r="422" ht="18.0" customHeight="1">
      <c r="A422" s="8" t="s">
        <v>1279</v>
      </c>
      <c r="B422" s="9">
        <v>45530.0</v>
      </c>
      <c r="C422" s="68" t="s">
        <v>27</v>
      </c>
      <c r="D422" s="69" t="s">
        <v>963</v>
      </c>
      <c r="E422" s="12" t="s">
        <v>367</v>
      </c>
      <c r="F422" s="13" t="s">
        <v>680</v>
      </c>
      <c r="G422" s="14">
        <v>0.0</v>
      </c>
      <c r="H422" s="15">
        <v>780.0</v>
      </c>
      <c r="I422" s="14"/>
      <c r="J422" s="15">
        <v>780.0</v>
      </c>
      <c r="K422" s="14"/>
      <c r="L422" s="14"/>
      <c r="M422" s="14"/>
      <c r="N422" s="16"/>
      <c r="O422" s="3">
        <f t="shared" si="1"/>
        <v>780</v>
      </c>
      <c r="P422" s="56"/>
      <c r="Q422" s="18" t="s">
        <v>670</v>
      </c>
      <c r="R422" s="18" t="s">
        <v>476</v>
      </c>
      <c r="S422" s="19" t="s">
        <v>965</v>
      </c>
      <c r="T422" s="45" t="s">
        <v>1641</v>
      </c>
      <c r="U422" s="21"/>
      <c r="V422" s="21"/>
      <c r="W422" s="21"/>
      <c r="X422" s="21"/>
      <c r="Y422" s="21"/>
      <c r="Z422" s="21"/>
      <c r="AA422" s="21"/>
      <c r="AB422" s="21"/>
      <c r="AC422" s="21"/>
    </row>
    <row r="423" ht="18.0" customHeight="1">
      <c r="A423" s="8" t="s">
        <v>1279</v>
      </c>
      <c r="B423" s="9">
        <v>45533.0</v>
      </c>
      <c r="C423" s="68" t="s">
        <v>20</v>
      </c>
      <c r="D423" s="69" t="s">
        <v>966</v>
      </c>
      <c r="E423" s="12" t="s">
        <v>367</v>
      </c>
      <c r="F423" s="13" t="s">
        <v>680</v>
      </c>
      <c r="G423" s="14">
        <v>4000.0</v>
      </c>
      <c r="H423" s="15">
        <v>780.0</v>
      </c>
      <c r="I423" s="14"/>
      <c r="J423" s="15">
        <v>831.0</v>
      </c>
      <c r="K423" s="14"/>
      <c r="L423" s="14"/>
      <c r="M423" s="14"/>
      <c r="N423" s="16"/>
      <c r="O423" s="3">
        <f t="shared" si="1"/>
        <v>831</v>
      </c>
      <c r="P423" s="56"/>
      <c r="Q423" s="18" t="s">
        <v>596</v>
      </c>
      <c r="R423" s="18" t="s">
        <v>476</v>
      </c>
      <c r="S423" s="19" t="s">
        <v>967</v>
      </c>
      <c r="T423" s="45" t="s">
        <v>1642</v>
      </c>
      <c r="U423" s="21"/>
      <c r="V423" s="21"/>
      <c r="W423" s="21"/>
      <c r="X423" s="21"/>
      <c r="Y423" s="21"/>
      <c r="Z423" s="21"/>
      <c r="AA423" s="21"/>
      <c r="AB423" s="21"/>
      <c r="AC423" s="21"/>
    </row>
    <row r="424" ht="18.0" customHeight="1">
      <c r="A424" s="8" t="s">
        <v>1279</v>
      </c>
      <c r="B424" s="9" t="s">
        <v>968</v>
      </c>
      <c r="C424" s="68" t="s">
        <v>27</v>
      </c>
      <c r="D424" s="69" t="s">
        <v>969</v>
      </c>
      <c r="E424" s="12" t="s">
        <v>27</v>
      </c>
      <c r="F424" s="13" t="s">
        <v>680</v>
      </c>
      <c r="G424" s="14">
        <v>3400.0</v>
      </c>
      <c r="H424" s="15">
        <v>1193.0</v>
      </c>
      <c r="I424" s="14"/>
      <c r="J424" s="15">
        <v>1193.0</v>
      </c>
      <c r="K424" s="14"/>
      <c r="L424" s="14"/>
      <c r="M424" s="14"/>
      <c r="N424" s="16">
        <v>168.0</v>
      </c>
      <c r="O424" s="3">
        <f t="shared" si="1"/>
        <v>1025</v>
      </c>
      <c r="P424" s="56" t="s">
        <v>970</v>
      </c>
      <c r="Q424" s="18" t="s">
        <v>446</v>
      </c>
      <c r="R424" s="18" t="s">
        <v>379</v>
      </c>
      <c r="S424" s="19" t="s">
        <v>971</v>
      </c>
      <c r="T424" s="45" t="s">
        <v>1643</v>
      </c>
      <c r="U424" s="21"/>
      <c r="V424" s="21"/>
      <c r="W424" s="21"/>
      <c r="X424" s="21"/>
      <c r="Y424" s="21"/>
      <c r="Z424" s="21"/>
      <c r="AA424" s="21"/>
      <c r="AB424" s="21"/>
      <c r="AC424" s="21"/>
    </row>
    <row r="425" ht="18.0" customHeight="1">
      <c r="A425" s="8" t="s">
        <v>1279</v>
      </c>
      <c r="B425" s="9" t="s">
        <v>972</v>
      </c>
      <c r="C425" s="68" t="s">
        <v>20</v>
      </c>
      <c r="D425" s="69" t="s">
        <v>973</v>
      </c>
      <c r="E425" s="12" t="s">
        <v>367</v>
      </c>
      <c r="F425" s="13" t="s">
        <v>680</v>
      </c>
      <c r="G425" s="14">
        <v>4000.0</v>
      </c>
      <c r="H425" s="15">
        <v>831.0</v>
      </c>
      <c r="I425" s="14"/>
      <c r="J425" s="15">
        <v>831.0</v>
      </c>
      <c r="K425" s="14"/>
      <c r="L425" s="14"/>
      <c r="M425" s="14"/>
      <c r="N425" s="16"/>
      <c r="O425" s="3">
        <f t="shared" si="1"/>
        <v>831</v>
      </c>
      <c r="P425" s="56"/>
      <c r="Q425" s="18" t="s">
        <v>446</v>
      </c>
      <c r="R425" s="18" t="s">
        <v>379</v>
      </c>
      <c r="S425" s="19" t="s">
        <v>974</v>
      </c>
      <c r="T425" s="45" t="s">
        <v>1644</v>
      </c>
      <c r="U425" s="21"/>
      <c r="V425" s="21"/>
      <c r="W425" s="21"/>
      <c r="X425" s="21"/>
      <c r="Y425" s="21"/>
      <c r="Z425" s="21"/>
      <c r="AA425" s="21"/>
      <c r="AB425" s="21"/>
      <c r="AC425" s="21"/>
    </row>
    <row r="426" ht="18.0" customHeight="1">
      <c r="A426" s="8" t="s">
        <v>1279</v>
      </c>
      <c r="B426" s="9" t="s">
        <v>972</v>
      </c>
      <c r="C426" s="68" t="s">
        <v>27</v>
      </c>
      <c r="D426" s="69" t="s">
        <v>975</v>
      </c>
      <c r="E426" s="12" t="s">
        <v>27</v>
      </c>
      <c r="F426" s="13" t="s">
        <v>680</v>
      </c>
      <c r="G426" s="14">
        <v>3600.0</v>
      </c>
      <c r="H426" s="15">
        <v>831.0</v>
      </c>
      <c r="I426" s="14"/>
      <c r="J426" s="15">
        <v>831.0</v>
      </c>
      <c r="K426" s="14"/>
      <c r="L426" s="14"/>
      <c r="M426" s="14"/>
      <c r="N426" s="16"/>
      <c r="O426" s="3">
        <f t="shared" si="1"/>
        <v>831</v>
      </c>
      <c r="P426" s="56"/>
      <c r="Q426" s="18" t="s">
        <v>446</v>
      </c>
      <c r="R426" s="18" t="s">
        <v>379</v>
      </c>
      <c r="S426" s="19" t="s">
        <v>976</v>
      </c>
      <c r="T426" s="45" t="s">
        <v>1645</v>
      </c>
      <c r="U426" s="21"/>
      <c r="V426" s="21"/>
      <c r="W426" s="21"/>
      <c r="X426" s="21"/>
      <c r="Y426" s="21"/>
      <c r="Z426" s="21"/>
      <c r="AA426" s="21"/>
      <c r="AB426" s="21"/>
      <c r="AC426" s="21"/>
    </row>
    <row r="427" ht="18.0" customHeight="1">
      <c r="A427" s="8" t="s">
        <v>1279</v>
      </c>
      <c r="B427" s="9" t="s">
        <v>977</v>
      </c>
      <c r="C427" s="68" t="s">
        <v>27</v>
      </c>
      <c r="D427" s="69" t="s">
        <v>978</v>
      </c>
      <c r="E427" s="12" t="s">
        <v>367</v>
      </c>
      <c r="F427" s="13" t="s">
        <v>680</v>
      </c>
      <c r="G427" s="14">
        <v>3600.0</v>
      </c>
      <c r="H427" s="15">
        <v>831.0</v>
      </c>
      <c r="I427" s="14"/>
      <c r="J427" s="15">
        <v>831.0</v>
      </c>
      <c r="K427" s="14"/>
      <c r="L427" s="14"/>
      <c r="M427" s="14"/>
      <c r="N427" s="16">
        <f>780-624</f>
        <v>156</v>
      </c>
      <c r="O427" s="3">
        <f t="shared" si="1"/>
        <v>675</v>
      </c>
      <c r="P427" s="56" t="s">
        <v>979</v>
      </c>
      <c r="Q427" s="18" t="s">
        <v>384</v>
      </c>
      <c r="R427" s="18" t="s">
        <v>379</v>
      </c>
      <c r="S427" s="19" t="s">
        <v>980</v>
      </c>
      <c r="T427" s="45" t="s">
        <v>1646</v>
      </c>
      <c r="U427" s="21"/>
      <c r="V427" s="21"/>
      <c r="W427" s="21"/>
      <c r="X427" s="21"/>
      <c r="Y427" s="21"/>
      <c r="Z427" s="21"/>
      <c r="AA427" s="21"/>
      <c r="AB427" s="21"/>
      <c r="AC427" s="21"/>
    </row>
    <row r="428" ht="18.0" customHeight="1">
      <c r="A428" s="8" t="s">
        <v>1279</v>
      </c>
      <c r="B428" s="9" t="s">
        <v>981</v>
      </c>
      <c r="C428" s="68" t="s">
        <v>20</v>
      </c>
      <c r="D428" s="69" t="s">
        <v>982</v>
      </c>
      <c r="E428" s="12" t="s">
        <v>367</v>
      </c>
      <c r="F428" s="13" t="s">
        <v>680</v>
      </c>
      <c r="G428" s="14">
        <v>2000.0</v>
      </c>
      <c r="H428" s="15">
        <v>693.0</v>
      </c>
      <c r="I428" s="14"/>
      <c r="J428" s="15">
        <v>693.0</v>
      </c>
      <c r="K428" s="14"/>
      <c r="L428" s="14"/>
      <c r="M428" s="14">
        <v>410.0</v>
      </c>
      <c r="N428" s="16"/>
      <c r="O428" s="3">
        <f t="shared" si="1"/>
        <v>1103</v>
      </c>
      <c r="P428" s="56"/>
      <c r="Q428" s="18" t="s">
        <v>52</v>
      </c>
      <c r="R428" s="18" t="s">
        <v>379</v>
      </c>
      <c r="S428" s="19" t="s">
        <v>983</v>
      </c>
      <c r="T428" s="45" t="s">
        <v>1647</v>
      </c>
      <c r="U428" s="21"/>
      <c r="V428" s="21"/>
      <c r="W428" s="21"/>
      <c r="X428" s="21"/>
      <c r="Y428" s="21"/>
      <c r="Z428" s="21"/>
      <c r="AA428" s="21"/>
      <c r="AB428" s="21"/>
      <c r="AC428" s="21"/>
    </row>
    <row r="429" ht="18.0" customHeight="1">
      <c r="A429" s="8" t="s">
        <v>1279</v>
      </c>
      <c r="B429" s="9" t="s">
        <v>981</v>
      </c>
      <c r="C429" s="68" t="s">
        <v>20</v>
      </c>
      <c r="D429" s="69" t="s">
        <v>984</v>
      </c>
      <c r="E429" s="12" t="s">
        <v>367</v>
      </c>
      <c r="F429" s="13" t="s">
        <v>680</v>
      </c>
      <c r="G429" s="14">
        <v>3000.0</v>
      </c>
      <c r="H429" s="15">
        <v>831.0</v>
      </c>
      <c r="I429" s="14"/>
      <c r="J429" s="15">
        <v>831.0</v>
      </c>
      <c r="K429" s="14"/>
      <c r="L429" s="14"/>
      <c r="M429" s="14"/>
      <c r="N429" s="16"/>
      <c r="O429" s="3">
        <f t="shared" si="1"/>
        <v>831</v>
      </c>
      <c r="P429" s="56"/>
      <c r="Q429" s="18" t="s">
        <v>52</v>
      </c>
      <c r="R429" s="18" t="s">
        <v>379</v>
      </c>
      <c r="S429" s="19" t="s">
        <v>985</v>
      </c>
      <c r="T429" s="45" t="s">
        <v>1648</v>
      </c>
      <c r="U429" s="21"/>
      <c r="V429" s="21"/>
      <c r="W429" s="21"/>
      <c r="X429" s="21"/>
      <c r="Y429" s="21"/>
      <c r="Z429" s="21"/>
      <c r="AA429" s="21"/>
      <c r="AB429" s="21"/>
      <c r="AC429" s="21"/>
    </row>
    <row r="430" ht="18.0" customHeight="1">
      <c r="A430" s="8" t="s">
        <v>1279</v>
      </c>
      <c r="B430" s="9">
        <v>45020.0</v>
      </c>
      <c r="C430" s="68" t="s">
        <v>27</v>
      </c>
      <c r="D430" s="69" t="s">
        <v>986</v>
      </c>
      <c r="E430" s="12" t="s">
        <v>27</v>
      </c>
      <c r="F430" s="13" t="s">
        <v>680</v>
      </c>
      <c r="G430" s="14">
        <v>3600.0</v>
      </c>
      <c r="H430" s="15">
        <v>724.0</v>
      </c>
      <c r="I430" s="14"/>
      <c r="J430" s="15">
        <v>724.0</v>
      </c>
      <c r="K430" s="14"/>
      <c r="L430" s="14"/>
      <c r="M430" s="14"/>
      <c r="N430" s="16"/>
      <c r="O430" s="3">
        <f t="shared" si="1"/>
        <v>724</v>
      </c>
      <c r="P430" s="56"/>
      <c r="Q430" s="18" t="s">
        <v>30</v>
      </c>
      <c r="R430" s="18" t="s">
        <v>31</v>
      </c>
      <c r="S430" s="19" t="s">
        <v>987</v>
      </c>
      <c r="T430" s="45"/>
      <c r="U430" s="21"/>
      <c r="V430" s="21"/>
      <c r="W430" s="21"/>
      <c r="X430" s="21"/>
      <c r="Y430" s="21"/>
      <c r="Z430" s="21"/>
      <c r="AA430" s="21"/>
      <c r="AB430" s="21"/>
      <c r="AC430" s="21"/>
    </row>
    <row r="431" ht="18.0" customHeight="1">
      <c r="A431" s="8" t="s">
        <v>1279</v>
      </c>
      <c r="B431" s="9">
        <v>45098.0</v>
      </c>
      <c r="C431" s="68" t="s">
        <v>27</v>
      </c>
      <c r="D431" s="69" t="s">
        <v>988</v>
      </c>
      <c r="E431" s="12" t="s">
        <v>27</v>
      </c>
      <c r="F431" s="13" t="s">
        <v>680</v>
      </c>
      <c r="G431" s="14">
        <v>2000.0</v>
      </c>
      <c r="H431" s="15">
        <v>680.0</v>
      </c>
      <c r="I431" s="14"/>
      <c r="J431" s="15">
        <v>724.0</v>
      </c>
      <c r="K431" s="14"/>
      <c r="L431" s="14"/>
      <c r="M431" s="14"/>
      <c r="N431" s="16"/>
      <c r="O431" s="3">
        <f t="shared" si="1"/>
        <v>724</v>
      </c>
      <c r="P431" s="56"/>
      <c r="Q431" s="18" t="s">
        <v>30</v>
      </c>
      <c r="R431" s="18" t="s">
        <v>438</v>
      </c>
      <c r="S431" s="19" t="s">
        <v>989</v>
      </c>
      <c r="T431" s="45"/>
      <c r="U431" s="21"/>
      <c r="V431" s="21"/>
      <c r="W431" s="21"/>
      <c r="X431" s="21"/>
      <c r="Y431" s="21"/>
      <c r="Z431" s="21"/>
      <c r="AA431" s="21"/>
      <c r="AB431" s="21"/>
      <c r="AC431" s="21"/>
    </row>
    <row r="432" ht="18.0" customHeight="1">
      <c r="A432" s="8" t="s">
        <v>1279</v>
      </c>
      <c r="B432" s="9">
        <v>45568.0</v>
      </c>
      <c r="C432" s="68" t="s">
        <v>27</v>
      </c>
      <c r="D432" s="69" t="s">
        <v>990</v>
      </c>
      <c r="E432" s="12" t="s">
        <v>367</v>
      </c>
      <c r="F432" s="13" t="s">
        <v>39</v>
      </c>
      <c r="G432" s="14">
        <v>2800.0</v>
      </c>
      <c r="H432" s="15">
        <v>1120.0</v>
      </c>
      <c r="I432" s="14">
        <v>73.0</v>
      </c>
      <c r="J432" s="15">
        <v>1193.0</v>
      </c>
      <c r="K432" s="14"/>
      <c r="L432" s="14">
        <v>300.0</v>
      </c>
      <c r="M432" s="14"/>
      <c r="N432" s="16"/>
      <c r="O432" s="3">
        <f t="shared" si="1"/>
        <v>1493</v>
      </c>
      <c r="P432" s="56"/>
      <c r="Q432" s="18" t="s">
        <v>101</v>
      </c>
      <c r="R432" s="18" t="s">
        <v>446</v>
      </c>
      <c r="S432" s="19" t="s">
        <v>991</v>
      </c>
      <c r="T432" s="45" t="s">
        <v>1649</v>
      </c>
      <c r="U432" s="21"/>
      <c r="V432" s="21"/>
      <c r="W432" s="21"/>
      <c r="X432" s="21"/>
      <c r="Y432" s="21"/>
      <c r="Z432" s="21"/>
      <c r="AA432" s="21"/>
      <c r="AB432" s="21"/>
      <c r="AC432" s="21"/>
    </row>
    <row r="433" ht="18.0" customHeight="1">
      <c r="A433" s="8" t="s">
        <v>1279</v>
      </c>
      <c r="B433" s="9" t="s">
        <v>992</v>
      </c>
      <c r="C433" s="68" t="s">
        <v>20</v>
      </c>
      <c r="D433" s="69" t="s">
        <v>993</v>
      </c>
      <c r="E433" s="12" t="s">
        <v>367</v>
      </c>
      <c r="F433" s="13" t="s">
        <v>680</v>
      </c>
      <c r="G433" s="14">
        <v>1500.0</v>
      </c>
      <c r="H433" s="15">
        <v>780.0</v>
      </c>
      <c r="I433" s="14">
        <v>51.0</v>
      </c>
      <c r="J433" s="15">
        <v>831.0</v>
      </c>
      <c r="K433" s="14"/>
      <c r="L433" s="14"/>
      <c r="M433" s="14"/>
      <c r="N433" s="16"/>
      <c r="O433" s="3">
        <f t="shared" si="1"/>
        <v>831</v>
      </c>
      <c r="P433" s="56"/>
      <c r="Q433" s="18" t="s">
        <v>61</v>
      </c>
      <c r="R433" s="18" t="s">
        <v>446</v>
      </c>
      <c r="S433" s="19" t="s">
        <v>994</v>
      </c>
      <c r="T433" s="45" t="s">
        <v>1650</v>
      </c>
      <c r="U433" s="21"/>
      <c r="V433" s="21"/>
      <c r="W433" s="21"/>
      <c r="X433" s="21"/>
      <c r="Y433" s="21"/>
      <c r="Z433" s="21"/>
      <c r="AA433" s="21"/>
      <c r="AB433" s="21"/>
      <c r="AC433" s="21"/>
    </row>
    <row r="434" ht="18.0" customHeight="1">
      <c r="A434" s="8" t="s">
        <v>1279</v>
      </c>
      <c r="B434" s="9" t="s">
        <v>995</v>
      </c>
      <c r="C434" s="68" t="s">
        <v>20</v>
      </c>
      <c r="D434" s="69" t="s">
        <v>996</v>
      </c>
      <c r="E434" s="12" t="s">
        <v>367</v>
      </c>
      <c r="F434" s="13" t="s">
        <v>680</v>
      </c>
      <c r="G434" s="14">
        <v>4000.0</v>
      </c>
      <c r="H434" s="15">
        <v>780.0</v>
      </c>
      <c r="I434" s="14">
        <v>51.0</v>
      </c>
      <c r="J434" s="15">
        <v>831.0</v>
      </c>
      <c r="K434" s="14"/>
      <c r="L434" s="14"/>
      <c r="M434" s="14"/>
      <c r="N434" s="16"/>
      <c r="O434" s="3">
        <f t="shared" si="1"/>
        <v>831</v>
      </c>
      <c r="P434" s="56"/>
      <c r="Q434" s="18" t="s">
        <v>406</v>
      </c>
      <c r="R434" s="18" t="s">
        <v>446</v>
      </c>
      <c r="S434" s="19" t="s">
        <v>997</v>
      </c>
      <c r="T434" s="45" t="s">
        <v>1651</v>
      </c>
      <c r="U434" s="21"/>
      <c r="V434" s="21"/>
      <c r="W434" s="21"/>
      <c r="X434" s="21"/>
      <c r="Y434" s="21"/>
      <c r="Z434" s="21"/>
      <c r="AA434" s="21"/>
      <c r="AB434" s="21"/>
      <c r="AC434" s="21"/>
    </row>
    <row r="435" ht="18.0" customHeight="1">
      <c r="A435" s="8" t="s">
        <v>1279</v>
      </c>
      <c r="B435" s="9">
        <v>45590.0</v>
      </c>
      <c r="C435" s="68" t="s">
        <v>20</v>
      </c>
      <c r="D435" s="69" t="s">
        <v>998</v>
      </c>
      <c r="E435" s="12" t="s">
        <v>367</v>
      </c>
      <c r="F435" s="13" t="s">
        <v>680</v>
      </c>
      <c r="G435" s="14">
        <v>2000.0</v>
      </c>
      <c r="H435" s="15">
        <v>780.0</v>
      </c>
      <c r="I435" s="14">
        <v>51.0</v>
      </c>
      <c r="J435" s="15">
        <v>831.0</v>
      </c>
      <c r="K435" s="14"/>
      <c r="L435" s="14"/>
      <c r="M435" s="14"/>
      <c r="N435" s="16"/>
      <c r="O435" s="3">
        <f t="shared" si="1"/>
        <v>831</v>
      </c>
      <c r="P435" s="56" t="s">
        <v>999</v>
      </c>
      <c r="Q435" s="18" t="s">
        <v>482</v>
      </c>
      <c r="R435" s="18" t="s">
        <v>446</v>
      </c>
      <c r="S435" s="19" t="s">
        <v>1000</v>
      </c>
      <c r="T435" s="45" t="s">
        <v>1652</v>
      </c>
      <c r="U435" s="21"/>
      <c r="V435" s="21"/>
      <c r="W435" s="21"/>
      <c r="X435" s="21"/>
      <c r="Y435" s="21"/>
      <c r="Z435" s="21"/>
      <c r="AA435" s="21"/>
      <c r="AB435" s="21"/>
      <c r="AC435" s="21"/>
    </row>
    <row r="436" ht="18.0" customHeight="1">
      <c r="A436" s="8" t="s">
        <v>1279</v>
      </c>
      <c r="B436" s="9">
        <v>45595.0</v>
      </c>
      <c r="C436" s="68" t="s">
        <v>20</v>
      </c>
      <c r="D436" s="69" t="s">
        <v>1001</v>
      </c>
      <c r="E436" s="12" t="s">
        <v>367</v>
      </c>
      <c r="F436" s="13" t="s">
        <v>680</v>
      </c>
      <c r="G436" s="14">
        <v>2000.0</v>
      </c>
      <c r="H436" s="15">
        <v>780.0</v>
      </c>
      <c r="I436" s="14">
        <v>51.0</v>
      </c>
      <c r="J436" s="15">
        <v>831.0</v>
      </c>
      <c r="K436" s="14"/>
      <c r="L436" s="14"/>
      <c r="M436" s="14"/>
      <c r="N436" s="16"/>
      <c r="O436" s="3">
        <f t="shared" si="1"/>
        <v>831</v>
      </c>
      <c r="P436" s="56"/>
      <c r="Q436" s="18" t="s">
        <v>52</v>
      </c>
      <c r="R436" s="18" t="s">
        <v>446</v>
      </c>
      <c r="S436" s="19" t="s">
        <v>1002</v>
      </c>
      <c r="T436" s="45" t="s">
        <v>1653</v>
      </c>
      <c r="U436" s="21"/>
      <c r="V436" s="21"/>
      <c r="W436" s="21"/>
      <c r="X436" s="21"/>
      <c r="Y436" s="21"/>
      <c r="Z436" s="21"/>
      <c r="AA436" s="21"/>
      <c r="AB436" s="21"/>
      <c r="AC436" s="21"/>
    </row>
    <row r="437" ht="18.0" customHeight="1">
      <c r="A437" s="8" t="s">
        <v>1279</v>
      </c>
      <c r="B437" s="9">
        <v>44782.0</v>
      </c>
      <c r="C437" s="68" t="s">
        <v>20</v>
      </c>
      <c r="D437" s="69" t="s">
        <v>1003</v>
      </c>
      <c r="E437" s="12" t="s">
        <v>367</v>
      </c>
      <c r="F437" s="13" t="s">
        <v>39</v>
      </c>
      <c r="G437" s="14"/>
      <c r="H437" s="15">
        <v>412.0</v>
      </c>
      <c r="I437" s="14"/>
      <c r="J437" s="15">
        <v>439.0</v>
      </c>
      <c r="K437" s="14"/>
      <c r="L437" s="14"/>
      <c r="M437" s="14"/>
      <c r="N437" s="16"/>
      <c r="O437" s="3">
        <f t="shared" si="1"/>
        <v>439</v>
      </c>
      <c r="P437" s="56"/>
      <c r="Q437" s="18" t="s">
        <v>213</v>
      </c>
      <c r="R437" s="18" t="s">
        <v>476</v>
      </c>
      <c r="S437" s="19" t="s">
        <v>1004</v>
      </c>
      <c r="T437" s="45" t="s">
        <v>1654</v>
      </c>
      <c r="U437" s="21"/>
      <c r="V437" s="21"/>
      <c r="W437" s="21"/>
      <c r="X437" s="21"/>
      <c r="Y437" s="21"/>
      <c r="Z437" s="21"/>
      <c r="AA437" s="21"/>
      <c r="AB437" s="21"/>
      <c r="AC437" s="21"/>
    </row>
    <row r="438" ht="18.0" customHeight="1">
      <c r="A438" s="8" t="s">
        <v>1279</v>
      </c>
      <c r="B438" s="9">
        <v>44987.0</v>
      </c>
      <c r="C438" s="68" t="s">
        <v>20</v>
      </c>
      <c r="D438" s="69" t="s">
        <v>1005</v>
      </c>
      <c r="E438" s="12" t="s">
        <v>367</v>
      </c>
      <c r="F438" s="13" t="s">
        <v>680</v>
      </c>
      <c r="G438" s="14">
        <v>4000.0</v>
      </c>
      <c r="H438" s="15">
        <v>759.0</v>
      </c>
      <c r="I438" s="14"/>
      <c r="J438" s="15">
        <v>759.0</v>
      </c>
      <c r="K438" s="14"/>
      <c r="L438" s="14"/>
      <c r="M438" s="14"/>
      <c r="N438" s="16"/>
      <c r="O438" s="3">
        <f t="shared" si="1"/>
        <v>759</v>
      </c>
      <c r="P438" s="56"/>
      <c r="Q438" s="18" t="s">
        <v>213</v>
      </c>
      <c r="R438" s="18" t="s">
        <v>570</v>
      </c>
      <c r="S438" s="19" t="s">
        <v>1006</v>
      </c>
      <c r="T438" s="45" t="s">
        <v>1655</v>
      </c>
      <c r="U438" s="21"/>
      <c r="V438" s="21"/>
      <c r="W438" s="21"/>
      <c r="X438" s="21"/>
      <c r="Y438" s="21"/>
      <c r="Z438" s="21"/>
      <c r="AA438" s="21"/>
      <c r="AB438" s="21"/>
      <c r="AC438" s="21"/>
    </row>
    <row r="439" ht="18.0" customHeight="1">
      <c r="A439" s="8" t="s">
        <v>1279</v>
      </c>
      <c r="B439" s="9">
        <v>45604.0</v>
      </c>
      <c r="C439" s="68" t="s">
        <v>20</v>
      </c>
      <c r="D439" s="69" t="s">
        <v>1009</v>
      </c>
      <c r="E439" s="12" t="s">
        <v>367</v>
      </c>
      <c r="F439" s="13" t="s">
        <v>1010</v>
      </c>
      <c r="G439" s="14">
        <f>2500+4000</f>
        <v>6500</v>
      </c>
      <c r="H439" s="15">
        <v>1110.0</v>
      </c>
      <c r="I439" s="14"/>
      <c r="J439" s="15">
        <v>1110.0</v>
      </c>
      <c r="K439" s="14"/>
      <c r="L439" s="14"/>
      <c r="M439" s="14"/>
      <c r="N439" s="16"/>
      <c r="O439" s="3">
        <f t="shared" si="1"/>
        <v>1110</v>
      </c>
      <c r="P439" s="56"/>
      <c r="Q439" s="18" t="s">
        <v>476</v>
      </c>
      <c r="R439" s="18" t="s">
        <v>61</v>
      </c>
      <c r="S439" s="19" t="s">
        <v>1011</v>
      </c>
      <c r="T439" s="45" t="s">
        <v>1656</v>
      </c>
      <c r="U439" s="21"/>
      <c r="V439" s="21"/>
      <c r="W439" s="21"/>
      <c r="X439" s="21"/>
      <c r="Y439" s="21"/>
      <c r="Z439" s="21"/>
      <c r="AA439" s="21"/>
      <c r="AB439" s="21"/>
      <c r="AC439" s="21"/>
    </row>
    <row r="440" ht="18.0" customHeight="1">
      <c r="A440" s="8" t="s">
        <v>1279</v>
      </c>
      <c r="B440" s="9">
        <v>45609.0</v>
      </c>
      <c r="C440" s="68" t="s">
        <v>27</v>
      </c>
      <c r="D440" s="69" t="s">
        <v>1012</v>
      </c>
      <c r="E440" s="12" t="s">
        <v>27</v>
      </c>
      <c r="F440" s="13" t="s">
        <v>680</v>
      </c>
      <c r="G440" s="14">
        <v>3400.0</v>
      </c>
      <c r="H440" s="15">
        <v>780.0</v>
      </c>
      <c r="I440" s="14"/>
      <c r="J440" s="15">
        <v>780.0</v>
      </c>
      <c r="K440" s="14"/>
      <c r="L440" s="14"/>
      <c r="M440" s="14"/>
      <c r="N440" s="16"/>
      <c r="O440" s="3">
        <f t="shared" si="1"/>
        <v>780</v>
      </c>
      <c r="P440" s="56"/>
      <c r="Q440" s="18" t="s">
        <v>1013</v>
      </c>
      <c r="R440" s="18" t="s">
        <v>61</v>
      </c>
      <c r="S440" s="19" t="s">
        <v>1014</v>
      </c>
      <c r="T440" s="45" t="s">
        <v>1657</v>
      </c>
      <c r="U440" s="21"/>
      <c r="V440" s="21"/>
      <c r="W440" s="21"/>
      <c r="X440" s="21"/>
      <c r="Y440" s="21"/>
      <c r="Z440" s="21"/>
      <c r="AA440" s="21"/>
      <c r="AB440" s="21"/>
      <c r="AC440" s="21"/>
    </row>
    <row r="441" ht="18.0" customHeight="1">
      <c r="A441" s="8" t="s">
        <v>1279</v>
      </c>
      <c r="B441" s="9">
        <v>45609.0</v>
      </c>
      <c r="C441" s="68" t="s">
        <v>27</v>
      </c>
      <c r="D441" s="69" t="s">
        <v>1015</v>
      </c>
      <c r="E441" s="12" t="s">
        <v>27</v>
      </c>
      <c r="F441" s="13" t="s">
        <v>680</v>
      </c>
      <c r="G441" s="14">
        <v>2000.0</v>
      </c>
      <c r="H441" s="15">
        <v>780.0</v>
      </c>
      <c r="I441" s="14"/>
      <c r="J441" s="15">
        <v>780.0</v>
      </c>
      <c r="K441" s="14"/>
      <c r="L441" s="14"/>
      <c r="M441" s="14"/>
      <c r="N441" s="16"/>
      <c r="O441" s="3">
        <f t="shared" si="1"/>
        <v>780</v>
      </c>
      <c r="P441" s="56"/>
      <c r="Q441" s="18" t="s">
        <v>1013</v>
      </c>
      <c r="R441" s="18" t="s">
        <v>61</v>
      </c>
      <c r="S441" s="19" t="s">
        <v>1016</v>
      </c>
      <c r="T441" s="45" t="s">
        <v>1658</v>
      </c>
      <c r="U441" s="21"/>
      <c r="V441" s="21"/>
      <c r="W441" s="21"/>
      <c r="X441" s="21"/>
      <c r="Y441" s="21"/>
      <c r="Z441" s="21"/>
      <c r="AA441" s="21"/>
      <c r="AB441" s="21"/>
      <c r="AC441" s="21"/>
    </row>
    <row r="442" ht="18.0" customHeight="1">
      <c r="A442" s="8" t="s">
        <v>1279</v>
      </c>
      <c r="B442" s="9">
        <v>45615.0</v>
      </c>
      <c r="C442" s="68" t="s">
        <v>20</v>
      </c>
      <c r="D442" s="69" t="s">
        <v>1017</v>
      </c>
      <c r="E442" s="12" t="s">
        <v>367</v>
      </c>
      <c r="F442" s="13" t="s">
        <v>1010</v>
      </c>
      <c r="G442" s="14">
        <f>2500+4000</f>
        <v>6500</v>
      </c>
      <c r="H442" s="15">
        <v>1110.0</v>
      </c>
      <c r="I442" s="14"/>
      <c r="J442" s="15">
        <v>1110.0</v>
      </c>
      <c r="K442" s="14"/>
      <c r="L442" s="14">
        <v>400.0</v>
      </c>
      <c r="M442" s="14">
        <f>400*5</f>
        <v>2000</v>
      </c>
      <c r="N442" s="16">
        <v>400.0</v>
      </c>
      <c r="O442" s="3">
        <f t="shared" si="1"/>
        <v>3110</v>
      </c>
      <c r="P442" s="56" t="s">
        <v>1018</v>
      </c>
      <c r="Q442" s="18" t="s">
        <v>510</v>
      </c>
      <c r="R442" s="18" t="s">
        <v>61</v>
      </c>
      <c r="S442" s="19" t="s">
        <v>1019</v>
      </c>
      <c r="T442" s="45" t="s">
        <v>1659</v>
      </c>
      <c r="U442" s="21"/>
      <c r="V442" s="21"/>
      <c r="W442" s="21"/>
      <c r="X442" s="21"/>
      <c r="Y442" s="21"/>
      <c r="Z442" s="21"/>
      <c r="AA442" s="21"/>
      <c r="AB442" s="21"/>
      <c r="AC442" s="21"/>
    </row>
    <row r="443" ht="18.0" customHeight="1">
      <c r="A443" s="8" t="s">
        <v>1279</v>
      </c>
      <c r="B443" s="9">
        <v>45617.0</v>
      </c>
      <c r="C443" s="68" t="s">
        <v>27</v>
      </c>
      <c r="D443" s="69" t="s">
        <v>1020</v>
      </c>
      <c r="E443" s="12" t="s">
        <v>27</v>
      </c>
      <c r="F443" s="13" t="s">
        <v>680</v>
      </c>
      <c r="G443" s="14">
        <v>3400.0</v>
      </c>
      <c r="H443" s="15">
        <v>780.0</v>
      </c>
      <c r="I443" s="14"/>
      <c r="J443" s="15">
        <v>780.0</v>
      </c>
      <c r="K443" s="14"/>
      <c r="L443" s="14"/>
      <c r="M443" s="14"/>
      <c r="N443" s="16">
        <v>180.0</v>
      </c>
      <c r="O443" s="3">
        <f t="shared" si="1"/>
        <v>600</v>
      </c>
      <c r="P443" s="56" t="s">
        <v>1021</v>
      </c>
      <c r="Q443" s="18" t="s">
        <v>406</v>
      </c>
      <c r="R443" s="18" t="s">
        <v>61</v>
      </c>
      <c r="S443" s="19" t="s">
        <v>1022</v>
      </c>
      <c r="T443" s="45" t="s">
        <v>1660</v>
      </c>
      <c r="U443" s="21"/>
      <c r="V443" s="21"/>
      <c r="W443" s="21"/>
      <c r="X443" s="21"/>
      <c r="Y443" s="21"/>
      <c r="Z443" s="21"/>
      <c r="AA443" s="21"/>
      <c r="AB443" s="21"/>
      <c r="AC443" s="21"/>
    </row>
    <row r="444" ht="18.0" customHeight="1">
      <c r="A444" s="8" t="s">
        <v>1279</v>
      </c>
      <c r="B444" s="9">
        <v>45625.0</v>
      </c>
      <c r="C444" s="68" t="s">
        <v>20</v>
      </c>
      <c r="D444" s="69" t="s">
        <v>1023</v>
      </c>
      <c r="E444" s="12" t="s">
        <v>367</v>
      </c>
      <c r="F444" s="13" t="s">
        <v>680</v>
      </c>
      <c r="G444" s="14">
        <v>2000.0</v>
      </c>
      <c r="H444" s="15">
        <v>780.0</v>
      </c>
      <c r="I444" s="14"/>
      <c r="J444" s="15">
        <v>780.0</v>
      </c>
      <c r="K444" s="14"/>
      <c r="L444" s="14"/>
      <c r="M444" s="14"/>
      <c r="N444" s="16"/>
      <c r="O444" s="3">
        <f t="shared" si="1"/>
        <v>780</v>
      </c>
      <c r="P444" s="56"/>
      <c r="Q444" s="18" t="s">
        <v>596</v>
      </c>
      <c r="R444" s="18" t="s">
        <v>61</v>
      </c>
      <c r="S444" s="19" t="s">
        <v>1024</v>
      </c>
      <c r="T444" s="45" t="s">
        <v>1661</v>
      </c>
      <c r="U444" s="21"/>
      <c r="V444" s="21"/>
      <c r="W444" s="21"/>
      <c r="X444" s="21"/>
      <c r="Y444" s="21"/>
      <c r="Z444" s="21"/>
      <c r="AA444" s="21"/>
      <c r="AB444" s="21"/>
      <c r="AC444" s="21"/>
    </row>
    <row r="445" ht="18.0" customHeight="1">
      <c r="A445" s="8" t="s">
        <v>1279</v>
      </c>
      <c r="B445" s="9">
        <v>45625.0</v>
      </c>
      <c r="C445" s="68" t="s">
        <v>20</v>
      </c>
      <c r="D445" s="69" t="s">
        <v>1025</v>
      </c>
      <c r="E445" s="12" t="s">
        <v>367</v>
      </c>
      <c r="F445" s="13" t="s">
        <v>453</v>
      </c>
      <c r="G445" s="14">
        <v>2000.0</v>
      </c>
      <c r="H445" s="15">
        <v>1120.0</v>
      </c>
      <c r="I445" s="14"/>
      <c r="J445" s="15">
        <v>1120.0</v>
      </c>
      <c r="K445" s="14"/>
      <c r="L445" s="14"/>
      <c r="M445" s="14"/>
      <c r="N445" s="16"/>
      <c r="O445" s="3">
        <f t="shared" si="1"/>
        <v>1120</v>
      </c>
      <c r="P445" s="56"/>
      <c r="Q445" s="18" t="s">
        <v>596</v>
      </c>
      <c r="R445" s="18" t="s">
        <v>61</v>
      </c>
      <c r="S445" s="19" t="s">
        <v>1026</v>
      </c>
      <c r="T445" s="45" t="s">
        <v>1662</v>
      </c>
      <c r="U445" s="21"/>
      <c r="V445" s="21"/>
      <c r="W445" s="21"/>
      <c r="X445" s="21"/>
      <c r="Y445" s="21"/>
      <c r="Z445" s="21"/>
      <c r="AA445" s="21"/>
      <c r="AB445" s="21"/>
      <c r="AC445" s="21"/>
    </row>
    <row r="446" ht="18.0" customHeight="1">
      <c r="A446" s="8" t="s">
        <v>1279</v>
      </c>
      <c r="B446" s="9">
        <v>45635.0</v>
      </c>
      <c r="C446" s="68" t="s">
        <v>20</v>
      </c>
      <c r="D446" s="69" t="s">
        <v>1027</v>
      </c>
      <c r="E446" s="12" t="s">
        <v>367</v>
      </c>
      <c r="F446" s="13" t="s">
        <v>680</v>
      </c>
      <c r="G446" s="14">
        <v>780.0</v>
      </c>
      <c r="H446" s="15">
        <v>780.0</v>
      </c>
      <c r="I446" s="14"/>
      <c r="J446" s="15">
        <v>780.0</v>
      </c>
      <c r="K446" s="14"/>
      <c r="L446" s="14"/>
      <c r="M446" s="14"/>
      <c r="N446" s="16"/>
      <c r="O446" s="3">
        <f t="shared" si="1"/>
        <v>780</v>
      </c>
      <c r="P446" s="56"/>
      <c r="Q446" s="18" t="s">
        <v>379</v>
      </c>
      <c r="R446" s="18" t="s">
        <v>213</v>
      </c>
      <c r="S446" s="19" t="s">
        <v>1028</v>
      </c>
      <c r="T446" s="45" t="s">
        <v>1663</v>
      </c>
      <c r="U446" s="21"/>
      <c r="V446" s="21"/>
      <c r="W446" s="21"/>
      <c r="X446" s="21"/>
      <c r="Y446" s="21"/>
      <c r="Z446" s="21"/>
      <c r="AA446" s="21"/>
      <c r="AB446" s="21"/>
      <c r="AC446" s="21"/>
    </row>
    <row r="447" ht="18.0" customHeight="1">
      <c r="A447" s="8" t="s">
        <v>1279</v>
      </c>
      <c r="B447" s="9">
        <v>45636.0</v>
      </c>
      <c r="C447" s="68" t="s">
        <v>20</v>
      </c>
      <c r="D447" s="69" t="s">
        <v>1029</v>
      </c>
      <c r="E447" s="12" t="s">
        <v>367</v>
      </c>
      <c r="F447" s="13" t="s">
        <v>680</v>
      </c>
      <c r="G447" s="14">
        <v>4000.0</v>
      </c>
      <c r="H447" s="15">
        <v>780.0</v>
      </c>
      <c r="I447" s="14"/>
      <c r="J447" s="15">
        <v>780.0</v>
      </c>
      <c r="K447" s="14"/>
      <c r="L447" s="14"/>
      <c r="M447" s="14"/>
      <c r="N447" s="16"/>
      <c r="O447" s="3">
        <f t="shared" si="1"/>
        <v>780</v>
      </c>
      <c r="P447" s="56"/>
      <c r="Q447" s="18" t="s">
        <v>446</v>
      </c>
      <c r="R447" s="18" t="s">
        <v>213</v>
      </c>
      <c r="S447" s="19" t="s">
        <v>1030</v>
      </c>
      <c r="T447" s="45" t="s">
        <v>1664</v>
      </c>
      <c r="U447" s="21"/>
      <c r="V447" s="21"/>
      <c r="W447" s="21"/>
      <c r="X447" s="21"/>
      <c r="Y447" s="21"/>
      <c r="Z447" s="21"/>
      <c r="AA447" s="21"/>
      <c r="AB447" s="21"/>
      <c r="AC447" s="21"/>
    </row>
    <row r="448" ht="18.0" customHeight="1">
      <c r="A448" s="8" t="s">
        <v>1279</v>
      </c>
      <c r="B448" s="9">
        <v>43620.0</v>
      </c>
      <c r="C448" s="68" t="s">
        <v>27</v>
      </c>
      <c r="D448" s="69" t="s">
        <v>1031</v>
      </c>
      <c r="E448" s="12" t="s">
        <v>27</v>
      </c>
      <c r="F448" s="13" t="s">
        <v>29</v>
      </c>
      <c r="G448" s="14"/>
      <c r="H448" s="15">
        <v>678.0</v>
      </c>
      <c r="I448" s="14"/>
      <c r="J448" s="15">
        <v>678.0</v>
      </c>
      <c r="K448" s="14"/>
      <c r="L448" s="14"/>
      <c r="M448" s="14"/>
      <c r="N448" s="16"/>
      <c r="O448" s="3">
        <f t="shared" si="1"/>
        <v>678</v>
      </c>
      <c r="P448" s="56"/>
      <c r="Q448" s="18" t="s">
        <v>30</v>
      </c>
      <c r="R448" s="18" t="s">
        <v>31</v>
      </c>
      <c r="S448" s="19" t="s">
        <v>1032</v>
      </c>
      <c r="T448" s="45"/>
      <c r="U448" s="21"/>
      <c r="V448" s="21"/>
      <c r="W448" s="21"/>
      <c r="X448" s="21"/>
      <c r="Y448" s="21"/>
      <c r="Z448" s="21"/>
      <c r="AA448" s="21"/>
      <c r="AB448" s="21"/>
      <c r="AC448" s="21"/>
    </row>
    <row r="449" ht="18.0" customHeight="1">
      <c r="A449" s="8" t="s">
        <v>1279</v>
      </c>
      <c r="B449" s="9">
        <v>45147.0</v>
      </c>
      <c r="C449" s="68" t="s">
        <v>20</v>
      </c>
      <c r="D449" s="69" t="s">
        <v>1033</v>
      </c>
      <c r="E449" s="12" t="s">
        <v>367</v>
      </c>
      <c r="F449" s="13" t="s">
        <v>680</v>
      </c>
      <c r="G449" s="14">
        <v>1000.0</v>
      </c>
      <c r="H449" s="15">
        <v>531.0</v>
      </c>
      <c r="I449" s="14"/>
      <c r="J449" s="15">
        <v>531.0</v>
      </c>
      <c r="K449" s="14"/>
      <c r="L449" s="14"/>
      <c r="M449" s="14"/>
      <c r="N449" s="16"/>
      <c r="O449" s="3">
        <f t="shared" si="1"/>
        <v>531</v>
      </c>
      <c r="P449" s="56"/>
      <c r="Q449" s="18" t="s">
        <v>34</v>
      </c>
      <c r="R449" s="18" t="s">
        <v>379</v>
      </c>
      <c r="S449" s="19" t="s">
        <v>1034</v>
      </c>
      <c r="T449" s="45" t="s">
        <v>1665</v>
      </c>
      <c r="U449" s="21"/>
      <c r="V449" s="21"/>
      <c r="W449" s="21"/>
      <c r="X449" s="21"/>
      <c r="Y449" s="21"/>
      <c r="Z449" s="21"/>
      <c r="AA449" s="21"/>
      <c r="AB449" s="21"/>
      <c r="AC449" s="21"/>
    </row>
    <row r="450" ht="18.0" customHeight="1">
      <c r="A450" s="8" t="s">
        <v>1279</v>
      </c>
      <c r="B450" s="9">
        <v>45670.0</v>
      </c>
      <c r="C450" s="68" t="s">
        <v>20</v>
      </c>
      <c r="D450" s="69" t="s">
        <v>1035</v>
      </c>
      <c r="E450" s="12" t="s">
        <v>367</v>
      </c>
      <c r="F450" s="13" t="s">
        <v>453</v>
      </c>
      <c r="G450" s="14">
        <v>2000.0</v>
      </c>
      <c r="H450" s="15">
        <v>1120.0</v>
      </c>
      <c r="I450" s="14"/>
      <c r="J450" s="15">
        <v>1120.0</v>
      </c>
      <c r="K450" s="14"/>
      <c r="L450" s="14"/>
      <c r="M450" s="14"/>
      <c r="N450" s="16"/>
      <c r="O450" s="3">
        <f t="shared" si="1"/>
        <v>1120</v>
      </c>
      <c r="P450" s="56"/>
      <c r="Q450" s="18" t="s">
        <v>1013</v>
      </c>
      <c r="R450" s="18" t="s">
        <v>519</v>
      </c>
      <c r="S450" s="19" t="s">
        <v>1036</v>
      </c>
      <c r="T450" s="45" t="s">
        <v>1666</v>
      </c>
      <c r="U450" s="21"/>
      <c r="V450" s="21"/>
      <c r="W450" s="21"/>
      <c r="X450" s="21"/>
      <c r="Y450" s="21"/>
      <c r="Z450" s="21"/>
      <c r="AA450" s="21"/>
      <c r="AB450" s="21"/>
      <c r="AC450" s="21"/>
    </row>
    <row r="451" ht="18.0" customHeight="1">
      <c r="A451" s="8" t="s">
        <v>1279</v>
      </c>
      <c r="B451" s="9">
        <v>45671.0</v>
      </c>
      <c r="C451" s="68" t="s">
        <v>27</v>
      </c>
      <c r="D451" s="69" t="s">
        <v>1037</v>
      </c>
      <c r="E451" s="12" t="s">
        <v>27</v>
      </c>
      <c r="F451" s="13" t="s">
        <v>680</v>
      </c>
      <c r="G451" s="14">
        <v>3200.0</v>
      </c>
      <c r="H451" s="15">
        <v>780.0</v>
      </c>
      <c r="I451" s="14"/>
      <c r="J451" s="15">
        <v>780.0</v>
      </c>
      <c r="K451" s="14"/>
      <c r="L451" s="14"/>
      <c r="M451" s="14"/>
      <c r="N451" s="16">
        <f>H451*20%</f>
        <v>156</v>
      </c>
      <c r="O451" s="3">
        <f t="shared" si="1"/>
        <v>624</v>
      </c>
      <c r="P451" s="56" t="s">
        <v>1038</v>
      </c>
      <c r="Q451" s="18" t="s">
        <v>30</v>
      </c>
      <c r="R451" s="18" t="s">
        <v>519</v>
      </c>
      <c r="S451" s="19" t="s">
        <v>1039</v>
      </c>
      <c r="T451" s="45" t="s">
        <v>1667</v>
      </c>
      <c r="U451" s="21"/>
      <c r="V451" s="21"/>
      <c r="W451" s="21"/>
      <c r="X451" s="21"/>
      <c r="Y451" s="21"/>
      <c r="Z451" s="21"/>
      <c r="AA451" s="21"/>
      <c r="AB451" s="21"/>
      <c r="AC451" s="21"/>
    </row>
    <row r="452" ht="18.0" customHeight="1">
      <c r="A452" s="8" t="s">
        <v>1279</v>
      </c>
      <c r="B452" s="9">
        <v>45674.0</v>
      </c>
      <c r="C452" s="68" t="s">
        <v>20</v>
      </c>
      <c r="D452" s="69" t="s">
        <v>1040</v>
      </c>
      <c r="E452" s="12" t="s">
        <v>367</v>
      </c>
      <c r="F452" s="13" t="s">
        <v>1010</v>
      </c>
      <c r="G452" s="14">
        <v>4000.0</v>
      </c>
      <c r="H452" s="15">
        <v>1100.0</v>
      </c>
      <c r="I452" s="14"/>
      <c r="J452" s="15">
        <v>1100.0</v>
      </c>
      <c r="K452" s="14"/>
      <c r="L452" s="14"/>
      <c r="M452" s="14"/>
      <c r="N452" s="16"/>
      <c r="O452" s="3">
        <f t="shared" si="1"/>
        <v>1100</v>
      </c>
      <c r="P452" s="56"/>
      <c r="Q452" s="18" t="s">
        <v>24</v>
      </c>
      <c r="R452" s="18" t="s">
        <v>519</v>
      </c>
      <c r="S452" s="19" t="s">
        <v>1041</v>
      </c>
      <c r="T452" s="45" t="s">
        <v>1668</v>
      </c>
      <c r="U452" s="21"/>
      <c r="V452" s="21"/>
      <c r="W452" s="21"/>
      <c r="X452" s="21"/>
      <c r="Y452" s="21"/>
      <c r="Z452" s="21"/>
      <c r="AA452" s="21"/>
      <c r="AB452" s="21"/>
      <c r="AC452" s="21"/>
    </row>
    <row r="453" ht="18.0" customHeight="1">
      <c r="A453" s="8" t="s">
        <v>1279</v>
      </c>
      <c r="B453" s="9">
        <v>43640.0</v>
      </c>
      <c r="C453" s="68" t="s">
        <v>27</v>
      </c>
      <c r="D453" s="69" t="s">
        <v>1042</v>
      </c>
      <c r="E453" s="12" t="s">
        <v>367</v>
      </c>
      <c r="F453" s="13" t="s">
        <v>29</v>
      </c>
      <c r="G453" s="14"/>
      <c r="H453" s="15">
        <v>266.0</v>
      </c>
      <c r="I453" s="14"/>
      <c r="J453" s="15">
        <v>266.0</v>
      </c>
      <c r="K453" s="14"/>
      <c r="L453" s="14"/>
      <c r="M453" s="14"/>
      <c r="N453" s="16"/>
      <c r="O453" s="3">
        <f t="shared" si="1"/>
        <v>266</v>
      </c>
      <c r="P453" s="56"/>
      <c r="Q453" s="18" t="s">
        <v>503</v>
      </c>
      <c r="R453" s="18" t="s">
        <v>519</v>
      </c>
      <c r="S453" s="19" t="s">
        <v>1043</v>
      </c>
      <c r="T453" s="45" t="s">
        <v>1669</v>
      </c>
      <c r="U453" s="21"/>
      <c r="V453" s="21"/>
      <c r="W453" s="21"/>
      <c r="X453" s="21"/>
      <c r="Y453" s="21"/>
      <c r="Z453" s="21"/>
      <c r="AA453" s="21"/>
      <c r="AB453" s="21"/>
      <c r="AC453" s="21"/>
    </row>
    <row r="454" ht="18.0" customHeight="1">
      <c r="A454" s="8" t="s">
        <v>1279</v>
      </c>
      <c r="B454" s="9">
        <v>45680.0</v>
      </c>
      <c r="C454" s="68" t="s">
        <v>20</v>
      </c>
      <c r="D454" s="69" t="s">
        <v>1046</v>
      </c>
      <c r="E454" s="12" t="s">
        <v>367</v>
      </c>
      <c r="F454" s="13" t="s">
        <v>680</v>
      </c>
      <c r="G454" s="14">
        <v>2000.0</v>
      </c>
      <c r="H454" s="15">
        <v>780.0</v>
      </c>
      <c r="I454" s="14"/>
      <c r="J454" s="15">
        <v>780.0</v>
      </c>
      <c r="K454" s="14"/>
      <c r="L454" s="14"/>
      <c r="M454" s="14"/>
      <c r="N454" s="16"/>
      <c r="O454" s="3">
        <f t="shared" si="1"/>
        <v>780</v>
      </c>
      <c r="P454" s="56"/>
      <c r="Q454" s="18" t="s">
        <v>647</v>
      </c>
      <c r="R454" s="18" t="s">
        <v>519</v>
      </c>
      <c r="S454" s="19" t="s">
        <v>1047</v>
      </c>
      <c r="T454" s="45" t="s">
        <v>1670</v>
      </c>
      <c r="U454" s="21"/>
      <c r="V454" s="21"/>
      <c r="W454" s="21"/>
      <c r="X454" s="21"/>
      <c r="Y454" s="21"/>
      <c r="Z454" s="21"/>
      <c r="AA454" s="21"/>
      <c r="AB454" s="21"/>
      <c r="AC454" s="21"/>
    </row>
    <row r="455" ht="18.0" customHeight="1">
      <c r="A455" s="8" t="s">
        <v>1279</v>
      </c>
      <c r="B455" s="9">
        <v>45681.0</v>
      </c>
      <c r="C455" s="68" t="s">
        <v>20</v>
      </c>
      <c r="D455" s="69" t="s">
        <v>1048</v>
      </c>
      <c r="E455" s="12" t="s">
        <v>367</v>
      </c>
      <c r="F455" s="13" t="s">
        <v>680</v>
      </c>
      <c r="G455" s="14">
        <v>2000.0</v>
      </c>
      <c r="H455" s="15">
        <v>780.0</v>
      </c>
      <c r="I455" s="14"/>
      <c r="J455" s="15">
        <v>780.0</v>
      </c>
      <c r="K455" s="14"/>
      <c r="L455" s="14"/>
      <c r="M455" s="14"/>
      <c r="N455" s="16"/>
      <c r="O455" s="3">
        <f t="shared" si="1"/>
        <v>780</v>
      </c>
      <c r="P455" s="56"/>
      <c r="Q455" s="18" t="s">
        <v>503</v>
      </c>
      <c r="R455" s="18" t="s">
        <v>519</v>
      </c>
      <c r="S455" s="19" t="s">
        <v>1049</v>
      </c>
      <c r="T455" s="45" t="s">
        <v>1671</v>
      </c>
      <c r="U455" s="21"/>
      <c r="V455" s="21"/>
      <c r="W455" s="21"/>
      <c r="X455" s="21"/>
      <c r="Y455" s="21"/>
      <c r="Z455" s="21"/>
      <c r="AA455" s="21"/>
      <c r="AB455" s="21"/>
      <c r="AC455" s="21"/>
    </row>
    <row r="456" ht="18.0" customHeight="1">
      <c r="A456" s="8" t="s">
        <v>1279</v>
      </c>
      <c r="B456" s="9">
        <v>45681.0</v>
      </c>
      <c r="C456" s="68" t="s">
        <v>20</v>
      </c>
      <c r="D456" s="69" t="s">
        <v>1050</v>
      </c>
      <c r="E456" s="12" t="s">
        <v>367</v>
      </c>
      <c r="F456" s="13" t="s">
        <v>1010</v>
      </c>
      <c r="G456" s="14">
        <v>4000.0</v>
      </c>
      <c r="H456" s="15">
        <v>1100.0</v>
      </c>
      <c r="I456" s="14"/>
      <c r="J456" s="15">
        <v>1100.0</v>
      </c>
      <c r="K456" s="14"/>
      <c r="L456" s="14"/>
      <c r="M456" s="14"/>
      <c r="N456" s="16"/>
      <c r="O456" s="3">
        <f t="shared" si="1"/>
        <v>1100</v>
      </c>
      <c r="P456" s="56"/>
      <c r="Q456" s="18" t="s">
        <v>503</v>
      </c>
      <c r="R456" s="18" t="s">
        <v>519</v>
      </c>
      <c r="S456" s="19" t="s">
        <v>1051</v>
      </c>
      <c r="T456" s="45" t="s">
        <v>1672</v>
      </c>
      <c r="U456" s="21"/>
      <c r="V456" s="21"/>
      <c r="W456" s="21"/>
      <c r="X456" s="21"/>
      <c r="Y456" s="21"/>
      <c r="Z456" s="21"/>
      <c r="AA456" s="21"/>
      <c r="AB456" s="21"/>
      <c r="AC456" s="21"/>
    </row>
    <row r="457" ht="18.0" customHeight="1">
      <c r="A457" s="8" t="s">
        <v>1279</v>
      </c>
      <c r="B457" s="9">
        <v>45684.0</v>
      </c>
      <c r="C457" s="68" t="s">
        <v>20</v>
      </c>
      <c r="D457" s="69" t="s">
        <v>1052</v>
      </c>
      <c r="E457" s="12" t="s">
        <v>367</v>
      </c>
      <c r="F457" s="13" t="s">
        <v>680</v>
      </c>
      <c r="G457" s="14">
        <v>2000.0</v>
      </c>
      <c r="H457" s="15">
        <v>780.0</v>
      </c>
      <c r="I457" s="14"/>
      <c r="J457" s="15">
        <v>780.0</v>
      </c>
      <c r="K457" s="14"/>
      <c r="L457" s="14"/>
      <c r="M457" s="14"/>
      <c r="N457" s="16"/>
      <c r="O457" s="3">
        <f t="shared" si="1"/>
        <v>780</v>
      </c>
      <c r="P457" s="56"/>
      <c r="Q457" s="18" t="s">
        <v>446</v>
      </c>
      <c r="R457" s="18" t="s">
        <v>570</v>
      </c>
      <c r="S457" s="19" t="s">
        <v>1053</v>
      </c>
      <c r="T457" s="45" t="s">
        <v>1673</v>
      </c>
      <c r="U457" s="21"/>
      <c r="V457" s="21"/>
      <c r="W457" s="21"/>
      <c r="X457" s="21"/>
      <c r="Y457" s="21"/>
      <c r="Z457" s="21"/>
      <c r="AA457" s="21"/>
      <c r="AB457" s="21"/>
      <c r="AC457" s="21"/>
    </row>
    <row r="458" ht="18.0" customHeight="1">
      <c r="A458" s="8" t="s">
        <v>1279</v>
      </c>
      <c r="B458" s="9">
        <v>45684.0</v>
      </c>
      <c r="C458" s="68" t="s">
        <v>20</v>
      </c>
      <c r="D458" s="69" t="s">
        <v>1054</v>
      </c>
      <c r="E458" s="12" t="s">
        <v>367</v>
      </c>
      <c r="F458" s="13" t="s">
        <v>1010</v>
      </c>
      <c r="G458" s="14">
        <f>4000+2000</f>
        <v>6000</v>
      </c>
      <c r="H458" s="15">
        <v>1100.0</v>
      </c>
      <c r="I458" s="14"/>
      <c r="J458" s="15">
        <v>1100.0</v>
      </c>
      <c r="K458" s="14"/>
      <c r="L458" s="14"/>
      <c r="M458" s="14"/>
      <c r="N458" s="16"/>
      <c r="O458" s="3">
        <f t="shared" si="1"/>
        <v>1100</v>
      </c>
      <c r="P458" s="56"/>
      <c r="Q458" s="18" t="s">
        <v>384</v>
      </c>
      <c r="R458" s="18" t="s">
        <v>519</v>
      </c>
      <c r="S458" s="19" t="s">
        <v>1055</v>
      </c>
      <c r="T458" s="45" t="s">
        <v>1674</v>
      </c>
      <c r="U458" s="21"/>
      <c r="V458" s="21"/>
      <c r="W458" s="21"/>
      <c r="X458" s="21"/>
      <c r="Y458" s="21"/>
      <c r="Z458" s="21"/>
      <c r="AA458" s="21"/>
      <c r="AB458" s="21"/>
      <c r="AC458" s="21"/>
    </row>
    <row r="459" ht="18.0" customHeight="1">
      <c r="A459" s="8" t="s">
        <v>1279</v>
      </c>
      <c r="B459" s="9">
        <v>45687.0</v>
      </c>
      <c r="C459" s="68" t="s">
        <v>20</v>
      </c>
      <c r="D459" s="69" t="s">
        <v>1059</v>
      </c>
      <c r="E459" s="12" t="s">
        <v>367</v>
      </c>
      <c r="F459" s="13" t="s">
        <v>1010</v>
      </c>
      <c r="G459" s="14">
        <v>4000.0</v>
      </c>
      <c r="H459" s="15">
        <v>1100.0</v>
      </c>
      <c r="I459" s="14"/>
      <c r="J459" s="15">
        <v>1100.0</v>
      </c>
      <c r="K459" s="14"/>
      <c r="L459" s="14"/>
      <c r="M459" s="14"/>
      <c r="N459" s="16"/>
      <c r="O459" s="3">
        <f t="shared" si="1"/>
        <v>1100</v>
      </c>
      <c r="P459" s="56"/>
      <c r="Q459" s="18" t="s">
        <v>52</v>
      </c>
      <c r="R459" s="18" t="s">
        <v>519</v>
      </c>
      <c r="S459" s="19" t="s">
        <v>1060</v>
      </c>
      <c r="T459" s="45" t="s">
        <v>1675</v>
      </c>
      <c r="U459" s="21"/>
      <c r="V459" s="21"/>
      <c r="W459" s="21"/>
      <c r="X459" s="21"/>
      <c r="Y459" s="21"/>
      <c r="Z459" s="21"/>
      <c r="AA459" s="21"/>
      <c r="AB459" s="21"/>
      <c r="AC459" s="21"/>
    </row>
    <row r="460" ht="18.0" customHeight="1">
      <c r="A460" s="8" t="s">
        <v>1279</v>
      </c>
      <c r="B460" s="9">
        <v>45688.0</v>
      </c>
      <c r="C460" s="68" t="s">
        <v>1061</v>
      </c>
      <c r="D460" s="69" t="s">
        <v>1062</v>
      </c>
      <c r="E460" s="12" t="s">
        <v>367</v>
      </c>
      <c r="F460" s="13" t="s">
        <v>1010</v>
      </c>
      <c r="G460" s="14"/>
      <c r="H460" s="15">
        <v>1100.0</v>
      </c>
      <c r="I460" s="14"/>
      <c r="J460" s="15">
        <v>1100.0</v>
      </c>
      <c r="K460" s="14"/>
      <c r="L460" s="14"/>
      <c r="M460" s="14">
        <v>410.0</v>
      </c>
      <c r="N460" s="16"/>
      <c r="O460" s="3">
        <f t="shared" si="1"/>
        <v>1510</v>
      </c>
      <c r="P460" s="56"/>
      <c r="Q460" s="18" t="s">
        <v>52</v>
      </c>
      <c r="R460" s="18" t="s">
        <v>519</v>
      </c>
      <c r="S460" s="19" t="s">
        <v>1063</v>
      </c>
      <c r="T460" s="45" t="s">
        <v>1676</v>
      </c>
      <c r="U460" s="21"/>
      <c r="V460" s="21"/>
      <c r="W460" s="21"/>
      <c r="X460" s="21"/>
      <c r="Y460" s="21"/>
      <c r="Z460" s="21"/>
      <c r="AA460" s="21"/>
      <c r="AB460" s="21"/>
      <c r="AC460" s="21"/>
    </row>
    <row r="461" ht="18.0" customHeight="1">
      <c r="A461" s="8" t="s">
        <v>1279</v>
      </c>
      <c r="B461" s="9">
        <v>45688.0</v>
      </c>
      <c r="C461" s="68" t="s">
        <v>20</v>
      </c>
      <c r="D461" s="69" t="s">
        <v>1064</v>
      </c>
      <c r="E461" s="12" t="s">
        <v>367</v>
      </c>
      <c r="F461" s="13" t="s">
        <v>1010</v>
      </c>
      <c r="G461" s="14">
        <v>4000.0</v>
      </c>
      <c r="H461" s="15">
        <v>1100.0</v>
      </c>
      <c r="I461" s="14"/>
      <c r="J461" s="15">
        <v>1100.0</v>
      </c>
      <c r="K461" s="14"/>
      <c r="L461" s="14"/>
      <c r="M461" s="14"/>
      <c r="N461" s="16">
        <v>1100.0</v>
      </c>
      <c r="O461" s="3">
        <f t="shared" si="1"/>
        <v>0</v>
      </c>
      <c r="P461" s="56" t="s">
        <v>1222</v>
      </c>
      <c r="Q461" s="18" t="s">
        <v>446</v>
      </c>
      <c r="R461" s="18" t="s">
        <v>550</v>
      </c>
      <c r="S461" s="19" t="s">
        <v>1065</v>
      </c>
      <c r="T461" s="45" t="s">
        <v>1677</v>
      </c>
      <c r="U461" s="21"/>
      <c r="V461" s="21"/>
      <c r="W461" s="21"/>
      <c r="X461" s="21"/>
      <c r="Y461" s="21"/>
      <c r="Z461" s="21"/>
      <c r="AA461" s="21"/>
      <c r="AB461" s="21"/>
      <c r="AC461" s="21"/>
    </row>
    <row r="462" ht="18.0" customHeight="1">
      <c r="A462" s="8" t="s">
        <v>1279</v>
      </c>
      <c r="B462" s="9">
        <v>45693.0</v>
      </c>
      <c r="C462" s="68" t="s">
        <v>20</v>
      </c>
      <c r="D462" s="69" t="s">
        <v>1066</v>
      </c>
      <c r="E462" s="12" t="s">
        <v>367</v>
      </c>
      <c r="F462" s="13" t="s">
        <v>1010</v>
      </c>
      <c r="G462" s="14">
        <v>4000.0</v>
      </c>
      <c r="H462" s="15">
        <v>1100.0</v>
      </c>
      <c r="I462" s="14"/>
      <c r="J462" s="15">
        <v>1100.0</v>
      </c>
      <c r="K462" s="14"/>
      <c r="L462" s="14"/>
      <c r="M462" s="14"/>
      <c r="N462" s="16"/>
      <c r="O462" s="3">
        <f t="shared" si="1"/>
        <v>1100</v>
      </c>
      <c r="P462" s="56"/>
      <c r="Q462" s="18" t="s">
        <v>454</v>
      </c>
      <c r="R462" s="18" t="s">
        <v>550</v>
      </c>
      <c r="S462" s="19" t="s">
        <v>1067</v>
      </c>
      <c r="T462" s="45" t="s">
        <v>1678</v>
      </c>
      <c r="U462" s="21"/>
      <c r="V462" s="21"/>
      <c r="W462" s="21"/>
      <c r="X462" s="21"/>
      <c r="Y462" s="21"/>
      <c r="Z462" s="21"/>
      <c r="AA462" s="21"/>
      <c r="AB462" s="21"/>
      <c r="AC462" s="21"/>
    </row>
    <row r="463" ht="18.0" customHeight="1">
      <c r="A463" s="8" t="s">
        <v>1279</v>
      </c>
      <c r="B463" s="9">
        <v>45693.0</v>
      </c>
      <c r="C463" s="68" t="s">
        <v>20</v>
      </c>
      <c r="D463" s="69" t="s">
        <v>1068</v>
      </c>
      <c r="E463" s="12" t="s">
        <v>367</v>
      </c>
      <c r="F463" s="13" t="s">
        <v>1010</v>
      </c>
      <c r="G463" s="14">
        <v>2000.0</v>
      </c>
      <c r="H463" s="15">
        <v>1100.0</v>
      </c>
      <c r="I463" s="14"/>
      <c r="J463" s="15">
        <v>1100.0</v>
      </c>
      <c r="K463" s="14"/>
      <c r="L463" s="14"/>
      <c r="M463" s="14"/>
      <c r="N463" s="16"/>
      <c r="O463" s="3">
        <f t="shared" si="1"/>
        <v>1100</v>
      </c>
      <c r="P463" s="56"/>
      <c r="Q463" s="18" t="s">
        <v>454</v>
      </c>
      <c r="R463" s="18" t="s">
        <v>550</v>
      </c>
      <c r="S463" s="19" t="s">
        <v>1069</v>
      </c>
      <c r="T463" s="45" t="s">
        <v>1679</v>
      </c>
      <c r="U463" s="21"/>
      <c r="V463" s="21"/>
      <c r="W463" s="21"/>
      <c r="X463" s="21"/>
      <c r="Y463" s="21"/>
      <c r="Z463" s="21"/>
      <c r="AA463" s="21"/>
      <c r="AB463" s="21"/>
      <c r="AC463" s="21"/>
    </row>
    <row r="464" ht="18.0" customHeight="1">
      <c r="A464" s="8" t="s">
        <v>1279</v>
      </c>
      <c r="B464" s="9">
        <v>45693.0</v>
      </c>
      <c r="C464" s="68" t="s">
        <v>20</v>
      </c>
      <c r="D464" s="69" t="s">
        <v>1070</v>
      </c>
      <c r="E464" s="12" t="s">
        <v>367</v>
      </c>
      <c r="F464" s="13" t="s">
        <v>1010</v>
      </c>
      <c r="G464" s="14">
        <v>6000.0</v>
      </c>
      <c r="H464" s="15">
        <v>1100.0</v>
      </c>
      <c r="I464" s="14"/>
      <c r="J464" s="15">
        <v>1100.0</v>
      </c>
      <c r="K464" s="14"/>
      <c r="L464" s="14"/>
      <c r="M464" s="14"/>
      <c r="N464" s="16"/>
      <c r="O464" s="3">
        <f t="shared" si="1"/>
        <v>1100</v>
      </c>
      <c r="P464" s="56"/>
      <c r="Q464" s="18" t="s">
        <v>454</v>
      </c>
      <c r="R464" s="18" t="s">
        <v>550</v>
      </c>
      <c r="S464" s="19" t="s">
        <v>1071</v>
      </c>
      <c r="T464" s="45" t="s">
        <v>1680</v>
      </c>
      <c r="U464" s="21"/>
      <c r="V464" s="21"/>
      <c r="W464" s="21"/>
      <c r="X464" s="21"/>
      <c r="Y464" s="21"/>
      <c r="Z464" s="21"/>
      <c r="AA464" s="21"/>
      <c r="AB464" s="21"/>
      <c r="AC464" s="21"/>
    </row>
    <row r="465" ht="18.0" customHeight="1">
      <c r="A465" s="8" t="s">
        <v>1279</v>
      </c>
      <c r="B465" s="9">
        <v>45700.0</v>
      </c>
      <c r="C465" s="68" t="s">
        <v>20</v>
      </c>
      <c r="D465" s="69" t="s">
        <v>1072</v>
      </c>
      <c r="E465" s="12" t="s">
        <v>367</v>
      </c>
      <c r="F465" s="13" t="s">
        <v>1010</v>
      </c>
      <c r="G465" s="14">
        <v>4000.0</v>
      </c>
      <c r="H465" s="15">
        <v>1100.0</v>
      </c>
      <c r="I465" s="14"/>
      <c r="J465" s="15">
        <v>1100.0</v>
      </c>
      <c r="K465" s="14"/>
      <c r="L465" s="14"/>
      <c r="M465" s="14"/>
      <c r="N465" s="16"/>
      <c r="O465" s="3">
        <f t="shared" si="1"/>
        <v>1100</v>
      </c>
      <c r="P465" s="56"/>
      <c r="Q465" s="18" t="s">
        <v>213</v>
      </c>
      <c r="R465" s="18" t="s">
        <v>550</v>
      </c>
      <c r="S465" s="19" t="s">
        <v>1073</v>
      </c>
      <c r="T465" s="45" t="s">
        <v>1681</v>
      </c>
      <c r="U465" s="21"/>
      <c r="V465" s="21"/>
      <c r="W465" s="21"/>
      <c r="X465" s="21"/>
      <c r="Y465" s="21"/>
      <c r="Z465" s="21"/>
      <c r="AA465" s="21"/>
      <c r="AB465" s="21"/>
      <c r="AC465" s="21"/>
    </row>
    <row r="466" ht="18.0" customHeight="1">
      <c r="A466" s="8" t="s">
        <v>1279</v>
      </c>
      <c r="B466" s="9">
        <v>45705.0</v>
      </c>
      <c r="C466" s="68" t="s">
        <v>20</v>
      </c>
      <c r="D466" s="69" t="s">
        <v>1074</v>
      </c>
      <c r="E466" s="12" t="s">
        <v>367</v>
      </c>
      <c r="F466" s="13" t="s">
        <v>1075</v>
      </c>
      <c r="G466" s="14">
        <v>4000.0</v>
      </c>
      <c r="H466" s="15">
        <v>1100.0</v>
      </c>
      <c r="I466" s="14"/>
      <c r="J466" s="15">
        <v>1100.0</v>
      </c>
      <c r="K466" s="14"/>
      <c r="L466" s="14"/>
      <c r="M466" s="14"/>
      <c r="N466" s="16"/>
      <c r="O466" s="3">
        <f t="shared" si="1"/>
        <v>1100</v>
      </c>
      <c r="P466" s="56"/>
      <c r="Q466" s="18" t="s">
        <v>24</v>
      </c>
      <c r="R466" s="18" t="s">
        <v>550</v>
      </c>
      <c r="S466" s="19" t="s">
        <v>1076</v>
      </c>
      <c r="T466" s="45" t="s">
        <v>1682</v>
      </c>
      <c r="U466" s="21"/>
      <c r="V466" s="21"/>
      <c r="W466" s="21"/>
      <c r="X466" s="21"/>
      <c r="Y466" s="21"/>
      <c r="Z466" s="21"/>
      <c r="AA466" s="21"/>
      <c r="AB466" s="21"/>
      <c r="AC466" s="21"/>
    </row>
    <row r="467" ht="18.0" customHeight="1">
      <c r="A467" s="8" t="s">
        <v>1279</v>
      </c>
      <c r="B467" s="9">
        <v>45709.0</v>
      </c>
      <c r="C467" s="68" t="s">
        <v>1079</v>
      </c>
      <c r="D467" s="69" t="s">
        <v>1080</v>
      </c>
      <c r="E467" s="12" t="s">
        <v>367</v>
      </c>
      <c r="F467" s="13" t="s">
        <v>1075</v>
      </c>
      <c r="G467" s="14">
        <f>4000+2500</f>
        <v>6500</v>
      </c>
      <c r="H467" s="15">
        <v>1100.0</v>
      </c>
      <c r="I467" s="14"/>
      <c r="J467" s="15">
        <v>1100.0</v>
      </c>
      <c r="K467" s="14"/>
      <c r="L467" s="14"/>
      <c r="M467" s="14"/>
      <c r="N467" s="16"/>
      <c r="O467" s="3">
        <f t="shared" si="1"/>
        <v>1100</v>
      </c>
      <c r="P467" s="56"/>
      <c r="Q467" s="18" t="s">
        <v>406</v>
      </c>
      <c r="R467" s="18" t="s">
        <v>550</v>
      </c>
      <c r="S467" s="19" t="s">
        <v>1081</v>
      </c>
      <c r="T467" s="45" t="s">
        <v>1683</v>
      </c>
      <c r="U467" s="21"/>
      <c r="V467" s="21"/>
      <c r="W467" s="21"/>
      <c r="X467" s="21"/>
      <c r="Y467" s="21"/>
      <c r="Z467" s="21"/>
      <c r="AA467" s="21"/>
      <c r="AB467" s="21"/>
      <c r="AC467" s="21"/>
    </row>
    <row r="468" ht="18.0" customHeight="1">
      <c r="A468" s="8" t="s">
        <v>1279</v>
      </c>
      <c r="B468" s="9">
        <v>45713.0</v>
      </c>
      <c r="C468" s="68" t="s">
        <v>20</v>
      </c>
      <c r="D468" s="69" t="s">
        <v>1087</v>
      </c>
      <c r="E468" s="12" t="s">
        <v>367</v>
      </c>
      <c r="F468" s="13" t="s">
        <v>1075</v>
      </c>
      <c r="G468" s="14">
        <v>2000.0</v>
      </c>
      <c r="H468" s="15">
        <v>1100.0</v>
      </c>
      <c r="I468" s="14"/>
      <c r="J468" s="15">
        <v>1100.0</v>
      </c>
      <c r="K468" s="14"/>
      <c r="L468" s="14"/>
      <c r="M468" s="14"/>
      <c r="N468" s="16"/>
      <c r="O468" s="3">
        <f t="shared" si="1"/>
        <v>1100</v>
      </c>
      <c r="P468" s="56"/>
      <c r="Q468" s="18" t="s">
        <v>482</v>
      </c>
      <c r="R468" s="18" t="s">
        <v>550</v>
      </c>
      <c r="S468" s="19" t="s">
        <v>1088</v>
      </c>
      <c r="T468" s="45" t="s">
        <v>1684</v>
      </c>
      <c r="U468" s="21"/>
      <c r="V468" s="21"/>
      <c r="W468" s="21"/>
      <c r="X468" s="21"/>
      <c r="Y468" s="21"/>
      <c r="Z468" s="21"/>
      <c r="AA468" s="21"/>
      <c r="AB468" s="21"/>
      <c r="AC468" s="21"/>
    </row>
    <row r="469" ht="18.0" customHeight="1">
      <c r="A469" s="8" t="s">
        <v>1279</v>
      </c>
      <c r="B469" s="9">
        <v>44830.0</v>
      </c>
      <c r="C469" s="68" t="s">
        <v>20</v>
      </c>
      <c r="D469" s="69" t="s">
        <v>666</v>
      </c>
      <c r="E469" s="12" t="s">
        <v>367</v>
      </c>
      <c r="F469" s="13" t="s">
        <v>1090</v>
      </c>
      <c r="G469" s="14"/>
      <c r="H469" s="15"/>
      <c r="I469" s="14"/>
      <c r="J469" s="15"/>
      <c r="K469" s="14"/>
      <c r="L469" s="14">
        <f>333.333*3</f>
        <v>999.999</v>
      </c>
      <c r="M469" s="14"/>
      <c r="N469" s="16"/>
      <c r="O469" s="3">
        <f t="shared" si="1"/>
        <v>999.999</v>
      </c>
      <c r="P469" s="56" t="s">
        <v>1685</v>
      </c>
      <c r="Q469" s="18" t="s">
        <v>125</v>
      </c>
      <c r="R469" s="18" t="s">
        <v>379</v>
      </c>
      <c r="S469" s="19" t="s">
        <v>668</v>
      </c>
      <c r="T469" s="45" t="s">
        <v>1518</v>
      </c>
      <c r="U469" s="21"/>
      <c r="V469" s="21"/>
      <c r="W469" s="21"/>
      <c r="X469" s="21"/>
      <c r="Y469" s="21"/>
      <c r="Z469" s="21"/>
      <c r="AA469" s="21"/>
      <c r="AB469" s="21"/>
      <c r="AC469" s="21"/>
    </row>
    <row r="470" ht="18.0" customHeight="1">
      <c r="A470" s="8" t="s">
        <v>1279</v>
      </c>
      <c r="B470" s="9">
        <v>45320.0</v>
      </c>
      <c r="C470" s="68" t="s">
        <v>121</v>
      </c>
      <c r="D470" s="69" t="s">
        <v>1091</v>
      </c>
      <c r="E470" s="12" t="s">
        <v>367</v>
      </c>
      <c r="F470" s="13" t="s">
        <v>392</v>
      </c>
      <c r="G470" s="14"/>
      <c r="H470" s="15"/>
      <c r="I470" s="14"/>
      <c r="J470" s="15"/>
      <c r="K470" s="14"/>
      <c r="L470" s="14">
        <v>2420.0</v>
      </c>
      <c r="M470" s="14"/>
      <c r="N470" s="16"/>
      <c r="O470" s="3">
        <f t="shared" si="1"/>
        <v>2420</v>
      </c>
      <c r="P470" s="56" t="s">
        <v>1686</v>
      </c>
      <c r="Q470" s="18" t="s">
        <v>30</v>
      </c>
      <c r="R470" s="18" t="s">
        <v>25</v>
      </c>
      <c r="S470" s="19" t="s">
        <v>1092</v>
      </c>
      <c r="T470" s="45" t="s">
        <v>1687</v>
      </c>
      <c r="U470" s="21"/>
      <c r="V470" s="21"/>
      <c r="W470" s="21"/>
      <c r="X470" s="21"/>
      <c r="Y470" s="21"/>
      <c r="Z470" s="21"/>
      <c r="AA470" s="21"/>
      <c r="AB470" s="21"/>
      <c r="AC470" s="21"/>
    </row>
    <row r="471" ht="18.0" customHeight="1">
      <c r="A471" s="8" t="s">
        <v>1279</v>
      </c>
      <c r="B471" s="9">
        <v>45708.0</v>
      </c>
      <c r="C471" s="68" t="s">
        <v>1079</v>
      </c>
      <c r="D471" s="69" t="s">
        <v>1093</v>
      </c>
      <c r="E471" s="12" t="s">
        <v>1094</v>
      </c>
      <c r="F471" s="13" t="s">
        <v>1095</v>
      </c>
      <c r="G471" s="14">
        <v>1751.0</v>
      </c>
      <c r="H471" s="15">
        <v>780.0</v>
      </c>
      <c r="I471" s="14"/>
      <c r="J471" s="15">
        <v>780.0</v>
      </c>
      <c r="K471" s="14"/>
      <c r="L471" s="14"/>
      <c r="M471" s="14"/>
      <c r="N471" s="16"/>
      <c r="O471" s="3">
        <f t="shared" si="1"/>
        <v>780</v>
      </c>
      <c r="P471" s="56"/>
      <c r="Q471" s="18" t="s">
        <v>30</v>
      </c>
      <c r="R471" s="18" t="s">
        <v>550</v>
      </c>
      <c r="S471" s="19" t="s">
        <v>1096</v>
      </c>
      <c r="T471" s="45" t="s">
        <v>1688</v>
      </c>
      <c r="U471" s="21"/>
      <c r="V471" s="21"/>
      <c r="W471" s="21"/>
      <c r="X471" s="21"/>
      <c r="Y471" s="21"/>
      <c r="Z471" s="21"/>
      <c r="AA471" s="21"/>
      <c r="AB471" s="21"/>
      <c r="AC471" s="21"/>
    </row>
    <row r="472" ht="18.0" customHeight="1">
      <c r="A472" s="8" t="s">
        <v>1279</v>
      </c>
      <c r="B472" s="9">
        <v>45721.0</v>
      </c>
      <c r="C472" s="68" t="s">
        <v>20</v>
      </c>
      <c r="D472" s="69" t="s">
        <v>1097</v>
      </c>
      <c r="E472" s="12" t="s">
        <v>367</v>
      </c>
      <c r="F472" s="13" t="s">
        <v>1075</v>
      </c>
      <c r="G472" s="14">
        <v>4000.0</v>
      </c>
      <c r="H472" s="15">
        <v>1100.0</v>
      </c>
      <c r="I472" s="14"/>
      <c r="J472" s="15">
        <v>1100.0</v>
      </c>
      <c r="K472" s="14"/>
      <c r="L472" s="14"/>
      <c r="M472" s="14"/>
      <c r="N472" s="16"/>
      <c r="O472" s="3">
        <f t="shared" si="1"/>
        <v>1100</v>
      </c>
      <c r="P472" s="56"/>
      <c r="Q472" s="18" t="s">
        <v>454</v>
      </c>
      <c r="R472" s="18" t="s">
        <v>570</v>
      </c>
      <c r="S472" s="19" t="s">
        <v>1098</v>
      </c>
      <c r="T472" s="45" t="s">
        <v>1689</v>
      </c>
      <c r="U472" s="21"/>
      <c r="V472" s="21"/>
      <c r="W472" s="21"/>
      <c r="X472" s="21"/>
      <c r="Y472" s="21"/>
      <c r="Z472" s="21"/>
      <c r="AA472" s="21"/>
      <c r="AB472" s="21"/>
      <c r="AC472" s="21"/>
    </row>
    <row r="473" ht="18.0" customHeight="1">
      <c r="A473" s="8" t="s">
        <v>1279</v>
      </c>
      <c r="B473" s="9">
        <v>45727.0</v>
      </c>
      <c r="C473" s="68" t="s">
        <v>20</v>
      </c>
      <c r="D473" s="69" t="s">
        <v>1099</v>
      </c>
      <c r="E473" s="12" t="s">
        <v>367</v>
      </c>
      <c r="F473" s="13" t="s">
        <v>1075</v>
      </c>
      <c r="G473" s="14">
        <f>4000+2500</f>
        <v>6500</v>
      </c>
      <c r="H473" s="15">
        <v>1100.0</v>
      </c>
      <c r="I473" s="14"/>
      <c r="J473" s="15">
        <v>1100.0</v>
      </c>
      <c r="K473" s="14"/>
      <c r="L473" s="14"/>
      <c r="M473" s="14"/>
      <c r="N473" s="16"/>
      <c r="O473" s="3">
        <f t="shared" si="1"/>
        <v>1100</v>
      </c>
      <c r="P473" s="56"/>
      <c r="Q473" s="18" t="s">
        <v>61</v>
      </c>
      <c r="R473" s="18" t="s">
        <v>570</v>
      </c>
      <c r="S473" s="19" t="s">
        <v>1100</v>
      </c>
      <c r="T473" s="45" t="s">
        <v>1690</v>
      </c>
      <c r="U473" s="21"/>
      <c r="V473" s="21"/>
      <c r="W473" s="21"/>
      <c r="X473" s="21"/>
      <c r="Y473" s="21"/>
      <c r="Z473" s="21"/>
      <c r="AA473" s="21"/>
      <c r="AB473" s="21"/>
      <c r="AC473" s="21"/>
    </row>
    <row r="474" ht="18.0" customHeight="1">
      <c r="A474" s="8" t="s">
        <v>1279</v>
      </c>
      <c r="B474" s="9">
        <v>45728.0</v>
      </c>
      <c r="C474" s="68" t="s">
        <v>20</v>
      </c>
      <c r="D474" s="69" t="s">
        <v>1101</v>
      </c>
      <c r="E474" s="12" t="s">
        <v>367</v>
      </c>
      <c r="F474" s="13" t="s">
        <v>1075</v>
      </c>
      <c r="G474" s="14">
        <v>4000.0</v>
      </c>
      <c r="H474" s="15">
        <v>1100.0</v>
      </c>
      <c r="I474" s="14"/>
      <c r="J474" s="15">
        <v>1100.0</v>
      </c>
      <c r="K474" s="14"/>
      <c r="L474" s="14"/>
      <c r="M474" s="14">
        <v>410.0</v>
      </c>
      <c r="N474" s="16"/>
      <c r="O474" s="3">
        <f t="shared" si="1"/>
        <v>1510</v>
      </c>
      <c r="P474" s="56"/>
      <c r="Q474" s="18" t="s">
        <v>213</v>
      </c>
      <c r="R474" s="18" t="s">
        <v>570</v>
      </c>
      <c r="S474" s="19" t="s">
        <v>1102</v>
      </c>
      <c r="T474" s="45" t="s">
        <v>1691</v>
      </c>
      <c r="U474" s="21"/>
      <c r="V474" s="21"/>
      <c r="W474" s="21"/>
      <c r="X474" s="21"/>
      <c r="Y474" s="21"/>
      <c r="Z474" s="21"/>
      <c r="AA474" s="21"/>
      <c r="AB474" s="21"/>
      <c r="AC474" s="21"/>
    </row>
    <row r="475" ht="18.0" customHeight="1">
      <c r="A475" s="8" t="s">
        <v>1279</v>
      </c>
      <c r="B475" s="9">
        <v>45729.0</v>
      </c>
      <c r="C475" s="68" t="s">
        <v>20</v>
      </c>
      <c r="D475" s="69" t="s">
        <v>1103</v>
      </c>
      <c r="E475" s="12" t="s">
        <v>367</v>
      </c>
      <c r="F475" s="13" t="s">
        <v>1075</v>
      </c>
      <c r="G475" s="14">
        <v>4000.0</v>
      </c>
      <c r="H475" s="15">
        <v>1100.0</v>
      </c>
      <c r="I475" s="14"/>
      <c r="J475" s="15">
        <v>1100.0</v>
      </c>
      <c r="K475" s="14"/>
      <c r="L475" s="14"/>
      <c r="M475" s="14">
        <v>410.0</v>
      </c>
      <c r="N475" s="16"/>
      <c r="O475" s="3">
        <f t="shared" si="1"/>
        <v>1510</v>
      </c>
      <c r="P475" s="56"/>
      <c r="Q475" s="18" t="s">
        <v>1013</v>
      </c>
      <c r="R475" s="18" t="s">
        <v>570</v>
      </c>
      <c r="S475" s="19" t="s">
        <v>1104</v>
      </c>
      <c r="T475" s="45" t="s">
        <v>1692</v>
      </c>
      <c r="U475" s="21"/>
      <c r="V475" s="21"/>
      <c r="W475" s="21"/>
      <c r="X475" s="21"/>
      <c r="Y475" s="21"/>
      <c r="Z475" s="21"/>
      <c r="AA475" s="21"/>
      <c r="AB475" s="21"/>
      <c r="AC475" s="21"/>
    </row>
    <row r="476" ht="18.0" customHeight="1">
      <c r="A476" s="8" t="s">
        <v>1279</v>
      </c>
      <c r="B476" s="9">
        <v>45730.0</v>
      </c>
      <c r="C476" s="68" t="s">
        <v>20</v>
      </c>
      <c r="D476" s="69" t="s">
        <v>1105</v>
      </c>
      <c r="E476" s="12" t="s">
        <v>367</v>
      </c>
      <c r="F476" s="13" t="s">
        <v>1075</v>
      </c>
      <c r="G476" s="14">
        <v>3500.0</v>
      </c>
      <c r="H476" s="15">
        <v>1100.0</v>
      </c>
      <c r="I476" s="14"/>
      <c r="J476" s="15">
        <v>1100.0</v>
      </c>
      <c r="K476" s="14"/>
      <c r="L476" s="14"/>
      <c r="M476" s="14"/>
      <c r="N476" s="16"/>
      <c r="O476" s="3">
        <f t="shared" si="1"/>
        <v>1100</v>
      </c>
      <c r="P476" s="56"/>
      <c r="Q476" s="18" t="s">
        <v>667</v>
      </c>
      <c r="R476" s="18" t="s">
        <v>570</v>
      </c>
      <c r="S476" s="19" t="s">
        <v>1106</v>
      </c>
      <c r="T476" s="45" t="s">
        <v>1693</v>
      </c>
      <c r="U476" s="21"/>
      <c r="V476" s="21"/>
      <c r="W476" s="21"/>
      <c r="X476" s="21"/>
      <c r="Y476" s="21"/>
      <c r="Z476" s="21"/>
      <c r="AA476" s="21"/>
      <c r="AB476" s="21"/>
      <c r="AC476" s="21"/>
    </row>
    <row r="477" ht="18.0" customHeight="1">
      <c r="A477" s="8" t="s">
        <v>1279</v>
      </c>
      <c r="B477" s="9">
        <v>45735.0</v>
      </c>
      <c r="C477" s="68" t="s">
        <v>1079</v>
      </c>
      <c r="D477" s="69" t="s">
        <v>1107</v>
      </c>
      <c r="E477" s="12" t="s">
        <v>1094</v>
      </c>
      <c r="F477" s="13" t="s">
        <v>1075</v>
      </c>
      <c r="G477" s="14">
        <v>4000.0</v>
      </c>
      <c r="H477" s="15">
        <v>1100.0</v>
      </c>
      <c r="I477" s="14"/>
      <c r="J477" s="15">
        <v>1100.0</v>
      </c>
      <c r="K477" s="14"/>
      <c r="L477" s="14"/>
      <c r="M477" s="14"/>
      <c r="N477" s="16"/>
      <c r="O477" s="3">
        <f t="shared" si="1"/>
        <v>1100</v>
      </c>
      <c r="P477" s="56"/>
      <c r="Q477" s="18" t="s">
        <v>510</v>
      </c>
      <c r="R477" s="18" t="s">
        <v>570</v>
      </c>
      <c r="S477" s="19" t="s">
        <v>1108</v>
      </c>
      <c r="T477" s="45" t="s">
        <v>1694</v>
      </c>
      <c r="U477" s="21"/>
      <c r="V477" s="21"/>
      <c r="W477" s="21"/>
      <c r="X477" s="21"/>
      <c r="Y477" s="21"/>
      <c r="Z477" s="21"/>
      <c r="AA477" s="21"/>
      <c r="AB477" s="21"/>
      <c r="AC477" s="21"/>
    </row>
    <row r="478" ht="18.0" customHeight="1">
      <c r="A478" s="8" t="s">
        <v>1279</v>
      </c>
      <c r="B478" s="9">
        <v>45736.0</v>
      </c>
      <c r="C478" s="68" t="s">
        <v>20</v>
      </c>
      <c r="D478" s="69" t="s">
        <v>1109</v>
      </c>
      <c r="E478" s="12" t="s">
        <v>367</v>
      </c>
      <c r="F478" s="13" t="s">
        <v>1075</v>
      </c>
      <c r="G478" s="14">
        <v>4000.0</v>
      </c>
      <c r="H478" s="15">
        <v>1100.0</v>
      </c>
      <c r="I478" s="14"/>
      <c r="J478" s="15">
        <v>1100.0</v>
      </c>
      <c r="K478" s="14"/>
      <c r="L478" s="14"/>
      <c r="M478" s="14"/>
      <c r="N478" s="16"/>
      <c r="O478" s="3">
        <f t="shared" si="1"/>
        <v>1100</v>
      </c>
      <c r="P478" s="56"/>
      <c r="Q478" s="18" t="s">
        <v>30</v>
      </c>
      <c r="R478" s="18" t="s">
        <v>570</v>
      </c>
      <c r="S478" s="19" t="s">
        <v>1110</v>
      </c>
      <c r="T478" s="45" t="s">
        <v>1695</v>
      </c>
      <c r="U478" s="21"/>
      <c r="V478" s="21"/>
      <c r="W478" s="21"/>
      <c r="X478" s="21"/>
      <c r="Y478" s="21"/>
      <c r="Z478" s="21"/>
      <c r="AA478" s="21"/>
      <c r="AB478" s="21"/>
      <c r="AC478" s="21"/>
    </row>
    <row r="479" ht="18.0" customHeight="1">
      <c r="A479" s="8" t="s">
        <v>1279</v>
      </c>
      <c r="B479" s="9">
        <v>45736.0</v>
      </c>
      <c r="C479" s="68" t="s">
        <v>20</v>
      </c>
      <c r="D479" s="69" t="s">
        <v>1111</v>
      </c>
      <c r="E479" s="12" t="s">
        <v>367</v>
      </c>
      <c r="F479" s="13" t="s">
        <v>1075</v>
      </c>
      <c r="G479" s="14">
        <f>4000+2500</f>
        <v>6500</v>
      </c>
      <c r="H479" s="15">
        <v>1100.0</v>
      </c>
      <c r="I479" s="14"/>
      <c r="J479" s="15">
        <v>1100.0</v>
      </c>
      <c r="K479" s="14"/>
      <c r="L479" s="14"/>
      <c r="M479" s="14"/>
      <c r="N479" s="16"/>
      <c r="O479" s="3">
        <f t="shared" si="1"/>
        <v>1100</v>
      </c>
      <c r="P479" s="56"/>
      <c r="Q479" s="18" t="s">
        <v>30</v>
      </c>
      <c r="R479" s="18" t="s">
        <v>570</v>
      </c>
      <c r="S479" s="19" t="s">
        <v>1112</v>
      </c>
      <c r="T479" s="45" t="s">
        <v>1696</v>
      </c>
      <c r="U479" s="21"/>
      <c r="V479" s="21"/>
      <c r="W479" s="21"/>
      <c r="X479" s="21"/>
      <c r="Y479" s="21"/>
      <c r="Z479" s="21"/>
      <c r="AA479" s="21"/>
      <c r="AB479" s="21"/>
      <c r="AC479" s="21"/>
    </row>
    <row r="480" ht="18.0" customHeight="1">
      <c r="A480" s="8" t="s">
        <v>1279</v>
      </c>
      <c r="B480" s="9">
        <v>45737.0</v>
      </c>
      <c r="C480" s="68" t="s">
        <v>20</v>
      </c>
      <c r="D480" s="69" t="s">
        <v>1115</v>
      </c>
      <c r="E480" s="12" t="s">
        <v>367</v>
      </c>
      <c r="F480" s="13" t="s">
        <v>1075</v>
      </c>
      <c r="G480" s="14">
        <v>4500.0</v>
      </c>
      <c r="H480" s="15">
        <v>1100.0</v>
      </c>
      <c r="I480" s="14"/>
      <c r="J480" s="15">
        <v>1100.0</v>
      </c>
      <c r="K480" s="14"/>
      <c r="L480" s="14"/>
      <c r="M480" s="14"/>
      <c r="N480" s="16"/>
      <c r="O480" s="3">
        <f t="shared" si="1"/>
        <v>1100</v>
      </c>
      <c r="P480" s="56"/>
      <c r="Q480" s="18" t="s">
        <v>406</v>
      </c>
      <c r="R480" s="18" t="s">
        <v>570</v>
      </c>
      <c r="S480" s="19" t="s">
        <v>1116</v>
      </c>
      <c r="T480" s="45" t="s">
        <v>1697</v>
      </c>
      <c r="U480" s="21"/>
      <c r="V480" s="21"/>
      <c r="W480" s="21"/>
      <c r="X480" s="21"/>
      <c r="Y480" s="21"/>
      <c r="Z480" s="21"/>
      <c r="AA480" s="21"/>
      <c r="AB480" s="21"/>
      <c r="AC480" s="21"/>
    </row>
    <row r="481" ht="18.0" customHeight="1">
      <c r="A481" s="8" t="s">
        <v>1279</v>
      </c>
      <c r="B481" s="9">
        <v>45741.0</v>
      </c>
      <c r="C481" s="68" t="s">
        <v>27</v>
      </c>
      <c r="D481" s="69" t="s">
        <v>1117</v>
      </c>
      <c r="E481" s="12" t="s">
        <v>367</v>
      </c>
      <c r="F481" s="13" t="s">
        <v>1075</v>
      </c>
      <c r="G481" s="14"/>
      <c r="H481" s="15">
        <v>1100.0</v>
      </c>
      <c r="I481" s="14"/>
      <c r="J481" s="15">
        <v>1100.0</v>
      </c>
      <c r="K481" s="14"/>
      <c r="L481" s="14"/>
      <c r="M481" s="14"/>
      <c r="N481" s="16"/>
      <c r="O481" s="3">
        <f t="shared" si="1"/>
        <v>1100</v>
      </c>
      <c r="P481" s="56"/>
      <c r="Q481" s="18" t="s">
        <v>482</v>
      </c>
      <c r="R481" s="18" t="s">
        <v>570</v>
      </c>
      <c r="S481" s="19" t="s">
        <v>1118</v>
      </c>
      <c r="T481" s="45" t="s">
        <v>1698</v>
      </c>
      <c r="U481" s="21"/>
      <c r="V481" s="21"/>
      <c r="W481" s="21"/>
      <c r="X481" s="21"/>
      <c r="Y481" s="21"/>
      <c r="Z481" s="21"/>
      <c r="AA481" s="21"/>
      <c r="AB481" s="21"/>
      <c r="AC481" s="21"/>
    </row>
    <row r="482" ht="18.0" customHeight="1">
      <c r="A482" s="8" t="s">
        <v>1279</v>
      </c>
      <c r="B482" s="9">
        <v>45743.0</v>
      </c>
      <c r="C482" s="68" t="s">
        <v>27</v>
      </c>
      <c r="D482" s="69" t="s">
        <v>183</v>
      </c>
      <c r="E482" s="12" t="s">
        <v>367</v>
      </c>
      <c r="F482" s="13" t="s">
        <v>1119</v>
      </c>
      <c r="G482" s="14">
        <v>400.0</v>
      </c>
      <c r="H482" s="15"/>
      <c r="I482" s="14"/>
      <c r="J482" s="15"/>
      <c r="K482" s="14"/>
      <c r="L482" s="14">
        <v>400.0</v>
      </c>
      <c r="M482" s="14"/>
      <c r="N482" s="16"/>
      <c r="O482" s="3">
        <f t="shared" si="1"/>
        <v>400</v>
      </c>
      <c r="P482" s="56"/>
      <c r="Q482" s="18" t="s">
        <v>384</v>
      </c>
      <c r="R482" s="18" t="s">
        <v>570</v>
      </c>
      <c r="S482" s="19" t="s">
        <v>184</v>
      </c>
      <c r="T482" s="45" t="s">
        <v>1346</v>
      </c>
      <c r="U482" s="21"/>
      <c r="V482" s="21"/>
      <c r="W482" s="21"/>
      <c r="X482" s="21"/>
      <c r="Y482" s="21"/>
      <c r="Z482" s="21"/>
      <c r="AA482" s="21"/>
      <c r="AB482" s="21"/>
      <c r="AC482" s="21"/>
    </row>
    <row r="483" ht="18.0" customHeight="1">
      <c r="A483" s="8" t="s">
        <v>1279</v>
      </c>
      <c r="B483" s="9">
        <v>45744.0</v>
      </c>
      <c r="C483" s="68" t="s">
        <v>20</v>
      </c>
      <c r="D483" s="69" t="s">
        <v>1223</v>
      </c>
      <c r="E483" s="12" t="s">
        <v>367</v>
      </c>
      <c r="F483" s="13" t="s">
        <v>1075</v>
      </c>
      <c r="G483" s="14">
        <v>3500.0</v>
      </c>
      <c r="H483" s="15">
        <v>1100.0</v>
      </c>
      <c r="I483" s="14"/>
      <c r="J483" s="15">
        <v>1100.0</v>
      </c>
      <c r="K483" s="14"/>
      <c r="L483" s="14"/>
      <c r="M483" s="14">
        <f>410+410</f>
        <v>820</v>
      </c>
      <c r="N483" s="16"/>
      <c r="O483" s="3">
        <f t="shared" si="1"/>
        <v>1920</v>
      </c>
      <c r="P483" s="56"/>
      <c r="Q483" s="18" t="s">
        <v>125</v>
      </c>
      <c r="R483" s="18" t="s">
        <v>570</v>
      </c>
      <c r="S483" s="19" t="s">
        <v>1224</v>
      </c>
      <c r="T483" s="45" t="s">
        <v>1699</v>
      </c>
      <c r="U483" s="21"/>
      <c r="V483" s="21"/>
      <c r="W483" s="21"/>
      <c r="X483" s="21"/>
      <c r="Y483" s="21"/>
      <c r="Z483" s="21"/>
      <c r="AA483" s="21"/>
      <c r="AB483" s="21"/>
      <c r="AC483" s="21"/>
    </row>
    <row r="484" ht="18.0" customHeight="1">
      <c r="A484" s="8" t="s">
        <v>1279</v>
      </c>
      <c r="B484" s="9">
        <v>45747.0</v>
      </c>
      <c r="C484" s="68" t="s">
        <v>20</v>
      </c>
      <c r="D484" s="69" t="s">
        <v>1120</v>
      </c>
      <c r="E484" s="12" t="s">
        <v>367</v>
      </c>
      <c r="F484" s="13" t="s">
        <v>1075</v>
      </c>
      <c r="G484" s="14">
        <v>1600.0</v>
      </c>
      <c r="H484" s="15">
        <v>1100.0</v>
      </c>
      <c r="I484" s="14"/>
      <c r="J484" s="15">
        <v>1100.0</v>
      </c>
      <c r="K484" s="14"/>
      <c r="L484" s="14"/>
      <c r="M484" s="14"/>
      <c r="N484" s="16">
        <v>110.0</v>
      </c>
      <c r="O484" s="3">
        <f t="shared" si="1"/>
        <v>990</v>
      </c>
      <c r="P484" s="56" t="s">
        <v>1121</v>
      </c>
      <c r="Q484" s="18" t="s">
        <v>454</v>
      </c>
      <c r="R484" s="18" t="s">
        <v>570</v>
      </c>
      <c r="S484" s="19" t="s">
        <v>1122</v>
      </c>
      <c r="T484" s="45" t="s">
        <v>1700</v>
      </c>
      <c r="U484" s="21"/>
      <c r="V484" s="21"/>
      <c r="W484" s="21"/>
      <c r="X484" s="21"/>
      <c r="Y484" s="21"/>
      <c r="Z484" s="21"/>
      <c r="AA484" s="21"/>
      <c r="AB484" s="21"/>
      <c r="AC484" s="21"/>
    </row>
    <row r="485" ht="18.0" customHeight="1">
      <c r="A485" s="8" t="s">
        <v>1279</v>
      </c>
      <c r="B485" s="9">
        <v>45748.0</v>
      </c>
      <c r="C485" s="68" t="s">
        <v>20</v>
      </c>
      <c r="D485" s="69" t="s">
        <v>1123</v>
      </c>
      <c r="E485" s="12" t="s">
        <v>367</v>
      </c>
      <c r="F485" s="13" t="s">
        <v>1075</v>
      </c>
      <c r="G485" s="14" t="s">
        <v>999</v>
      </c>
      <c r="H485" s="15">
        <v>1100.0</v>
      </c>
      <c r="I485" s="14"/>
      <c r="J485" s="15">
        <v>1100.0</v>
      </c>
      <c r="K485" s="14"/>
      <c r="L485" s="14"/>
      <c r="M485" s="14">
        <v>410.0</v>
      </c>
      <c r="N485" s="16"/>
      <c r="O485" s="3">
        <f t="shared" si="1"/>
        <v>1510</v>
      </c>
      <c r="P485" s="56"/>
      <c r="Q485" s="18" t="s">
        <v>101</v>
      </c>
      <c r="R485" s="18" t="s">
        <v>25</v>
      </c>
      <c r="S485" s="19" t="s">
        <v>1124</v>
      </c>
      <c r="T485" s="45" t="s">
        <v>1701</v>
      </c>
      <c r="U485" s="21"/>
      <c r="V485" s="21"/>
      <c r="W485" s="21"/>
      <c r="X485" s="21"/>
      <c r="Y485" s="21"/>
      <c r="Z485" s="21"/>
      <c r="AA485" s="21"/>
      <c r="AB485" s="21"/>
      <c r="AC485" s="21"/>
    </row>
    <row r="486" ht="18.0" customHeight="1">
      <c r="A486" s="8" t="s">
        <v>1279</v>
      </c>
      <c r="B486" s="9">
        <v>45748.0</v>
      </c>
      <c r="C486" s="68" t="s">
        <v>20</v>
      </c>
      <c r="D486" s="69" t="s">
        <v>1125</v>
      </c>
      <c r="E486" s="12" t="s">
        <v>367</v>
      </c>
      <c r="F486" s="13" t="s">
        <v>1075</v>
      </c>
      <c r="G486" s="14">
        <v>4000.0</v>
      </c>
      <c r="H486" s="15">
        <v>1100.0</v>
      </c>
      <c r="I486" s="14"/>
      <c r="J486" s="15">
        <v>1100.0</v>
      </c>
      <c r="K486" s="14"/>
      <c r="L486" s="14"/>
      <c r="M486" s="14"/>
      <c r="N486" s="16"/>
      <c r="O486" s="3">
        <f t="shared" si="1"/>
        <v>1100</v>
      </c>
      <c r="P486" s="56"/>
      <c r="Q486" s="18" t="s">
        <v>101</v>
      </c>
      <c r="R486" s="18" t="s">
        <v>25</v>
      </c>
      <c r="S486" s="19" t="s">
        <v>1126</v>
      </c>
      <c r="T486" s="45" t="s">
        <v>1702</v>
      </c>
      <c r="U486" s="21"/>
      <c r="V486" s="21"/>
      <c r="W486" s="21"/>
      <c r="X486" s="21"/>
      <c r="Y486" s="21"/>
      <c r="Z486" s="21"/>
      <c r="AA486" s="21"/>
      <c r="AB486" s="21"/>
      <c r="AC486" s="21"/>
    </row>
    <row r="487" ht="18.0" customHeight="1">
      <c r="A487" s="8" t="s">
        <v>1279</v>
      </c>
      <c r="B487" s="9">
        <v>45750.0</v>
      </c>
      <c r="C487" s="68" t="s">
        <v>20</v>
      </c>
      <c r="D487" s="69" t="s">
        <v>1127</v>
      </c>
      <c r="E487" s="12" t="s">
        <v>367</v>
      </c>
      <c r="F487" s="13" t="s">
        <v>1075</v>
      </c>
      <c r="G487" s="14"/>
      <c r="H487" s="15">
        <v>1100.0</v>
      </c>
      <c r="I487" s="14"/>
      <c r="J487" s="15">
        <v>1100.0</v>
      </c>
      <c r="K487" s="14"/>
      <c r="L487" s="14"/>
      <c r="M487" s="14"/>
      <c r="N487" s="16"/>
      <c r="O487" s="3">
        <f t="shared" si="1"/>
        <v>1100</v>
      </c>
      <c r="P487" s="56"/>
      <c r="Q487" s="18" t="s">
        <v>101</v>
      </c>
      <c r="R487" s="18" t="s">
        <v>25</v>
      </c>
      <c r="S487" s="19" t="s">
        <v>1128</v>
      </c>
      <c r="T487" s="45" t="s">
        <v>1703</v>
      </c>
      <c r="U487" s="21"/>
      <c r="V487" s="21"/>
      <c r="W487" s="21"/>
      <c r="X487" s="21"/>
      <c r="Y487" s="21"/>
      <c r="Z487" s="21"/>
      <c r="AA487" s="21"/>
      <c r="AB487" s="21"/>
      <c r="AC487" s="21"/>
    </row>
    <row r="488" ht="18.0" customHeight="1">
      <c r="A488" s="8" t="s">
        <v>1279</v>
      </c>
      <c r="B488" s="9">
        <v>45750.0</v>
      </c>
      <c r="C488" s="68" t="s">
        <v>20</v>
      </c>
      <c r="D488" s="69" t="s">
        <v>1129</v>
      </c>
      <c r="E488" s="12" t="s">
        <v>367</v>
      </c>
      <c r="F488" s="13" t="s">
        <v>1075</v>
      </c>
      <c r="G488" s="14"/>
      <c r="H488" s="15">
        <v>1100.0</v>
      </c>
      <c r="I488" s="14"/>
      <c r="J488" s="15">
        <v>1100.0</v>
      </c>
      <c r="K488" s="14"/>
      <c r="L488" s="14"/>
      <c r="M488" s="14">
        <v>299.0</v>
      </c>
      <c r="N488" s="16"/>
      <c r="O488" s="3">
        <f t="shared" si="1"/>
        <v>1399</v>
      </c>
      <c r="P488" s="56"/>
      <c r="Q488" s="18" t="s">
        <v>101</v>
      </c>
      <c r="R488" s="18" t="s">
        <v>25</v>
      </c>
      <c r="S488" s="19" t="s">
        <v>1130</v>
      </c>
      <c r="T488" s="45" t="s">
        <v>1704</v>
      </c>
      <c r="U488" s="21"/>
      <c r="V488" s="21"/>
      <c r="W488" s="21"/>
      <c r="X488" s="21"/>
      <c r="Y488" s="21"/>
      <c r="Z488" s="21"/>
      <c r="AA488" s="21"/>
      <c r="AB488" s="21"/>
      <c r="AC488" s="21"/>
    </row>
    <row r="489" ht="18.0" customHeight="1">
      <c r="A489" s="8" t="s">
        <v>1279</v>
      </c>
      <c r="B489" s="9">
        <v>45754.0</v>
      </c>
      <c r="C489" s="68" t="s">
        <v>20</v>
      </c>
      <c r="D489" s="69" t="s">
        <v>1131</v>
      </c>
      <c r="E489" s="12" t="s">
        <v>367</v>
      </c>
      <c r="F489" s="13" t="s">
        <v>1075</v>
      </c>
      <c r="G489" s="14">
        <v>4000.0</v>
      </c>
      <c r="H489" s="15">
        <v>1100.0</v>
      </c>
      <c r="I489" s="14"/>
      <c r="J489" s="15">
        <v>1100.0</v>
      </c>
      <c r="K489" s="14"/>
      <c r="L489" s="14"/>
      <c r="M489" s="14"/>
      <c r="N489" s="16"/>
      <c r="O489" s="3">
        <f t="shared" si="1"/>
        <v>1100</v>
      </c>
      <c r="P489" s="56"/>
      <c r="Q489" s="18" t="s">
        <v>454</v>
      </c>
      <c r="R489" s="18" t="s">
        <v>25</v>
      </c>
      <c r="S489" s="19" t="s">
        <v>1132</v>
      </c>
      <c r="T489" s="45" t="s">
        <v>1705</v>
      </c>
      <c r="U489" s="21"/>
      <c r="V489" s="21"/>
      <c r="W489" s="21"/>
      <c r="X489" s="21"/>
      <c r="Y489" s="21"/>
      <c r="Z489" s="21"/>
      <c r="AA489" s="21"/>
      <c r="AB489" s="21"/>
      <c r="AC489" s="21"/>
    </row>
    <row r="490" ht="18.0" customHeight="1">
      <c r="A490" s="8" t="s">
        <v>1279</v>
      </c>
      <c r="B490" s="9">
        <v>45756.0</v>
      </c>
      <c r="C490" s="68" t="s">
        <v>27</v>
      </c>
      <c r="D490" s="69" t="s">
        <v>1133</v>
      </c>
      <c r="E490" s="12" t="s">
        <v>367</v>
      </c>
      <c r="F490" s="13" t="s">
        <v>1095</v>
      </c>
      <c r="G490" s="14"/>
      <c r="H490" s="15">
        <v>600.0</v>
      </c>
      <c r="I490" s="14"/>
      <c r="J490" s="15">
        <v>600.0</v>
      </c>
      <c r="K490" s="14"/>
      <c r="L490" s="14"/>
      <c r="M490" s="14"/>
      <c r="N490" s="16"/>
      <c r="O490" s="3">
        <f t="shared" si="1"/>
        <v>600</v>
      </c>
      <c r="P490" s="56"/>
      <c r="Q490" s="18" t="s">
        <v>34</v>
      </c>
      <c r="R490" s="18" t="s">
        <v>25</v>
      </c>
      <c r="S490" s="19" t="s">
        <v>1135</v>
      </c>
      <c r="T490" s="45" t="s">
        <v>1706</v>
      </c>
      <c r="U490" s="21"/>
      <c r="V490" s="21"/>
      <c r="W490" s="21"/>
      <c r="X490" s="21"/>
      <c r="Y490" s="21"/>
      <c r="Z490" s="21"/>
      <c r="AA490" s="21"/>
      <c r="AB490" s="21"/>
      <c r="AC490" s="21"/>
    </row>
    <row r="491" ht="18.0" customHeight="1">
      <c r="A491" s="8" t="s">
        <v>1279</v>
      </c>
      <c r="B491" s="9">
        <v>45758.0</v>
      </c>
      <c r="C491" s="68" t="s">
        <v>20</v>
      </c>
      <c r="D491" s="69" t="s">
        <v>1136</v>
      </c>
      <c r="E491" s="12" t="s">
        <v>367</v>
      </c>
      <c r="F491" s="13" t="s">
        <v>1075</v>
      </c>
      <c r="G491" s="14">
        <v>1000.0</v>
      </c>
      <c r="H491" s="15">
        <v>1100.0</v>
      </c>
      <c r="I491" s="14"/>
      <c r="J491" s="15">
        <v>1100.0</v>
      </c>
      <c r="K491" s="14"/>
      <c r="L491" s="14"/>
      <c r="M491" s="14"/>
      <c r="N491" s="16"/>
      <c r="O491" s="3">
        <f t="shared" si="1"/>
        <v>1100</v>
      </c>
      <c r="P491" s="56" t="s">
        <v>1137</v>
      </c>
      <c r="Q491" s="18" t="s">
        <v>61</v>
      </c>
      <c r="R491" s="18" t="s">
        <v>25</v>
      </c>
      <c r="S491" s="19" t="s">
        <v>1138</v>
      </c>
      <c r="T491" s="45" t="s">
        <v>1707</v>
      </c>
      <c r="U491" s="21"/>
      <c r="V491" s="21"/>
      <c r="W491" s="21"/>
      <c r="X491" s="21"/>
      <c r="Y491" s="21"/>
      <c r="Z491" s="21"/>
      <c r="AA491" s="21"/>
      <c r="AB491" s="21"/>
      <c r="AC491" s="21"/>
    </row>
    <row r="492" ht="18.0" customHeight="1">
      <c r="A492" s="8" t="s">
        <v>1279</v>
      </c>
      <c r="B492" s="9">
        <v>45758.0</v>
      </c>
      <c r="C492" s="68" t="s">
        <v>20</v>
      </c>
      <c r="D492" s="69" t="s">
        <v>1139</v>
      </c>
      <c r="E492" s="12" t="s">
        <v>367</v>
      </c>
      <c r="F492" s="13" t="s">
        <v>1075</v>
      </c>
      <c r="G492" s="14">
        <f>2000+1250</f>
        <v>3250</v>
      </c>
      <c r="H492" s="15">
        <v>1100.0</v>
      </c>
      <c r="I492" s="14"/>
      <c r="J492" s="15">
        <v>1100.0</v>
      </c>
      <c r="K492" s="14"/>
      <c r="L492" s="14"/>
      <c r="M492" s="14"/>
      <c r="N492" s="16"/>
      <c r="O492" s="3">
        <f t="shared" si="1"/>
        <v>1100</v>
      </c>
      <c r="P492" s="56"/>
      <c r="Q492" s="18" t="s">
        <v>61</v>
      </c>
      <c r="R492" s="18" t="s">
        <v>25</v>
      </c>
      <c r="S492" s="19" t="s">
        <v>1140</v>
      </c>
      <c r="T492" s="45" t="s">
        <v>1708</v>
      </c>
      <c r="U492" s="21"/>
      <c r="V492" s="21"/>
      <c r="W492" s="21"/>
      <c r="X492" s="21"/>
      <c r="Y492" s="21"/>
      <c r="Z492" s="21"/>
      <c r="AA492" s="21"/>
      <c r="AB492" s="21"/>
      <c r="AC492" s="21"/>
    </row>
    <row r="493" ht="18.0" customHeight="1">
      <c r="A493" s="8" t="s">
        <v>1279</v>
      </c>
      <c r="B493" s="9">
        <v>45762.0</v>
      </c>
      <c r="C493" s="68" t="s">
        <v>20</v>
      </c>
      <c r="D493" s="69" t="s">
        <v>1141</v>
      </c>
      <c r="E493" s="12" t="s">
        <v>367</v>
      </c>
      <c r="F493" s="13" t="s">
        <v>39</v>
      </c>
      <c r="G493" s="14"/>
      <c r="H493" s="15">
        <v>1026.0</v>
      </c>
      <c r="I493" s="14"/>
      <c r="J493" s="15">
        <v>1026.0</v>
      </c>
      <c r="K493" s="14"/>
      <c r="L493" s="14"/>
      <c r="M493" s="14"/>
      <c r="N493" s="16"/>
      <c r="O493" s="3">
        <f t="shared" si="1"/>
        <v>1026</v>
      </c>
      <c r="P493" s="56"/>
      <c r="Q493" s="18" t="s">
        <v>34</v>
      </c>
      <c r="R493" s="18" t="s">
        <v>25</v>
      </c>
      <c r="S493" s="19" t="s">
        <v>1142</v>
      </c>
      <c r="T493" s="45" t="s">
        <v>1709</v>
      </c>
      <c r="U493" s="21"/>
      <c r="V493" s="21"/>
      <c r="W493" s="21"/>
      <c r="X493" s="21"/>
      <c r="Y493" s="21"/>
      <c r="Z493" s="21"/>
      <c r="AA493" s="21"/>
      <c r="AB493" s="21"/>
      <c r="AC493" s="21"/>
    </row>
    <row r="494" ht="18.0" customHeight="1">
      <c r="A494" s="8" t="s">
        <v>1279</v>
      </c>
      <c r="B494" s="9">
        <v>45764.0</v>
      </c>
      <c r="C494" s="68" t="s">
        <v>20</v>
      </c>
      <c r="D494" s="69" t="s">
        <v>1145</v>
      </c>
      <c r="E494" s="12" t="s">
        <v>367</v>
      </c>
      <c r="F494" s="13" t="s">
        <v>1075</v>
      </c>
      <c r="G494" s="14">
        <v>4000.0</v>
      </c>
      <c r="H494" s="15">
        <v>1100.0</v>
      </c>
      <c r="I494" s="14"/>
      <c r="J494" s="15">
        <v>1100.0</v>
      </c>
      <c r="K494" s="14"/>
      <c r="L494" s="14"/>
      <c r="M494" s="14">
        <v>410.0</v>
      </c>
      <c r="N494" s="16"/>
      <c r="O494" s="3">
        <f>SUM(I494:M494)-N494</f>
        <v>1510</v>
      </c>
      <c r="P494" s="56"/>
      <c r="Q494" s="18" t="s">
        <v>24</v>
      </c>
      <c r="R494" s="18" t="s">
        <v>25</v>
      </c>
      <c r="S494" s="19" t="s">
        <v>1146</v>
      </c>
      <c r="T494" s="45" t="s">
        <v>1710</v>
      </c>
      <c r="U494" s="21"/>
      <c r="V494" s="21"/>
      <c r="W494" s="21"/>
      <c r="X494" s="21"/>
      <c r="Y494" s="21"/>
      <c r="Z494" s="21"/>
      <c r="AA494" s="21"/>
      <c r="AB494" s="21"/>
      <c r="AC494" s="21"/>
    </row>
    <row r="495" ht="18.0" customHeight="1">
      <c r="A495" s="8" t="s">
        <v>1279</v>
      </c>
      <c r="B495" s="9">
        <v>45764.0</v>
      </c>
      <c r="C495" s="68" t="s">
        <v>20</v>
      </c>
      <c r="D495" s="69" t="s">
        <v>1147</v>
      </c>
      <c r="E495" s="12" t="s">
        <v>367</v>
      </c>
      <c r="F495" s="13" t="s">
        <v>680</v>
      </c>
      <c r="G495" s="14"/>
      <c r="H495" s="15">
        <v>1100.0</v>
      </c>
      <c r="I495" s="14"/>
      <c r="J495" s="15">
        <v>1100.0</v>
      </c>
      <c r="K495" s="14"/>
      <c r="L495" s="14"/>
      <c r="M495" s="14"/>
      <c r="N495" s="16"/>
      <c r="O495" s="3">
        <f t="shared" ref="O495:O515" si="3">SUM(J495:M495)-N495</f>
        <v>1100</v>
      </c>
      <c r="P495" s="56"/>
      <c r="Q495" s="18" t="s">
        <v>24</v>
      </c>
      <c r="R495" s="18" t="s">
        <v>25</v>
      </c>
      <c r="S495" s="19" t="s">
        <v>1148</v>
      </c>
      <c r="T495" s="45" t="s">
        <v>1711</v>
      </c>
      <c r="U495" s="21"/>
      <c r="V495" s="21"/>
      <c r="W495" s="21"/>
      <c r="X495" s="21"/>
      <c r="Y495" s="21"/>
      <c r="Z495" s="21"/>
      <c r="AA495" s="21"/>
      <c r="AB495" s="21"/>
      <c r="AC495" s="21"/>
    </row>
    <row r="496" ht="18.0" customHeight="1">
      <c r="A496" s="8" t="s">
        <v>1279</v>
      </c>
      <c r="B496" s="9">
        <v>45764.0</v>
      </c>
      <c r="C496" s="68" t="s">
        <v>20</v>
      </c>
      <c r="D496" s="69" t="s">
        <v>1149</v>
      </c>
      <c r="E496" s="12" t="s">
        <v>367</v>
      </c>
      <c r="F496" s="13" t="s">
        <v>1075</v>
      </c>
      <c r="G496" s="14">
        <v>4000.0</v>
      </c>
      <c r="H496" s="15">
        <v>1100.0</v>
      </c>
      <c r="I496" s="14"/>
      <c r="J496" s="15">
        <v>1100.0</v>
      </c>
      <c r="K496" s="14"/>
      <c r="L496" s="14"/>
      <c r="M496" s="14"/>
      <c r="N496" s="16"/>
      <c r="O496" s="3">
        <f t="shared" si="3"/>
        <v>1100</v>
      </c>
      <c r="P496" s="56"/>
      <c r="Q496" s="18" t="s">
        <v>24</v>
      </c>
      <c r="R496" s="18" t="s">
        <v>25</v>
      </c>
      <c r="S496" s="19" t="s">
        <v>1150</v>
      </c>
      <c r="T496" s="45" t="s">
        <v>1712</v>
      </c>
      <c r="U496" s="21"/>
      <c r="V496" s="21"/>
      <c r="W496" s="21"/>
      <c r="X496" s="21"/>
      <c r="Y496" s="21"/>
      <c r="Z496" s="21"/>
      <c r="AA496" s="21"/>
      <c r="AB496" s="21"/>
      <c r="AC496" s="21"/>
    </row>
    <row r="497" ht="18.0" customHeight="1">
      <c r="A497" s="8" t="s">
        <v>1279</v>
      </c>
      <c r="B497" s="9">
        <v>45770.0</v>
      </c>
      <c r="C497" s="68" t="s">
        <v>20</v>
      </c>
      <c r="D497" s="69" t="s">
        <v>1151</v>
      </c>
      <c r="E497" s="12" t="s">
        <v>367</v>
      </c>
      <c r="F497" s="13" t="s">
        <v>1075</v>
      </c>
      <c r="G497" s="14">
        <v>4000.0</v>
      </c>
      <c r="H497" s="15">
        <v>1100.0</v>
      </c>
      <c r="I497" s="14"/>
      <c r="J497" s="15">
        <v>1100.0</v>
      </c>
      <c r="K497" s="14"/>
      <c r="L497" s="14"/>
      <c r="M497" s="14"/>
      <c r="N497" s="16"/>
      <c r="O497" s="3">
        <f t="shared" si="3"/>
        <v>1100</v>
      </c>
      <c r="P497" s="56"/>
      <c r="Q497" s="18" t="s">
        <v>647</v>
      </c>
      <c r="R497" s="18" t="s">
        <v>25</v>
      </c>
      <c r="S497" s="19" t="s">
        <v>1152</v>
      </c>
      <c r="T497" s="45" t="s">
        <v>1713</v>
      </c>
      <c r="U497" s="21"/>
      <c r="V497" s="21"/>
      <c r="W497" s="21"/>
      <c r="X497" s="21"/>
      <c r="Y497" s="21"/>
      <c r="Z497" s="21"/>
      <c r="AA497" s="21"/>
      <c r="AB497" s="21"/>
      <c r="AC497" s="21"/>
    </row>
    <row r="498" ht="18.0" customHeight="1">
      <c r="A498" s="8" t="s">
        <v>1279</v>
      </c>
      <c r="B498" s="9">
        <v>45770.0</v>
      </c>
      <c r="C498" s="68" t="s">
        <v>20</v>
      </c>
      <c r="D498" s="69" t="s">
        <v>1153</v>
      </c>
      <c r="E498" s="12" t="s">
        <v>1154</v>
      </c>
      <c r="F498" s="13" t="s">
        <v>1090</v>
      </c>
      <c r="G498" s="14">
        <v>600.0</v>
      </c>
      <c r="H498" s="15"/>
      <c r="I498" s="14"/>
      <c r="J498" s="15"/>
      <c r="K498" s="14"/>
      <c r="L498" s="14">
        <v>600.0</v>
      </c>
      <c r="M498" s="14"/>
      <c r="N498" s="16"/>
      <c r="O498" s="3">
        <f t="shared" si="3"/>
        <v>600</v>
      </c>
      <c r="P498" s="56"/>
      <c r="Q498" s="18" t="s">
        <v>503</v>
      </c>
      <c r="R498" s="18" t="s">
        <v>25</v>
      </c>
      <c r="S498" s="19" t="s">
        <v>1155</v>
      </c>
      <c r="T498" s="45" t="s">
        <v>1714</v>
      </c>
      <c r="U498" s="21"/>
      <c r="V498" s="21"/>
      <c r="W498" s="21"/>
      <c r="X498" s="21"/>
      <c r="Y498" s="21"/>
      <c r="Z498" s="21"/>
      <c r="AA498" s="21"/>
      <c r="AB498" s="21"/>
      <c r="AC498" s="21"/>
    </row>
    <row r="499" ht="18.0" customHeight="1">
      <c r="A499" s="8" t="s">
        <v>1279</v>
      </c>
      <c r="B499" s="9">
        <v>45772.0</v>
      </c>
      <c r="C499" s="68" t="s">
        <v>20</v>
      </c>
      <c r="D499" s="69" t="s">
        <v>1153</v>
      </c>
      <c r="E499" s="12" t="s">
        <v>1154</v>
      </c>
      <c r="F499" s="13" t="s">
        <v>1075</v>
      </c>
      <c r="G499" s="14"/>
      <c r="H499" s="15">
        <v>1100.0</v>
      </c>
      <c r="I499" s="14"/>
      <c r="J499" s="15">
        <v>1100.0</v>
      </c>
      <c r="K499" s="14"/>
      <c r="L499" s="14"/>
      <c r="M499" s="14">
        <v>410.0</v>
      </c>
      <c r="N499" s="16"/>
      <c r="O499" s="3">
        <f t="shared" si="3"/>
        <v>1510</v>
      </c>
      <c r="P499" s="56"/>
      <c r="Q499" s="18" t="s">
        <v>670</v>
      </c>
      <c r="R499" s="18" t="s">
        <v>25</v>
      </c>
      <c r="S499" s="19" t="s">
        <v>1155</v>
      </c>
      <c r="T499" s="45" t="s">
        <v>1714</v>
      </c>
      <c r="U499" s="21"/>
      <c r="V499" s="21"/>
      <c r="W499" s="21"/>
      <c r="X499" s="21"/>
      <c r="Y499" s="21"/>
      <c r="Z499" s="21"/>
      <c r="AA499" s="21"/>
      <c r="AB499" s="21"/>
      <c r="AC499" s="21"/>
    </row>
    <row r="500" ht="18.0" customHeight="1">
      <c r="A500" s="8" t="s">
        <v>1279</v>
      </c>
      <c r="B500" s="9">
        <v>45772.0</v>
      </c>
      <c r="C500" s="68" t="s">
        <v>20</v>
      </c>
      <c r="D500" s="69" t="s">
        <v>225</v>
      </c>
      <c r="E500" s="12" t="s">
        <v>367</v>
      </c>
      <c r="F500" s="13" t="s">
        <v>1090</v>
      </c>
      <c r="G500" s="14"/>
      <c r="H500" s="15"/>
      <c r="I500" s="14"/>
      <c r="J500" s="15"/>
      <c r="K500" s="14"/>
      <c r="L500" s="14">
        <v>790.0</v>
      </c>
      <c r="M500" s="14"/>
      <c r="N500" s="16"/>
      <c r="O500" s="3">
        <f t="shared" si="3"/>
        <v>790</v>
      </c>
      <c r="P500" s="56"/>
      <c r="Q500" s="18" t="s">
        <v>482</v>
      </c>
      <c r="R500" s="18" t="s">
        <v>25</v>
      </c>
      <c r="S500" s="19" t="s">
        <v>226</v>
      </c>
      <c r="T500" s="45" t="s">
        <v>1367</v>
      </c>
      <c r="U500" s="21"/>
      <c r="V500" s="21"/>
      <c r="W500" s="21"/>
      <c r="X500" s="21"/>
      <c r="Y500" s="21"/>
      <c r="Z500" s="21"/>
      <c r="AA500" s="21"/>
      <c r="AB500" s="21"/>
      <c r="AC500" s="21"/>
    </row>
    <row r="501" ht="18.0" customHeight="1">
      <c r="A501" s="8" t="s">
        <v>1279</v>
      </c>
      <c r="B501" s="9">
        <v>45772.0</v>
      </c>
      <c r="C501" s="68" t="s">
        <v>20</v>
      </c>
      <c r="D501" s="69" t="s">
        <v>82</v>
      </c>
      <c r="E501" s="12" t="s">
        <v>1154</v>
      </c>
      <c r="F501" s="13" t="s">
        <v>1090</v>
      </c>
      <c r="G501" s="14"/>
      <c r="H501" s="15"/>
      <c r="I501" s="14"/>
      <c r="J501" s="15"/>
      <c r="K501" s="14"/>
      <c r="L501" s="14">
        <v>990.0</v>
      </c>
      <c r="M501" s="14"/>
      <c r="N501" s="16"/>
      <c r="O501" s="3">
        <f t="shared" si="3"/>
        <v>990</v>
      </c>
      <c r="P501" s="56"/>
      <c r="Q501" s="18" t="s">
        <v>482</v>
      </c>
      <c r="R501" s="18" t="s">
        <v>25</v>
      </c>
      <c r="S501" s="19" t="s">
        <v>83</v>
      </c>
      <c r="T501" s="45" t="s">
        <v>1303</v>
      </c>
      <c r="U501" s="21"/>
      <c r="V501" s="21"/>
      <c r="W501" s="21"/>
      <c r="X501" s="21"/>
      <c r="Y501" s="21"/>
      <c r="Z501" s="21"/>
      <c r="AA501" s="21"/>
      <c r="AB501" s="21"/>
      <c r="AC501" s="21"/>
    </row>
    <row r="502" ht="18.0" customHeight="1">
      <c r="A502" s="8" t="s">
        <v>1279</v>
      </c>
      <c r="B502" s="9">
        <v>45775.0</v>
      </c>
      <c r="C502" s="68" t="s">
        <v>27</v>
      </c>
      <c r="D502" s="69" t="s">
        <v>1157</v>
      </c>
      <c r="E502" s="12" t="s">
        <v>367</v>
      </c>
      <c r="F502" s="13" t="s">
        <v>1075</v>
      </c>
      <c r="G502" s="14">
        <v>0.0</v>
      </c>
      <c r="H502" s="15">
        <v>1100.0</v>
      </c>
      <c r="I502" s="14"/>
      <c r="J502" s="15">
        <v>1100.0</v>
      </c>
      <c r="K502" s="14"/>
      <c r="L502" s="14">
        <v>300.0</v>
      </c>
      <c r="M502" s="14"/>
      <c r="N502" s="16"/>
      <c r="O502" s="3">
        <f t="shared" si="3"/>
        <v>1400</v>
      </c>
      <c r="P502" s="56"/>
      <c r="Q502" s="18" t="s">
        <v>125</v>
      </c>
      <c r="R502" s="18" t="s">
        <v>25</v>
      </c>
      <c r="S502" s="19" t="s">
        <v>1158</v>
      </c>
      <c r="T502" s="45" t="s">
        <v>1715</v>
      </c>
      <c r="U502" s="21"/>
      <c r="V502" s="21"/>
      <c r="W502" s="21"/>
      <c r="X502" s="21"/>
      <c r="Y502" s="21"/>
      <c r="Z502" s="21"/>
      <c r="AA502" s="21"/>
      <c r="AB502" s="21"/>
      <c r="AC502" s="21"/>
    </row>
    <row r="503" ht="18.0" customHeight="1">
      <c r="A503" s="8" t="s">
        <v>1279</v>
      </c>
      <c r="B503" s="9">
        <v>45775.0</v>
      </c>
      <c r="C503" s="68" t="s">
        <v>20</v>
      </c>
      <c r="D503" s="69" t="s">
        <v>1159</v>
      </c>
      <c r="E503" s="12" t="s">
        <v>367</v>
      </c>
      <c r="F503" s="13" t="s">
        <v>1075</v>
      </c>
      <c r="G503" s="14">
        <v>4000.0</v>
      </c>
      <c r="H503" s="15">
        <v>1100.0</v>
      </c>
      <c r="I503" s="14"/>
      <c r="J503" s="15">
        <v>1100.0</v>
      </c>
      <c r="K503" s="14"/>
      <c r="L503" s="14"/>
      <c r="M503" s="14"/>
      <c r="N503" s="16"/>
      <c r="O503" s="3">
        <f t="shared" si="3"/>
        <v>1100</v>
      </c>
      <c r="P503" s="56"/>
      <c r="Q503" s="18" t="s">
        <v>125</v>
      </c>
      <c r="R503" s="18" t="s">
        <v>25</v>
      </c>
      <c r="S503" s="19" t="s">
        <v>1160</v>
      </c>
      <c r="T503" s="45" t="s">
        <v>1716</v>
      </c>
      <c r="U503" s="21"/>
      <c r="V503" s="21"/>
      <c r="W503" s="21"/>
      <c r="X503" s="21"/>
      <c r="Y503" s="21"/>
      <c r="Z503" s="21"/>
      <c r="AA503" s="21"/>
      <c r="AB503" s="21"/>
      <c r="AC503" s="21"/>
    </row>
    <row r="504" ht="18.0" customHeight="1">
      <c r="A504" s="8" t="s">
        <v>1279</v>
      </c>
      <c r="B504" s="9">
        <v>45776.0</v>
      </c>
      <c r="C504" s="68" t="s">
        <v>1061</v>
      </c>
      <c r="D504" s="69" t="s">
        <v>1062</v>
      </c>
      <c r="E504" s="12" t="s">
        <v>367</v>
      </c>
      <c r="F504" s="13" t="s">
        <v>1090</v>
      </c>
      <c r="G504" s="14"/>
      <c r="H504" s="15"/>
      <c r="I504" s="14"/>
      <c r="J504" s="15"/>
      <c r="K504" s="14"/>
      <c r="L504" s="14">
        <v>300.0</v>
      </c>
      <c r="M504" s="14"/>
      <c r="N504" s="16"/>
      <c r="O504" s="3">
        <f t="shared" si="3"/>
        <v>300</v>
      </c>
      <c r="P504" s="56"/>
      <c r="Q504" s="18" t="s">
        <v>596</v>
      </c>
      <c r="R504" s="18" t="s">
        <v>25</v>
      </c>
      <c r="S504" s="19" t="s">
        <v>1063</v>
      </c>
      <c r="T504" s="45" t="s">
        <v>1676</v>
      </c>
      <c r="U504" s="21"/>
      <c r="V504" s="21"/>
      <c r="W504" s="21"/>
      <c r="X504" s="21"/>
      <c r="Y504" s="21"/>
      <c r="Z504" s="21"/>
      <c r="AA504" s="21"/>
      <c r="AB504" s="21"/>
      <c r="AC504" s="21"/>
    </row>
    <row r="505" ht="18.0" customHeight="1">
      <c r="A505" s="8" t="s">
        <v>1279</v>
      </c>
      <c r="B505" s="9">
        <v>45776.0</v>
      </c>
      <c r="C505" s="68" t="s">
        <v>1161</v>
      </c>
      <c r="D505" s="69" t="s">
        <v>1162</v>
      </c>
      <c r="E505" s="12" t="s">
        <v>1163</v>
      </c>
      <c r="F505" s="13" t="s">
        <v>680</v>
      </c>
      <c r="G505" s="14">
        <v>0.0</v>
      </c>
      <c r="H505" s="15">
        <v>780.0</v>
      </c>
      <c r="I505" s="14"/>
      <c r="J505" s="15">
        <f>H505+I505</f>
        <v>780</v>
      </c>
      <c r="K505" s="14"/>
      <c r="L505" s="14"/>
      <c r="M505" s="14"/>
      <c r="N505" s="16"/>
      <c r="O505" s="3">
        <f t="shared" si="3"/>
        <v>780</v>
      </c>
      <c r="P505" s="56"/>
      <c r="Q505" s="18" t="s">
        <v>596</v>
      </c>
      <c r="R505" s="18" t="s">
        <v>25</v>
      </c>
      <c r="S505" s="19" t="s">
        <v>1164</v>
      </c>
      <c r="T505" s="45" t="s">
        <v>1717</v>
      </c>
      <c r="U505" s="21"/>
      <c r="V505" s="21"/>
      <c r="W505" s="21"/>
      <c r="X505" s="21"/>
      <c r="Y505" s="21"/>
      <c r="Z505" s="21"/>
      <c r="AA505" s="21"/>
      <c r="AB505" s="21"/>
      <c r="AC505" s="21"/>
    </row>
    <row r="506" ht="18.0" customHeight="1">
      <c r="A506" s="8" t="s">
        <v>1279</v>
      </c>
      <c r="B506" s="9">
        <v>45776.0</v>
      </c>
      <c r="C506" s="68" t="s">
        <v>20</v>
      </c>
      <c r="D506" s="69" t="s">
        <v>598</v>
      </c>
      <c r="E506" s="12" t="s">
        <v>367</v>
      </c>
      <c r="F506" s="13" t="s">
        <v>1090</v>
      </c>
      <c r="G506" s="14"/>
      <c r="H506" s="15"/>
      <c r="I506" s="14"/>
      <c r="J506" s="15"/>
      <c r="K506" s="14"/>
      <c r="L506" s="14">
        <v>600.0</v>
      </c>
      <c r="M506" s="14"/>
      <c r="N506" s="16"/>
      <c r="O506" s="3">
        <f t="shared" si="3"/>
        <v>600</v>
      </c>
      <c r="P506" s="56"/>
      <c r="Q506" s="18" t="s">
        <v>596</v>
      </c>
      <c r="R506" s="18" t="s">
        <v>25</v>
      </c>
      <c r="S506" s="19" t="s">
        <v>599</v>
      </c>
      <c r="T506" s="45" t="s">
        <v>1493</v>
      </c>
      <c r="U506" s="21"/>
      <c r="V506" s="21"/>
      <c r="W506" s="21"/>
      <c r="X506" s="21"/>
      <c r="Y506" s="21"/>
      <c r="Z506" s="21"/>
      <c r="AA506" s="21"/>
      <c r="AB506" s="21"/>
      <c r="AC506" s="21"/>
    </row>
    <row r="507" ht="18.0" customHeight="1">
      <c r="A507" s="8" t="s">
        <v>1279</v>
      </c>
      <c r="B507" s="9">
        <v>45777.0</v>
      </c>
      <c r="C507" s="68" t="s">
        <v>1079</v>
      </c>
      <c r="D507" s="69" t="s">
        <v>1166</v>
      </c>
      <c r="E507" s="12" t="s">
        <v>367</v>
      </c>
      <c r="F507" s="13" t="s">
        <v>1075</v>
      </c>
      <c r="G507" s="14">
        <v>500.0</v>
      </c>
      <c r="H507" s="15">
        <v>780.0</v>
      </c>
      <c r="I507" s="14"/>
      <c r="J507" s="15">
        <v>780.0</v>
      </c>
      <c r="K507" s="14"/>
      <c r="L507" s="14"/>
      <c r="M507" s="14"/>
      <c r="N507" s="16"/>
      <c r="O507" s="3">
        <f t="shared" si="3"/>
        <v>780</v>
      </c>
      <c r="P507" s="56"/>
      <c r="Q507" s="18" t="s">
        <v>52</v>
      </c>
      <c r="R507" s="18" t="s">
        <v>25</v>
      </c>
      <c r="S507" s="19" t="s">
        <v>1168</v>
      </c>
      <c r="T507" s="45" t="s">
        <v>1718</v>
      </c>
      <c r="U507" s="21"/>
      <c r="V507" s="21"/>
      <c r="W507" s="21"/>
      <c r="X507" s="21"/>
      <c r="Y507" s="21"/>
      <c r="Z507" s="21"/>
      <c r="AA507" s="21"/>
      <c r="AB507" s="21"/>
      <c r="AC507" s="21"/>
    </row>
    <row r="508" ht="18.0" customHeight="1">
      <c r="A508" s="8" t="s">
        <v>1279</v>
      </c>
      <c r="B508" s="9">
        <v>45782.0</v>
      </c>
      <c r="C508" s="68" t="s">
        <v>20</v>
      </c>
      <c r="D508" s="69" t="s">
        <v>1169</v>
      </c>
      <c r="E508" s="12" t="s">
        <v>367</v>
      </c>
      <c r="F508" s="13" t="s">
        <v>1075</v>
      </c>
      <c r="G508" s="14">
        <v>4000.0</v>
      </c>
      <c r="H508" s="15">
        <v>1100.0</v>
      </c>
      <c r="I508" s="14"/>
      <c r="J508" s="15">
        <v>1100.0</v>
      </c>
      <c r="K508" s="14"/>
      <c r="L508" s="14"/>
      <c r="M508" s="14"/>
      <c r="N508" s="16">
        <v>110.0</v>
      </c>
      <c r="O508" s="3">
        <f t="shared" si="3"/>
        <v>990</v>
      </c>
      <c r="P508" s="56"/>
      <c r="Q508" s="18" t="s">
        <v>101</v>
      </c>
      <c r="R508" s="18" t="s">
        <v>93</v>
      </c>
      <c r="S508" s="19">
        <v>6.1802338000151E13</v>
      </c>
      <c r="T508" s="45" t="s">
        <v>1719</v>
      </c>
      <c r="U508" s="21"/>
      <c r="V508" s="21"/>
      <c r="W508" s="21"/>
      <c r="X508" s="21"/>
      <c r="Y508" s="21"/>
      <c r="Z508" s="21"/>
      <c r="AA508" s="21"/>
      <c r="AB508" s="21"/>
      <c r="AC508" s="21"/>
    </row>
    <row r="509" ht="18.0" customHeight="1">
      <c r="A509" s="8" t="s">
        <v>1279</v>
      </c>
      <c r="B509" s="9">
        <v>45782.0</v>
      </c>
      <c r="C509" s="68" t="s">
        <v>121</v>
      </c>
      <c r="D509" s="69" t="s">
        <v>1091</v>
      </c>
      <c r="E509" s="12" t="s">
        <v>367</v>
      </c>
      <c r="F509" s="13" t="s">
        <v>1075</v>
      </c>
      <c r="G509" s="14"/>
      <c r="H509" s="15">
        <v>1100.0</v>
      </c>
      <c r="I509" s="14"/>
      <c r="J509" s="15">
        <v>1100.0</v>
      </c>
      <c r="K509" s="14"/>
      <c r="L509" s="14"/>
      <c r="M509" s="14"/>
      <c r="N509" s="16"/>
      <c r="O509" s="3">
        <f t="shared" si="3"/>
        <v>1100</v>
      </c>
      <c r="P509" s="56"/>
      <c r="Q509" s="18" t="s">
        <v>101</v>
      </c>
      <c r="R509" s="18" t="s">
        <v>93</v>
      </c>
      <c r="S509" s="19" t="s">
        <v>1092</v>
      </c>
      <c r="T509" s="45" t="s">
        <v>1720</v>
      </c>
      <c r="U509" s="21"/>
      <c r="V509" s="21"/>
      <c r="W509" s="21"/>
      <c r="X509" s="21"/>
      <c r="Y509" s="21"/>
      <c r="Z509" s="21"/>
      <c r="AA509" s="21"/>
      <c r="AB509" s="21"/>
      <c r="AC509" s="21"/>
    </row>
    <row r="510" ht="18.0" customHeight="1">
      <c r="A510" s="8" t="s">
        <v>1279</v>
      </c>
      <c r="B510" s="9">
        <v>45784.0</v>
      </c>
      <c r="C510" s="68" t="s">
        <v>20</v>
      </c>
      <c r="D510" s="69" t="s">
        <v>1170</v>
      </c>
      <c r="E510" s="12" t="s">
        <v>367</v>
      </c>
      <c r="F510" s="13" t="s">
        <v>1075</v>
      </c>
      <c r="G510" s="14">
        <v>1100.0</v>
      </c>
      <c r="H510" s="15">
        <v>1100.0</v>
      </c>
      <c r="I510" s="14"/>
      <c r="J510" s="15">
        <v>1100.0</v>
      </c>
      <c r="K510" s="14"/>
      <c r="L510" s="14"/>
      <c r="M510" s="14"/>
      <c r="N510" s="16"/>
      <c r="O510" s="3">
        <f t="shared" si="3"/>
        <v>1100</v>
      </c>
      <c r="P510" s="56"/>
      <c r="Q510" s="18" t="s">
        <v>454</v>
      </c>
      <c r="R510" s="18" t="s">
        <v>93</v>
      </c>
      <c r="S510" s="19" t="s">
        <v>1171</v>
      </c>
      <c r="T510" s="45" t="s">
        <v>1721</v>
      </c>
      <c r="U510" s="21"/>
      <c r="V510" s="21"/>
      <c r="W510" s="21"/>
      <c r="X510" s="21"/>
      <c r="Y510" s="21"/>
      <c r="Z510" s="21"/>
      <c r="AA510" s="21"/>
      <c r="AB510" s="21"/>
      <c r="AC510" s="21"/>
    </row>
    <row r="511" ht="18.0" customHeight="1">
      <c r="A511" s="8" t="s">
        <v>1279</v>
      </c>
      <c r="B511" s="9">
        <v>45785.0</v>
      </c>
      <c r="C511" s="68" t="s">
        <v>1172</v>
      </c>
      <c r="D511" s="69" t="s">
        <v>1173</v>
      </c>
      <c r="E511" s="12" t="s">
        <v>1174</v>
      </c>
      <c r="F511" s="13" t="s">
        <v>1075</v>
      </c>
      <c r="G511" s="14">
        <v>1701.0</v>
      </c>
      <c r="H511" s="15">
        <v>780.0</v>
      </c>
      <c r="I511" s="14"/>
      <c r="J511" s="15">
        <v>780.0</v>
      </c>
      <c r="K511" s="14"/>
      <c r="L511" s="14"/>
      <c r="M511" s="14"/>
      <c r="N511" s="16"/>
      <c r="O511" s="3">
        <f t="shared" si="3"/>
        <v>780</v>
      </c>
      <c r="P511" s="56"/>
      <c r="Q511" s="18" t="s">
        <v>406</v>
      </c>
      <c r="R511" s="18" t="s">
        <v>93</v>
      </c>
      <c r="S511" s="19" t="s">
        <v>1175</v>
      </c>
      <c r="T511" s="45" t="s">
        <v>1722</v>
      </c>
      <c r="U511" s="21"/>
      <c r="V511" s="21"/>
      <c r="W511" s="21"/>
      <c r="X511" s="21"/>
      <c r="Y511" s="21"/>
      <c r="Z511" s="21"/>
      <c r="AA511" s="21"/>
      <c r="AB511" s="21"/>
      <c r="AC511" s="21"/>
    </row>
    <row r="512" ht="18.0" customHeight="1">
      <c r="A512" s="8" t="s">
        <v>1279</v>
      </c>
      <c r="B512" s="9">
        <v>45790.0</v>
      </c>
      <c r="C512" s="68" t="s">
        <v>20</v>
      </c>
      <c r="D512" s="69" t="s">
        <v>1176</v>
      </c>
      <c r="E512" s="12" t="s">
        <v>1154</v>
      </c>
      <c r="F512" s="13" t="s">
        <v>1075</v>
      </c>
      <c r="G512" s="14">
        <v>1700.0</v>
      </c>
      <c r="H512" s="15">
        <v>780.0</v>
      </c>
      <c r="I512" s="14"/>
      <c r="J512" s="15">
        <v>780.0</v>
      </c>
      <c r="K512" s="14"/>
      <c r="L512" s="14"/>
      <c r="M512" s="14"/>
      <c r="N512" s="16"/>
      <c r="O512" s="3">
        <f t="shared" si="3"/>
        <v>780</v>
      </c>
      <c r="P512" s="56"/>
      <c r="Q512" s="18" t="s">
        <v>1013</v>
      </c>
      <c r="R512" s="18" t="s">
        <v>93</v>
      </c>
      <c r="S512" s="19" t="s">
        <v>1177</v>
      </c>
      <c r="T512" s="45" t="s">
        <v>1723</v>
      </c>
      <c r="U512" s="21"/>
      <c r="V512" s="21"/>
      <c r="W512" s="21"/>
      <c r="X512" s="21"/>
      <c r="Y512" s="21"/>
      <c r="Z512" s="21"/>
      <c r="AA512" s="21"/>
      <c r="AB512" s="21"/>
      <c r="AC512" s="21"/>
    </row>
    <row r="513" ht="18.0" customHeight="1">
      <c r="A513" s="8" t="s">
        <v>1279</v>
      </c>
      <c r="B513" s="9">
        <v>45792.0</v>
      </c>
      <c r="C513" s="68" t="s">
        <v>27</v>
      </c>
      <c r="D513" s="69" t="s">
        <v>1178</v>
      </c>
      <c r="E513" s="12" t="s">
        <v>367</v>
      </c>
      <c r="F513" s="13" t="s">
        <v>1075</v>
      </c>
      <c r="G513" s="14">
        <v>2000.0</v>
      </c>
      <c r="H513" s="15">
        <v>1100.0</v>
      </c>
      <c r="I513" s="14"/>
      <c r="J513" s="15">
        <v>1100.0</v>
      </c>
      <c r="K513" s="14"/>
      <c r="L513" s="14"/>
      <c r="M513" s="14"/>
      <c r="N513" s="16"/>
      <c r="O513" s="3">
        <f t="shared" si="3"/>
        <v>1100</v>
      </c>
      <c r="P513" s="56"/>
      <c r="Q513" s="18" t="s">
        <v>34</v>
      </c>
      <c r="R513" s="18" t="s">
        <v>93</v>
      </c>
      <c r="S513" s="19" t="s">
        <v>1179</v>
      </c>
      <c r="T513" s="45" t="s">
        <v>1724</v>
      </c>
      <c r="U513" s="21"/>
      <c r="V513" s="21"/>
      <c r="W513" s="21"/>
      <c r="X513" s="21"/>
      <c r="Y513" s="21"/>
      <c r="Z513" s="21"/>
      <c r="AA513" s="21"/>
      <c r="AB513" s="21"/>
      <c r="AC513" s="21"/>
    </row>
    <row r="514" ht="18.0" customHeight="1">
      <c r="A514" s="8" t="s">
        <v>1279</v>
      </c>
      <c r="B514" s="9">
        <v>45793.0</v>
      </c>
      <c r="C514" s="68" t="s">
        <v>20</v>
      </c>
      <c r="D514" s="69" t="s">
        <v>1226</v>
      </c>
      <c r="E514" s="12" t="s">
        <v>367</v>
      </c>
      <c r="F514" s="13" t="s">
        <v>1075</v>
      </c>
      <c r="G514" s="14">
        <v>4000.0</v>
      </c>
      <c r="H514" s="15">
        <v>1100.0</v>
      </c>
      <c r="I514" s="14"/>
      <c r="J514" s="15">
        <v>1100.0</v>
      </c>
      <c r="K514" s="14"/>
      <c r="L514" s="14"/>
      <c r="M514" s="14"/>
      <c r="N514" s="16"/>
      <c r="O514" s="3">
        <f t="shared" si="3"/>
        <v>1100</v>
      </c>
      <c r="P514" s="56"/>
      <c r="Q514" s="18" t="s">
        <v>733</v>
      </c>
      <c r="R514" s="18" t="s">
        <v>93</v>
      </c>
      <c r="S514" s="19" t="s">
        <v>1227</v>
      </c>
      <c r="T514" s="45" t="s">
        <v>1725</v>
      </c>
      <c r="U514" s="21"/>
      <c r="V514" s="21"/>
      <c r="W514" s="21"/>
      <c r="X514" s="21"/>
      <c r="Y514" s="21"/>
      <c r="Z514" s="21"/>
      <c r="AA514" s="21"/>
      <c r="AB514" s="21"/>
      <c r="AC514" s="21"/>
    </row>
    <row r="515" ht="18.0" customHeight="1">
      <c r="A515" s="8" t="s">
        <v>1279</v>
      </c>
      <c r="B515" s="9">
        <v>45793.0</v>
      </c>
      <c r="C515" s="68" t="s">
        <v>20</v>
      </c>
      <c r="D515" s="69" t="s">
        <v>1180</v>
      </c>
      <c r="E515" s="12" t="s">
        <v>367</v>
      </c>
      <c r="F515" s="13" t="s">
        <v>1075</v>
      </c>
      <c r="G515" s="14">
        <v>3600.0</v>
      </c>
      <c r="H515" s="15">
        <v>1100.0</v>
      </c>
      <c r="I515" s="14"/>
      <c r="J515" s="15">
        <v>1100.0</v>
      </c>
      <c r="K515" s="14"/>
      <c r="L515" s="14"/>
      <c r="M515" s="14"/>
      <c r="N515" s="16"/>
      <c r="O515" s="3">
        <f t="shared" si="3"/>
        <v>1100</v>
      </c>
      <c r="P515" s="56"/>
      <c r="Q515" s="18" t="s">
        <v>733</v>
      </c>
      <c r="R515" s="18" t="s">
        <v>93</v>
      </c>
      <c r="S515" s="19" t="s">
        <v>1181</v>
      </c>
      <c r="T515" s="45" t="s">
        <v>1726</v>
      </c>
      <c r="U515" s="21"/>
      <c r="V515" s="21"/>
      <c r="W515" s="21"/>
      <c r="X515" s="21"/>
      <c r="Y515" s="21"/>
      <c r="Z515" s="21"/>
      <c r="AA515" s="21"/>
      <c r="AB515" s="21"/>
      <c r="AC515" s="21"/>
    </row>
    <row r="516" ht="18.0" customHeight="1">
      <c r="A516" s="8" t="s">
        <v>1279</v>
      </c>
      <c r="B516" s="9">
        <v>45800.0</v>
      </c>
      <c r="C516" s="68" t="s">
        <v>20</v>
      </c>
      <c r="D516" s="69" t="s">
        <v>1184</v>
      </c>
      <c r="E516" s="12" t="s">
        <v>367</v>
      </c>
      <c r="F516" s="13" t="s">
        <v>23</v>
      </c>
      <c r="G516" s="14">
        <f>2000+1250</f>
        <v>3250</v>
      </c>
      <c r="H516" s="15">
        <v>1100.0</v>
      </c>
      <c r="I516" s="14"/>
      <c r="J516" s="15">
        <v>1100.0</v>
      </c>
      <c r="K516" s="14"/>
      <c r="L516" s="14"/>
      <c r="M516" s="14"/>
      <c r="N516" s="16"/>
      <c r="O516" s="3">
        <f>SUM(I516:M516)-N516</f>
        <v>1100</v>
      </c>
      <c r="P516" s="56"/>
      <c r="Q516" s="18" t="s">
        <v>647</v>
      </c>
      <c r="R516" s="18" t="s">
        <v>93</v>
      </c>
      <c r="S516" s="19" t="s">
        <v>1185</v>
      </c>
      <c r="T516" s="45" t="s">
        <v>1727</v>
      </c>
      <c r="U516" s="21"/>
      <c r="V516" s="21"/>
      <c r="W516" s="21"/>
      <c r="X516" s="21"/>
      <c r="Y516" s="21"/>
      <c r="Z516" s="21"/>
      <c r="AA516" s="21"/>
      <c r="AB516" s="21"/>
      <c r="AC516" s="21"/>
    </row>
    <row r="517" ht="18.0" customHeight="1">
      <c r="A517" s="8" t="s">
        <v>1279</v>
      </c>
      <c r="B517" s="9">
        <v>45800.0</v>
      </c>
      <c r="C517" s="68" t="s">
        <v>20</v>
      </c>
      <c r="D517" s="69" t="s">
        <v>1186</v>
      </c>
      <c r="E517" s="12" t="s">
        <v>367</v>
      </c>
      <c r="F517" s="13" t="s">
        <v>1075</v>
      </c>
      <c r="G517" s="14">
        <v>3600.0</v>
      </c>
      <c r="H517" s="15">
        <v>1100.0</v>
      </c>
      <c r="I517" s="14"/>
      <c r="J517" s="15">
        <v>1100.0</v>
      </c>
      <c r="K517" s="14"/>
      <c r="L517" s="14"/>
      <c r="M517" s="14"/>
      <c r="N517" s="16"/>
      <c r="O517" s="3">
        <f t="shared" ref="O517:O597" si="4">SUM(J517:M517)-N517</f>
        <v>1100</v>
      </c>
      <c r="P517" s="56"/>
      <c r="Q517" s="18" t="s">
        <v>647</v>
      </c>
      <c r="R517" s="18" t="s">
        <v>93</v>
      </c>
      <c r="S517" s="19" t="s">
        <v>1187</v>
      </c>
      <c r="T517" s="45" t="s">
        <v>1728</v>
      </c>
      <c r="U517" s="21"/>
      <c r="V517" s="21"/>
      <c r="W517" s="21"/>
      <c r="X517" s="21"/>
      <c r="Y517" s="21"/>
      <c r="Z517" s="21"/>
      <c r="AA517" s="21"/>
      <c r="AB517" s="21"/>
      <c r="AC517" s="21"/>
    </row>
    <row r="518" ht="18.0" customHeight="1">
      <c r="A518" s="8" t="s">
        <v>1279</v>
      </c>
      <c r="B518" s="9">
        <v>45804.0</v>
      </c>
      <c r="C518" s="68" t="s">
        <v>67</v>
      </c>
      <c r="D518" s="69" t="s">
        <v>1188</v>
      </c>
      <c r="E518" s="12" t="s">
        <v>367</v>
      </c>
      <c r="F518" s="13" t="s">
        <v>1075</v>
      </c>
      <c r="G518" s="14">
        <v>2000.0</v>
      </c>
      <c r="H518" s="15">
        <v>1100.0</v>
      </c>
      <c r="I518" s="14"/>
      <c r="J518" s="15">
        <v>1100.0</v>
      </c>
      <c r="K518" s="14"/>
      <c r="L518" s="14"/>
      <c r="M518" s="14"/>
      <c r="N518" s="16"/>
      <c r="O518" s="3">
        <f t="shared" si="4"/>
        <v>1100</v>
      </c>
      <c r="P518" s="56"/>
      <c r="Q518" s="18" t="s">
        <v>384</v>
      </c>
      <c r="R518" s="18" t="s">
        <v>93</v>
      </c>
      <c r="S518" s="19" t="s">
        <v>1189</v>
      </c>
      <c r="T518" s="45" t="s">
        <v>1729</v>
      </c>
      <c r="U518" s="21"/>
      <c r="V518" s="21"/>
      <c r="W518" s="21"/>
      <c r="X518" s="21"/>
      <c r="Y518" s="21"/>
      <c r="Z518" s="21"/>
      <c r="AA518" s="21"/>
      <c r="AB518" s="21"/>
      <c r="AC518" s="21"/>
    </row>
    <row r="519" ht="18.0" customHeight="1">
      <c r="A519" s="8" t="s">
        <v>1279</v>
      </c>
      <c r="B519" s="9">
        <v>45805.0</v>
      </c>
      <c r="C519" s="68" t="s">
        <v>27</v>
      </c>
      <c r="D519" s="69" t="s">
        <v>185</v>
      </c>
      <c r="E519" s="12" t="s">
        <v>367</v>
      </c>
      <c r="F519" s="13" t="s">
        <v>1090</v>
      </c>
      <c r="G519" s="14"/>
      <c r="H519" s="15"/>
      <c r="I519" s="14"/>
      <c r="J519" s="15"/>
      <c r="K519" s="14"/>
      <c r="L519" s="14">
        <v>900.0</v>
      </c>
      <c r="M519" s="14"/>
      <c r="N519" s="16"/>
      <c r="O519" s="3">
        <f t="shared" si="4"/>
        <v>900</v>
      </c>
      <c r="P519" s="56"/>
      <c r="Q519" s="18" t="s">
        <v>125</v>
      </c>
      <c r="R519" s="18" t="s">
        <v>93</v>
      </c>
      <c r="S519" s="19" t="s">
        <v>186</v>
      </c>
      <c r="T519" s="45" t="s">
        <v>1347</v>
      </c>
      <c r="U519" s="21"/>
      <c r="V519" s="21"/>
      <c r="W519" s="21"/>
      <c r="X519" s="21"/>
      <c r="Y519" s="21"/>
      <c r="Z519" s="21"/>
      <c r="AA519" s="21"/>
      <c r="AB519" s="21"/>
      <c r="AC519" s="21"/>
    </row>
    <row r="520" ht="18.0" customHeight="1">
      <c r="A520" s="8" t="s">
        <v>1279</v>
      </c>
      <c r="B520" s="9">
        <v>45806.0</v>
      </c>
      <c r="C520" s="68" t="s">
        <v>20</v>
      </c>
      <c r="D520" s="69" t="s">
        <v>1191</v>
      </c>
      <c r="E520" s="12" t="s">
        <v>367</v>
      </c>
      <c r="F520" s="13" t="s">
        <v>1075</v>
      </c>
      <c r="G520" s="14">
        <f>3850+2000</f>
        <v>5850</v>
      </c>
      <c r="H520" s="15">
        <v>1100.0</v>
      </c>
      <c r="I520" s="14"/>
      <c r="J520" s="15">
        <v>1100.0</v>
      </c>
      <c r="K520" s="14"/>
      <c r="L520" s="14"/>
      <c r="M520" s="14">
        <v>410.0</v>
      </c>
      <c r="N520" s="16">
        <v>1510.0</v>
      </c>
      <c r="O520" s="3">
        <f t="shared" si="4"/>
        <v>0</v>
      </c>
      <c r="P520" s="56" t="s">
        <v>1228</v>
      </c>
      <c r="Q520" s="18" t="s">
        <v>596</v>
      </c>
      <c r="R520" s="18" t="s">
        <v>93</v>
      </c>
      <c r="S520" s="19" t="s">
        <v>1192</v>
      </c>
      <c r="T520" s="45" t="s">
        <v>1730</v>
      </c>
      <c r="U520" s="21"/>
      <c r="V520" s="21"/>
      <c r="W520" s="21"/>
      <c r="X520" s="21"/>
      <c r="Y520" s="21"/>
      <c r="Z520" s="21"/>
      <c r="AA520" s="21"/>
      <c r="AB520" s="21"/>
      <c r="AC520" s="21"/>
    </row>
    <row r="521" ht="18.0" customHeight="1">
      <c r="A521" s="8" t="s">
        <v>1279</v>
      </c>
      <c r="B521" s="9">
        <v>45807.0</v>
      </c>
      <c r="C521" s="68" t="s">
        <v>27</v>
      </c>
      <c r="D521" s="69" t="s">
        <v>1193</v>
      </c>
      <c r="E521" s="12" t="s">
        <v>27</v>
      </c>
      <c r="F521" s="13" t="s">
        <v>39</v>
      </c>
      <c r="G521" s="14"/>
      <c r="H521" s="15">
        <v>385.0</v>
      </c>
      <c r="I521" s="14"/>
      <c r="J521" s="15">
        <v>410.0</v>
      </c>
      <c r="K521" s="14">
        <v>350.0</v>
      </c>
      <c r="L521" s="14"/>
      <c r="M521" s="14"/>
      <c r="N521" s="16"/>
      <c r="O521" s="3">
        <f t="shared" si="4"/>
        <v>760</v>
      </c>
      <c r="P521" s="56"/>
      <c r="Q521" s="18" t="s">
        <v>30</v>
      </c>
      <c r="R521" s="18" t="s">
        <v>25</v>
      </c>
      <c r="S521" s="19" t="s">
        <v>1195</v>
      </c>
      <c r="T521" s="45" t="s">
        <v>1731</v>
      </c>
      <c r="U521" s="21"/>
      <c r="V521" s="21"/>
      <c r="W521" s="21"/>
      <c r="X521" s="21"/>
      <c r="Y521" s="21"/>
      <c r="Z521" s="21"/>
      <c r="AA521" s="21"/>
      <c r="AB521" s="21"/>
      <c r="AC521" s="21"/>
    </row>
    <row r="522" ht="18.0" customHeight="1">
      <c r="A522" s="8" t="s">
        <v>1279</v>
      </c>
      <c r="B522" s="9">
        <v>45807.0</v>
      </c>
      <c r="C522" s="68" t="s">
        <v>20</v>
      </c>
      <c r="D522" s="69" t="s">
        <v>1196</v>
      </c>
      <c r="E522" s="12" t="s">
        <v>367</v>
      </c>
      <c r="F522" s="13" t="s">
        <v>1075</v>
      </c>
      <c r="G522" s="14">
        <v>4000.0</v>
      </c>
      <c r="H522" s="15">
        <v>1100.0</v>
      </c>
      <c r="I522" s="14"/>
      <c r="J522" s="15">
        <v>1100.0</v>
      </c>
      <c r="K522" s="14"/>
      <c r="L522" s="14"/>
      <c r="M522" s="14"/>
      <c r="N522" s="16"/>
      <c r="O522" s="3">
        <f t="shared" si="4"/>
        <v>1100</v>
      </c>
      <c r="P522" s="56"/>
      <c r="Q522" s="18" t="s">
        <v>52</v>
      </c>
      <c r="R522" s="18" t="s">
        <v>93</v>
      </c>
      <c r="S522" s="19" t="s">
        <v>1197</v>
      </c>
      <c r="T522" s="45" t="s">
        <v>1732</v>
      </c>
      <c r="U522" s="21"/>
      <c r="V522" s="21"/>
      <c r="W522" s="21"/>
      <c r="X522" s="21"/>
      <c r="Y522" s="21"/>
      <c r="Z522" s="21"/>
      <c r="AA522" s="21"/>
      <c r="AB522" s="21"/>
      <c r="AC522" s="21"/>
    </row>
    <row r="523" ht="18.0" customHeight="1">
      <c r="A523" s="8" t="s">
        <v>1279</v>
      </c>
      <c r="B523" s="9">
        <v>45811.0</v>
      </c>
      <c r="C523" s="68" t="s">
        <v>27</v>
      </c>
      <c r="D523" s="69" t="s">
        <v>1198</v>
      </c>
      <c r="E523" s="12" t="s">
        <v>367</v>
      </c>
      <c r="F523" s="13" t="s">
        <v>1075</v>
      </c>
      <c r="G523" s="14"/>
      <c r="H523" s="15">
        <v>1100.0</v>
      </c>
      <c r="I523" s="14"/>
      <c r="J523" s="15">
        <v>1100.0</v>
      </c>
      <c r="K523" s="14"/>
      <c r="L523" s="14"/>
      <c r="M523" s="14"/>
      <c r="N523" s="16"/>
      <c r="O523" s="3">
        <f t="shared" si="4"/>
        <v>1100</v>
      </c>
      <c r="P523" s="56"/>
      <c r="Q523" s="18" t="s">
        <v>34</v>
      </c>
      <c r="R523" s="18" t="s">
        <v>101</v>
      </c>
      <c r="S523" s="19" t="s">
        <v>1199</v>
      </c>
      <c r="T523" s="45" t="s">
        <v>1733</v>
      </c>
      <c r="U523" s="21"/>
      <c r="V523" s="21"/>
      <c r="W523" s="21"/>
      <c r="X523" s="21"/>
      <c r="Y523" s="21"/>
      <c r="Z523" s="21"/>
      <c r="AA523" s="21"/>
      <c r="AB523" s="21"/>
      <c r="AC523" s="21"/>
    </row>
    <row r="524" ht="18.0" customHeight="1">
      <c r="A524" s="8" t="s">
        <v>1279</v>
      </c>
      <c r="B524" s="9">
        <v>45824.0</v>
      </c>
      <c r="C524" s="68" t="s">
        <v>20</v>
      </c>
      <c r="D524" s="69" t="s">
        <v>1200</v>
      </c>
      <c r="E524" s="12" t="s">
        <v>367</v>
      </c>
      <c r="F524" s="13" t="s">
        <v>1075</v>
      </c>
      <c r="G524" s="14"/>
      <c r="H524" s="15">
        <v>1100.0</v>
      </c>
      <c r="I524" s="14"/>
      <c r="J524" s="15">
        <v>1100.0</v>
      </c>
      <c r="K524" s="14"/>
      <c r="L524" s="14">
        <v>960.0</v>
      </c>
      <c r="M524" s="14"/>
      <c r="N524" s="16"/>
      <c r="O524" s="3">
        <f t="shared" si="4"/>
        <v>2060</v>
      </c>
      <c r="P524" s="56"/>
      <c r="Q524" s="18" t="s">
        <v>733</v>
      </c>
      <c r="R524" s="18" t="s">
        <v>101</v>
      </c>
      <c r="S524" s="19" t="s">
        <v>1201</v>
      </c>
      <c r="T524" s="45" t="s">
        <v>1734</v>
      </c>
      <c r="U524" s="21"/>
      <c r="V524" s="21"/>
      <c r="W524" s="21"/>
      <c r="X524" s="21"/>
      <c r="Y524" s="21"/>
      <c r="Z524" s="21"/>
      <c r="AA524" s="21"/>
      <c r="AB524" s="21"/>
      <c r="AC524" s="21"/>
    </row>
    <row r="525" ht="18.0" customHeight="1">
      <c r="A525" s="8" t="s">
        <v>1279</v>
      </c>
      <c r="B525" s="9">
        <v>45825.0</v>
      </c>
      <c r="C525" s="68" t="s">
        <v>27</v>
      </c>
      <c r="D525" s="69" t="s">
        <v>1202</v>
      </c>
      <c r="E525" s="12" t="s">
        <v>367</v>
      </c>
      <c r="F525" s="13" t="s">
        <v>1075</v>
      </c>
      <c r="G525" s="14">
        <v>3400.0</v>
      </c>
      <c r="H525" s="15">
        <v>1100.0</v>
      </c>
      <c r="I525" s="14"/>
      <c r="J525" s="15">
        <v>1100.0</v>
      </c>
      <c r="K525" s="14"/>
      <c r="L525" s="14"/>
      <c r="M525" s="14">
        <v>410.0</v>
      </c>
      <c r="N525" s="16"/>
      <c r="O525" s="3">
        <f t="shared" si="4"/>
        <v>1510</v>
      </c>
      <c r="P525" s="56"/>
      <c r="Q525" s="18" t="s">
        <v>24</v>
      </c>
      <c r="R525" s="18" t="s">
        <v>101</v>
      </c>
      <c r="S525" s="19" t="s">
        <v>1735</v>
      </c>
      <c r="T525" s="45" t="s">
        <v>1736</v>
      </c>
      <c r="U525" s="21"/>
      <c r="V525" s="21"/>
      <c r="W525" s="21"/>
      <c r="X525" s="21"/>
      <c r="Y525" s="21"/>
      <c r="Z525" s="21"/>
      <c r="AA525" s="21"/>
      <c r="AB525" s="21"/>
      <c r="AC525" s="21"/>
    </row>
    <row r="526" ht="18.0" customHeight="1">
      <c r="A526" s="8" t="s">
        <v>1279</v>
      </c>
      <c r="B526" s="9">
        <v>45828.0</v>
      </c>
      <c r="C526" s="68" t="s">
        <v>1172</v>
      </c>
      <c r="D526" s="69" t="s">
        <v>1203</v>
      </c>
      <c r="E526" s="12" t="s">
        <v>1174</v>
      </c>
      <c r="F526" s="13" t="s">
        <v>1075</v>
      </c>
      <c r="G526" s="14">
        <v>1701.0</v>
      </c>
      <c r="H526" s="15">
        <v>780.0</v>
      </c>
      <c r="I526" s="14"/>
      <c r="J526" s="15">
        <f>H526</f>
        <v>780</v>
      </c>
      <c r="K526" s="14"/>
      <c r="L526" s="14"/>
      <c r="M526" s="14"/>
      <c r="N526" s="16"/>
      <c r="O526" s="3">
        <f t="shared" si="4"/>
        <v>780</v>
      </c>
      <c r="P526" s="56"/>
      <c r="Q526" s="18" t="s">
        <v>125</v>
      </c>
      <c r="R526" s="18" t="s">
        <v>101</v>
      </c>
      <c r="S526" s="19" t="s">
        <v>1205</v>
      </c>
      <c r="T526" s="45" t="s">
        <v>1737</v>
      </c>
      <c r="U526" s="21"/>
      <c r="V526" s="21"/>
      <c r="W526" s="21"/>
      <c r="X526" s="21"/>
      <c r="Y526" s="21"/>
      <c r="Z526" s="21"/>
      <c r="AA526" s="21"/>
      <c r="AB526" s="21"/>
      <c r="AC526" s="21"/>
    </row>
    <row r="527" ht="18.0" customHeight="1">
      <c r="A527" s="8" t="s">
        <v>1279</v>
      </c>
      <c r="B527" s="9">
        <v>45832.0</v>
      </c>
      <c r="C527" s="68" t="s">
        <v>20</v>
      </c>
      <c r="D527" s="69" t="s">
        <v>1111</v>
      </c>
      <c r="E527" s="12" t="s">
        <v>367</v>
      </c>
      <c r="F527" s="13" t="s">
        <v>1090</v>
      </c>
      <c r="G527" s="14">
        <v>400.0</v>
      </c>
      <c r="H527" s="15"/>
      <c r="I527" s="14"/>
      <c r="J527" s="15"/>
      <c r="K527" s="14"/>
      <c r="L527" s="14">
        <v>400.0</v>
      </c>
      <c r="M527" s="14"/>
      <c r="N527" s="16"/>
      <c r="O527" s="3">
        <f t="shared" si="4"/>
        <v>400</v>
      </c>
      <c r="P527" s="56"/>
      <c r="Q527" s="18" t="s">
        <v>503</v>
      </c>
      <c r="R527" s="18" t="s">
        <v>101</v>
      </c>
      <c r="S527" s="19" t="s">
        <v>1112</v>
      </c>
      <c r="T527" s="45" t="s">
        <v>1696</v>
      </c>
      <c r="U527" s="21"/>
      <c r="V527" s="21"/>
      <c r="W527" s="21"/>
      <c r="X527" s="21"/>
      <c r="Y527" s="21"/>
      <c r="Z527" s="21"/>
      <c r="AA527" s="21"/>
      <c r="AB527" s="21"/>
      <c r="AC527" s="21"/>
    </row>
    <row r="528" ht="18.0" customHeight="1">
      <c r="A528" s="8" t="s">
        <v>1279</v>
      </c>
      <c r="B528" s="9">
        <v>45820.0</v>
      </c>
      <c r="C528" s="68" t="s">
        <v>20</v>
      </c>
      <c r="D528" s="69" t="s">
        <v>1208</v>
      </c>
      <c r="E528" s="12" t="s">
        <v>367</v>
      </c>
      <c r="F528" s="13" t="s">
        <v>1075</v>
      </c>
      <c r="G528" s="14">
        <v>2000.0</v>
      </c>
      <c r="H528" s="15">
        <v>1100.0</v>
      </c>
      <c r="I528" s="14"/>
      <c r="J528" s="15">
        <v>1100.0</v>
      </c>
      <c r="K528" s="14"/>
      <c r="L528" s="14"/>
      <c r="M528" s="14"/>
      <c r="N528" s="16"/>
      <c r="O528" s="3">
        <f t="shared" si="4"/>
        <v>1100</v>
      </c>
      <c r="P528" s="56"/>
      <c r="Q528" s="18" t="s">
        <v>213</v>
      </c>
      <c r="R528" s="18" t="s">
        <v>101</v>
      </c>
      <c r="S528" s="19" t="s">
        <v>1210</v>
      </c>
      <c r="T528" s="45" t="s">
        <v>1738</v>
      </c>
      <c r="U528" s="21"/>
      <c r="V528" s="21"/>
      <c r="W528" s="21"/>
      <c r="X528" s="21"/>
      <c r="Y528" s="21"/>
      <c r="Z528" s="21"/>
      <c r="AA528" s="21"/>
      <c r="AB528" s="21"/>
      <c r="AC528" s="21"/>
    </row>
    <row r="529" ht="18.0" customHeight="1">
      <c r="A529" s="8" t="s">
        <v>1279</v>
      </c>
      <c r="B529" s="9">
        <v>45820.0</v>
      </c>
      <c r="C529" s="68" t="s">
        <v>20</v>
      </c>
      <c r="D529" s="69" t="s">
        <v>1211</v>
      </c>
      <c r="E529" s="12" t="s">
        <v>367</v>
      </c>
      <c r="F529" s="13" t="s">
        <v>1075</v>
      </c>
      <c r="G529" s="14">
        <v>2000.0</v>
      </c>
      <c r="H529" s="15">
        <v>1100.0</v>
      </c>
      <c r="I529" s="14"/>
      <c r="J529" s="15">
        <v>1100.0</v>
      </c>
      <c r="K529" s="14"/>
      <c r="L529" s="14"/>
      <c r="M529" s="14"/>
      <c r="N529" s="16"/>
      <c r="O529" s="3">
        <f t="shared" si="4"/>
        <v>1100</v>
      </c>
      <c r="P529" s="56"/>
      <c r="Q529" s="18" t="s">
        <v>1013</v>
      </c>
      <c r="R529" s="18" t="s">
        <v>101</v>
      </c>
      <c r="S529" s="19" t="s">
        <v>1213</v>
      </c>
      <c r="T529" s="45" t="s">
        <v>1739</v>
      </c>
      <c r="U529" s="21"/>
      <c r="V529" s="21"/>
      <c r="W529" s="21"/>
      <c r="X529" s="21"/>
      <c r="Y529" s="21"/>
      <c r="Z529" s="21"/>
      <c r="AA529" s="21"/>
      <c r="AB529" s="21"/>
      <c r="AC529" s="21"/>
    </row>
    <row r="530" ht="18.0" customHeight="1">
      <c r="A530" s="8" t="s">
        <v>1279</v>
      </c>
      <c r="B530" s="9">
        <v>44617.0</v>
      </c>
      <c r="C530" s="68" t="s">
        <v>20</v>
      </c>
      <c r="D530" s="69" t="s">
        <v>1044</v>
      </c>
      <c r="E530" s="12" t="s">
        <v>367</v>
      </c>
      <c r="F530" s="13" t="s">
        <v>39</v>
      </c>
      <c r="G530" s="14"/>
      <c r="H530" s="15">
        <v>412.0</v>
      </c>
      <c r="I530" s="14"/>
      <c r="J530" s="15">
        <v>412.0</v>
      </c>
      <c r="K530" s="14"/>
      <c r="L530" s="14"/>
      <c r="M530" s="14"/>
      <c r="N530" s="16"/>
      <c r="O530" s="3">
        <f t="shared" si="4"/>
        <v>412</v>
      </c>
      <c r="P530" s="56"/>
      <c r="Q530" s="18" t="s">
        <v>482</v>
      </c>
      <c r="R530" s="18" t="s">
        <v>550</v>
      </c>
      <c r="S530" s="19" t="s">
        <v>1045</v>
      </c>
      <c r="T530" s="45" t="s">
        <v>1740</v>
      </c>
      <c r="U530" s="21"/>
      <c r="V530" s="21"/>
      <c r="W530" s="21"/>
      <c r="X530" s="21"/>
      <c r="Y530" s="21"/>
      <c r="Z530" s="21"/>
      <c r="AA530" s="21"/>
      <c r="AB530" s="21"/>
      <c r="AC530" s="21"/>
    </row>
    <row r="531" ht="18.0" customHeight="1">
      <c r="A531" s="8" t="s">
        <v>1279</v>
      </c>
      <c r="B531" s="9">
        <v>45842.0</v>
      </c>
      <c r="C531" s="68" t="s">
        <v>20</v>
      </c>
      <c r="D531" s="69" t="s">
        <v>1229</v>
      </c>
      <c r="E531" s="12" t="s">
        <v>367</v>
      </c>
      <c r="F531" s="13" t="s">
        <v>1075</v>
      </c>
      <c r="G531" s="14">
        <v>4000.0</v>
      </c>
      <c r="H531" s="15">
        <v>1100.0</v>
      </c>
      <c r="I531" s="14"/>
      <c r="J531" s="15">
        <v>1100.0</v>
      </c>
      <c r="K531" s="14"/>
      <c r="L531" s="14"/>
      <c r="M531" s="14"/>
      <c r="N531" s="16">
        <v>550.0</v>
      </c>
      <c r="O531" s="3">
        <f t="shared" si="4"/>
        <v>550</v>
      </c>
      <c r="P531" s="56" t="s">
        <v>1230</v>
      </c>
      <c r="Q531" s="18" t="s">
        <v>454</v>
      </c>
      <c r="R531" s="18" t="s">
        <v>454</v>
      </c>
      <c r="S531" s="19" t="s">
        <v>1231</v>
      </c>
      <c r="T531" s="45" t="s">
        <v>1741</v>
      </c>
      <c r="U531" s="21"/>
      <c r="V531" s="21"/>
      <c r="W531" s="21"/>
      <c r="X531" s="21"/>
      <c r="Y531" s="21"/>
      <c r="Z531" s="21"/>
      <c r="AA531" s="21"/>
      <c r="AB531" s="21"/>
      <c r="AC531" s="21"/>
    </row>
    <row r="532" ht="18.0" customHeight="1">
      <c r="A532" s="8" t="s">
        <v>1279</v>
      </c>
      <c r="B532" s="9">
        <v>45842.0</v>
      </c>
      <c r="C532" s="68" t="s">
        <v>20</v>
      </c>
      <c r="D532" s="69" t="s">
        <v>1232</v>
      </c>
      <c r="E532" s="12" t="s">
        <v>367</v>
      </c>
      <c r="F532" s="13" t="s">
        <v>1075</v>
      </c>
      <c r="G532" s="14">
        <v>4000.0</v>
      </c>
      <c r="H532" s="15">
        <v>1100.0</v>
      </c>
      <c r="I532" s="14"/>
      <c r="J532" s="15">
        <v>1100.0</v>
      </c>
      <c r="K532" s="14"/>
      <c r="L532" s="14"/>
      <c r="M532" s="14"/>
      <c r="N532" s="16"/>
      <c r="O532" s="3">
        <f t="shared" si="4"/>
        <v>1100</v>
      </c>
      <c r="P532" s="56"/>
      <c r="Q532" s="18" t="s">
        <v>454</v>
      </c>
      <c r="R532" s="18" t="s">
        <v>454</v>
      </c>
      <c r="S532" s="19" t="s">
        <v>1233</v>
      </c>
      <c r="T532" s="45" t="s">
        <v>1742</v>
      </c>
      <c r="U532" s="21"/>
      <c r="V532" s="21"/>
      <c r="W532" s="21"/>
      <c r="X532" s="21"/>
      <c r="Y532" s="21"/>
      <c r="Z532" s="21"/>
      <c r="AA532" s="21"/>
      <c r="AB532" s="21"/>
      <c r="AC532" s="21"/>
    </row>
    <row r="533" ht="18.0" customHeight="1">
      <c r="A533" s="8" t="s">
        <v>1279</v>
      </c>
      <c r="B533" s="9">
        <v>45845.0</v>
      </c>
      <c r="C533" s="68" t="s">
        <v>20</v>
      </c>
      <c r="D533" s="69" t="s">
        <v>1234</v>
      </c>
      <c r="E533" s="12" t="s">
        <v>367</v>
      </c>
      <c r="F533" s="13" t="s">
        <v>1075</v>
      </c>
      <c r="G533" s="14">
        <v>4000.0</v>
      </c>
      <c r="H533" s="15">
        <v>1100.0</v>
      </c>
      <c r="I533" s="14"/>
      <c r="J533" s="15">
        <v>1100.0</v>
      </c>
      <c r="K533" s="14"/>
      <c r="L533" s="14"/>
      <c r="M533" s="14"/>
      <c r="N533" s="16"/>
      <c r="O533" s="3">
        <f t="shared" si="4"/>
        <v>1100</v>
      </c>
      <c r="P533" s="56"/>
      <c r="Q533" s="18" t="s">
        <v>454</v>
      </c>
      <c r="R533" s="18" t="s">
        <v>454</v>
      </c>
      <c r="S533" s="19" t="s">
        <v>1236</v>
      </c>
      <c r="T533" s="45" t="s">
        <v>1743</v>
      </c>
      <c r="U533" s="21"/>
      <c r="V533" s="21"/>
      <c r="W533" s="21"/>
      <c r="X533" s="21"/>
      <c r="Y533" s="21"/>
      <c r="Z533" s="21"/>
      <c r="AA533" s="21"/>
      <c r="AB533" s="21"/>
      <c r="AC533" s="21"/>
    </row>
    <row r="534" ht="18.0" customHeight="1">
      <c r="A534" s="8" t="s">
        <v>1279</v>
      </c>
      <c r="B534" s="9">
        <v>45846.0</v>
      </c>
      <c r="C534" s="68" t="s">
        <v>20</v>
      </c>
      <c r="D534" s="69" t="s">
        <v>1237</v>
      </c>
      <c r="E534" s="12" t="s">
        <v>367</v>
      </c>
      <c r="F534" s="13" t="s">
        <v>1075</v>
      </c>
      <c r="G534" s="14">
        <f>4000+5000</f>
        <v>9000</v>
      </c>
      <c r="H534" s="15">
        <v>1100.0</v>
      </c>
      <c r="I534" s="14"/>
      <c r="J534" s="15">
        <v>1100.0</v>
      </c>
      <c r="K534" s="14"/>
      <c r="L534" s="14"/>
      <c r="M534" s="14"/>
      <c r="N534" s="16">
        <v>1100.0</v>
      </c>
      <c r="O534" s="3">
        <f t="shared" si="4"/>
        <v>0</v>
      </c>
      <c r="P534" s="56" t="s">
        <v>1238</v>
      </c>
      <c r="Q534" s="18" t="s">
        <v>476</v>
      </c>
      <c r="R534" s="18" t="s">
        <v>454</v>
      </c>
      <c r="S534" s="19" t="s">
        <v>1239</v>
      </c>
      <c r="T534" s="45" t="s">
        <v>1744</v>
      </c>
      <c r="U534" s="21"/>
      <c r="V534" s="21"/>
      <c r="W534" s="21"/>
      <c r="X534" s="21"/>
      <c r="Y534" s="21"/>
      <c r="Z534" s="21"/>
      <c r="AA534" s="21"/>
      <c r="AB534" s="21"/>
      <c r="AC534" s="21"/>
    </row>
    <row r="535" ht="18.0" customHeight="1">
      <c r="A535" s="8" t="s">
        <v>1279</v>
      </c>
      <c r="B535" s="9">
        <v>45848.0</v>
      </c>
      <c r="C535" s="68" t="s">
        <v>20</v>
      </c>
      <c r="D535" s="69" t="s">
        <v>1240</v>
      </c>
      <c r="E535" s="12" t="s">
        <v>367</v>
      </c>
      <c r="F535" s="13" t="s">
        <v>1075</v>
      </c>
      <c r="G535" s="14">
        <v>3400.0</v>
      </c>
      <c r="H535" s="15">
        <v>1100.0</v>
      </c>
      <c r="I535" s="14"/>
      <c r="J535" s="15">
        <v>1100.0</v>
      </c>
      <c r="K535" s="14"/>
      <c r="L535" s="14"/>
      <c r="M535" s="14"/>
      <c r="N535" s="16"/>
      <c r="O535" s="3">
        <f t="shared" si="4"/>
        <v>1100</v>
      </c>
      <c r="P535" s="56"/>
      <c r="Q535" s="18" t="s">
        <v>446</v>
      </c>
      <c r="R535" s="18" t="s">
        <v>454</v>
      </c>
      <c r="S535" s="19" t="s">
        <v>1242</v>
      </c>
      <c r="T535" s="45" t="s">
        <v>1745</v>
      </c>
      <c r="U535" s="21"/>
      <c r="V535" s="21"/>
      <c r="W535" s="21"/>
      <c r="X535" s="21"/>
      <c r="Y535" s="21"/>
      <c r="Z535" s="21"/>
      <c r="AA535" s="21"/>
      <c r="AB535" s="21"/>
      <c r="AC535" s="21"/>
    </row>
    <row r="536" ht="18.0" customHeight="1">
      <c r="A536" s="8" t="s">
        <v>1279</v>
      </c>
      <c r="B536" s="9">
        <v>45852.0</v>
      </c>
      <c r="C536" s="68" t="s">
        <v>20</v>
      </c>
      <c r="D536" s="69" t="s">
        <v>1115</v>
      </c>
      <c r="E536" s="12" t="s">
        <v>22</v>
      </c>
      <c r="F536" s="13" t="s">
        <v>1243</v>
      </c>
      <c r="G536" s="14">
        <v>9000.0</v>
      </c>
      <c r="H536" s="15"/>
      <c r="I536" s="14"/>
      <c r="J536" s="15"/>
      <c r="K536" s="14"/>
      <c r="L536" s="14"/>
      <c r="M536" s="14"/>
      <c r="N536" s="16"/>
      <c r="O536" s="3">
        <f t="shared" si="4"/>
        <v>0</v>
      </c>
      <c r="P536" s="56"/>
      <c r="Q536" s="18" t="s">
        <v>406</v>
      </c>
      <c r="R536" s="18" t="s">
        <v>570</v>
      </c>
      <c r="S536" s="19" t="s">
        <v>1116</v>
      </c>
      <c r="T536" s="45" t="s">
        <v>1697</v>
      </c>
      <c r="U536" s="21"/>
      <c r="V536" s="21"/>
      <c r="W536" s="21"/>
      <c r="X536" s="21"/>
      <c r="Y536" s="21"/>
      <c r="Z536" s="21"/>
      <c r="AA536" s="21"/>
      <c r="AB536" s="21"/>
      <c r="AC536" s="21"/>
    </row>
    <row r="537" ht="18.0" customHeight="1">
      <c r="A537" s="8" t="s">
        <v>1279</v>
      </c>
      <c r="B537" s="9">
        <v>45853.0</v>
      </c>
      <c r="C537" s="68" t="s">
        <v>20</v>
      </c>
      <c r="D537" s="69" t="s">
        <v>1244</v>
      </c>
      <c r="E537" s="12" t="s">
        <v>367</v>
      </c>
      <c r="F537" s="13" t="s">
        <v>1075</v>
      </c>
      <c r="G537" s="14">
        <v>4000.0</v>
      </c>
      <c r="H537" s="15">
        <v>1100.0</v>
      </c>
      <c r="I537" s="14"/>
      <c r="J537" s="15">
        <v>1100.0</v>
      </c>
      <c r="K537" s="14"/>
      <c r="L537" s="14"/>
      <c r="M537" s="14"/>
      <c r="N537" s="16"/>
      <c r="O537" s="3">
        <f t="shared" si="4"/>
        <v>1100</v>
      </c>
      <c r="P537" s="56"/>
      <c r="Q537" s="18" t="s">
        <v>34</v>
      </c>
      <c r="R537" s="18" t="s">
        <v>454</v>
      </c>
      <c r="S537" s="19" t="s">
        <v>1245</v>
      </c>
      <c r="T537" s="45" t="s">
        <v>1746</v>
      </c>
      <c r="U537" s="21"/>
      <c r="V537" s="21"/>
      <c r="W537" s="21"/>
      <c r="X537" s="21"/>
      <c r="Y537" s="21"/>
      <c r="Z537" s="21"/>
      <c r="AA537" s="21"/>
      <c r="AB537" s="21"/>
      <c r="AC537" s="21"/>
    </row>
    <row r="538" ht="18.0" customHeight="1">
      <c r="A538" s="8" t="s">
        <v>1279</v>
      </c>
      <c r="B538" s="9">
        <v>45854.0</v>
      </c>
      <c r="C538" s="68" t="s">
        <v>20</v>
      </c>
      <c r="D538" s="69" t="s">
        <v>469</v>
      </c>
      <c r="E538" s="12" t="s">
        <v>367</v>
      </c>
      <c r="F538" s="13" t="s">
        <v>1090</v>
      </c>
      <c r="G538" s="14"/>
      <c r="H538" s="15"/>
      <c r="I538" s="14"/>
      <c r="J538" s="15"/>
      <c r="K538" s="14"/>
      <c r="L538" s="14">
        <v>600.0</v>
      </c>
      <c r="M538" s="14"/>
      <c r="N538" s="16"/>
      <c r="O538" s="3">
        <f t="shared" si="4"/>
        <v>600</v>
      </c>
      <c r="P538" s="56"/>
      <c r="Q538" s="18" t="s">
        <v>733</v>
      </c>
      <c r="R538" s="18" t="s">
        <v>454</v>
      </c>
      <c r="S538" s="19" t="s">
        <v>470</v>
      </c>
      <c r="T538" s="45" t="s">
        <v>1447</v>
      </c>
      <c r="U538" s="21"/>
      <c r="V538" s="21"/>
      <c r="W538" s="21"/>
      <c r="X538" s="21"/>
      <c r="Y538" s="21"/>
      <c r="Z538" s="21"/>
      <c r="AA538" s="21"/>
      <c r="AB538" s="21"/>
      <c r="AC538" s="21"/>
    </row>
    <row r="539" ht="18.0" customHeight="1">
      <c r="A539" s="8" t="s">
        <v>1279</v>
      </c>
      <c r="B539" s="9">
        <v>45856.0</v>
      </c>
      <c r="C539" s="68" t="s">
        <v>20</v>
      </c>
      <c r="D539" s="69" t="s">
        <v>1246</v>
      </c>
      <c r="E539" s="12" t="s">
        <v>367</v>
      </c>
      <c r="F539" s="13" t="s">
        <v>1075</v>
      </c>
      <c r="G539" s="14"/>
      <c r="H539" s="15">
        <v>1100.0</v>
      </c>
      <c r="I539" s="14"/>
      <c r="J539" s="15">
        <v>1100.0</v>
      </c>
      <c r="K539" s="14"/>
      <c r="L539" s="14"/>
      <c r="M539" s="14"/>
      <c r="N539" s="16"/>
      <c r="O539" s="3">
        <f t="shared" si="4"/>
        <v>1100</v>
      </c>
      <c r="P539" s="56"/>
      <c r="Q539" s="18" t="s">
        <v>458</v>
      </c>
      <c r="R539" s="18" t="s">
        <v>454</v>
      </c>
      <c r="S539" s="19" t="s">
        <v>1247</v>
      </c>
      <c r="T539" s="45" t="s">
        <v>1747</v>
      </c>
      <c r="U539" s="21"/>
      <c r="V539" s="21"/>
      <c r="W539" s="21"/>
      <c r="X539" s="21"/>
      <c r="Y539" s="21"/>
      <c r="Z539" s="21"/>
      <c r="AA539" s="21"/>
      <c r="AB539" s="21"/>
      <c r="AC539" s="21"/>
    </row>
    <row r="540" ht="18.0" customHeight="1">
      <c r="A540" s="8" t="s">
        <v>1279</v>
      </c>
      <c r="B540" s="9">
        <v>45859.0</v>
      </c>
      <c r="C540" s="68" t="s">
        <v>20</v>
      </c>
      <c r="D540" s="69" t="s">
        <v>1248</v>
      </c>
      <c r="E540" s="12" t="s">
        <v>367</v>
      </c>
      <c r="F540" s="13" t="s">
        <v>1075</v>
      </c>
      <c r="G540" s="14">
        <v>410.0</v>
      </c>
      <c r="H540" s="15">
        <v>1100.0</v>
      </c>
      <c r="I540" s="14"/>
      <c r="J540" s="15">
        <v>1100.0</v>
      </c>
      <c r="K540" s="14"/>
      <c r="L540" s="14"/>
      <c r="M540" s="14">
        <v>410.0</v>
      </c>
      <c r="N540" s="16"/>
      <c r="O540" s="3">
        <f t="shared" si="4"/>
        <v>1510</v>
      </c>
      <c r="P540" s="56"/>
      <c r="Q540" s="18" t="s">
        <v>406</v>
      </c>
      <c r="R540" s="18" t="s">
        <v>454</v>
      </c>
      <c r="S540" s="19" t="s">
        <v>1249</v>
      </c>
      <c r="T540" s="45" t="s">
        <v>1748</v>
      </c>
      <c r="U540" s="21"/>
      <c r="V540" s="21"/>
      <c r="W540" s="21"/>
      <c r="X540" s="21"/>
      <c r="Y540" s="21"/>
      <c r="Z540" s="21"/>
      <c r="AA540" s="21"/>
      <c r="AB540" s="21"/>
      <c r="AC540" s="21"/>
    </row>
    <row r="541" ht="18.0" customHeight="1">
      <c r="A541" s="8" t="s">
        <v>1279</v>
      </c>
      <c r="B541" s="9">
        <v>45863.0</v>
      </c>
      <c r="C541" s="68" t="s">
        <v>67</v>
      </c>
      <c r="D541" s="69" t="s">
        <v>762</v>
      </c>
      <c r="E541" s="12" t="s">
        <v>367</v>
      </c>
      <c r="F541" s="13" t="s">
        <v>392</v>
      </c>
      <c r="G541" s="14">
        <v>1650.0</v>
      </c>
      <c r="H541" s="15"/>
      <c r="I541" s="14"/>
      <c r="J541" s="15"/>
      <c r="K541" s="14"/>
      <c r="L541" s="14">
        <v>300.0</v>
      </c>
      <c r="M541" s="14"/>
      <c r="N541" s="16">
        <v>300.0</v>
      </c>
      <c r="O541" s="3">
        <f t="shared" si="4"/>
        <v>0</v>
      </c>
      <c r="P541" s="56" t="s">
        <v>1749</v>
      </c>
      <c r="Q541" s="18" t="s">
        <v>482</v>
      </c>
      <c r="R541" s="18" t="s">
        <v>454</v>
      </c>
      <c r="S541" s="19" t="s">
        <v>763</v>
      </c>
      <c r="T541" s="45" t="s">
        <v>1557</v>
      </c>
      <c r="U541" s="21"/>
      <c r="V541" s="21"/>
      <c r="W541" s="21"/>
      <c r="X541" s="21"/>
      <c r="Y541" s="21"/>
      <c r="Z541" s="21"/>
      <c r="AA541" s="21"/>
      <c r="AB541" s="21"/>
      <c r="AC541" s="21"/>
    </row>
    <row r="542" ht="18.0" customHeight="1">
      <c r="A542" s="8" t="s">
        <v>1279</v>
      </c>
      <c r="B542" s="9">
        <v>45866.0</v>
      </c>
      <c r="C542" s="68" t="s">
        <v>20</v>
      </c>
      <c r="D542" s="69" t="s">
        <v>942</v>
      </c>
      <c r="E542" s="12" t="s">
        <v>367</v>
      </c>
      <c r="F542" s="13" t="s">
        <v>1075</v>
      </c>
      <c r="G542" s="14"/>
      <c r="H542" s="15">
        <v>1100.0</v>
      </c>
      <c r="I542" s="14"/>
      <c r="J542" s="15">
        <v>1100.0</v>
      </c>
      <c r="K542" s="14"/>
      <c r="L542" s="14"/>
      <c r="M542" s="14"/>
      <c r="N542" s="16"/>
      <c r="O542" s="3">
        <f t="shared" si="4"/>
        <v>1100</v>
      </c>
      <c r="P542" s="56"/>
      <c r="Q542" s="18" t="s">
        <v>125</v>
      </c>
      <c r="R542" s="18" t="s">
        <v>454</v>
      </c>
      <c r="S542" s="19" t="s">
        <v>943</v>
      </c>
      <c r="T542" s="45" t="s">
        <v>1750</v>
      </c>
      <c r="U542" s="21"/>
      <c r="V542" s="21"/>
      <c r="W542" s="21"/>
      <c r="X542" s="21"/>
      <c r="Y542" s="21"/>
      <c r="Z542" s="21"/>
      <c r="AA542" s="21"/>
      <c r="AB542" s="21"/>
      <c r="AC542" s="21"/>
    </row>
    <row r="543" ht="18.0" customHeight="1">
      <c r="A543" s="8" t="s">
        <v>1279</v>
      </c>
      <c r="B543" s="9">
        <v>45866.0</v>
      </c>
      <c r="C543" s="68" t="s">
        <v>20</v>
      </c>
      <c r="D543" s="69" t="s">
        <v>737</v>
      </c>
      <c r="E543" s="12" t="s">
        <v>367</v>
      </c>
      <c r="F543" s="13" t="s">
        <v>392</v>
      </c>
      <c r="G543" s="14">
        <v>1600.0</v>
      </c>
      <c r="H543" s="15"/>
      <c r="I543" s="14"/>
      <c r="J543" s="15"/>
      <c r="K543" s="14"/>
      <c r="L543" s="14">
        <v>1600.0</v>
      </c>
      <c r="M543" s="14"/>
      <c r="N543" s="16"/>
      <c r="O543" s="3">
        <f t="shared" si="4"/>
        <v>1600</v>
      </c>
      <c r="P543" s="56"/>
      <c r="Q543" s="18" t="s">
        <v>125</v>
      </c>
      <c r="R543" s="18" t="s">
        <v>454</v>
      </c>
      <c r="S543" s="19" t="s">
        <v>738</v>
      </c>
      <c r="T543" s="45" t="s">
        <v>1547</v>
      </c>
      <c r="U543" s="21"/>
      <c r="V543" s="21"/>
      <c r="W543" s="21"/>
      <c r="X543" s="21"/>
      <c r="Y543" s="21"/>
      <c r="Z543" s="21"/>
      <c r="AA543" s="21"/>
      <c r="AB543" s="21"/>
      <c r="AC543" s="21"/>
    </row>
    <row r="544" ht="18.0" customHeight="1">
      <c r="A544" s="8" t="s">
        <v>1279</v>
      </c>
      <c r="B544" s="9">
        <v>45867.0</v>
      </c>
      <c r="C544" s="68" t="s">
        <v>20</v>
      </c>
      <c r="D544" s="69" t="s">
        <v>1250</v>
      </c>
      <c r="E544" s="12" t="s">
        <v>367</v>
      </c>
      <c r="F544" s="13" t="s">
        <v>1075</v>
      </c>
      <c r="G544" s="14">
        <v>3600.0</v>
      </c>
      <c r="H544" s="15">
        <v>1100.0</v>
      </c>
      <c r="I544" s="14"/>
      <c r="J544" s="15">
        <v>1100.0</v>
      </c>
      <c r="K544" s="14"/>
      <c r="L544" s="14"/>
      <c r="M544" s="14"/>
      <c r="N544" s="16"/>
      <c r="O544" s="3">
        <f t="shared" si="4"/>
        <v>1100</v>
      </c>
      <c r="P544" s="56"/>
      <c r="Q544" s="18" t="s">
        <v>596</v>
      </c>
      <c r="R544" s="18" t="s">
        <v>454</v>
      </c>
      <c r="S544" s="19" t="s">
        <v>1252</v>
      </c>
      <c r="T544" s="45" t="s">
        <v>1751</v>
      </c>
      <c r="U544" s="21"/>
      <c r="V544" s="21"/>
      <c r="W544" s="21"/>
      <c r="X544" s="21"/>
      <c r="Y544" s="21"/>
      <c r="Z544" s="21"/>
      <c r="AA544" s="21"/>
      <c r="AB544" s="21"/>
      <c r="AC544" s="21"/>
    </row>
    <row r="545" ht="18.0" customHeight="1">
      <c r="A545" s="8" t="s">
        <v>1279</v>
      </c>
      <c r="B545" s="9">
        <v>45869.0</v>
      </c>
      <c r="C545" s="68" t="s">
        <v>20</v>
      </c>
      <c r="D545" s="69" t="s">
        <v>1253</v>
      </c>
      <c r="E545" s="12" t="s">
        <v>367</v>
      </c>
      <c r="F545" s="13" t="s">
        <v>1075</v>
      </c>
      <c r="G545" s="14">
        <v>4000.0</v>
      </c>
      <c r="H545" s="15">
        <v>1100.0</v>
      </c>
      <c r="I545" s="14"/>
      <c r="J545" s="15">
        <v>1100.0</v>
      </c>
      <c r="K545" s="14"/>
      <c r="L545" s="14"/>
      <c r="M545" s="14"/>
      <c r="N545" s="16"/>
      <c r="O545" s="3">
        <f t="shared" si="4"/>
        <v>1100</v>
      </c>
      <c r="P545" s="56"/>
      <c r="Q545" s="18" t="s">
        <v>52</v>
      </c>
      <c r="R545" s="18" t="s">
        <v>454</v>
      </c>
      <c r="S545" s="19" t="s">
        <v>1255</v>
      </c>
      <c r="T545" s="45" t="s">
        <v>1752</v>
      </c>
      <c r="U545" s="21"/>
      <c r="V545" s="21"/>
      <c r="W545" s="21"/>
      <c r="X545" s="21"/>
      <c r="Y545" s="21"/>
      <c r="Z545" s="21"/>
      <c r="AA545" s="21"/>
      <c r="AB545" s="21"/>
      <c r="AC545" s="21"/>
    </row>
    <row r="546" ht="18.0" customHeight="1">
      <c r="A546" s="8" t="s">
        <v>1279</v>
      </c>
      <c r="B546" s="9">
        <v>45869.0</v>
      </c>
      <c r="C546" s="68" t="s">
        <v>20</v>
      </c>
      <c r="D546" s="69" t="s">
        <v>1256</v>
      </c>
      <c r="E546" s="12" t="s">
        <v>367</v>
      </c>
      <c r="F546" s="13" t="s">
        <v>1075</v>
      </c>
      <c r="G546" s="14">
        <v>4000.0</v>
      </c>
      <c r="H546" s="15">
        <v>1100.0</v>
      </c>
      <c r="I546" s="14"/>
      <c r="J546" s="15">
        <v>1100.0</v>
      </c>
      <c r="K546" s="14"/>
      <c r="L546" s="14"/>
      <c r="M546" s="14">
        <f>410*4+205*4</f>
        <v>2460</v>
      </c>
      <c r="N546" s="16"/>
      <c r="O546" s="3">
        <f t="shared" si="4"/>
        <v>3560</v>
      </c>
      <c r="P546" s="56" t="s">
        <v>1257</v>
      </c>
      <c r="Q546" s="18" t="s">
        <v>52</v>
      </c>
      <c r="R546" s="18" t="s">
        <v>454</v>
      </c>
      <c r="S546" s="19" t="s">
        <v>1258</v>
      </c>
      <c r="T546" s="45" t="s">
        <v>1753</v>
      </c>
      <c r="U546" s="21"/>
      <c r="V546" s="21"/>
      <c r="W546" s="21"/>
      <c r="X546" s="21"/>
      <c r="Y546" s="21"/>
      <c r="Z546" s="21"/>
      <c r="AA546" s="21"/>
      <c r="AB546" s="21"/>
      <c r="AC546" s="21"/>
    </row>
    <row r="547" ht="18.0" customHeight="1">
      <c r="A547" s="8" t="s">
        <v>1279</v>
      </c>
      <c r="B547" s="9">
        <v>43896.0</v>
      </c>
      <c r="C547" s="68" t="s">
        <v>27</v>
      </c>
      <c r="D547" s="69" t="s">
        <v>157</v>
      </c>
      <c r="E547" s="12" t="s">
        <v>367</v>
      </c>
      <c r="F547" s="13" t="s">
        <v>29</v>
      </c>
      <c r="G547" s="14"/>
      <c r="H547" s="15">
        <v>283.0</v>
      </c>
      <c r="I547" s="14"/>
      <c r="J547" s="15">
        <v>283.0</v>
      </c>
      <c r="K547" s="14">
        <v>350.0</v>
      </c>
      <c r="L547" s="14">
        <v>600.0</v>
      </c>
      <c r="M547" s="14"/>
      <c r="N547" s="16">
        <v>156.0</v>
      </c>
      <c r="O547" s="3">
        <f t="shared" si="4"/>
        <v>1077</v>
      </c>
      <c r="P547" s="56" t="s">
        <v>158</v>
      </c>
      <c r="Q547" s="18" t="s">
        <v>34</v>
      </c>
      <c r="R547" s="18" t="s">
        <v>25</v>
      </c>
      <c r="S547" s="19" t="s">
        <v>159</v>
      </c>
      <c r="T547" s="45" t="s">
        <v>1754</v>
      </c>
      <c r="U547" s="21"/>
      <c r="V547" s="21"/>
      <c r="W547" s="21"/>
      <c r="X547" s="21"/>
      <c r="Y547" s="21"/>
      <c r="Z547" s="21"/>
      <c r="AA547" s="21"/>
      <c r="AB547" s="21"/>
      <c r="AC547" s="21"/>
    </row>
    <row r="548" ht="18.0" customHeight="1">
      <c r="A548" s="8" t="s">
        <v>1279</v>
      </c>
      <c r="B548" s="9">
        <v>45873.0</v>
      </c>
      <c r="C548" s="68" t="s">
        <v>20</v>
      </c>
      <c r="D548" s="69" t="s">
        <v>1259</v>
      </c>
      <c r="E548" s="12" t="s">
        <v>367</v>
      </c>
      <c r="F548" s="13" t="s">
        <v>1075</v>
      </c>
      <c r="G548" s="14">
        <v>4000.0</v>
      </c>
      <c r="H548" s="15">
        <v>1100.0</v>
      </c>
      <c r="I548" s="14"/>
      <c r="J548" s="15">
        <v>1100.0</v>
      </c>
      <c r="K548" s="14"/>
      <c r="L548" s="14"/>
      <c r="M548" s="14">
        <v>410.0</v>
      </c>
      <c r="N548" s="16"/>
      <c r="O548" s="3">
        <f t="shared" si="4"/>
        <v>1510</v>
      </c>
      <c r="P548" s="56"/>
      <c r="Q548" s="18" t="s">
        <v>93</v>
      </c>
      <c r="R548" s="18" t="s">
        <v>476</v>
      </c>
      <c r="S548" s="19" t="s">
        <v>1260</v>
      </c>
      <c r="T548" s="45" t="s">
        <v>1755</v>
      </c>
      <c r="U548" s="21"/>
      <c r="V548" s="21"/>
      <c r="W548" s="21"/>
      <c r="X548" s="21"/>
      <c r="Y548" s="21"/>
      <c r="Z548" s="21"/>
      <c r="AA548" s="21"/>
      <c r="AB548" s="21"/>
      <c r="AC548" s="21"/>
    </row>
    <row r="549" ht="18.0" customHeight="1">
      <c r="A549" s="8" t="s">
        <v>1279</v>
      </c>
      <c r="B549" s="9">
        <v>45877.0</v>
      </c>
      <c r="C549" s="68" t="s">
        <v>1172</v>
      </c>
      <c r="D549" s="69" t="s">
        <v>1264</v>
      </c>
      <c r="E549" s="12" t="s">
        <v>1172</v>
      </c>
      <c r="F549" s="13" t="s">
        <v>1075</v>
      </c>
      <c r="G549" s="14"/>
      <c r="H549" s="15">
        <v>780.0</v>
      </c>
      <c r="I549" s="14"/>
      <c r="J549" s="15">
        <v>780.0</v>
      </c>
      <c r="K549" s="14"/>
      <c r="L549" s="14"/>
      <c r="M549" s="14"/>
      <c r="N549" s="16"/>
      <c r="O549" s="3">
        <f t="shared" si="4"/>
        <v>780</v>
      </c>
      <c r="P549" s="56"/>
      <c r="Q549" s="18" t="s">
        <v>61</v>
      </c>
      <c r="R549" s="18" t="s">
        <v>476</v>
      </c>
      <c r="S549" s="19" t="s">
        <v>1265</v>
      </c>
      <c r="T549" s="45" t="s">
        <v>1756</v>
      </c>
      <c r="U549" s="21"/>
      <c r="V549" s="21"/>
      <c r="W549" s="21"/>
      <c r="X549" s="21"/>
      <c r="Y549" s="21"/>
      <c r="Z549" s="21"/>
      <c r="AA549" s="21"/>
      <c r="AB549" s="21"/>
      <c r="AC549" s="21"/>
    </row>
    <row r="550" ht="18.0" customHeight="1">
      <c r="A550" s="8" t="s">
        <v>1279</v>
      </c>
      <c r="B550" s="9">
        <v>45877.0</v>
      </c>
      <c r="C550" s="68" t="s">
        <v>27</v>
      </c>
      <c r="D550" s="69" t="s">
        <v>92</v>
      </c>
      <c r="E550" s="12" t="s">
        <v>367</v>
      </c>
      <c r="F550" s="13" t="s">
        <v>1266</v>
      </c>
      <c r="G550" s="14">
        <v>2500.0</v>
      </c>
      <c r="H550" s="15"/>
      <c r="I550" s="14"/>
      <c r="J550" s="15"/>
      <c r="K550" s="14"/>
      <c r="L550" s="14">
        <v>1200.0</v>
      </c>
      <c r="M550" s="14"/>
      <c r="N550" s="16">
        <f>200+1000</f>
        <v>1200</v>
      </c>
      <c r="O550" s="3">
        <f t="shared" si="4"/>
        <v>0</v>
      </c>
      <c r="P550" s="56" t="s">
        <v>1267</v>
      </c>
      <c r="Q550" s="18" t="s">
        <v>476</v>
      </c>
      <c r="R550" s="18" t="s">
        <v>476</v>
      </c>
      <c r="S550" s="19" t="s">
        <v>94</v>
      </c>
      <c r="T550" s="45" t="s">
        <v>1757</v>
      </c>
      <c r="U550" s="21"/>
      <c r="V550" s="21"/>
      <c r="W550" s="21"/>
      <c r="X550" s="21"/>
      <c r="Y550" s="21"/>
      <c r="Z550" s="21"/>
      <c r="AA550" s="21"/>
      <c r="AB550" s="21"/>
      <c r="AC550" s="21"/>
    </row>
    <row r="551" ht="18.0" customHeight="1">
      <c r="A551" s="8" t="s">
        <v>1279</v>
      </c>
      <c r="B551" s="9">
        <v>45880.0</v>
      </c>
      <c r="C551" s="68" t="s">
        <v>20</v>
      </c>
      <c r="D551" s="69" t="s">
        <v>901</v>
      </c>
      <c r="E551" s="12" t="s">
        <v>367</v>
      </c>
      <c r="F551" s="13" t="s">
        <v>1268</v>
      </c>
      <c r="G551" s="14">
        <v>1800.0</v>
      </c>
      <c r="H551" s="15"/>
      <c r="I551" s="14"/>
      <c r="J551" s="15"/>
      <c r="K551" s="14"/>
      <c r="L551" s="14">
        <v>3200.0</v>
      </c>
      <c r="M551" s="14"/>
      <c r="N551" s="16">
        <v>1800.0</v>
      </c>
      <c r="O551" s="3">
        <f t="shared" si="4"/>
        <v>1400</v>
      </c>
      <c r="P551" s="56" t="s">
        <v>1269</v>
      </c>
      <c r="Q551" s="18" t="s">
        <v>446</v>
      </c>
      <c r="R551" s="18" t="s">
        <v>476</v>
      </c>
      <c r="S551" s="19" t="s">
        <v>902</v>
      </c>
      <c r="T551" s="45" t="s">
        <v>1614</v>
      </c>
      <c r="U551" s="21"/>
      <c r="V551" s="21"/>
      <c r="W551" s="21"/>
      <c r="X551" s="21"/>
      <c r="Y551" s="21"/>
      <c r="Z551" s="21"/>
      <c r="AA551" s="21"/>
      <c r="AB551" s="21"/>
      <c r="AC551" s="21"/>
    </row>
    <row r="552" ht="18.0" customHeight="1">
      <c r="A552" s="8" t="s">
        <v>1279</v>
      </c>
      <c r="B552" s="9">
        <v>45882.0</v>
      </c>
      <c r="C552" s="68" t="s">
        <v>20</v>
      </c>
      <c r="D552" s="69" t="s">
        <v>1270</v>
      </c>
      <c r="E552" s="12" t="s">
        <v>367</v>
      </c>
      <c r="F552" s="13" t="s">
        <v>1075</v>
      </c>
      <c r="G552" s="14">
        <v>4000.0</v>
      </c>
      <c r="H552" s="15">
        <v>1100.0</v>
      </c>
      <c r="I552" s="14"/>
      <c r="J552" s="15">
        <v>1100.0</v>
      </c>
      <c r="K552" s="14"/>
      <c r="L552" s="14"/>
      <c r="M552" s="14"/>
      <c r="N552" s="16"/>
      <c r="O552" s="3">
        <f t="shared" si="4"/>
        <v>1100</v>
      </c>
      <c r="P552" s="56"/>
      <c r="Q552" s="18" t="s">
        <v>1013</v>
      </c>
      <c r="R552" s="18" t="s">
        <v>476</v>
      </c>
      <c r="S552" s="19" t="s">
        <v>1271</v>
      </c>
      <c r="T552" s="45" t="s">
        <v>1758</v>
      </c>
      <c r="U552" s="21"/>
      <c r="V552" s="21"/>
      <c r="W552" s="21"/>
      <c r="X552" s="21"/>
      <c r="Y552" s="21"/>
      <c r="Z552" s="21"/>
      <c r="AA552" s="21"/>
      <c r="AB552" s="21"/>
      <c r="AC552" s="21"/>
    </row>
    <row r="553" ht="18.0" customHeight="1">
      <c r="A553" s="8" t="s">
        <v>1279</v>
      </c>
      <c r="B553" s="9">
        <v>45882.0</v>
      </c>
      <c r="C553" s="68" t="s">
        <v>20</v>
      </c>
      <c r="D553" s="69" t="s">
        <v>129</v>
      </c>
      <c r="E553" s="12" t="s">
        <v>22</v>
      </c>
      <c r="F553" s="13" t="s">
        <v>1272</v>
      </c>
      <c r="G553" s="14">
        <v>14200.0</v>
      </c>
      <c r="H553" s="15"/>
      <c r="I553" s="14"/>
      <c r="J553" s="15"/>
      <c r="K553" s="14">
        <v>1600.0</v>
      </c>
      <c r="L553" s="14"/>
      <c r="M553" s="14"/>
      <c r="N553" s="16">
        <v>1600.0</v>
      </c>
      <c r="O553" s="3">
        <f t="shared" si="4"/>
        <v>0</v>
      </c>
      <c r="P553" s="56" t="s">
        <v>1273</v>
      </c>
      <c r="Q553" s="18" t="s">
        <v>1013</v>
      </c>
      <c r="R553" s="18" t="s">
        <v>476</v>
      </c>
      <c r="S553" s="19" t="s">
        <v>130</v>
      </c>
      <c r="T553" s="45" t="s">
        <v>1323</v>
      </c>
      <c r="U553" s="21"/>
      <c r="V553" s="21"/>
      <c r="W553" s="21"/>
      <c r="X553" s="21"/>
      <c r="Y553" s="21"/>
      <c r="Z553" s="21"/>
      <c r="AA553" s="21"/>
      <c r="AB553" s="21"/>
      <c r="AC553" s="21"/>
    </row>
    <row r="554" ht="18.0" customHeight="1">
      <c r="A554" s="8" t="s">
        <v>1279</v>
      </c>
      <c r="B554" s="9">
        <v>43600.0</v>
      </c>
      <c r="C554" s="68" t="s">
        <v>20</v>
      </c>
      <c r="D554" s="69" t="s">
        <v>92</v>
      </c>
      <c r="E554" s="12" t="s">
        <v>367</v>
      </c>
      <c r="F554" s="13" t="s">
        <v>23</v>
      </c>
      <c r="G554" s="14"/>
      <c r="H554" s="15">
        <v>1269.0</v>
      </c>
      <c r="I554" s="14"/>
      <c r="J554" s="15">
        <v>1269.0</v>
      </c>
      <c r="K554" s="14"/>
      <c r="L554" s="14"/>
      <c r="M554" s="14">
        <v>170.0</v>
      </c>
      <c r="N554" s="16"/>
      <c r="O554" s="3">
        <f t="shared" si="4"/>
        <v>1439</v>
      </c>
      <c r="P554" s="56"/>
      <c r="Q554" s="18">
        <v>15.0</v>
      </c>
      <c r="R554" s="18" t="s">
        <v>93</v>
      </c>
      <c r="S554" s="19" t="s">
        <v>94</v>
      </c>
      <c r="T554" s="45" t="s">
        <v>1757</v>
      </c>
      <c r="U554" s="21"/>
      <c r="V554" s="21"/>
      <c r="W554" s="21"/>
      <c r="X554" s="21"/>
      <c r="Y554" s="21"/>
      <c r="Z554" s="21"/>
      <c r="AA554" s="21"/>
      <c r="AB554" s="21"/>
      <c r="AC554" s="21"/>
    </row>
    <row r="555" ht="18.0" customHeight="1">
      <c r="A555" s="8" t="s">
        <v>1279</v>
      </c>
      <c r="B555" s="9">
        <v>44508.0</v>
      </c>
      <c r="C555" s="68" t="s">
        <v>20</v>
      </c>
      <c r="D555" s="69" t="s">
        <v>523</v>
      </c>
      <c r="E555" s="12" t="s">
        <v>367</v>
      </c>
      <c r="F555" s="13" t="s">
        <v>457</v>
      </c>
      <c r="G555" s="14"/>
      <c r="H555" s="15">
        <v>256.0</v>
      </c>
      <c r="I555" s="14"/>
      <c r="J555" s="15">
        <v>256.0</v>
      </c>
      <c r="K555" s="14"/>
      <c r="L555" s="14"/>
      <c r="M555" s="14"/>
      <c r="N555" s="16"/>
      <c r="O555" s="3">
        <f t="shared" si="4"/>
        <v>256</v>
      </c>
      <c r="P555" s="56"/>
      <c r="Q555" s="18" t="s">
        <v>30</v>
      </c>
      <c r="R555" s="18" t="s">
        <v>61</v>
      </c>
      <c r="S555" s="19" t="s">
        <v>94</v>
      </c>
      <c r="T555" s="45" t="s">
        <v>1759</v>
      </c>
      <c r="U555" s="21"/>
      <c r="V555" s="21"/>
      <c r="W555" s="21"/>
      <c r="X555" s="21"/>
      <c r="Y555" s="21"/>
      <c r="Z555" s="21"/>
      <c r="AA555" s="21"/>
      <c r="AB555" s="21"/>
      <c r="AC555" s="21"/>
    </row>
    <row r="556" ht="18.0" customHeight="1">
      <c r="A556" s="8" t="s">
        <v>1279</v>
      </c>
      <c r="B556" s="9">
        <v>45888.0</v>
      </c>
      <c r="C556" s="68" t="s">
        <v>20</v>
      </c>
      <c r="D556" s="69" t="s">
        <v>129</v>
      </c>
      <c r="E556" s="12" t="s">
        <v>367</v>
      </c>
      <c r="F556" s="13" t="s">
        <v>1274</v>
      </c>
      <c r="G556" s="14"/>
      <c r="H556" s="15">
        <v>760.0</v>
      </c>
      <c r="I556" s="14"/>
      <c r="J556" s="15">
        <v>760.0</v>
      </c>
      <c r="K556" s="14"/>
      <c r="L556" s="14"/>
      <c r="M556" s="14"/>
      <c r="N556" s="16">
        <v>760.0</v>
      </c>
      <c r="O556" s="3">
        <f t="shared" si="4"/>
        <v>0</v>
      </c>
      <c r="P556" s="56" t="s">
        <v>1760</v>
      </c>
      <c r="Q556" s="18" t="s">
        <v>510</v>
      </c>
      <c r="R556" s="18" t="s">
        <v>476</v>
      </c>
      <c r="S556" s="19" t="s">
        <v>130</v>
      </c>
      <c r="T556" s="45" t="s">
        <v>1323</v>
      </c>
      <c r="U556" s="21"/>
      <c r="V556" s="21"/>
      <c r="W556" s="21"/>
      <c r="X556" s="21"/>
      <c r="Y556" s="21"/>
      <c r="Z556" s="21"/>
      <c r="AA556" s="21"/>
      <c r="AB556" s="21"/>
      <c r="AC556" s="21"/>
    </row>
    <row r="557" ht="18.0" customHeight="1">
      <c r="A557" s="8" t="s">
        <v>1279</v>
      </c>
      <c r="B557" s="9">
        <v>45889.0</v>
      </c>
      <c r="C557" s="68" t="s">
        <v>20</v>
      </c>
      <c r="D557" s="69" t="s">
        <v>1276</v>
      </c>
      <c r="E557" s="12" t="s">
        <v>367</v>
      </c>
      <c r="F557" s="13" t="s">
        <v>1075</v>
      </c>
      <c r="G557" s="14">
        <v>2000.0</v>
      </c>
      <c r="H557" s="15">
        <v>1100.0</v>
      </c>
      <c r="I557" s="14"/>
      <c r="J557" s="15">
        <v>1100.0</v>
      </c>
      <c r="K557" s="14"/>
      <c r="L557" s="14"/>
      <c r="M557" s="14"/>
      <c r="N557" s="16"/>
      <c r="O557" s="3">
        <f t="shared" si="4"/>
        <v>1100</v>
      </c>
      <c r="P557" s="56"/>
      <c r="Q557" s="18" t="s">
        <v>30</v>
      </c>
      <c r="R557" s="18" t="s">
        <v>476</v>
      </c>
      <c r="S557" s="19" t="s">
        <v>1277</v>
      </c>
      <c r="T557" s="45" t="s">
        <v>1761</v>
      </c>
      <c r="U557" s="21"/>
      <c r="V557" s="21"/>
      <c r="W557" s="21"/>
      <c r="X557" s="21"/>
      <c r="Y557" s="21"/>
      <c r="Z557" s="21"/>
      <c r="AA557" s="21"/>
      <c r="AB557" s="21"/>
      <c r="AC557" s="21"/>
    </row>
    <row r="558" ht="18.0" customHeight="1">
      <c r="A558" s="8" t="s">
        <v>1279</v>
      </c>
      <c r="B558" s="9">
        <v>45891.0</v>
      </c>
      <c r="C558" s="68" t="s">
        <v>20</v>
      </c>
      <c r="D558" s="69" t="s">
        <v>788</v>
      </c>
      <c r="E558" s="12" t="s">
        <v>367</v>
      </c>
      <c r="F558" s="13" t="s">
        <v>1075</v>
      </c>
      <c r="G558" s="14"/>
      <c r="H558" s="15">
        <v>1100.0</v>
      </c>
      <c r="I558" s="14"/>
      <c r="J558" s="15">
        <v>1100.0</v>
      </c>
      <c r="K558" s="14"/>
      <c r="L558" s="14"/>
      <c r="M558" s="14"/>
      <c r="N558" s="16"/>
      <c r="O558" s="3">
        <f t="shared" si="4"/>
        <v>1100</v>
      </c>
      <c r="P558" s="56"/>
      <c r="Q558" s="18" t="s">
        <v>384</v>
      </c>
      <c r="R558" s="18" t="s">
        <v>476</v>
      </c>
      <c r="S558" s="19" t="s">
        <v>789</v>
      </c>
      <c r="T558" s="45" t="s">
        <v>1762</v>
      </c>
      <c r="U558" s="21"/>
      <c r="V558" s="21"/>
      <c r="W558" s="21"/>
      <c r="X558" s="21"/>
      <c r="Y558" s="21"/>
      <c r="Z558" s="21"/>
      <c r="AA558" s="21"/>
      <c r="AB558" s="21"/>
      <c r="AC558" s="21"/>
    </row>
    <row r="559" ht="18.0" customHeight="1">
      <c r="A559" s="8" t="s">
        <v>1279</v>
      </c>
      <c r="B559" s="9">
        <v>45895.0</v>
      </c>
      <c r="C559" s="68" t="s">
        <v>27</v>
      </c>
      <c r="D559" s="69" t="s">
        <v>959</v>
      </c>
      <c r="E559" s="12" t="s">
        <v>367</v>
      </c>
      <c r="F559" s="13" t="s">
        <v>1075</v>
      </c>
      <c r="G559" s="14"/>
      <c r="H559" s="15">
        <v>1100.0</v>
      </c>
      <c r="I559" s="14"/>
      <c r="J559" s="15">
        <v>1100.0</v>
      </c>
      <c r="K559" s="14"/>
      <c r="L559" s="14"/>
      <c r="M559" s="14"/>
      <c r="N559" s="16"/>
      <c r="O559" s="3">
        <f t="shared" si="4"/>
        <v>1100</v>
      </c>
      <c r="P559" s="56"/>
      <c r="Q559" s="18" t="s">
        <v>196</v>
      </c>
      <c r="R559" s="18" t="s">
        <v>476</v>
      </c>
      <c r="S559" s="19" t="s">
        <v>960</v>
      </c>
      <c r="T559" s="45" t="s">
        <v>1763</v>
      </c>
      <c r="U559" s="21"/>
      <c r="V559" s="21"/>
      <c r="W559" s="21"/>
      <c r="X559" s="21"/>
      <c r="Y559" s="21"/>
      <c r="Z559" s="21"/>
      <c r="AA559" s="21"/>
      <c r="AB559" s="21"/>
      <c r="AC559" s="21"/>
    </row>
    <row r="560" ht="18.0" customHeight="1">
      <c r="A560" s="8" t="s">
        <v>1279</v>
      </c>
      <c r="B560" s="9">
        <v>45895.0</v>
      </c>
      <c r="C560" s="68" t="s">
        <v>27</v>
      </c>
      <c r="D560" s="69" t="s">
        <v>546</v>
      </c>
      <c r="E560" s="12" t="s">
        <v>27</v>
      </c>
      <c r="F560" s="13" t="s">
        <v>1075</v>
      </c>
      <c r="G560" s="14"/>
      <c r="H560" s="15">
        <v>1240.0</v>
      </c>
      <c r="I560" s="14"/>
      <c r="J560" s="15">
        <v>1240.0</v>
      </c>
      <c r="K560" s="14"/>
      <c r="L560" s="14"/>
      <c r="M560" s="14"/>
      <c r="N560" s="16"/>
      <c r="O560" s="3">
        <f t="shared" si="4"/>
        <v>1240</v>
      </c>
      <c r="P560" s="56"/>
      <c r="Q560" s="18" t="s">
        <v>670</v>
      </c>
      <c r="R560" s="18" t="s">
        <v>476</v>
      </c>
      <c r="S560" s="19" t="s">
        <v>548</v>
      </c>
      <c r="T560" s="45" t="s">
        <v>1637</v>
      </c>
      <c r="U560" s="21"/>
      <c r="V560" s="21"/>
      <c r="W560" s="21"/>
      <c r="X560" s="21"/>
      <c r="Y560" s="21"/>
      <c r="Z560" s="21"/>
      <c r="AA560" s="21"/>
      <c r="AB560" s="21"/>
      <c r="AC560" s="21"/>
    </row>
    <row r="561" ht="18.0" customHeight="1">
      <c r="A561" s="8" t="s">
        <v>1279</v>
      </c>
      <c r="B561" s="9">
        <v>45903.0</v>
      </c>
      <c r="C561" s="68" t="s">
        <v>20</v>
      </c>
      <c r="D561" s="69" t="s">
        <v>1764</v>
      </c>
      <c r="E561" s="12" t="s">
        <v>367</v>
      </c>
      <c r="F561" s="13" t="s">
        <v>1075</v>
      </c>
      <c r="G561" s="14">
        <v>3200.0</v>
      </c>
      <c r="H561" s="15">
        <v>1100.0</v>
      </c>
      <c r="I561" s="14"/>
      <c r="J561" s="15">
        <v>1100.0</v>
      </c>
      <c r="K561" s="14"/>
      <c r="L561" s="14"/>
      <c r="M561" s="14"/>
      <c r="N561" s="16">
        <v>1100.0</v>
      </c>
      <c r="O561" s="3">
        <f t="shared" si="4"/>
        <v>0</v>
      </c>
      <c r="P561" s="56" t="s">
        <v>1765</v>
      </c>
      <c r="Q561" s="18" t="s">
        <v>570</v>
      </c>
      <c r="R561" s="18" t="s">
        <v>379</v>
      </c>
      <c r="S561" s="19" t="s">
        <v>1766</v>
      </c>
      <c r="T561" s="45" t="s">
        <v>1767</v>
      </c>
      <c r="U561" s="21"/>
      <c r="V561" s="21"/>
      <c r="W561" s="21"/>
      <c r="X561" s="21"/>
      <c r="Y561" s="21"/>
      <c r="Z561" s="21"/>
      <c r="AA561" s="21"/>
      <c r="AB561" s="21"/>
      <c r="AC561" s="21"/>
    </row>
    <row r="562" ht="18.0" customHeight="1">
      <c r="A562" s="8" t="s">
        <v>1279</v>
      </c>
      <c r="B562" s="9">
        <v>45904.0</v>
      </c>
      <c r="C562" s="68" t="s">
        <v>20</v>
      </c>
      <c r="D562" s="69" t="s">
        <v>1768</v>
      </c>
      <c r="E562" s="12" t="s">
        <v>367</v>
      </c>
      <c r="F562" s="13" t="s">
        <v>1075</v>
      </c>
      <c r="G562" s="14">
        <v>4000.0</v>
      </c>
      <c r="H562" s="15">
        <v>1100.0</v>
      </c>
      <c r="I562" s="14"/>
      <c r="J562" s="15">
        <v>1100.0</v>
      </c>
      <c r="K562" s="14"/>
      <c r="L562" s="14"/>
      <c r="M562" s="14">
        <v>410.0</v>
      </c>
      <c r="N562" s="16">
        <v>1510.0</v>
      </c>
      <c r="O562" s="3">
        <f t="shared" si="4"/>
        <v>0</v>
      </c>
      <c r="P562" s="56" t="s">
        <v>1769</v>
      </c>
      <c r="Q562" s="18" t="s">
        <v>25</v>
      </c>
      <c r="R562" s="18" t="s">
        <v>379</v>
      </c>
      <c r="S562" s="19" t="s">
        <v>1770</v>
      </c>
      <c r="T562" s="45" t="s">
        <v>1771</v>
      </c>
      <c r="U562" s="21"/>
      <c r="V562" s="21"/>
      <c r="W562" s="21"/>
      <c r="X562" s="21"/>
      <c r="Y562" s="21"/>
      <c r="Z562" s="21"/>
      <c r="AA562" s="21"/>
      <c r="AB562" s="21"/>
      <c r="AC562" s="21"/>
    </row>
    <row r="563" ht="18.0" customHeight="1">
      <c r="A563" s="8" t="s">
        <v>1279</v>
      </c>
      <c r="B563" s="9">
        <v>45905.0</v>
      </c>
      <c r="C563" s="68" t="s">
        <v>20</v>
      </c>
      <c r="D563" s="69" t="s">
        <v>1772</v>
      </c>
      <c r="E563" s="12" t="s">
        <v>367</v>
      </c>
      <c r="F563" s="13" t="s">
        <v>1075</v>
      </c>
      <c r="G563" s="14">
        <v>4000.0</v>
      </c>
      <c r="H563" s="15">
        <v>1100.0</v>
      </c>
      <c r="I563" s="14"/>
      <c r="J563" s="15">
        <v>1100.0</v>
      </c>
      <c r="K563" s="14"/>
      <c r="L563" s="14"/>
      <c r="M563" s="14"/>
      <c r="N563" s="16"/>
      <c r="O563" s="3">
        <f t="shared" si="4"/>
        <v>1100</v>
      </c>
      <c r="P563" s="56"/>
      <c r="Q563" s="18" t="s">
        <v>93</v>
      </c>
      <c r="R563" s="18" t="s">
        <v>379</v>
      </c>
      <c r="S563" s="19" t="s">
        <v>1773</v>
      </c>
      <c r="T563" s="45" t="s">
        <v>1774</v>
      </c>
      <c r="U563" s="21"/>
      <c r="V563" s="21"/>
      <c r="W563" s="21"/>
      <c r="X563" s="21"/>
      <c r="Y563" s="21"/>
      <c r="Z563" s="21"/>
      <c r="AA563" s="21"/>
      <c r="AB563" s="21"/>
      <c r="AC563" s="21"/>
    </row>
    <row r="564" ht="18.0" customHeight="1">
      <c r="A564" s="8" t="s">
        <v>1279</v>
      </c>
      <c r="B564" s="9">
        <v>45909.0</v>
      </c>
      <c r="C564" s="68" t="s">
        <v>27</v>
      </c>
      <c r="D564" s="69" t="s">
        <v>1775</v>
      </c>
      <c r="E564" s="12" t="s">
        <v>367</v>
      </c>
      <c r="F564" s="13" t="s">
        <v>1075</v>
      </c>
      <c r="G564" s="14">
        <v>3600.0</v>
      </c>
      <c r="H564" s="15">
        <v>1100.0</v>
      </c>
      <c r="I564" s="14"/>
      <c r="J564" s="15">
        <v>1100.0</v>
      </c>
      <c r="K564" s="14"/>
      <c r="L564" s="14"/>
      <c r="M564" s="14"/>
      <c r="N564" s="16"/>
      <c r="O564" s="3">
        <f t="shared" si="4"/>
        <v>1100</v>
      </c>
      <c r="P564" s="56"/>
      <c r="Q564" s="18" t="s">
        <v>379</v>
      </c>
      <c r="R564" s="18" t="s">
        <v>379</v>
      </c>
      <c r="S564" s="19" t="s">
        <v>1776</v>
      </c>
      <c r="T564" s="45" t="s">
        <v>1777</v>
      </c>
      <c r="U564" s="21"/>
      <c r="V564" s="21"/>
      <c r="W564" s="21"/>
      <c r="X564" s="21"/>
      <c r="Y564" s="21"/>
      <c r="Z564" s="21"/>
      <c r="AA564" s="21"/>
      <c r="AB564" s="21"/>
      <c r="AC564" s="21"/>
    </row>
    <row r="565" ht="18.0" customHeight="1">
      <c r="A565" s="8" t="s">
        <v>1279</v>
      </c>
      <c r="B565" s="9">
        <v>45918.0</v>
      </c>
      <c r="C565" s="68" t="s">
        <v>20</v>
      </c>
      <c r="D565" s="69" t="s">
        <v>1778</v>
      </c>
      <c r="E565" s="12" t="s">
        <v>367</v>
      </c>
      <c r="F565" s="13" t="s">
        <v>1075</v>
      </c>
      <c r="G565" s="14">
        <v>3000.0</v>
      </c>
      <c r="H565" s="15">
        <v>1100.0</v>
      </c>
      <c r="I565" s="14"/>
      <c r="J565" s="15">
        <v>1100.0</v>
      </c>
      <c r="K565" s="14"/>
      <c r="L565" s="14"/>
      <c r="M565" s="14"/>
      <c r="N565" s="16"/>
      <c r="O565" s="3">
        <f t="shared" si="4"/>
        <v>1100</v>
      </c>
      <c r="P565" s="56"/>
      <c r="Q565" s="18" t="s">
        <v>458</v>
      </c>
      <c r="R565" s="18" t="s">
        <v>379</v>
      </c>
      <c r="S565" s="19" t="s">
        <v>1779</v>
      </c>
      <c r="T565" s="45" t="s">
        <v>1780</v>
      </c>
      <c r="U565" s="21"/>
      <c r="V565" s="21"/>
      <c r="W565" s="21"/>
      <c r="X565" s="21"/>
      <c r="Y565" s="21"/>
      <c r="Z565" s="21"/>
      <c r="AA565" s="21"/>
      <c r="AB565" s="21"/>
      <c r="AC565" s="21"/>
    </row>
    <row r="566" ht="18.0" customHeight="1">
      <c r="A566" s="8" t="s">
        <v>1279</v>
      </c>
      <c r="B566" s="9">
        <v>45922.0</v>
      </c>
      <c r="C566" s="68" t="s">
        <v>20</v>
      </c>
      <c r="D566" s="69" t="s">
        <v>1781</v>
      </c>
      <c r="E566" s="12" t="s">
        <v>367</v>
      </c>
      <c r="F566" s="13" t="s">
        <v>1075</v>
      </c>
      <c r="G566" s="14">
        <v>5850.0</v>
      </c>
      <c r="H566" s="15">
        <v>1100.0</v>
      </c>
      <c r="I566" s="14"/>
      <c r="J566" s="15">
        <v>1100.0</v>
      </c>
      <c r="K566" s="14"/>
      <c r="L566" s="14"/>
      <c r="M566" s="14"/>
      <c r="N566" s="16"/>
      <c r="O566" s="3">
        <f t="shared" si="4"/>
        <v>1100</v>
      </c>
      <c r="P566" s="56"/>
      <c r="Q566" s="18" t="s">
        <v>196</v>
      </c>
      <c r="R566" s="18" t="s">
        <v>379</v>
      </c>
      <c r="S566" s="19" t="s">
        <v>1782</v>
      </c>
      <c r="T566" s="45" t="s">
        <v>1783</v>
      </c>
      <c r="U566" s="21"/>
      <c r="V566" s="21"/>
      <c r="W566" s="21"/>
      <c r="X566" s="21"/>
      <c r="Y566" s="21"/>
      <c r="Z566" s="21"/>
      <c r="AA566" s="21"/>
      <c r="AB566" s="21"/>
      <c r="AC566" s="21"/>
    </row>
    <row r="567" ht="18.0" customHeight="1">
      <c r="A567" s="8" t="s">
        <v>1279</v>
      </c>
      <c r="B567" s="9">
        <v>45925.0</v>
      </c>
      <c r="C567" s="68" t="s">
        <v>20</v>
      </c>
      <c r="D567" s="69" t="s">
        <v>1784</v>
      </c>
      <c r="E567" s="12" t="s">
        <v>367</v>
      </c>
      <c r="F567" s="13" t="s">
        <v>1075</v>
      </c>
      <c r="G567" s="14">
        <v>3500.0</v>
      </c>
      <c r="H567" s="15">
        <v>1100.0</v>
      </c>
      <c r="I567" s="14"/>
      <c r="J567" s="15">
        <v>1100.0</v>
      </c>
      <c r="K567" s="14"/>
      <c r="L567" s="14"/>
      <c r="M567" s="14"/>
      <c r="N567" s="16">
        <v>1100.0</v>
      </c>
      <c r="O567" s="3">
        <f t="shared" si="4"/>
        <v>0</v>
      </c>
      <c r="P567" s="56" t="s">
        <v>1785</v>
      </c>
      <c r="Q567" s="18" t="s">
        <v>482</v>
      </c>
      <c r="R567" s="18" t="s">
        <v>379</v>
      </c>
      <c r="S567" s="19" t="s">
        <v>1786</v>
      </c>
      <c r="T567" s="45" t="s">
        <v>1787</v>
      </c>
      <c r="U567" s="21"/>
      <c r="V567" s="21"/>
      <c r="W567" s="21"/>
      <c r="X567" s="21"/>
      <c r="Y567" s="21"/>
      <c r="Z567" s="21"/>
      <c r="AA567" s="21"/>
      <c r="AB567" s="21"/>
      <c r="AC567" s="21"/>
    </row>
    <row r="568" ht="18.0" customHeight="1">
      <c r="A568" s="8" t="s">
        <v>1279</v>
      </c>
      <c r="B568" s="9">
        <v>45926.0</v>
      </c>
      <c r="C568" s="68" t="s">
        <v>20</v>
      </c>
      <c r="D568" s="69" t="s">
        <v>1788</v>
      </c>
      <c r="E568" s="12" t="s">
        <v>367</v>
      </c>
      <c r="F568" s="13" t="s">
        <v>1075</v>
      </c>
      <c r="G568" s="14">
        <v>4000.0</v>
      </c>
      <c r="H568" s="15">
        <v>1100.0</v>
      </c>
      <c r="I568" s="14"/>
      <c r="J568" s="15">
        <v>1100.0</v>
      </c>
      <c r="K568" s="14"/>
      <c r="L568" s="14"/>
      <c r="M568" s="14"/>
      <c r="N568" s="16"/>
      <c r="O568" s="3">
        <f t="shared" si="4"/>
        <v>1100</v>
      </c>
      <c r="P568" s="56"/>
      <c r="Q568" s="18" t="s">
        <v>670</v>
      </c>
      <c r="R568" s="18" t="s">
        <v>379</v>
      </c>
      <c r="S568" s="19" t="s">
        <v>1789</v>
      </c>
      <c r="T568" s="45" t="s">
        <v>1790</v>
      </c>
      <c r="U568" s="21"/>
      <c r="V568" s="21"/>
      <c r="W568" s="21"/>
      <c r="X568" s="21"/>
      <c r="Y568" s="21"/>
      <c r="Z568" s="21"/>
      <c r="AA568" s="21"/>
      <c r="AB568" s="21"/>
      <c r="AC568" s="21"/>
    </row>
    <row r="569" ht="18.0" customHeight="1">
      <c r="A569" s="8" t="s">
        <v>1279</v>
      </c>
      <c r="B569" s="9">
        <v>45930.0</v>
      </c>
      <c r="C569" s="68" t="s">
        <v>20</v>
      </c>
      <c r="D569" s="69" t="s">
        <v>1791</v>
      </c>
      <c r="E569" s="12" t="s">
        <v>367</v>
      </c>
      <c r="F569" s="13" t="s">
        <v>1075</v>
      </c>
      <c r="G569" s="14">
        <v>5850.0</v>
      </c>
      <c r="H569" s="15">
        <v>1100.0</v>
      </c>
      <c r="I569" s="14"/>
      <c r="J569" s="15">
        <v>1100.0</v>
      </c>
      <c r="K569" s="14"/>
      <c r="L569" s="14"/>
      <c r="M569" s="14">
        <f>410*3+205*3</f>
        <v>1845</v>
      </c>
      <c r="N569" s="16">
        <v>2945.0</v>
      </c>
      <c r="O569" s="3">
        <f t="shared" si="4"/>
        <v>0</v>
      </c>
      <c r="P569" s="56" t="s">
        <v>1792</v>
      </c>
      <c r="Q569" s="18" t="s">
        <v>52</v>
      </c>
      <c r="R569" s="18" t="s">
        <v>379</v>
      </c>
      <c r="S569" s="19" t="s">
        <v>1793</v>
      </c>
      <c r="T569" s="45" t="s">
        <v>1794</v>
      </c>
      <c r="U569" s="21"/>
      <c r="V569" s="21"/>
      <c r="W569" s="21"/>
      <c r="X569" s="21"/>
      <c r="Y569" s="21"/>
      <c r="Z569" s="21"/>
      <c r="AA569" s="21"/>
      <c r="AB569" s="21"/>
      <c r="AC569" s="21"/>
    </row>
    <row r="570" ht="18.0" customHeight="1">
      <c r="A570" s="8" t="s">
        <v>1279</v>
      </c>
      <c r="B570" s="9">
        <v>45930.0</v>
      </c>
      <c r="C570" s="68" t="s">
        <v>20</v>
      </c>
      <c r="D570" s="69" t="s">
        <v>1791</v>
      </c>
      <c r="E570" s="12" t="s">
        <v>22</v>
      </c>
      <c r="F570" s="13" t="s">
        <v>1266</v>
      </c>
      <c r="G570" s="14">
        <v>2700.0</v>
      </c>
      <c r="H570" s="15"/>
      <c r="I570" s="14"/>
      <c r="J570" s="15"/>
      <c r="K570" s="14"/>
      <c r="L570" s="14">
        <v>900.0</v>
      </c>
      <c r="M570" s="14"/>
      <c r="N570" s="16">
        <v>900.0</v>
      </c>
      <c r="O570" s="3">
        <f t="shared" si="4"/>
        <v>0</v>
      </c>
      <c r="P570" s="56" t="s">
        <v>1795</v>
      </c>
      <c r="Q570" s="18" t="s">
        <v>52</v>
      </c>
      <c r="R570" s="18" t="s">
        <v>379</v>
      </c>
      <c r="S570" s="19" t="s">
        <v>1793</v>
      </c>
      <c r="T570" s="45" t="s">
        <v>1794</v>
      </c>
      <c r="U570" s="21"/>
      <c r="V570" s="21"/>
      <c r="W570" s="21"/>
      <c r="X570" s="21"/>
      <c r="Y570" s="21"/>
      <c r="Z570" s="21"/>
      <c r="AA570" s="21"/>
      <c r="AB570" s="21"/>
      <c r="AC570" s="21"/>
    </row>
    <row r="571" ht="18.0" customHeight="1">
      <c r="A571" s="8" t="s">
        <v>1279</v>
      </c>
      <c r="B571" s="9">
        <v>45910.0</v>
      </c>
      <c r="C571" s="68" t="s">
        <v>1061</v>
      </c>
      <c r="D571" s="69" t="s">
        <v>1796</v>
      </c>
      <c r="E571" s="12" t="s">
        <v>367</v>
      </c>
      <c r="F571" s="13" t="s">
        <v>1075</v>
      </c>
      <c r="G571" s="14"/>
      <c r="H571" s="15">
        <v>1100.0</v>
      </c>
      <c r="I571" s="14"/>
      <c r="J571" s="15">
        <v>1100.0</v>
      </c>
      <c r="K571" s="14"/>
      <c r="L571" s="14"/>
      <c r="M571" s="14"/>
      <c r="N571" s="16"/>
      <c r="O571" s="3">
        <f t="shared" si="4"/>
        <v>1100</v>
      </c>
      <c r="P571" s="56"/>
      <c r="Q571" s="18" t="s">
        <v>101</v>
      </c>
      <c r="R571" s="18" t="s">
        <v>476</v>
      </c>
      <c r="S571" s="19" t="s">
        <v>1263</v>
      </c>
      <c r="T571" s="45" t="s">
        <v>1797</v>
      </c>
      <c r="U571" s="21"/>
      <c r="V571" s="21"/>
      <c r="W571" s="21"/>
      <c r="X571" s="21"/>
      <c r="Y571" s="21"/>
      <c r="Z571" s="21"/>
      <c r="AA571" s="21"/>
      <c r="AB571" s="21"/>
      <c r="AC571" s="21"/>
    </row>
    <row r="572" ht="18.0" customHeight="1">
      <c r="A572" s="8" t="s">
        <v>1279</v>
      </c>
      <c r="B572" s="9">
        <v>45344.0</v>
      </c>
      <c r="C572" s="68" t="s">
        <v>20</v>
      </c>
      <c r="D572" s="69" t="s">
        <v>538</v>
      </c>
      <c r="E572" s="12" t="s">
        <v>367</v>
      </c>
      <c r="F572" s="13" t="s">
        <v>392</v>
      </c>
      <c r="G572" s="14">
        <v>840.0</v>
      </c>
      <c r="H572" s="15"/>
      <c r="I572" s="14"/>
      <c r="J572" s="15"/>
      <c r="K572" s="14"/>
      <c r="L572" s="14">
        <v>200.0</v>
      </c>
      <c r="M572" s="14"/>
      <c r="N572" s="16"/>
      <c r="O572" s="3">
        <f t="shared" si="4"/>
        <v>200</v>
      </c>
      <c r="P572" s="56"/>
      <c r="Q572" s="18" t="s">
        <v>196</v>
      </c>
      <c r="R572" s="18" t="s">
        <v>379</v>
      </c>
      <c r="S572" s="19" t="s">
        <v>539</v>
      </c>
      <c r="T572" s="45" t="s">
        <v>1798</v>
      </c>
      <c r="U572" s="21"/>
      <c r="V572" s="21"/>
      <c r="W572" s="21"/>
      <c r="X572" s="21"/>
      <c r="Y572" s="21"/>
      <c r="Z572" s="21"/>
      <c r="AA572" s="21"/>
      <c r="AB572" s="21"/>
      <c r="AC572" s="21"/>
    </row>
    <row r="573" ht="18.0" customHeight="1">
      <c r="A573" s="8" t="s">
        <v>1279</v>
      </c>
      <c r="B573" s="9">
        <v>45762.0</v>
      </c>
      <c r="C573" s="68" t="s">
        <v>20</v>
      </c>
      <c r="D573" s="69" t="s">
        <v>1143</v>
      </c>
      <c r="E573" s="12" t="s">
        <v>367</v>
      </c>
      <c r="F573" s="13" t="s">
        <v>1075</v>
      </c>
      <c r="G573" s="14"/>
      <c r="H573" s="15">
        <v>1100.0</v>
      </c>
      <c r="I573" s="14"/>
      <c r="J573" s="15">
        <v>1100.0</v>
      </c>
      <c r="K573" s="14"/>
      <c r="L573" s="14"/>
      <c r="M573" s="14"/>
      <c r="N573" s="16"/>
      <c r="O573" s="3">
        <f t="shared" si="4"/>
        <v>1100</v>
      </c>
      <c r="P573" s="56"/>
      <c r="Q573" s="18" t="s">
        <v>34</v>
      </c>
      <c r="R573" s="18" t="s">
        <v>25</v>
      </c>
      <c r="S573" s="19" t="s">
        <v>1144</v>
      </c>
      <c r="T573" s="45" t="s">
        <v>1799</v>
      </c>
      <c r="U573" s="21"/>
      <c r="V573" s="21"/>
      <c r="W573" s="21"/>
      <c r="X573" s="21"/>
      <c r="Y573" s="21"/>
      <c r="Z573" s="21"/>
      <c r="AA573" s="21"/>
      <c r="AB573" s="21"/>
      <c r="AC573" s="21"/>
    </row>
    <row r="574" ht="18.0" customHeight="1">
      <c r="A574" s="8" t="s">
        <v>1279</v>
      </c>
      <c r="B574" s="9">
        <v>45909.0</v>
      </c>
      <c r="C574" s="68" t="s">
        <v>20</v>
      </c>
      <c r="D574" s="69" t="s">
        <v>496</v>
      </c>
      <c r="E574" s="12" t="s">
        <v>367</v>
      </c>
      <c r="F574" s="13" t="s">
        <v>1075</v>
      </c>
      <c r="G574" s="14"/>
      <c r="H574" s="15">
        <v>1100.0</v>
      </c>
      <c r="I574" s="14"/>
      <c r="J574" s="15">
        <v>1100.0</v>
      </c>
      <c r="K574" s="14"/>
      <c r="L574" s="14"/>
      <c r="M574" s="14">
        <v>410.0</v>
      </c>
      <c r="N574" s="16"/>
      <c r="O574" s="3">
        <f t="shared" si="4"/>
        <v>1510</v>
      </c>
      <c r="P574" s="56" t="s">
        <v>1800</v>
      </c>
      <c r="Q574" s="18" t="s">
        <v>34</v>
      </c>
      <c r="R574" s="18" t="s">
        <v>379</v>
      </c>
      <c r="S574" s="19" t="s">
        <v>497</v>
      </c>
      <c r="T574" s="45" t="s">
        <v>1801</v>
      </c>
      <c r="U574" s="21"/>
      <c r="V574" s="21"/>
      <c r="W574" s="21"/>
      <c r="X574" s="21"/>
      <c r="Y574" s="21"/>
      <c r="Z574" s="21"/>
      <c r="AA574" s="21"/>
      <c r="AB574" s="21"/>
      <c r="AC574" s="21"/>
    </row>
    <row r="575" ht="18.0" customHeight="1">
      <c r="A575" s="8" t="s">
        <v>1279</v>
      </c>
      <c r="B575" s="9">
        <v>45902.0</v>
      </c>
      <c r="C575" s="68" t="s">
        <v>20</v>
      </c>
      <c r="D575" s="69" t="s">
        <v>452</v>
      </c>
      <c r="E575" s="12" t="s">
        <v>367</v>
      </c>
      <c r="F575" s="13" t="s">
        <v>1075</v>
      </c>
      <c r="G575" s="14"/>
      <c r="H575" s="15">
        <v>515.34</v>
      </c>
      <c r="I575" s="14"/>
      <c r="J575" s="15">
        <v>515.34</v>
      </c>
      <c r="K575" s="14"/>
      <c r="L575" s="14">
        <v>123.66</v>
      </c>
      <c r="M575" s="14">
        <f>245*3</f>
        <v>735</v>
      </c>
      <c r="N575" s="16">
        <v>274.0</v>
      </c>
      <c r="O575" s="3">
        <f t="shared" si="4"/>
        <v>1100</v>
      </c>
      <c r="P575" s="56" t="s">
        <v>940</v>
      </c>
      <c r="Q575" s="18" t="s">
        <v>125</v>
      </c>
      <c r="R575" s="18" t="s">
        <v>454</v>
      </c>
      <c r="S575" s="19" t="s">
        <v>455</v>
      </c>
      <c r="T575" s="45" t="s">
        <v>1802</v>
      </c>
      <c r="U575" s="21"/>
      <c r="V575" s="21"/>
      <c r="W575" s="21"/>
      <c r="X575" s="21"/>
      <c r="Y575" s="21"/>
      <c r="Z575" s="21"/>
      <c r="AA575" s="21"/>
      <c r="AB575" s="21"/>
      <c r="AC575" s="21"/>
    </row>
    <row r="576" ht="18.0" customHeight="1">
      <c r="A576" s="8" t="s">
        <v>1279</v>
      </c>
      <c r="B576" s="9">
        <v>45909.0</v>
      </c>
      <c r="C576" s="68" t="s">
        <v>20</v>
      </c>
      <c r="D576" s="69" t="s">
        <v>915</v>
      </c>
      <c r="E576" s="12" t="s">
        <v>367</v>
      </c>
      <c r="F576" s="13" t="s">
        <v>1075</v>
      </c>
      <c r="G576" s="14"/>
      <c r="H576" s="15">
        <v>1100.0</v>
      </c>
      <c r="I576" s="14"/>
      <c r="J576" s="15">
        <v>1100.0</v>
      </c>
      <c r="K576" s="14"/>
      <c r="L576" s="14"/>
      <c r="M576" s="14"/>
      <c r="N576" s="16"/>
      <c r="O576" s="3">
        <f t="shared" si="4"/>
        <v>1100</v>
      </c>
      <c r="P576" s="56"/>
      <c r="Q576" s="18" t="s">
        <v>30</v>
      </c>
      <c r="R576" s="18" t="s">
        <v>379</v>
      </c>
      <c r="S576" s="19" t="s">
        <v>916</v>
      </c>
      <c r="T576" s="45" t="s">
        <v>1803</v>
      </c>
      <c r="U576" s="21"/>
      <c r="V576" s="21"/>
      <c r="W576" s="21"/>
      <c r="X576" s="21"/>
      <c r="Y576" s="21"/>
      <c r="Z576" s="21"/>
      <c r="AA576" s="21"/>
      <c r="AB576" s="21"/>
      <c r="AC576" s="21"/>
    </row>
    <row r="577" ht="18.0" customHeight="1">
      <c r="A577" s="8" t="s">
        <v>1279</v>
      </c>
      <c r="B577" s="9">
        <v>45915.0</v>
      </c>
      <c r="C577" s="68" t="s">
        <v>20</v>
      </c>
      <c r="D577" s="69" t="s">
        <v>1804</v>
      </c>
      <c r="E577" s="12" t="s">
        <v>367</v>
      </c>
      <c r="F577" s="13" t="s">
        <v>1075</v>
      </c>
      <c r="G577" s="14">
        <v>1100.0</v>
      </c>
      <c r="H577" s="15">
        <v>1100.0</v>
      </c>
      <c r="I577" s="14"/>
      <c r="J577" s="15">
        <v>1100.0</v>
      </c>
      <c r="K577" s="14"/>
      <c r="L577" s="14"/>
      <c r="M577" s="14"/>
      <c r="N577" s="16"/>
      <c r="O577" s="3">
        <f t="shared" si="4"/>
        <v>1100</v>
      </c>
      <c r="P577" s="56"/>
      <c r="Q577" s="18" t="s">
        <v>34</v>
      </c>
      <c r="R577" s="18" t="s">
        <v>379</v>
      </c>
      <c r="S577" s="19" t="s">
        <v>1805</v>
      </c>
      <c r="T577" s="45" t="s">
        <v>1806</v>
      </c>
      <c r="U577" s="21"/>
      <c r="V577" s="21"/>
      <c r="W577" s="21"/>
      <c r="X577" s="21"/>
      <c r="Y577" s="21"/>
      <c r="Z577" s="21"/>
      <c r="AA577" s="21"/>
      <c r="AB577" s="21"/>
      <c r="AC577" s="21"/>
    </row>
    <row r="578" ht="18.0" customHeight="1">
      <c r="A578" s="8" t="s">
        <v>1279</v>
      </c>
      <c r="B578" s="9">
        <v>45918.0</v>
      </c>
      <c r="C578" s="68" t="s">
        <v>20</v>
      </c>
      <c r="D578" s="69" t="s">
        <v>1807</v>
      </c>
      <c r="E578" s="12" t="s">
        <v>367</v>
      </c>
      <c r="F578" s="13" t="s">
        <v>1075</v>
      </c>
      <c r="G578" s="14">
        <v>1100.0</v>
      </c>
      <c r="H578" s="15">
        <v>1100.0</v>
      </c>
      <c r="I578" s="14"/>
      <c r="J578" s="15">
        <v>1100.0</v>
      </c>
      <c r="K578" s="14"/>
      <c r="L578" s="14"/>
      <c r="M578" s="14"/>
      <c r="N578" s="16"/>
      <c r="O578" s="3">
        <f t="shared" si="4"/>
        <v>1100</v>
      </c>
      <c r="P578" s="56"/>
      <c r="Q578" s="18" t="s">
        <v>458</v>
      </c>
      <c r="R578" s="18" t="s">
        <v>379</v>
      </c>
      <c r="S578" s="19" t="s">
        <v>1808</v>
      </c>
      <c r="T578" s="45" t="s">
        <v>1809</v>
      </c>
      <c r="U578" s="21"/>
      <c r="V578" s="21"/>
      <c r="W578" s="21"/>
      <c r="X578" s="21"/>
      <c r="Y578" s="21"/>
      <c r="Z578" s="21"/>
      <c r="AA578" s="21"/>
      <c r="AB578" s="21"/>
      <c r="AC578" s="21"/>
    </row>
    <row r="579" ht="18.0" customHeight="1">
      <c r="A579" s="8" t="s">
        <v>1279</v>
      </c>
      <c r="B579" s="9">
        <v>45930.0</v>
      </c>
      <c r="C579" s="68" t="s">
        <v>27</v>
      </c>
      <c r="D579" s="69" t="s">
        <v>465</v>
      </c>
      <c r="E579" s="12" t="s">
        <v>27</v>
      </c>
      <c r="F579" s="13" t="s">
        <v>1075</v>
      </c>
      <c r="G579" s="14"/>
      <c r="H579" s="15">
        <v>1100.0</v>
      </c>
      <c r="I579" s="14"/>
      <c r="J579" s="15">
        <v>1100.0</v>
      </c>
      <c r="K579" s="14"/>
      <c r="L579" s="14"/>
      <c r="M579" s="14"/>
      <c r="N579" s="16"/>
      <c r="O579" s="3">
        <f t="shared" si="4"/>
        <v>1100</v>
      </c>
      <c r="P579" s="56"/>
      <c r="Q579" s="18" t="s">
        <v>52</v>
      </c>
      <c r="R579" s="18" t="s">
        <v>379</v>
      </c>
      <c r="S579" s="19" t="s">
        <v>466</v>
      </c>
      <c r="T579" s="45" t="s">
        <v>1810</v>
      </c>
      <c r="U579" s="21"/>
      <c r="V579" s="21"/>
      <c r="W579" s="21"/>
      <c r="X579" s="21"/>
      <c r="Y579" s="21"/>
      <c r="Z579" s="21"/>
      <c r="AA579" s="21"/>
      <c r="AB579" s="21"/>
      <c r="AC579" s="21"/>
    </row>
    <row r="580" ht="18.0" customHeight="1">
      <c r="A580" s="8" t="s">
        <v>1279</v>
      </c>
      <c r="B580" s="9">
        <v>45930.0</v>
      </c>
      <c r="C580" s="68" t="s">
        <v>27</v>
      </c>
      <c r="D580" s="69" t="s">
        <v>430</v>
      </c>
      <c r="E580" s="12" t="s">
        <v>367</v>
      </c>
      <c r="F580" s="13" t="s">
        <v>1075</v>
      </c>
      <c r="G580" s="14"/>
      <c r="H580" s="15">
        <v>959.0</v>
      </c>
      <c r="I580" s="14"/>
      <c r="J580" s="15">
        <v>959.0</v>
      </c>
      <c r="K580" s="14"/>
      <c r="L580" s="14"/>
      <c r="M580" s="14"/>
      <c r="N580" s="16"/>
      <c r="O580" s="3">
        <f t="shared" si="4"/>
        <v>959</v>
      </c>
      <c r="P580" s="56" t="s">
        <v>1811</v>
      </c>
      <c r="Q580" s="18" t="s">
        <v>52</v>
      </c>
      <c r="R580" s="18" t="s">
        <v>379</v>
      </c>
      <c r="S580" s="19" t="s">
        <v>431</v>
      </c>
      <c r="T580" s="45" t="s">
        <v>1812</v>
      </c>
      <c r="U580" s="21"/>
      <c r="V580" s="21"/>
      <c r="W580" s="21"/>
      <c r="X580" s="21"/>
      <c r="Y580" s="21"/>
      <c r="Z580" s="21"/>
      <c r="AA580" s="21"/>
      <c r="AB580" s="21"/>
      <c r="AC580" s="21"/>
    </row>
    <row r="581" ht="18.0" customHeight="1">
      <c r="A581" s="8" t="s">
        <v>1279</v>
      </c>
      <c r="B581" s="9">
        <v>45909.0</v>
      </c>
      <c r="C581" s="68" t="s">
        <v>1172</v>
      </c>
      <c r="D581" s="69" t="s">
        <v>1813</v>
      </c>
      <c r="E581" s="12" t="s">
        <v>1172</v>
      </c>
      <c r="F581" s="13" t="s">
        <v>1075</v>
      </c>
      <c r="G581" s="14"/>
      <c r="H581" s="15">
        <v>1100.0</v>
      </c>
      <c r="I581" s="14"/>
      <c r="J581" s="15">
        <f>H581</f>
        <v>1100</v>
      </c>
      <c r="K581" s="14"/>
      <c r="L581" s="14"/>
      <c r="M581" s="14"/>
      <c r="N581" s="16"/>
      <c r="O581" s="3">
        <f t="shared" si="4"/>
        <v>1100</v>
      </c>
      <c r="P581" s="56"/>
      <c r="Q581" s="18" t="s">
        <v>510</v>
      </c>
      <c r="R581" s="18" t="s">
        <v>379</v>
      </c>
      <c r="S581" s="19" t="s">
        <v>1814</v>
      </c>
      <c r="T581" s="45" t="s">
        <v>1815</v>
      </c>
      <c r="U581" s="21"/>
      <c r="V581" s="21"/>
      <c r="W581" s="21"/>
      <c r="X581" s="21"/>
      <c r="Y581" s="21"/>
      <c r="Z581" s="21"/>
      <c r="AA581" s="21"/>
      <c r="AB581" s="21"/>
      <c r="AC581" s="21"/>
    </row>
    <row r="582" ht="18.0" customHeight="1">
      <c r="A582" s="8" t="s">
        <v>1279</v>
      </c>
      <c r="B582" s="9">
        <v>45903.0</v>
      </c>
      <c r="C582" s="68" t="s">
        <v>20</v>
      </c>
      <c r="D582" s="69" t="s">
        <v>170</v>
      </c>
      <c r="E582" s="12" t="s">
        <v>22</v>
      </c>
      <c r="F582" s="13" t="s">
        <v>1266</v>
      </c>
      <c r="G582" s="14">
        <v>2750.0</v>
      </c>
      <c r="H582" s="15"/>
      <c r="I582" s="14"/>
      <c r="J582" s="15"/>
      <c r="K582" s="14"/>
      <c r="L582" s="14">
        <v>900.0</v>
      </c>
      <c r="M582" s="14"/>
      <c r="N582" s="16">
        <v>900.0</v>
      </c>
      <c r="O582" s="3">
        <f t="shared" si="4"/>
        <v>0</v>
      </c>
      <c r="P582" s="56" t="s">
        <v>1816</v>
      </c>
      <c r="Q582" s="18" t="s">
        <v>570</v>
      </c>
      <c r="R582" s="18" t="s">
        <v>379</v>
      </c>
      <c r="S582" s="19" t="s">
        <v>171</v>
      </c>
      <c r="T582" s="45" t="s">
        <v>1341</v>
      </c>
      <c r="U582" s="21"/>
      <c r="V582" s="21"/>
      <c r="W582" s="21"/>
      <c r="X582" s="21"/>
      <c r="Y582" s="21"/>
      <c r="Z582" s="21"/>
      <c r="AA582" s="21"/>
      <c r="AB582" s="21"/>
      <c r="AC582" s="21"/>
    </row>
    <row r="583" ht="18.0" customHeight="1">
      <c r="A583" s="8" t="s">
        <v>1279</v>
      </c>
      <c r="B583" s="9">
        <v>45903.0</v>
      </c>
      <c r="C583" s="68" t="s">
        <v>20</v>
      </c>
      <c r="D583" s="69" t="s">
        <v>271</v>
      </c>
      <c r="E583" s="12" t="s">
        <v>22</v>
      </c>
      <c r="F583" s="13" t="s">
        <v>1266</v>
      </c>
      <c r="G583" s="14">
        <v>2750.0</v>
      </c>
      <c r="H583" s="15"/>
      <c r="I583" s="14"/>
      <c r="J583" s="15"/>
      <c r="K583" s="14"/>
      <c r="L583" s="14">
        <v>900.0</v>
      </c>
      <c r="M583" s="14"/>
      <c r="N583" s="16">
        <v>900.0</v>
      </c>
      <c r="O583" s="3">
        <f t="shared" si="4"/>
        <v>0</v>
      </c>
      <c r="P583" s="56" t="s">
        <v>1816</v>
      </c>
      <c r="Q583" s="18" t="s">
        <v>570</v>
      </c>
      <c r="R583" s="18" t="s">
        <v>379</v>
      </c>
      <c r="S583" s="19" t="s">
        <v>272</v>
      </c>
      <c r="T583" s="45" t="s">
        <v>1390</v>
      </c>
      <c r="U583" s="21"/>
      <c r="V583" s="21"/>
      <c r="W583" s="21"/>
      <c r="X583" s="21"/>
      <c r="Y583" s="21"/>
      <c r="Z583" s="21"/>
      <c r="AA583" s="21"/>
      <c r="AB583" s="21"/>
      <c r="AC583" s="21"/>
    </row>
    <row r="584" ht="18.0" customHeight="1">
      <c r="A584" s="8" t="s">
        <v>1279</v>
      </c>
      <c r="B584" s="9">
        <v>45903.0</v>
      </c>
      <c r="C584" s="68" t="s">
        <v>20</v>
      </c>
      <c r="D584" s="69" t="s">
        <v>448</v>
      </c>
      <c r="E584" s="12" t="s">
        <v>22</v>
      </c>
      <c r="F584" s="13" t="s">
        <v>1266</v>
      </c>
      <c r="G584" s="14">
        <v>2250.0</v>
      </c>
      <c r="H584" s="15"/>
      <c r="I584" s="14"/>
      <c r="J584" s="15"/>
      <c r="K584" s="14"/>
      <c r="L584" s="14">
        <v>900.0</v>
      </c>
      <c r="M584" s="14"/>
      <c r="N584" s="16">
        <v>900.0</v>
      </c>
      <c r="O584" s="3">
        <f t="shared" si="4"/>
        <v>0</v>
      </c>
      <c r="P584" s="56" t="s">
        <v>1816</v>
      </c>
      <c r="Q584" s="18" t="s">
        <v>570</v>
      </c>
      <c r="R584" s="18" t="s">
        <v>379</v>
      </c>
      <c r="S584" s="19" t="s">
        <v>449</v>
      </c>
      <c r="T584" s="45" t="s">
        <v>1440</v>
      </c>
      <c r="U584" s="21"/>
      <c r="V584" s="21"/>
      <c r="W584" s="21"/>
      <c r="X584" s="21"/>
      <c r="Y584" s="21"/>
      <c r="Z584" s="21"/>
      <c r="AA584" s="21"/>
      <c r="AB584" s="21"/>
      <c r="AC584" s="21"/>
    </row>
    <row r="585" ht="18.0" customHeight="1">
      <c r="A585" s="8" t="s">
        <v>1279</v>
      </c>
      <c r="B585" s="9">
        <v>45903.0</v>
      </c>
      <c r="C585" s="68" t="s">
        <v>20</v>
      </c>
      <c r="D585" s="69" t="s">
        <v>1441</v>
      </c>
      <c r="E585" s="12" t="s">
        <v>22</v>
      </c>
      <c r="F585" s="13" t="s">
        <v>1266</v>
      </c>
      <c r="G585" s="14">
        <v>2250.0</v>
      </c>
      <c r="H585" s="15"/>
      <c r="I585" s="14"/>
      <c r="J585" s="15"/>
      <c r="K585" s="14"/>
      <c r="L585" s="14">
        <v>900.0</v>
      </c>
      <c r="M585" s="14"/>
      <c r="N585" s="16">
        <v>900.0</v>
      </c>
      <c r="O585" s="3">
        <f t="shared" si="4"/>
        <v>0</v>
      </c>
      <c r="P585" s="56" t="s">
        <v>1816</v>
      </c>
      <c r="Q585" s="18" t="s">
        <v>570</v>
      </c>
      <c r="R585" s="18" t="s">
        <v>379</v>
      </c>
      <c r="S585" s="19">
        <v>4.2171037000122E13</v>
      </c>
      <c r="T585" s="45" t="s">
        <v>1443</v>
      </c>
      <c r="U585" s="21"/>
      <c r="V585" s="21"/>
      <c r="W585" s="21"/>
      <c r="X585" s="21"/>
      <c r="Y585" s="21"/>
      <c r="Z585" s="21"/>
      <c r="AA585" s="21"/>
      <c r="AB585" s="21"/>
      <c r="AC585" s="21"/>
    </row>
    <row r="586" ht="18.0" customHeight="1">
      <c r="A586" s="8" t="s">
        <v>1279</v>
      </c>
      <c r="B586" s="9">
        <v>45909.0</v>
      </c>
      <c r="C586" s="68" t="s">
        <v>20</v>
      </c>
      <c r="D586" s="69" t="s">
        <v>768</v>
      </c>
      <c r="E586" s="12" t="s">
        <v>22</v>
      </c>
      <c r="F586" s="13" t="s">
        <v>1266</v>
      </c>
      <c r="G586" s="14">
        <v>3000.0</v>
      </c>
      <c r="H586" s="15"/>
      <c r="I586" s="14"/>
      <c r="J586" s="15"/>
      <c r="K586" s="14"/>
      <c r="L586" s="14">
        <v>900.0</v>
      </c>
      <c r="M586" s="14"/>
      <c r="N586" s="16">
        <v>900.0</v>
      </c>
      <c r="O586" s="3">
        <f t="shared" si="4"/>
        <v>0</v>
      </c>
      <c r="P586" s="56" t="s">
        <v>1817</v>
      </c>
      <c r="Q586" s="18" t="s">
        <v>446</v>
      </c>
      <c r="R586" s="18" t="s">
        <v>379</v>
      </c>
      <c r="S586" s="19" t="s">
        <v>769</v>
      </c>
      <c r="T586" s="45" t="s">
        <v>1560</v>
      </c>
      <c r="U586" s="21"/>
      <c r="V586" s="21"/>
      <c r="W586" s="21"/>
      <c r="X586" s="21"/>
      <c r="Y586" s="21"/>
      <c r="Z586" s="21"/>
      <c r="AA586" s="21"/>
      <c r="AB586" s="21"/>
      <c r="AC586" s="21"/>
    </row>
    <row r="587" ht="18.0" customHeight="1">
      <c r="A587" s="8" t="s">
        <v>1279</v>
      </c>
      <c r="B587" s="9">
        <v>45911.0</v>
      </c>
      <c r="C587" s="68" t="s">
        <v>20</v>
      </c>
      <c r="D587" s="69" t="s">
        <v>388</v>
      </c>
      <c r="E587" s="12" t="s">
        <v>22</v>
      </c>
      <c r="F587" s="13" t="s">
        <v>1266</v>
      </c>
      <c r="G587" s="14">
        <v>2700.0</v>
      </c>
      <c r="H587" s="15"/>
      <c r="I587" s="14"/>
      <c r="J587" s="15"/>
      <c r="K587" s="14"/>
      <c r="L587" s="14">
        <v>1200.0</v>
      </c>
      <c r="M587" s="14"/>
      <c r="N587" s="16">
        <v>1200.0</v>
      </c>
      <c r="O587" s="3">
        <f t="shared" si="4"/>
        <v>0</v>
      </c>
      <c r="P587" s="56" t="s">
        <v>1816</v>
      </c>
      <c r="Q587" s="18" t="s">
        <v>61</v>
      </c>
      <c r="R587" s="18" t="s">
        <v>379</v>
      </c>
      <c r="S587" s="19" t="s">
        <v>389</v>
      </c>
      <c r="T587" s="45" t="s">
        <v>1425</v>
      </c>
      <c r="U587" s="21"/>
      <c r="V587" s="21"/>
      <c r="W587" s="21"/>
      <c r="X587" s="21"/>
      <c r="Y587" s="21"/>
      <c r="Z587" s="21"/>
      <c r="AA587" s="21"/>
      <c r="AB587" s="21"/>
      <c r="AC587" s="21"/>
    </row>
    <row r="588" ht="18.0" customHeight="1">
      <c r="A588" s="8" t="s">
        <v>1279</v>
      </c>
      <c r="B588" s="9">
        <v>45917.0</v>
      </c>
      <c r="C588" s="68" t="s">
        <v>20</v>
      </c>
      <c r="D588" s="69" t="s">
        <v>1276</v>
      </c>
      <c r="E588" s="12" t="s">
        <v>22</v>
      </c>
      <c r="F588" s="13" t="s">
        <v>1818</v>
      </c>
      <c r="G588" s="14">
        <v>1100.0</v>
      </c>
      <c r="H588" s="15"/>
      <c r="I588" s="14"/>
      <c r="J588" s="15"/>
      <c r="K588" s="14"/>
      <c r="L588" s="14">
        <v>480.0</v>
      </c>
      <c r="M588" s="14"/>
      <c r="N588" s="16">
        <v>480.0</v>
      </c>
      <c r="O588" s="3">
        <f t="shared" si="4"/>
        <v>0</v>
      </c>
      <c r="P588" s="56" t="s">
        <v>1816</v>
      </c>
      <c r="Q588" s="18" t="s">
        <v>30</v>
      </c>
      <c r="R588" s="18" t="s">
        <v>379</v>
      </c>
      <c r="S588" s="19" t="s">
        <v>1277</v>
      </c>
      <c r="T588" s="45" t="s">
        <v>1761</v>
      </c>
      <c r="U588" s="21"/>
      <c r="V588" s="21"/>
      <c r="W588" s="21"/>
      <c r="X588" s="21"/>
      <c r="Y588" s="21"/>
      <c r="Z588" s="21"/>
      <c r="AA588" s="21"/>
      <c r="AB588" s="21"/>
      <c r="AC588" s="21"/>
    </row>
    <row r="589" ht="18.0" customHeight="1">
      <c r="A589" s="8" t="s">
        <v>1279</v>
      </c>
      <c r="B589" s="9">
        <v>45918.0</v>
      </c>
      <c r="C589" s="68" t="s">
        <v>20</v>
      </c>
      <c r="D589" s="69" t="s">
        <v>1109</v>
      </c>
      <c r="E589" s="12" t="s">
        <v>22</v>
      </c>
      <c r="F589" s="13" t="s">
        <v>1818</v>
      </c>
      <c r="G589" s="14">
        <v>1500.0</v>
      </c>
      <c r="H589" s="15"/>
      <c r="I589" s="14"/>
      <c r="J589" s="15"/>
      <c r="K589" s="14"/>
      <c r="L589" s="14">
        <v>480.0</v>
      </c>
      <c r="M589" s="14"/>
      <c r="N589" s="16">
        <v>480.0</v>
      </c>
      <c r="O589" s="3">
        <f t="shared" si="4"/>
        <v>0</v>
      </c>
      <c r="P589" s="56" t="s">
        <v>1816</v>
      </c>
      <c r="Q589" s="18" t="s">
        <v>458</v>
      </c>
      <c r="R589" s="18" t="s">
        <v>379</v>
      </c>
      <c r="S589" s="19" t="s">
        <v>1110</v>
      </c>
      <c r="T589" s="45" t="s">
        <v>1695</v>
      </c>
      <c r="U589" s="21"/>
      <c r="V589" s="21"/>
      <c r="W589" s="21"/>
      <c r="X589" s="21"/>
      <c r="Y589" s="21"/>
      <c r="Z589" s="21"/>
      <c r="AA589" s="21"/>
      <c r="AB589" s="21"/>
      <c r="AC589" s="21"/>
    </row>
    <row r="590" ht="18.0" customHeight="1">
      <c r="A590" s="8" t="s">
        <v>1279</v>
      </c>
      <c r="B590" s="9">
        <v>45922.0</v>
      </c>
      <c r="C590" s="68" t="s">
        <v>27</v>
      </c>
      <c r="D590" s="69" t="s">
        <v>56</v>
      </c>
      <c r="E590" s="12" t="s">
        <v>22</v>
      </c>
      <c r="F590" s="13" t="s">
        <v>1266</v>
      </c>
      <c r="G590" s="14"/>
      <c r="H590" s="15"/>
      <c r="I590" s="14"/>
      <c r="J590" s="15"/>
      <c r="K590" s="14"/>
      <c r="L590" s="14">
        <v>1400.0</v>
      </c>
      <c r="M590" s="14"/>
      <c r="N590" s="16">
        <v>1400.0</v>
      </c>
      <c r="O590" s="3">
        <f t="shared" si="4"/>
        <v>0</v>
      </c>
      <c r="P590" s="56" t="s">
        <v>1819</v>
      </c>
      <c r="Q590" s="18" t="s">
        <v>196</v>
      </c>
      <c r="R590" s="18" t="s">
        <v>379</v>
      </c>
      <c r="S590" s="19" t="s">
        <v>57</v>
      </c>
      <c r="T590" s="45" t="s">
        <v>1291</v>
      </c>
      <c r="U590" s="21"/>
      <c r="V590" s="21"/>
      <c r="W590" s="21"/>
      <c r="X590" s="21"/>
      <c r="Y590" s="21"/>
      <c r="Z590" s="21"/>
      <c r="AA590" s="21"/>
      <c r="AB590" s="21"/>
      <c r="AC590" s="21"/>
    </row>
    <row r="591" ht="18.0" customHeight="1">
      <c r="A591" s="8" t="s">
        <v>1279</v>
      </c>
      <c r="B591" s="9">
        <v>45923.0</v>
      </c>
      <c r="C591" s="68" t="s">
        <v>121</v>
      </c>
      <c r="D591" s="69" t="s">
        <v>1091</v>
      </c>
      <c r="E591" s="12" t="s">
        <v>22</v>
      </c>
      <c r="F591" s="13" t="s">
        <v>1818</v>
      </c>
      <c r="G591" s="14">
        <v>1500.0</v>
      </c>
      <c r="H591" s="15"/>
      <c r="I591" s="14"/>
      <c r="J591" s="15"/>
      <c r="K591" s="14"/>
      <c r="L591" s="14">
        <v>980.0</v>
      </c>
      <c r="M591" s="14"/>
      <c r="N591" s="16">
        <v>980.0</v>
      </c>
      <c r="O591" s="3">
        <f t="shared" si="4"/>
        <v>0</v>
      </c>
      <c r="P591" s="56" t="s">
        <v>1816</v>
      </c>
      <c r="Q591" s="18" t="s">
        <v>647</v>
      </c>
      <c r="R591" s="18" t="s">
        <v>379</v>
      </c>
      <c r="S591" s="19" t="s">
        <v>1092</v>
      </c>
      <c r="T591" s="45" t="s">
        <v>1687</v>
      </c>
      <c r="U591" s="21"/>
      <c r="V591" s="21"/>
      <c r="W591" s="21"/>
      <c r="X591" s="21"/>
      <c r="Y591" s="21"/>
      <c r="Z591" s="21"/>
      <c r="AA591" s="21"/>
      <c r="AB591" s="21"/>
      <c r="AC591" s="21"/>
    </row>
    <row r="592" ht="18.0" customHeight="1">
      <c r="A592" s="8" t="s">
        <v>1279</v>
      </c>
      <c r="B592" s="9">
        <v>45925.0</v>
      </c>
      <c r="C592" s="68" t="s">
        <v>20</v>
      </c>
      <c r="D592" s="69" t="s">
        <v>1259</v>
      </c>
      <c r="E592" s="12" t="s">
        <v>22</v>
      </c>
      <c r="F592" s="13" t="s">
        <v>1818</v>
      </c>
      <c r="G592" s="14">
        <v>1100.0</v>
      </c>
      <c r="H592" s="15"/>
      <c r="I592" s="14"/>
      <c r="J592" s="15"/>
      <c r="K592" s="14"/>
      <c r="L592" s="14">
        <v>480.0</v>
      </c>
      <c r="M592" s="14"/>
      <c r="N592" s="16">
        <v>480.0</v>
      </c>
      <c r="O592" s="3">
        <f t="shared" si="4"/>
        <v>0</v>
      </c>
      <c r="P592" s="56" t="s">
        <v>1820</v>
      </c>
      <c r="Q592" s="18" t="s">
        <v>482</v>
      </c>
      <c r="R592" s="18" t="s">
        <v>379</v>
      </c>
      <c r="S592" s="19" t="s">
        <v>1260</v>
      </c>
      <c r="T592" s="45" t="s">
        <v>1755</v>
      </c>
      <c r="U592" s="21"/>
      <c r="V592" s="21"/>
      <c r="W592" s="21"/>
      <c r="X592" s="21"/>
      <c r="Y592" s="21"/>
      <c r="Z592" s="21"/>
      <c r="AA592" s="21"/>
      <c r="AB592" s="21"/>
      <c r="AC592" s="21"/>
    </row>
    <row r="593" ht="18.0" customHeight="1">
      <c r="A593" s="8" t="s">
        <v>1279</v>
      </c>
      <c r="B593" s="9">
        <v>45925.0</v>
      </c>
      <c r="C593" s="68" t="s">
        <v>20</v>
      </c>
      <c r="D593" s="69" t="s">
        <v>1180</v>
      </c>
      <c r="E593" s="12" t="s">
        <v>22</v>
      </c>
      <c r="F593" s="13" t="s">
        <v>1818</v>
      </c>
      <c r="G593" s="14">
        <v>1100.0</v>
      </c>
      <c r="H593" s="15"/>
      <c r="I593" s="14"/>
      <c r="J593" s="15"/>
      <c r="K593" s="14"/>
      <c r="L593" s="14">
        <v>480.0</v>
      </c>
      <c r="M593" s="14"/>
      <c r="N593" s="16">
        <v>480.0</v>
      </c>
      <c r="O593" s="3">
        <f t="shared" si="4"/>
        <v>0</v>
      </c>
      <c r="P593" s="56" t="s">
        <v>1821</v>
      </c>
      <c r="Q593" s="18" t="s">
        <v>482</v>
      </c>
      <c r="R593" s="18" t="s">
        <v>379</v>
      </c>
      <c r="S593" s="19" t="s">
        <v>1181</v>
      </c>
      <c r="T593" s="45" t="s">
        <v>1726</v>
      </c>
      <c r="U593" s="21"/>
      <c r="V593" s="21"/>
      <c r="W593" s="21"/>
      <c r="X593" s="21"/>
      <c r="Y593" s="21"/>
      <c r="Z593" s="21"/>
      <c r="AA593" s="21"/>
      <c r="AB593" s="21"/>
      <c r="AC593" s="21"/>
    </row>
    <row r="594" ht="18.0" customHeight="1">
      <c r="A594" s="8" t="s">
        <v>1279</v>
      </c>
      <c r="B594" s="9">
        <v>45929.0</v>
      </c>
      <c r="C594" s="68" t="s">
        <v>20</v>
      </c>
      <c r="D594" s="69" t="s">
        <v>666</v>
      </c>
      <c r="E594" s="12" t="s">
        <v>22</v>
      </c>
      <c r="F594" s="13" t="s">
        <v>1266</v>
      </c>
      <c r="G594" s="14">
        <v>2260.0</v>
      </c>
      <c r="H594" s="15"/>
      <c r="I594" s="14"/>
      <c r="J594" s="15"/>
      <c r="K594" s="14"/>
      <c r="L594" s="14">
        <v>1200.0</v>
      </c>
      <c r="M594" s="14"/>
      <c r="N594" s="16">
        <v>1200.0</v>
      </c>
      <c r="O594" s="3">
        <f t="shared" si="4"/>
        <v>0</v>
      </c>
      <c r="P594" s="56" t="s">
        <v>1822</v>
      </c>
      <c r="Q594" s="18" t="s">
        <v>596</v>
      </c>
      <c r="R594" s="18" t="s">
        <v>379</v>
      </c>
      <c r="S594" s="19" t="s">
        <v>668</v>
      </c>
      <c r="T594" s="45" t="s">
        <v>1518</v>
      </c>
      <c r="U594" s="21"/>
      <c r="V594" s="21"/>
      <c r="W594" s="21"/>
      <c r="X594" s="21"/>
      <c r="Y594" s="21"/>
      <c r="Z594" s="21"/>
      <c r="AA594" s="21"/>
      <c r="AB594" s="21"/>
      <c r="AC594" s="21"/>
    </row>
    <row r="595" ht="18.0" customHeight="1">
      <c r="A595" s="8" t="s">
        <v>1279</v>
      </c>
      <c r="B595" s="9">
        <v>45929.0</v>
      </c>
      <c r="C595" s="68" t="s">
        <v>20</v>
      </c>
      <c r="D595" s="69" t="s">
        <v>917</v>
      </c>
      <c r="E595" s="12" t="s">
        <v>22</v>
      </c>
      <c r="F595" s="13" t="s">
        <v>1266</v>
      </c>
      <c r="G595" s="14">
        <v>2000.0</v>
      </c>
      <c r="H595" s="15"/>
      <c r="I595" s="14"/>
      <c r="J595" s="15"/>
      <c r="K595" s="14"/>
      <c r="L595" s="14">
        <v>900.0</v>
      </c>
      <c r="M595" s="14"/>
      <c r="N595" s="16">
        <v>900.0</v>
      </c>
      <c r="O595" s="3">
        <f t="shared" si="4"/>
        <v>0</v>
      </c>
      <c r="P595" s="56" t="s">
        <v>1816</v>
      </c>
      <c r="Q595" s="18" t="s">
        <v>596</v>
      </c>
      <c r="R595" s="18" t="s">
        <v>379</v>
      </c>
      <c r="S595" s="19" t="s">
        <v>919</v>
      </c>
      <c r="T595" s="45" t="s">
        <v>1621</v>
      </c>
      <c r="U595" s="21"/>
      <c r="V595" s="21"/>
      <c r="W595" s="21"/>
      <c r="X595" s="21"/>
      <c r="Y595" s="21"/>
      <c r="Z595" s="21"/>
      <c r="AA595" s="21"/>
      <c r="AB595" s="21"/>
      <c r="AC595" s="21"/>
    </row>
    <row r="596" ht="18.0" customHeight="1">
      <c r="A596" s="8" t="s">
        <v>1279</v>
      </c>
      <c r="B596" s="9">
        <v>45930.0</v>
      </c>
      <c r="C596" s="68" t="s">
        <v>20</v>
      </c>
      <c r="D596" s="69" t="s">
        <v>732</v>
      </c>
      <c r="E596" s="12" t="s">
        <v>22</v>
      </c>
      <c r="F596" s="13" t="s">
        <v>1266</v>
      </c>
      <c r="G596" s="14">
        <v>3000.0</v>
      </c>
      <c r="H596" s="15"/>
      <c r="I596" s="14"/>
      <c r="J596" s="15"/>
      <c r="K596" s="14"/>
      <c r="L596" s="14">
        <v>1400.0</v>
      </c>
      <c r="M596" s="14"/>
      <c r="N596" s="16">
        <v>1400.0</v>
      </c>
      <c r="O596" s="3">
        <f t="shared" si="4"/>
        <v>0</v>
      </c>
      <c r="P596" s="56" t="s">
        <v>1816</v>
      </c>
      <c r="Q596" s="18" t="s">
        <v>52</v>
      </c>
      <c r="R596" s="18" t="s">
        <v>379</v>
      </c>
      <c r="S596" s="19" t="s">
        <v>734</v>
      </c>
      <c r="T596" s="45" t="s">
        <v>1545</v>
      </c>
      <c r="U596" s="21"/>
      <c r="V596" s="21"/>
      <c r="W596" s="21"/>
      <c r="X596" s="21"/>
      <c r="Y596" s="21"/>
      <c r="Z596" s="21"/>
      <c r="AA596" s="21"/>
      <c r="AB596" s="21"/>
      <c r="AC596" s="21"/>
    </row>
    <row r="597" ht="18.0" customHeight="1">
      <c r="A597" s="8" t="s">
        <v>1279</v>
      </c>
      <c r="B597" s="9">
        <v>45930.0</v>
      </c>
      <c r="C597" s="68" t="s">
        <v>27</v>
      </c>
      <c r="D597" s="69" t="s">
        <v>58</v>
      </c>
      <c r="E597" s="12" t="s">
        <v>22</v>
      </c>
      <c r="F597" s="13" t="s">
        <v>1818</v>
      </c>
      <c r="G597" s="14">
        <v>1400.0</v>
      </c>
      <c r="H597" s="15"/>
      <c r="I597" s="14"/>
      <c r="J597" s="15"/>
      <c r="K597" s="14"/>
      <c r="L597" s="14">
        <v>980.0</v>
      </c>
      <c r="M597" s="14"/>
      <c r="N597" s="16">
        <v>980.0</v>
      </c>
      <c r="O597" s="3">
        <f t="shared" si="4"/>
        <v>0</v>
      </c>
      <c r="P597" s="56" t="s">
        <v>1823</v>
      </c>
      <c r="Q597" s="18" t="s">
        <v>52</v>
      </c>
      <c r="R597" s="18" t="s">
        <v>379</v>
      </c>
      <c r="S597" s="19" t="s">
        <v>59</v>
      </c>
      <c r="T597" s="45" t="s">
        <v>1292</v>
      </c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17"/>
      <c r="B598" s="51"/>
      <c r="C598" s="52"/>
      <c r="D598" s="53"/>
      <c r="E598" s="70"/>
      <c r="F598" s="32"/>
      <c r="G598" s="14"/>
      <c r="H598" s="14"/>
      <c r="I598" s="14"/>
      <c r="J598" s="14"/>
      <c r="K598" s="14"/>
      <c r="L598" s="14"/>
      <c r="M598" s="14"/>
      <c r="N598" s="16"/>
      <c r="O598" s="54"/>
      <c r="P598" s="17"/>
      <c r="Q598" s="55"/>
      <c r="R598" s="55"/>
      <c r="S598" s="32"/>
      <c r="T598" s="32"/>
      <c r="U598" s="17"/>
      <c r="V598" s="17"/>
      <c r="W598" s="17"/>
      <c r="X598" s="17"/>
      <c r="Y598" s="17"/>
      <c r="Z598" s="17"/>
      <c r="AA598" s="17"/>
      <c r="AB598" s="17"/>
      <c r="AC598" s="1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1" t="s">
        <v>16</v>
      </c>
      <c r="R1" s="1" t="s">
        <v>17</v>
      </c>
      <c r="S1" s="6" t="s">
        <v>18</v>
      </c>
      <c r="T1" s="67" t="s">
        <v>1278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17.25" customHeight="1">
      <c r="A2" s="8" t="s">
        <v>1824</v>
      </c>
      <c r="B2" s="9">
        <v>42795.0</v>
      </c>
      <c r="C2" s="68" t="s">
        <v>20</v>
      </c>
      <c r="D2" s="69" t="s">
        <v>21</v>
      </c>
      <c r="E2" s="12" t="s">
        <v>367</v>
      </c>
      <c r="F2" s="13" t="s">
        <v>23</v>
      </c>
      <c r="G2" s="14"/>
      <c r="H2" s="15">
        <v>1156.0</v>
      </c>
      <c r="I2" s="14"/>
      <c r="J2" s="15">
        <v>1156.0</v>
      </c>
      <c r="K2" s="14"/>
      <c r="L2" s="14"/>
      <c r="M2" s="14"/>
      <c r="N2" s="16"/>
      <c r="O2" s="3">
        <f t="shared" ref="O2:O473" si="1">SUM(J2:M2)-N2</f>
        <v>1156</v>
      </c>
      <c r="P2" s="56"/>
      <c r="Q2" s="18" t="s">
        <v>24</v>
      </c>
      <c r="R2" s="18" t="s">
        <v>25</v>
      </c>
      <c r="S2" s="19" t="s">
        <v>26</v>
      </c>
      <c r="T2" s="45" t="s">
        <v>1280</v>
      </c>
      <c r="U2" s="20"/>
      <c r="V2" s="20"/>
      <c r="W2" s="20"/>
      <c r="X2" s="20"/>
      <c r="Y2" s="20"/>
      <c r="Z2" s="20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ht="17.25" customHeight="1">
      <c r="A3" s="8" t="s">
        <v>1824</v>
      </c>
      <c r="B3" s="9">
        <v>42937.0</v>
      </c>
      <c r="C3" s="68" t="s">
        <v>27</v>
      </c>
      <c r="D3" s="69" t="s">
        <v>28</v>
      </c>
      <c r="E3" s="12" t="s">
        <v>27</v>
      </c>
      <c r="F3" s="13" t="s">
        <v>29</v>
      </c>
      <c r="G3" s="14"/>
      <c r="H3" s="15">
        <v>302.0</v>
      </c>
      <c r="I3" s="14"/>
      <c r="J3" s="15">
        <v>302.0</v>
      </c>
      <c r="K3" s="14"/>
      <c r="L3" s="14"/>
      <c r="M3" s="14"/>
      <c r="N3" s="16"/>
      <c r="O3" s="3">
        <f t="shared" si="1"/>
        <v>302</v>
      </c>
      <c r="P3" s="56"/>
      <c r="Q3" s="18" t="s">
        <v>30</v>
      </c>
      <c r="R3" s="18" t="s">
        <v>31</v>
      </c>
      <c r="S3" s="19" t="s">
        <v>32</v>
      </c>
      <c r="T3" s="45"/>
      <c r="U3" s="20"/>
      <c r="V3" s="20"/>
      <c r="W3" s="20"/>
      <c r="X3" s="20"/>
      <c r="Y3" s="20"/>
      <c r="Z3" s="20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ht="17.25" customHeight="1">
      <c r="A4" s="8" t="s">
        <v>1824</v>
      </c>
      <c r="B4" s="9">
        <v>43160.0</v>
      </c>
      <c r="C4" s="68" t="s">
        <v>27</v>
      </c>
      <c r="D4" s="69" t="s">
        <v>33</v>
      </c>
      <c r="E4" s="12" t="s">
        <v>367</v>
      </c>
      <c r="F4" s="13" t="s">
        <v>23</v>
      </c>
      <c r="G4" s="14"/>
      <c r="H4" s="15">
        <v>724.0</v>
      </c>
      <c r="I4" s="14"/>
      <c r="J4" s="15">
        <v>724.0</v>
      </c>
      <c r="K4" s="14"/>
      <c r="L4" s="14"/>
      <c r="M4" s="14"/>
      <c r="N4" s="16"/>
      <c r="O4" s="3">
        <f t="shared" si="1"/>
        <v>724</v>
      </c>
      <c r="P4" s="56"/>
      <c r="Q4" s="18" t="s">
        <v>34</v>
      </c>
      <c r="R4" s="18" t="s">
        <v>25</v>
      </c>
      <c r="S4" s="19" t="s">
        <v>35</v>
      </c>
      <c r="T4" s="45" t="s">
        <v>1281</v>
      </c>
      <c r="U4" s="20"/>
      <c r="V4" s="20"/>
      <c r="W4" s="20"/>
      <c r="X4" s="20"/>
      <c r="Y4" s="20"/>
      <c r="Z4" s="20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ht="17.25" customHeight="1">
      <c r="A5" s="8" t="s">
        <v>1824</v>
      </c>
      <c r="B5" s="9">
        <v>43160.0</v>
      </c>
      <c r="C5" s="68" t="s">
        <v>27</v>
      </c>
      <c r="D5" s="69" t="s">
        <v>36</v>
      </c>
      <c r="E5" s="12" t="s">
        <v>367</v>
      </c>
      <c r="F5" s="13" t="s">
        <v>23</v>
      </c>
      <c r="G5" s="14"/>
      <c r="H5" s="15">
        <v>1179.0</v>
      </c>
      <c r="I5" s="14"/>
      <c r="J5" s="15">
        <v>1179.0</v>
      </c>
      <c r="K5" s="14"/>
      <c r="L5" s="14"/>
      <c r="M5" s="14"/>
      <c r="N5" s="16"/>
      <c r="O5" s="3">
        <f t="shared" si="1"/>
        <v>1179</v>
      </c>
      <c r="P5" s="56"/>
      <c r="Q5" s="18" t="s">
        <v>30</v>
      </c>
      <c r="R5" s="18" t="s">
        <v>25</v>
      </c>
      <c r="S5" s="19" t="s">
        <v>37</v>
      </c>
      <c r="T5" s="45" t="s">
        <v>1282</v>
      </c>
      <c r="U5" s="20"/>
      <c r="V5" s="20"/>
      <c r="W5" s="20"/>
      <c r="X5" s="20"/>
      <c r="Y5" s="20"/>
      <c r="Z5" s="20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ht="17.25" customHeight="1">
      <c r="A6" s="8" t="s">
        <v>1824</v>
      </c>
      <c r="B6" s="9">
        <v>43160.0</v>
      </c>
      <c r="C6" s="68" t="s">
        <v>27</v>
      </c>
      <c r="D6" s="69" t="s">
        <v>38</v>
      </c>
      <c r="E6" s="12" t="s">
        <v>367</v>
      </c>
      <c r="F6" s="13" t="s">
        <v>39</v>
      </c>
      <c r="G6" s="14"/>
      <c r="H6" s="15">
        <v>441.33</v>
      </c>
      <c r="I6" s="14"/>
      <c r="J6" s="15">
        <v>441.33</v>
      </c>
      <c r="K6" s="14"/>
      <c r="L6" s="14"/>
      <c r="M6" s="14"/>
      <c r="N6" s="16"/>
      <c r="O6" s="3">
        <f t="shared" si="1"/>
        <v>441.33</v>
      </c>
      <c r="P6" s="56"/>
      <c r="Q6" s="18">
        <v>15.0</v>
      </c>
      <c r="R6" s="18" t="s">
        <v>25</v>
      </c>
      <c r="S6" s="19" t="s">
        <v>40</v>
      </c>
      <c r="T6" s="45" t="s">
        <v>1283</v>
      </c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ht="17.25" customHeight="1">
      <c r="A7" s="8" t="s">
        <v>1824</v>
      </c>
      <c r="B7" s="9">
        <v>43160.0</v>
      </c>
      <c r="C7" s="68" t="s">
        <v>27</v>
      </c>
      <c r="D7" s="69" t="s">
        <v>43</v>
      </c>
      <c r="E7" s="12" t="s">
        <v>367</v>
      </c>
      <c r="F7" s="13" t="s">
        <v>23</v>
      </c>
      <c r="G7" s="14"/>
      <c r="H7" s="15">
        <v>1179.0</v>
      </c>
      <c r="I7" s="14"/>
      <c r="J7" s="15">
        <v>1179.0</v>
      </c>
      <c r="K7" s="14"/>
      <c r="L7" s="14"/>
      <c r="M7" s="14"/>
      <c r="N7" s="16"/>
      <c r="O7" s="3">
        <f t="shared" si="1"/>
        <v>1179</v>
      </c>
      <c r="P7" s="56"/>
      <c r="Q7" s="18" t="s">
        <v>30</v>
      </c>
      <c r="R7" s="18" t="s">
        <v>25</v>
      </c>
      <c r="S7" s="19" t="s">
        <v>44</v>
      </c>
      <c r="T7" s="45" t="s">
        <v>1285</v>
      </c>
      <c r="U7" s="20"/>
      <c r="V7" s="20"/>
      <c r="W7" s="20"/>
      <c r="X7" s="20"/>
      <c r="Y7" s="20"/>
      <c r="Z7" s="20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ht="17.25" customHeight="1">
      <c r="A8" s="8" t="s">
        <v>1824</v>
      </c>
      <c r="B8" s="9">
        <v>43160.0</v>
      </c>
      <c r="C8" s="68" t="s">
        <v>27</v>
      </c>
      <c r="D8" s="69" t="s">
        <v>45</v>
      </c>
      <c r="E8" s="12" t="s">
        <v>367</v>
      </c>
      <c r="F8" s="13" t="s">
        <v>29</v>
      </c>
      <c r="G8" s="14"/>
      <c r="H8" s="15">
        <v>283.0</v>
      </c>
      <c r="I8" s="14"/>
      <c r="J8" s="15">
        <v>283.0</v>
      </c>
      <c r="K8" s="14"/>
      <c r="L8" s="14"/>
      <c r="M8" s="14"/>
      <c r="N8" s="16"/>
      <c r="O8" s="3">
        <f t="shared" si="1"/>
        <v>283</v>
      </c>
      <c r="P8" s="56"/>
      <c r="Q8" s="18" t="s">
        <v>30</v>
      </c>
      <c r="R8" s="18" t="s">
        <v>25</v>
      </c>
      <c r="S8" s="19" t="s">
        <v>46</v>
      </c>
      <c r="T8" s="45" t="s">
        <v>1286</v>
      </c>
      <c r="U8" s="20"/>
      <c r="V8" s="20"/>
      <c r="W8" s="20"/>
      <c r="X8" s="20"/>
      <c r="Y8" s="20"/>
      <c r="Z8" s="20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ht="17.25" customHeight="1">
      <c r="A9" s="8" t="s">
        <v>1824</v>
      </c>
      <c r="B9" s="9">
        <v>43160.0</v>
      </c>
      <c r="C9" s="68" t="s">
        <v>27</v>
      </c>
      <c r="D9" s="69" t="s">
        <v>47</v>
      </c>
      <c r="E9" s="12" t="s">
        <v>367</v>
      </c>
      <c r="F9" s="13" t="s">
        <v>39</v>
      </c>
      <c r="G9" s="14"/>
      <c r="H9" s="15">
        <v>425.0</v>
      </c>
      <c r="I9" s="14"/>
      <c r="J9" s="15">
        <v>425.0</v>
      </c>
      <c r="K9" s="14"/>
      <c r="L9" s="14"/>
      <c r="M9" s="14"/>
      <c r="N9" s="16"/>
      <c r="O9" s="3">
        <f t="shared" si="1"/>
        <v>425</v>
      </c>
      <c r="P9" s="56"/>
      <c r="Q9" s="18" t="s">
        <v>34</v>
      </c>
      <c r="R9" s="18" t="s">
        <v>25</v>
      </c>
      <c r="S9" s="19" t="s">
        <v>48</v>
      </c>
      <c r="T9" s="45" t="s">
        <v>1287</v>
      </c>
      <c r="U9" s="20"/>
      <c r="V9" s="20"/>
      <c r="W9" s="20"/>
      <c r="X9" s="20"/>
      <c r="Y9" s="20"/>
      <c r="Z9" s="20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ht="17.25" customHeight="1">
      <c r="A10" s="8" t="s">
        <v>1824</v>
      </c>
      <c r="B10" s="9">
        <v>43160.0</v>
      </c>
      <c r="C10" s="68" t="s">
        <v>27</v>
      </c>
      <c r="D10" s="69" t="s">
        <v>49</v>
      </c>
      <c r="E10" s="12" t="s">
        <v>367</v>
      </c>
      <c r="F10" s="13" t="s">
        <v>23</v>
      </c>
      <c r="G10" s="14"/>
      <c r="H10" s="15">
        <v>1003.0</v>
      </c>
      <c r="I10" s="14"/>
      <c r="J10" s="15">
        <v>1003.0</v>
      </c>
      <c r="K10" s="14"/>
      <c r="L10" s="14"/>
      <c r="M10" s="14"/>
      <c r="N10" s="16"/>
      <c r="O10" s="3">
        <f t="shared" si="1"/>
        <v>1003</v>
      </c>
      <c r="P10" s="56"/>
      <c r="Q10" s="18" t="s">
        <v>34</v>
      </c>
      <c r="R10" s="18" t="s">
        <v>25</v>
      </c>
      <c r="S10" s="19" t="s">
        <v>50</v>
      </c>
      <c r="T10" s="45" t="s">
        <v>1288</v>
      </c>
      <c r="U10" s="20"/>
      <c r="V10" s="20"/>
      <c r="W10" s="20"/>
      <c r="X10" s="20"/>
      <c r="Y10" s="20"/>
      <c r="Z10" s="20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ht="17.25" customHeight="1">
      <c r="A11" s="8" t="s">
        <v>1824</v>
      </c>
      <c r="B11" s="9">
        <v>43160.0</v>
      </c>
      <c r="C11" s="68" t="s">
        <v>27</v>
      </c>
      <c r="D11" s="69" t="s">
        <v>51</v>
      </c>
      <c r="E11" s="12" t="s">
        <v>367</v>
      </c>
      <c r="F11" s="13" t="s">
        <v>23</v>
      </c>
      <c r="G11" s="14"/>
      <c r="H11" s="15">
        <v>1015.0</v>
      </c>
      <c r="I11" s="14"/>
      <c r="J11" s="15">
        <v>1015.0</v>
      </c>
      <c r="K11" s="14"/>
      <c r="L11" s="14"/>
      <c r="M11" s="14"/>
      <c r="N11" s="16"/>
      <c r="O11" s="3">
        <f t="shared" si="1"/>
        <v>1015</v>
      </c>
      <c r="P11" s="56"/>
      <c r="Q11" s="18" t="s">
        <v>52</v>
      </c>
      <c r="R11" s="18" t="s">
        <v>25</v>
      </c>
      <c r="S11" s="19" t="s">
        <v>53</v>
      </c>
      <c r="T11" s="45" t="s">
        <v>1289</v>
      </c>
      <c r="U11" s="20"/>
      <c r="V11" s="20"/>
      <c r="W11" s="20"/>
      <c r="X11" s="20"/>
      <c r="Y11" s="20"/>
      <c r="Z11" s="20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ht="17.25" customHeight="1">
      <c r="A12" s="8" t="s">
        <v>1824</v>
      </c>
      <c r="B12" s="9">
        <v>43160.0</v>
      </c>
      <c r="C12" s="68" t="s">
        <v>27</v>
      </c>
      <c r="D12" s="69" t="s">
        <v>54</v>
      </c>
      <c r="E12" s="12" t="s">
        <v>367</v>
      </c>
      <c r="F12" s="13" t="s">
        <v>39</v>
      </c>
      <c r="G12" s="14"/>
      <c r="H12" s="15">
        <v>425.0</v>
      </c>
      <c r="I12" s="14"/>
      <c r="J12" s="15">
        <v>425.0</v>
      </c>
      <c r="K12" s="14"/>
      <c r="L12" s="14"/>
      <c r="M12" s="14"/>
      <c r="N12" s="16"/>
      <c r="O12" s="3">
        <f t="shared" si="1"/>
        <v>425</v>
      </c>
      <c r="P12" s="56"/>
      <c r="Q12" s="18" t="s">
        <v>34</v>
      </c>
      <c r="R12" s="18" t="s">
        <v>25</v>
      </c>
      <c r="S12" s="19" t="s">
        <v>55</v>
      </c>
      <c r="T12" s="45" t="s">
        <v>1290</v>
      </c>
      <c r="U12" s="20"/>
      <c r="V12" s="20"/>
      <c r="W12" s="20"/>
      <c r="X12" s="20"/>
      <c r="Y12" s="20"/>
      <c r="Z12" s="20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ht="17.25" customHeight="1">
      <c r="A13" s="8" t="s">
        <v>1824</v>
      </c>
      <c r="B13" s="9">
        <v>43160.0</v>
      </c>
      <c r="C13" s="68" t="s">
        <v>27</v>
      </c>
      <c r="D13" s="69" t="s">
        <v>56</v>
      </c>
      <c r="E13" s="12" t="s">
        <v>367</v>
      </c>
      <c r="F13" s="13" t="s">
        <v>23</v>
      </c>
      <c r="G13" s="14"/>
      <c r="H13" s="15">
        <v>1327.0</v>
      </c>
      <c r="I13" s="14"/>
      <c r="J13" s="15">
        <v>1327.0</v>
      </c>
      <c r="K13" s="14"/>
      <c r="L13" s="14"/>
      <c r="M13" s="14">
        <v>359.0</v>
      </c>
      <c r="N13" s="16"/>
      <c r="O13" s="3">
        <f t="shared" si="1"/>
        <v>1686</v>
      </c>
      <c r="P13" s="56"/>
      <c r="Q13" s="18">
        <v>15.0</v>
      </c>
      <c r="R13" s="18" t="s">
        <v>25</v>
      </c>
      <c r="S13" s="19" t="s">
        <v>57</v>
      </c>
      <c r="T13" s="45" t="s">
        <v>1291</v>
      </c>
      <c r="U13" s="20"/>
      <c r="V13" s="20"/>
      <c r="W13" s="20"/>
      <c r="X13" s="20"/>
      <c r="Y13" s="20"/>
      <c r="Z13" s="20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ht="17.25" customHeight="1">
      <c r="A14" s="8" t="s">
        <v>1824</v>
      </c>
      <c r="B14" s="9">
        <v>43160.0</v>
      </c>
      <c r="C14" s="68" t="s">
        <v>20</v>
      </c>
      <c r="D14" s="69" t="s">
        <v>60</v>
      </c>
      <c r="E14" s="12" t="s">
        <v>367</v>
      </c>
      <c r="F14" s="13" t="s">
        <v>39</v>
      </c>
      <c r="G14" s="14"/>
      <c r="H14" s="15">
        <v>1193.0</v>
      </c>
      <c r="I14" s="14"/>
      <c r="J14" s="15">
        <v>1193.0</v>
      </c>
      <c r="K14" s="14">
        <v>350.0</v>
      </c>
      <c r="L14" s="14"/>
      <c r="M14" s="14"/>
      <c r="N14" s="16"/>
      <c r="O14" s="3">
        <f t="shared" si="1"/>
        <v>1543</v>
      </c>
      <c r="P14" s="56"/>
      <c r="Q14" s="18" t="s">
        <v>61</v>
      </c>
      <c r="R14" s="18" t="s">
        <v>25</v>
      </c>
      <c r="S14" s="19" t="s">
        <v>62</v>
      </c>
      <c r="T14" s="45" t="s">
        <v>1293</v>
      </c>
      <c r="U14" s="20"/>
      <c r="V14" s="20"/>
      <c r="W14" s="20"/>
      <c r="X14" s="20"/>
      <c r="Y14" s="20"/>
      <c r="Z14" s="20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ht="17.25" customHeight="1">
      <c r="A15" s="8" t="s">
        <v>1824</v>
      </c>
      <c r="B15" s="9">
        <v>43160.0</v>
      </c>
      <c r="C15" s="68" t="s">
        <v>27</v>
      </c>
      <c r="D15" s="69" t="s">
        <v>63</v>
      </c>
      <c r="E15" s="12" t="s">
        <v>367</v>
      </c>
      <c r="F15" s="13" t="s">
        <v>39</v>
      </c>
      <c r="G15" s="14"/>
      <c r="H15" s="15">
        <v>425.0</v>
      </c>
      <c r="I15" s="14"/>
      <c r="J15" s="15">
        <v>425.0</v>
      </c>
      <c r="K15" s="14"/>
      <c r="L15" s="14"/>
      <c r="M15" s="14"/>
      <c r="N15" s="16"/>
      <c r="O15" s="3">
        <f t="shared" si="1"/>
        <v>425</v>
      </c>
      <c r="P15" s="56"/>
      <c r="Q15" s="18" t="s">
        <v>61</v>
      </c>
      <c r="R15" s="18" t="s">
        <v>25</v>
      </c>
      <c r="S15" s="19" t="s">
        <v>64</v>
      </c>
      <c r="T15" s="45" t="s">
        <v>1294</v>
      </c>
      <c r="U15" s="20"/>
      <c r="V15" s="20"/>
      <c r="W15" s="20"/>
      <c r="X15" s="20"/>
      <c r="Y15" s="20"/>
      <c r="Z15" s="20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ht="17.25" customHeight="1">
      <c r="A16" s="8" t="s">
        <v>1824</v>
      </c>
      <c r="B16" s="9">
        <v>43160.0</v>
      </c>
      <c r="C16" s="68" t="s">
        <v>27</v>
      </c>
      <c r="D16" s="69" t="s">
        <v>65</v>
      </c>
      <c r="E16" s="12" t="s">
        <v>367</v>
      </c>
      <c r="F16" s="13" t="s">
        <v>29</v>
      </c>
      <c r="G16" s="14"/>
      <c r="H16" s="15">
        <v>283.0</v>
      </c>
      <c r="I16" s="14"/>
      <c r="J16" s="15">
        <v>283.0</v>
      </c>
      <c r="K16" s="14"/>
      <c r="L16" s="14">
        <f>550+120</f>
        <v>670</v>
      </c>
      <c r="M16" s="14"/>
      <c r="N16" s="16"/>
      <c r="O16" s="3">
        <f t="shared" si="1"/>
        <v>953</v>
      </c>
      <c r="P16" s="56"/>
      <c r="Q16" s="18" t="s">
        <v>34</v>
      </c>
      <c r="R16" s="18" t="s">
        <v>25</v>
      </c>
      <c r="S16" s="19" t="s">
        <v>66</v>
      </c>
      <c r="T16" s="45" t="s">
        <v>1295</v>
      </c>
      <c r="U16" s="20"/>
      <c r="V16" s="20"/>
      <c r="W16" s="20"/>
      <c r="X16" s="20"/>
      <c r="Y16" s="20"/>
      <c r="Z16" s="20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ht="17.25" customHeight="1">
      <c r="A17" s="8" t="s">
        <v>1824</v>
      </c>
      <c r="B17" s="9">
        <v>43160.0</v>
      </c>
      <c r="C17" s="68" t="s">
        <v>67</v>
      </c>
      <c r="D17" s="69" t="s">
        <v>68</v>
      </c>
      <c r="E17" s="12" t="s">
        <v>367</v>
      </c>
      <c r="F17" s="13" t="s">
        <v>23</v>
      </c>
      <c r="G17" s="14"/>
      <c r="H17" s="15">
        <v>1179.0</v>
      </c>
      <c r="I17" s="14"/>
      <c r="J17" s="15">
        <v>1179.0</v>
      </c>
      <c r="K17" s="14"/>
      <c r="L17" s="14"/>
      <c r="M17" s="14"/>
      <c r="N17" s="16"/>
      <c r="O17" s="3">
        <f t="shared" si="1"/>
        <v>1179</v>
      </c>
      <c r="P17" s="56"/>
      <c r="Q17" s="18" t="s">
        <v>30</v>
      </c>
      <c r="R17" s="18" t="s">
        <v>25</v>
      </c>
      <c r="S17" s="19" t="s">
        <v>69</v>
      </c>
      <c r="T17" s="45" t="s">
        <v>1296</v>
      </c>
      <c r="U17" s="20"/>
      <c r="V17" s="20"/>
      <c r="W17" s="20"/>
      <c r="X17" s="20"/>
      <c r="Y17" s="20"/>
      <c r="Z17" s="20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ht="17.25" customHeight="1">
      <c r="A18" s="8" t="s">
        <v>1824</v>
      </c>
      <c r="B18" s="9">
        <v>43160.0</v>
      </c>
      <c r="C18" s="68" t="s">
        <v>27</v>
      </c>
      <c r="D18" s="69" t="s">
        <v>70</v>
      </c>
      <c r="E18" s="12" t="s">
        <v>367</v>
      </c>
      <c r="F18" s="13" t="s">
        <v>29</v>
      </c>
      <c r="G18" s="14"/>
      <c r="H18" s="15">
        <v>283.0</v>
      </c>
      <c r="I18" s="14"/>
      <c r="J18" s="15">
        <v>283.0</v>
      </c>
      <c r="K18" s="14"/>
      <c r="L18" s="14"/>
      <c r="M18" s="14"/>
      <c r="N18" s="16"/>
      <c r="O18" s="3">
        <f t="shared" si="1"/>
        <v>283</v>
      </c>
      <c r="P18" s="56"/>
      <c r="Q18" s="18" t="s">
        <v>34</v>
      </c>
      <c r="R18" s="18" t="s">
        <v>25</v>
      </c>
      <c r="S18" s="19" t="s">
        <v>71</v>
      </c>
      <c r="T18" s="45" t="s">
        <v>1297</v>
      </c>
      <c r="U18" s="20"/>
      <c r="V18" s="20"/>
      <c r="W18" s="20"/>
      <c r="X18" s="20"/>
      <c r="Y18" s="20"/>
      <c r="Z18" s="20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</row>
    <row r="19" ht="17.25" customHeight="1">
      <c r="A19" s="8" t="s">
        <v>1824</v>
      </c>
      <c r="B19" s="9">
        <v>43160.0</v>
      </c>
      <c r="C19" s="68" t="s">
        <v>20</v>
      </c>
      <c r="D19" s="69" t="s">
        <v>72</v>
      </c>
      <c r="E19" s="12" t="s">
        <v>367</v>
      </c>
      <c r="F19" s="13" t="s">
        <v>39</v>
      </c>
      <c r="G19" s="14"/>
      <c r="H19" s="15">
        <v>1013.0</v>
      </c>
      <c r="I19" s="14"/>
      <c r="J19" s="15">
        <v>1013.0</v>
      </c>
      <c r="K19" s="14"/>
      <c r="L19" s="14"/>
      <c r="M19" s="14"/>
      <c r="N19" s="16"/>
      <c r="O19" s="3">
        <f t="shared" si="1"/>
        <v>1013</v>
      </c>
      <c r="P19" s="56"/>
      <c r="Q19" s="18">
        <v>11.0</v>
      </c>
      <c r="R19" s="18" t="s">
        <v>25</v>
      </c>
      <c r="S19" s="19" t="s">
        <v>73</v>
      </c>
      <c r="T19" s="45" t="s">
        <v>1298</v>
      </c>
      <c r="U19" s="20"/>
      <c r="V19" s="20"/>
      <c r="W19" s="20"/>
      <c r="X19" s="20"/>
      <c r="Y19" s="20"/>
      <c r="Z19" s="20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ht="17.25" customHeight="1">
      <c r="A20" s="8" t="s">
        <v>1824</v>
      </c>
      <c r="B20" s="9">
        <v>43160.0</v>
      </c>
      <c r="C20" s="68" t="s">
        <v>67</v>
      </c>
      <c r="D20" s="69" t="s">
        <v>74</v>
      </c>
      <c r="E20" s="12" t="s">
        <v>367</v>
      </c>
      <c r="F20" s="13" t="s">
        <v>23</v>
      </c>
      <c r="G20" s="14"/>
      <c r="H20" s="15">
        <v>761.0</v>
      </c>
      <c r="I20" s="14"/>
      <c r="J20" s="15">
        <v>761.0</v>
      </c>
      <c r="K20" s="14"/>
      <c r="L20" s="14"/>
      <c r="M20" s="14"/>
      <c r="N20" s="16"/>
      <c r="O20" s="3">
        <f t="shared" si="1"/>
        <v>761</v>
      </c>
      <c r="P20" s="56"/>
      <c r="Q20" s="18" t="s">
        <v>30</v>
      </c>
      <c r="R20" s="18" t="s">
        <v>25</v>
      </c>
      <c r="S20" s="19" t="s">
        <v>75</v>
      </c>
      <c r="T20" s="45" t="s">
        <v>1299</v>
      </c>
      <c r="U20" s="20"/>
      <c r="V20" s="20"/>
      <c r="W20" s="20"/>
      <c r="X20" s="20"/>
      <c r="Y20" s="20"/>
      <c r="Z20" s="20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ht="17.25" customHeight="1">
      <c r="A21" s="8" t="s">
        <v>1824</v>
      </c>
      <c r="B21" s="9">
        <v>43356.0</v>
      </c>
      <c r="C21" s="68" t="s">
        <v>27</v>
      </c>
      <c r="D21" s="69" t="s">
        <v>76</v>
      </c>
      <c r="E21" s="12" t="s">
        <v>367</v>
      </c>
      <c r="F21" s="13" t="s">
        <v>23</v>
      </c>
      <c r="G21" s="14"/>
      <c r="H21" s="15">
        <v>1138.0</v>
      </c>
      <c r="I21" s="14"/>
      <c r="J21" s="15">
        <v>1138.0</v>
      </c>
      <c r="K21" s="14"/>
      <c r="L21" s="14"/>
      <c r="M21" s="14"/>
      <c r="N21" s="16"/>
      <c r="O21" s="3">
        <f t="shared" si="1"/>
        <v>1138</v>
      </c>
      <c r="P21" s="56"/>
      <c r="Q21" s="18" t="s">
        <v>34</v>
      </c>
      <c r="R21" s="18" t="s">
        <v>25</v>
      </c>
      <c r="S21" s="19" t="s">
        <v>77</v>
      </c>
      <c r="T21" s="45" t="s">
        <v>1300</v>
      </c>
      <c r="U21" s="20"/>
      <c r="V21" s="20"/>
      <c r="W21" s="20"/>
      <c r="X21" s="20"/>
      <c r="Y21" s="20"/>
      <c r="Z21" s="20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</row>
    <row r="22" ht="17.25" customHeight="1">
      <c r="A22" s="8" t="s">
        <v>1824</v>
      </c>
      <c r="B22" s="9">
        <v>43586.0</v>
      </c>
      <c r="C22" s="68" t="s">
        <v>27</v>
      </c>
      <c r="D22" s="69" t="s">
        <v>78</v>
      </c>
      <c r="E22" s="12" t="s">
        <v>367</v>
      </c>
      <c r="F22" s="13" t="s">
        <v>39</v>
      </c>
      <c r="G22" s="14"/>
      <c r="H22" s="15">
        <v>569.0</v>
      </c>
      <c r="I22" s="14"/>
      <c r="J22" s="15">
        <v>569.0</v>
      </c>
      <c r="K22" s="14"/>
      <c r="L22" s="14"/>
      <c r="M22" s="14">
        <v>275.0</v>
      </c>
      <c r="N22" s="16"/>
      <c r="O22" s="3">
        <f t="shared" si="1"/>
        <v>844</v>
      </c>
      <c r="P22" s="56"/>
      <c r="Q22" s="18">
        <v>11.0</v>
      </c>
      <c r="R22" s="18" t="s">
        <v>25</v>
      </c>
      <c r="S22" s="19" t="s">
        <v>79</v>
      </c>
      <c r="T22" s="45" t="s">
        <v>1301</v>
      </c>
      <c r="U22" s="20"/>
      <c r="V22" s="20"/>
      <c r="W22" s="20"/>
      <c r="X22" s="20"/>
      <c r="Y22" s="20"/>
      <c r="Z22" s="20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ht="17.25" customHeight="1">
      <c r="A23" s="8" t="s">
        <v>1824</v>
      </c>
      <c r="B23" s="9">
        <v>43586.0</v>
      </c>
      <c r="C23" s="68" t="s">
        <v>27</v>
      </c>
      <c r="D23" s="69" t="s">
        <v>80</v>
      </c>
      <c r="E23" s="12" t="s">
        <v>367</v>
      </c>
      <c r="F23" s="13" t="s">
        <v>29</v>
      </c>
      <c r="G23" s="14"/>
      <c r="H23" s="15">
        <v>283.0</v>
      </c>
      <c r="I23" s="14"/>
      <c r="J23" s="15">
        <v>283.0</v>
      </c>
      <c r="K23" s="14"/>
      <c r="L23" s="14"/>
      <c r="M23" s="14"/>
      <c r="N23" s="16"/>
      <c r="O23" s="3">
        <f t="shared" si="1"/>
        <v>283</v>
      </c>
      <c r="P23" s="56"/>
      <c r="Q23" s="18" t="s">
        <v>34</v>
      </c>
      <c r="R23" s="18" t="s">
        <v>25</v>
      </c>
      <c r="S23" s="19" t="s">
        <v>81</v>
      </c>
      <c r="T23" s="45" t="s">
        <v>1302</v>
      </c>
      <c r="U23" s="20"/>
      <c r="V23" s="20"/>
      <c r="W23" s="20"/>
      <c r="X23" s="20"/>
      <c r="Y23" s="20"/>
      <c r="Z23" s="20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ht="17.25" customHeight="1">
      <c r="A24" s="8" t="s">
        <v>1824</v>
      </c>
      <c r="B24" s="9">
        <v>43586.0</v>
      </c>
      <c r="C24" s="68" t="s">
        <v>27</v>
      </c>
      <c r="D24" s="69" t="s">
        <v>82</v>
      </c>
      <c r="E24" s="12" t="s">
        <v>367</v>
      </c>
      <c r="F24" s="13" t="s">
        <v>29</v>
      </c>
      <c r="G24" s="14"/>
      <c r="H24" s="15">
        <v>354.0</v>
      </c>
      <c r="I24" s="14"/>
      <c r="J24" s="15">
        <v>354.0</v>
      </c>
      <c r="K24" s="14"/>
      <c r="L24" s="14"/>
      <c r="M24" s="14"/>
      <c r="N24" s="16"/>
      <c r="O24" s="3">
        <f t="shared" si="1"/>
        <v>354</v>
      </c>
      <c r="P24" s="56"/>
      <c r="Q24" s="18">
        <v>15.0</v>
      </c>
      <c r="R24" s="18" t="s">
        <v>25</v>
      </c>
      <c r="S24" s="19" t="s">
        <v>83</v>
      </c>
      <c r="T24" s="45" t="s">
        <v>1303</v>
      </c>
      <c r="U24" s="20"/>
      <c r="V24" s="20"/>
      <c r="W24" s="20"/>
      <c r="X24" s="20"/>
      <c r="Y24" s="20"/>
      <c r="Z24" s="20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ht="17.25" customHeight="1">
      <c r="A25" s="8" t="s">
        <v>1824</v>
      </c>
      <c r="B25" s="9">
        <v>43593.0</v>
      </c>
      <c r="C25" s="68" t="s">
        <v>27</v>
      </c>
      <c r="D25" s="69" t="s">
        <v>84</v>
      </c>
      <c r="E25" s="12" t="s">
        <v>367</v>
      </c>
      <c r="F25" s="13" t="s">
        <v>29</v>
      </c>
      <c r="G25" s="14"/>
      <c r="H25" s="15">
        <v>528.33</v>
      </c>
      <c r="I25" s="14"/>
      <c r="J25" s="15">
        <v>528.33</v>
      </c>
      <c r="K25" s="14"/>
      <c r="L25" s="14"/>
      <c r="M25" s="14"/>
      <c r="N25" s="16"/>
      <c r="O25" s="3">
        <f t="shared" si="1"/>
        <v>528.33</v>
      </c>
      <c r="P25" s="56"/>
      <c r="Q25" s="18" t="s">
        <v>52</v>
      </c>
      <c r="R25" s="18" t="s">
        <v>25</v>
      </c>
      <c r="S25" s="19" t="s">
        <v>85</v>
      </c>
      <c r="T25" s="45" t="s">
        <v>1304</v>
      </c>
      <c r="U25" s="20"/>
      <c r="V25" s="20"/>
      <c r="W25" s="20"/>
      <c r="X25" s="20"/>
      <c r="Y25" s="20"/>
      <c r="Z25" s="20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ht="17.25" customHeight="1">
      <c r="A26" s="8" t="s">
        <v>1824</v>
      </c>
      <c r="B26" s="9">
        <v>43593.0</v>
      </c>
      <c r="C26" s="68" t="s">
        <v>27</v>
      </c>
      <c r="D26" s="69" t="s">
        <v>86</v>
      </c>
      <c r="E26" s="12" t="s">
        <v>367</v>
      </c>
      <c r="F26" s="13" t="s">
        <v>29</v>
      </c>
      <c r="G26" s="14"/>
      <c r="H26" s="15">
        <v>283.0</v>
      </c>
      <c r="I26" s="14"/>
      <c r="J26" s="15">
        <v>283.0</v>
      </c>
      <c r="K26" s="14"/>
      <c r="L26" s="14"/>
      <c r="M26" s="14"/>
      <c r="N26" s="16"/>
      <c r="O26" s="3">
        <f t="shared" si="1"/>
        <v>283</v>
      </c>
      <c r="P26" s="56"/>
      <c r="Q26" s="18" t="s">
        <v>30</v>
      </c>
      <c r="R26" s="18" t="s">
        <v>25</v>
      </c>
      <c r="S26" s="19" t="s">
        <v>87</v>
      </c>
      <c r="T26" s="45" t="s">
        <v>1305</v>
      </c>
      <c r="U26" s="20"/>
      <c r="V26" s="20"/>
      <c r="W26" s="20"/>
      <c r="X26" s="20"/>
      <c r="Y26" s="20"/>
      <c r="Z26" s="20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ht="17.25" customHeight="1">
      <c r="A27" s="8" t="s">
        <v>1824</v>
      </c>
      <c r="B27" s="9">
        <v>43593.0</v>
      </c>
      <c r="C27" s="68" t="s">
        <v>27</v>
      </c>
      <c r="D27" s="69" t="s">
        <v>88</v>
      </c>
      <c r="E27" s="12" t="s">
        <v>367</v>
      </c>
      <c r="F27" s="13" t="s">
        <v>29</v>
      </c>
      <c r="G27" s="14"/>
      <c r="H27" s="15">
        <v>326.67</v>
      </c>
      <c r="I27" s="14"/>
      <c r="J27" s="15">
        <v>326.67</v>
      </c>
      <c r="K27" s="14"/>
      <c r="L27" s="14"/>
      <c r="M27" s="14"/>
      <c r="N27" s="16"/>
      <c r="O27" s="3">
        <f t="shared" si="1"/>
        <v>326.67</v>
      </c>
      <c r="P27" s="56"/>
      <c r="Q27" s="18">
        <v>15.0</v>
      </c>
      <c r="R27" s="18" t="s">
        <v>25</v>
      </c>
      <c r="S27" s="19" t="s">
        <v>89</v>
      </c>
      <c r="T27" s="45" t="s">
        <v>1306</v>
      </c>
      <c r="U27" s="20"/>
      <c r="V27" s="20"/>
      <c r="W27" s="20"/>
      <c r="X27" s="20"/>
      <c r="Y27" s="20"/>
      <c r="Z27" s="20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ht="17.25" customHeight="1">
      <c r="A28" s="8" t="s">
        <v>1824</v>
      </c>
      <c r="B28" s="9">
        <v>43600.0</v>
      </c>
      <c r="C28" s="68" t="s">
        <v>27</v>
      </c>
      <c r="D28" s="69" t="s">
        <v>90</v>
      </c>
      <c r="E28" s="12" t="s">
        <v>367</v>
      </c>
      <c r="F28" s="13" t="s">
        <v>29</v>
      </c>
      <c r="G28" s="14"/>
      <c r="H28" s="15">
        <v>283.0</v>
      </c>
      <c r="I28" s="14"/>
      <c r="J28" s="15">
        <v>283.0</v>
      </c>
      <c r="K28" s="14"/>
      <c r="L28" s="14"/>
      <c r="M28" s="14">
        <v>410.0</v>
      </c>
      <c r="N28" s="16"/>
      <c r="O28" s="3">
        <f t="shared" si="1"/>
        <v>693</v>
      </c>
      <c r="P28" s="56"/>
      <c r="Q28" s="18" t="s">
        <v>34</v>
      </c>
      <c r="R28" s="18" t="s">
        <v>25</v>
      </c>
      <c r="S28" s="19" t="s">
        <v>91</v>
      </c>
      <c r="T28" s="45" t="s">
        <v>1307</v>
      </c>
      <c r="U28" s="20"/>
      <c r="V28" s="20"/>
      <c r="W28" s="20"/>
      <c r="X28" s="20"/>
      <c r="Y28" s="20"/>
      <c r="Z28" s="20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ht="17.25" customHeight="1">
      <c r="A29" s="8" t="s">
        <v>1824</v>
      </c>
      <c r="B29" s="9">
        <v>43606.0</v>
      </c>
      <c r="C29" s="68" t="s">
        <v>20</v>
      </c>
      <c r="D29" s="69" t="s">
        <v>95</v>
      </c>
      <c r="E29" s="12" t="s">
        <v>367</v>
      </c>
      <c r="F29" s="13" t="s">
        <v>23</v>
      </c>
      <c r="G29" s="14"/>
      <c r="H29" s="15">
        <v>1179.0</v>
      </c>
      <c r="I29" s="14"/>
      <c r="J29" s="15">
        <v>1179.0</v>
      </c>
      <c r="K29" s="14"/>
      <c r="L29" s="14"/>
      <c r="M29" s="14">
        <v>410.0</v>
      </c>
      <c r="N29" s="16"/>
      <c r="O29" s="3">
        <f t="shared" si="1"/>
        <v>1589</v>
      </c>
      <c r="P29" s="56"/>
      <c r="Q29" s="18" t="s">
        <v>34</v>
      </c>
      <c r="R29" s="18" t="s">
        <v>25</v>
      </c>
      <c r="S29" s="19" t="s">
        <v>96</v>
      </c>
      <c r="T29" s="45" t="s">
        <v>1308</v>
      </c>
      <c r="U29" s="20"/>
      <c r="V29" s="20"/>
      <c r="W29" s="20"/>
      <c r="X29" s="20"/>
      <c r="Y29" s="20"/>
      <c r="Z29" s="20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ht="17.25" customHeight="1">
      <c r="A30" s="8" t="s">
        <v>1824</v>
      </c>
      <c r="B30" s="9">
        <v>43606.0</v>
      </c>
      <c r="C30" s="68" t="s">
        <v>20</v>
      </c>
      <c r="D30" s="69" t="s">
        <v>97</v>
      </c>
      <c r="E30" s="12" t="s">
        <v>367</v>
      </c>
      <c r="F30" s="13" t="s">
        <v>29</v>
      </c>
      <c r="G30" s="14"/>
      <c r="H30" s="15">
        <v>284.33</v>
      </c>
      <c r="I30" s="14"/>
      <c r="J30" s="15">
        <v>284.33</v>
      </c>
      <c r="K30" s="14"/>
      <c r="L30" s="14"/>
      <c r="M30" s="14"/>
      <c r="N30" s="16"/>
      <c r="O30" s="3">
        <f t="shared" si="1"/>
        <v>284.33</v>
      </c>
      <c r="P30" s="56"/>
      <c r="Q30" s="18" t="s">
        <v>34</v>
      </c>
      <c r="R30" s="18" t="s">
        <v>25</v>
      </c>
      <c r="S30" s="19" t="s">
        <v>98</v>
      </c>
      <c r="T30" s="45" t="s">
        <v>1309</v>
      </c>
      <c r="U30" s="20"/>
      <c r="V30" s="20"/>
      <c r="W30" s="20"/>
      <c r="X30" s="20"/>
      <c r="Y30" s="20"/>
      <c r="Z30" s="20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ht="17.25" customHeight="1">
      <c r="A31" s="8" t="s">
        <v>1824</v>
      </c>
      <c r="B31" s="9">
        <v>43619.0</v>
      </c>
      <c r="C31" s="68" t="s">
        <v>27</v>
      </c>
      <c r="D31" s="69" t="s">
        <v>99</v>
      </c>
      <c r="E31" s="12" t="s">
        <v>100</v>
      </c>
      <c r="F31" s="13" t="s">
        <v>29</v>
      </c>
      <c r="G31" s="14"/>
      <c r="H31" s="15">
        <v>283.0</v>
      </c>
      <c r="I31" s="14"/>
      <c r="J31" s="15">
        <v>283.0</v>
      </c>
      <c r="K31" s="14"/>
      <c r="L31" s="14"/>
      <c r="M31" s="14"/>
      <c r="N31" s="16"/>
      <c r="O31" s="3">
        <f t="shared" si="1"/>
        <v>283</v>
      </c>
      <c r="P31" s="56"/>
      <c r="Q31" s="18" t="s">
        <v>101</v>
      </c>
      <c r="R31" s="18" t="s">
        <v>31</v>
      </c>
      <c r="S31" s="19" t="s">
        <v>102</v>
      </c>
      <c r="T31" s="45" t="s">
        <v>1310</v>
      </c>
      <c r="U31" s="20"/>
      <c r="V31" s="20"/>
      <c r="W31" s="20"/>
      <c r="X31" s="20"/>
      <c r="Y31" s="20"/>
      <c r="Z31" s="20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ht="17.25" customHeight="1">
      <c r="A32" s="8" t="s">
        <v>1824</v>
      </c>
      <c r="B32" s="9">
        <v>43619.0</v>
      </c>
      <c r="C32" s="68" t="s">
        <v>27</v>
      </c>
      <c r="D32" s="69" t="s">
        <v>103</v>
      </c>
      <c r="E32" s="12" t="s">
        <v>367</v>
      </c>
      <c r="F32" s="13" t="s">
        <v>29</v>
      </c>
      <c r="G32" s="14"/>
      <c r="H32" s="15">
        <v>283.0</v>
      </c>
      <c r="I32" s="14"/>
      <c r="J32" s="15">
        <v>283.0</v>
      </c>
      <c r="K32" s="14"/>
      <c r="L32" s="14"/>
      <c r="M32" s="14"/>
      <c r="N32" s="16"/>
      <c r="O32" s="3">
        <f t="shared" si="1"/>
        <v>283</v>
      </c>
      <c r="P32" s="56"/>
      <c r="Q32" s="18" t="s">
        <v>34</v>
      </c>
      <c r="R32" s="18" t="s">
        <v>25</v>
      </c>
      <c r="S32" s="19" t="s">
        <v>104</v>
      </c>
      <c r="T32" s="45" t="s">
        <v>1311</v>
      </c>
      <c r="U32" s="20"/>
      <c r="V32" s="20"/>
      <c r="W32" s="20"/>
      <c r="X32" s="20"/>
      <c r="Y32" s="20"/>
      <c r="Z32" s="20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ht="17.25" customHeight="1">
      <c r="A33" s="8" t="s">
        <v>1824</v>
      </c>
      <c r="B33" s="9">
        <v>43633.0</v>
      </c>
      <c r="C33" s="68" t="s">
        <v>27</v>
      </c>
      <c r="D33" s="69" t="s">
        <v>105</v>
      </c>
      <c r="E33" s="12" t="s">
        <v>367</v>
      </c>
      <c r="F33" s="13" t="s">
        <v>29</v>
      </c>
      <c r="G33" s="14"/>
      <c r="H33" s="15">
        <v>283.0</v>
      </c>
      <c r="I33" s="14"/>
      <c r="J33" s="15">
        <v>283.0</v>
      </c>
      <c r="K33" s="14"/>
      <c r="L33" s="14"/>
      <c r="M33" s="14"/>
      <c r="N33" s="16"/>
      <c r="O33" s="3">
        <f t="shared" si="1"/>
        <v>283</v>
      </c>
      <c r="P33" s="56"/>
      <c r="Q33" s="18" t="s">
        <v>61</v>
      </c>
      <c r="R33" s="18" t="s">
        <v>25</v>
      </c>
      <c r="S33" s="19" t="s">
        <v>106</v>
      </c>
      <c r="T33" s="45" t="s">
        <v>1312</v>
      </c>
      <c r="U33" s="20"/>
      <c r="V33" s="20"/>
      <c r="W33" s="20"/>
      <c r="X33" s="20"/>
      <c r="Y33" s="20"/>
      <c r="Z33" s="20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ht="17.25" customHeight="1">
      <c r="A34" s="8" t="s">
        <v>1824</v>
      </c>
      <c r="B34" s="9">
        <v>43643.0</v>
      </c>
      <c r="C34" s="68" t="s">
        <v>27</v>
      </c>
      <c r="D34" s="69" t="s">
        <v>107</v>
      </c>
      <c r="E34" s="12" t="s">
        <v>367</v>
      </c>
      <c r="F34" s="13" t="s">
        <v>29</v>
      </c>
      <c r="G34" s="14"/>
      <c r="H34" s="15">
        <v>283.0</v>
      </c>
      <c r="I34" s="14"/>
      <c r="J34" s="15">
        <v>283.0</v>
      </c>
      <c r="K34" s="14"/>
      <c r="L34" s="14"/>
      <c r="M34" s="14"/>
      <c r="N34" s="16"/>
      <c r="O34" s="3">
        <f t="shared" si="1"/>
        <v>283</v>
      </c>
      <c r="P34" s="56"/>
      <c r="Q34" s="18" t="s">
        <v>34</v>
      </c>
      <c r="R34" s="18" t="s">
        <v>25</v>
      </c>
      <c r="S34" s="19" t="s">
        <v>108</v>
      </c>
      <c r="T34" s="45" t="s">
        <v>1313</v>
      </c>
      <c r="U34" s="20"/>
      <c r="V34" s="20"/>
      <c r="W34" s="20"/>
      <c r="X34" s="20"/>
      <c r="Y34" s="20"/>
      <c r="Z34" s="20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ht="17.25" customHeight="1">
      <c r="A35" s="8" t="s">
        <v>1824</v>
      </c>
      <c r="B35" s="9">
        <v>43649.0</v>
      </c>
      <c r="C35" s="68" t="s">
        <v>27</v>
      </c>
      <c r="D35" s="69" t="s">
        <v>109</v>
      </c>
      <c r="E35" s="12" t="s">
        <v>367</v>
      </c>
      <c r="F35" s="13" t="s">
        <v>29</v>
      </c>
      <c r="G35" s="14"/>
      <c r="H35" s="15">
        <v>283.0</v>
      </c>
      <c r="I35" s="14"/>
      <c r="J35" s="15">
        <v>283.0</v>
      </c>
      <c r="K35" s="14"/>
      <c r="L35" s="14"/>
      <c r="M35" s="14"/>
      <c r="N35" s="16"/>
      <c r="O35" s="3">
        <f t="shared" si="1"/>
        <v>283</v>
      </c>
      <c r="P35" s="56"/>
      <c r="Q35" s="18" t="s">
        <v>30</v>
      </c>
      <c r="R35" s="18" t="s">
        <v>25</v>
      </c>
      <c r="S35" s="19" t="s">
        <v>110</v>
      </c>
      <c r="T35" s="45" t="s">
        <v>1314</v>
      </c>
      <c r="U35" s="20"/>
      <c r="V35" s="20"/>
      <c r="W35" s="20"/>
      <c r="X35" s="20"/>
      <c r="Y35" s="20"/>
      <c r="Z35" s="20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ht="17.25" customHeight="1">
      <c r="A36" s="8" t="s">
        <v>1824</v>
      </c>
      <c r="B36" s="9">
        <v>43649.0</v>
      </c>
      <c r="C36" s="68" t="s">
        <v>20</v>
      </c>
      <c r="D36" s="69" t="s">
        <v>111</v>
      </c>
      <c r="E36" s="12" t="s">
        <v>367</v>
      </c>
      <c r="F36" s="13" t="s">
        <v>29</v>
      </c>
      <c r="G36" s="14"/>
      <c r="H36" s="15">
        <v>283.0</v>
      </c>
      <c r="I36" s="14"/>
      <c r="J36" s="15">
        <v>283.0</v>
      </c>
      <c r="K36" s="14"/>
      <c r="L36" s="14"/>
      <c r="M36" s="14"/>
      <c r="N36" s="16"/>
      <c r="O36" s="3">
        <f t="shared" si="1"/>
        <v>283</v>
      </c>
      <c r="P36" s="56"/>
      <c r="Q36" s="18" t="s">
        <v>34</v>
      </c>
      <c r="R36" s="18" t="s">
        <v>25</v>
      </c>
      <c r="S36" s="19" t="s">
        <v>112</v>
      </c>
      <c r="T36" s="45" t="s">
        <v>1315</v>
      </c>
      <c r="U36" s="20"/>
      <c r="V36" s="20"/>
      <c r="W36" s="20"/>
      <c r="X36" s="20"/>
      <c r="Y36" s="20"/>
      <c r="Z36" s="20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ht="17.25" customHeight="1">
      <c r="A37" s="8" t="s">
        <v>1824</v>
      </c>
      <c r="B37" s="9">
        <v>43656.0</v>
      </c>
      <c r="C37" s="68" t="s">
        <v>27</v>
      </c>
      <c r="D37" s="69" t="s">
        <v>113</v>
      </c>
      <c r="E37" s="12" t="s">
        <v>367</v>
      </c>
      <c r="F37" s="13" t="s">
        <v>23</v>
      </c>
      <c r="G37" s="14"/>
      <c r="H37" s="15">
        <v>1179.0</v>
      </c>
      <c r="I37" s="14"/>
      <c r="J37" s="15">
        <v>1179.0</v>
      </c>
      <c r="K37" s="14"/>
      <c r="L37" s="14"/>
      <c r="M37" s="14"/>
      <c r="N37" s="16"/>
      <c r="O37" s="3">
        <f t="shared" si="1"/>
        <v>1179</v>
      </c>
      <c r="P37" s="56"/>
      <c r="Q37" s="18" t="s">
        <v>61</v>
      </c>
      <c r="R37" s="18" t="s">
        <v>25</v>
      </c>
      <c r="S37" s="19" t="s">
        <v>114</v>
      </c>
      <c r="T37" s="45" t="s">
        <v>1316</v>
      </c>
      <c r="U37" s="20"/>
      <c r="V37" s="20"/>
      <c r="W37" s="20"/>
      <c r="X37" s="20"/>
      <c r="Y37" s="20"/>
      <c r="Z37" s="20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ht="17.25" customHeight="1">
      <c r="A38" s="8" t="s">
        <v>1824</v>
      </c>
      <c r="B38" s="9">
        <v>43656.0</v>
      </c>
      <c r="C38" s="68" t="s">
        <v>27</v>
      </c>
      <c r="D38" s="69" t="s">
        <v>115</v>
      </c>
      <c r="E38" s="12" t="s">
        <v>367</v>
      </c>
      <c r="F38" s="13" t="s">
        <v>23</v>
      </c>
      <c r="G38" s="14"/>
      <c r="H38" s="15">
        <v>1179.0</v>
      </c>
      <c r="I38" s="14"/>
      <c r="J38" s="15">
        <v>1179.0</v>
      </c>
      <c r="K38" s="14"/>
      <c r="L38" s="14"/>
      <c r="M38" s="14"/>
      <c r="N38" s="16"/>
      <c r="O38" s="3">
        <f t="shared" si="1"/>
        <v>1179</v>
      </c>
      <c r="P38" s="56"/>
      <c r="Q38" s="18" t="s">
        <v>34</v>
      </c>
      <c r="R38" s="18" t="s">
        <v>25</v>
      </c>
      <c r="S38" s="19" t="s">
        <v>116</v>
      </c>
      <c r="T38" s="45" t="s">
        <v>1317</v>
      </c>
      <c r="U38" s="20"/>
      <c r="V38" s="20"/>
      <c r="W38" s="20"/>
      <c r="X38" s="20"/>
      <c r="Y38" s="20"/>
      <c r="Z38" s="20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ht="17.25" customHeight="1">
      <c r="A39" s="8" t="s">
        <v>1824</v>
      </c>
      <c r="B39" s="9">
        <v>43675.0</v>
      </c>
      <c r="C39" s="68" t="s">
        <v>27</v>
      </c>
      <c r="D39" s="69" t="s">
        <v>117</v>
      </c>
      <c r="E39" s="12" t="s">
        <v>367</v>
      </c>
      <c r="F39" s="13" t="s">
        <v>29</v>
      </c>
      <c r="G39" s="14"/>
      <c r="H39" s="15">
        <v>425.0</v>
      </c>
      <c r="I39" s="14"/>
      <c r="J39" s="15">
        <v>425.0</v>
      </c>
      <c r="K39" s="14"/>
      <c r="L39" s="14"/>
      <c r="M39" s="14">
        <v>369.0</v>
      </c>
      <c r="N39" s="16"/>
      <c r="O39" s="3">
        <f t="shared" si="1"/>
        <v>794</v>
      </c>
      <c r="P39" s="56"/>
      <c r="Q39" s="18" t="s">
        <v>30</v>
      </c>
      <c r="R39" s="18" t="s">
        <v>25</v>
      </c>
      <c r="S39" s="19" t="s">
        <v>118</v>
      </c>
      <c r="T39" s="45" t="s">
        <v>1318</v>
      </c>
      <c r="U39" s="20"/>
      <c r="V39" s="20"/>
      <c r="W39" s="20"/>
      <c r="X39" s="20"/>
      <c r="Y39" s="20"/>
      <c r="Z39" s="20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</row>
    <row r="40" ht="17.25" customHeight="1">
      <c r="A40" s="8" t="s">
        <v>1824</v>
      </c>
      <c r="B40" s="9">
        <v>43684.0</v>
      </c>
      <c r="C40" s="68" t="s">
        <v>27</v>
      </c>
      <c r="D40" s="69" t="s">
        <v>119</v>
      </c>
      <c r="E40" s="12" t="s">
        <v>367</v>
      </c>
      <c r="F40" s="13" t="s">
        <v>29</v>
      </c>
      <c r="G40" s="14"/>
      <c r="H40" s="15">
        <v>283.0</v>
      </c>
      <c r="I40" s="14"/>
      <c r="J40" s="15">
        <v>283.0</v>
      </c>
      <c r="K40" s="14"/>
      <c r="L40" s="14"/>
      <c r="M40" s="14"/>
      <c r="N40" s="16"/>
      <c r="O40" s="3">
        <f t="shared" si="1"/>
        <v>283</v>
      </c>
      <c r="P40" s="56"/>
      <c r="Q40" s="18" t="s">
        <v>34</v>
      </c>
      <c r="R40" s="18" t="s">
        <v>25</v>
      </c>
      <c r="S40" s="19" t="s">
        <v>120</v>
      </c>
      <c r="T40" s="45" t="s">
        <v>1319</v>
      </c>
      <c r="U40" s="20"/>
      <c r="V40" s="20"/>
      <c r="W40" s="20"/>
      <c r="X40" s="20"/>
      <c r="Y40" s="20"/>
      <c r="Z40" s="20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ht="17.25" customHeight="1">
      <c r="A41" s="8" t="s">
        <v>1824</v>
      </c>
      <c r="B41" s="9">
        <v>43713.0</v>
      </c>
      <c r="C41" s="68" t="s">
        <v>121</v>
      </c>
      <c r="D41" s="69" t="s">
        <v>122</v>
      </c>
      <c r="E41" s="12" t="s">
        <v>367</v>
      </c>
      <c r="F41" s="13" t="s">
        <v>29</v>
      </c>
      <c r="G41" s="14"/>
      <c r="H41" s="15">
        <v>303.0</v>
      </c>
      <c r="I41" s="14"/>
      <c r="J41" s="15">
        <v>303.0</v>
      </c>
      <c r="K41" s="14"/>
      <c r="L41" s="14"/>
      <c r="M41" s="14"/>
      <c r="N41" s="16"/>
      <c r="O41" s="3">
        <f t="shared" si="1"/>
        <v>303</v>
      </c>
      <c r="P41" s="56"/>
      <c r="Q41" s="18" t="s">
        <v>34</v>
      </c>
      <c r="R41" s="18" t="s">
        <v>25</v>
      </c>
      <c r="S41" s="19" t="s">
        <v>123</v>
      </c>
      <c r="T41" s="45" t="s">
        <v>1320</v>
      </c>
      <c r="U41" s="20"/>
      <c r="V41" s="20"/>
      <c r="W41" s="20"/>
      <c r="X41" s="20"/>
      <c r="Y41" s="20"/>
      <c r="Z41" s="20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</row>
    <row r="42" ht="17.25" customHeight="1">
      <c r="A42" s="8" t="s">
        <v>1824</v>
      </c>
      <c r="B42" s="9">
        <v>43718.0</v>
      </c>
      <c r="C42" s="68" t="s">
        <v>20</v>
      </c>
      <c r="D42" s="69" t="s">
        <v>124</v>
      </c>
      <c r="E42" s="12" t="s">
        <v>367</v>
      </c>
      <c r="F42" s="13" t="s">
        <v>39</v>
      </c>
      <c r="G42" s="14"/>
      <c r="H42" s="15">
        <v>486.0</v>
      </c>
      <c r="I42" s="14"/>
      <c r="J42" s="15">
        <v>486.0</v>
      </c>
      <c r="K42" s="14"/>
      <c r="L42" s="14">
        <v>1000.0</v>
      </c>
      <c r="M42" s="14">
        <v>600.0</v>
      </c>
      <c r="N42" s="16"/>
      <c r="O42" s="3">
        <f t="shared" si="1"/>
        <v>2086</v>
      </c>
      <c r="P42" s="56"/>
      <c r="Q42" s="18" t="s">
        <v>125</v>
      </c>
      <c r="R42" s="18" t="s">
        <v>25</v>
      </c>
      <c r="S42" s="19" t="s">
        <v>126</v>
      </c>
      <c r="T42" s="45" t="s">
        <v>1321</v>
      </c>
      <c r="U42" s="20"/>
      <c r="V42" s="20"/>
      <c r="W42" s="20"/>
      <c r="X42" s="20"/>
      <c r="Y42" s="20"/>
      <c r="Z42" s="20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ht="17.25" customHeight="1">
      <c r="A43" s="8" t="s">
        <v>1824</v>
      </c>
      <c r="B43" s="9">
        <v>43719.0</v>
      </c>
      <c r="C43" s="68" t="s">
        <v>27</v>
      </c>
      <c r="D43" s="69" t="s">
        <v>127</v>
      </c>
      <c r="E43" s="12" t="s">
        <v>367</v>
      </c>
      <c r="F43" s="13" t="s">
        <v>23</v>
      </c>
      <c r="G43" s="14"/>
      <c r="H43" s="15">
        <v>1005.0</v>
      </c>
      <c r="I43" s="14"/>
      <c r="J43" s="15">
        <v>1005.0</v>
      </c>
      <c r="K43" s="14"/>
      <c r="L43" s="14"/>
      <c r="M43" s="14">
        <f>266+900</f>
        <v>1166</v>
      </c>
      <c r="N43" s="16"/>
      <c r="O43" s="3">
        <f t="shared" si="1"/>
        <v>2171</v>
      </c>
      <c r="P43" s="56"/>
      <c r="Q43" s="18" t="s">
        <v>34</v>
      </c>
      <c r="R43" s="18" t="s">
        <v>25</v>
      </c>
      <c r="S43" s="19" t="s">
        <v>128</v>
      </c>
      <c r="T43" s="45" t="s">
        <v>1322</v>
      </c>
      <c r="U43" s="20"/>
      <c r="V43" s="20"/>
      <c r="W43" s="20"/>
      <c r="X43" s="20"/>
      <c r="Y43" s="20"/>
      <c r="Z43" s="20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ht="17.25" customHeight="1">
      <c r="A44" s="8" t="s">
        <v>1824</v>
      </c>
      <c r="B44" s="9">
        <v>43731.0</v>
      </c>
      <c r="C44" s="68" t="s">
        <v>20</v>
      </c>
      <c r="D44" s="69" t="s">
        <v>129</v>
      </c>
      <c r="E44" s="12" t="s">
        <v>367</v>
      </c>
      <c r="F44" s="13" t="s">
        <v>23</v>
      </c>
      <c r="G44" s="14"/>
      <c r="H44" s="15">
        <v>1400.0</v>
      </c>
      <c r="I44" s="14"/>
      <c r="J44" s="15">
        <v>1400.0</v>
      </c>
      <c r="K44" s="14"/>
      <c r="L44" s="14"/>
      <c r="M44" s="14">
        <f>38*161.95+5</f>
        <v>6159.1</v>
      </c>
      <c r="N44" s="16"/>
      <c r="O44" s="3">
        <f t="shared" si="1"/>
        <v>7559.1</v>
      </c>
      <c r="P44" s="56"/>
      <c r="Q44" s="18" t="s">
        <v>34</v>
      </c>
      <c r="R44" s="18" t="s">
        <v>25</v>
      </c>
      <c r="S44" s="19" t="s">
        <v>130</v>
      </c>
      <c r="T44" s="45" t="s">
        <v>1323</v>
      </c>
      <c r="U44" s="20"/>
      <c r="V44" s="20"/>
      <c r="W44" s="20"/>
      <c r="X44" s="20"/>
      <c r="Y44" s="20"/>
      <c r="Z44" s="20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ht="17.25" customHeight="1">
      <c r="A45" s="8" t="s">
        <v>1824</v>
      </c>
      <c r="B45" s="9">
        <v>43738.0</v>
      </c>
      <c r="C45" s="68" t="s">
        <v>27</v>
      </c>
      <c r="D45" s="69" t="s">
        <v>131</v>
      </c>
      <c r="E45" s="12" t="s">
        <v>367</v>
      </c>
      <c r="F45" s="13" t="s">
        <v>29</v>
      </c>
      <c r="G45" s="14"/>
      <c r="H45" s="15">
        <v>283.0</v>
      </c>
      <c r="I45" s="14"/>
      <c r="J45" s="15">
        <v>283.0</v>
      </c>
      <c r="K45" s="14"/>
      <c r="L45" s="14"/>
      <c r="M45" s="14"/>
      <c r="N45" s="16"/>
      <c r="O45" s="3">
        <f t="shared" si="1"/>
        <v>283</v>
      </c>
      <c r="P45" s="56"/>
      <c r="Q45" s="18" t="s">
        <v>34</v>
      </c>
      <c r="R45" s="18" t="s">
        <v>25</v>
      </c>
      <c r="S45" s="19" t="s">
        <v>132</v>
      </c>
      <c r="T45" s="45" t="s">
        <v>1324</v>
      </c>
      <c r="U45" s="20"/>
      <c r="V45" s="20"/>
      <c r="W45" s="20"/>
      <c r="X45" s="20"/>
      <c r="Y45" s="20"/>
      <c r="Z45" s="20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ht="17.25" customHeight="1">
      <c r="A46" s="8" t="s">
        <v>1824</v>
      </c>
      <c r="B46" s="9">
        <v>43745.0</v>
      </c>
      <c r="C46" s="68" t="s">
        <v>20</v>
      </c>
      <c r="D46" s="69" t="s">
        <v>133</v>
      </c>
      <c r="E46" s="12" t="s">
        <v>367</v>
      </c>
      <c r="F46" s="13" t="s">
        <v>23</v>
      </c>
      <c r="G46" s="14"/>
      <c r="H46" s="15">
        <v>1179.0</v>
      </c>
      <c r="I46" s="14"/>
      <c r="J46" s="15">
        <v>1179.0</v>
      </c>
      <c r="K46" s="14"/>
      <c r="L46" s="14"/>
      <c r="M46" s="14">
        <v>598.0</v>
      </c>
      <c r="N46" s="16"/>
      <c r="O46" s="3">
        <f t="shared" si="1"/>
        <v>1777</v>
      </c>
      <c r="P46" s="56"/>
      <c r="Q46" s="18" t="s">
        <v>34</v>
      </c>
      <c r="R46" s="18" t="s">
        <v>25</v>
      </c>
      <c r="S46" s="19" t="s">
        <v>134</v>
      </c>
      <c r="T46" s="45" t="s">
        <v>1325</v>
      </c>
      <c r="U46" s="20"/>
      <c r="V46" s="20"/>
      <c r="W46" s="20"/>
      <c r="X46" s="20"/>
      <c r="Y46" s="20"/>
      <c r="Z46" s="20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ht="17.25" customHeight="1">
      <c r="A47" s="8" t="s">
        <v>1824</v>
      </c>
      <c r="B47" s="9">
        <v>43755.0</v>
      </c>
      <c r="C47" s="68" t="s">
        <v>27</v>
      </c>
      <c r="D47" s="69" t="s">
        <v>135</v>
      </c>
      <c r="E47" s="12" t="s">
        <v>367</v>
      </c>
      <c r="F47" s="13" t="s">
        <v>29</v>
      </c>
      <c r="G47" s="14"/>
      <c r="H47" s="15">
        <v>283.0</v>
      </c>
      <c r="I47" s="14"/>
      <c r="J47" s="15">
        <v>283.0</v>
      </c>
      <c r="K47" s="14"/>
      <c r="L47" s="14"/>
      <c r="M47" s="14"/>
      <c r="N47" s="16"/>
      <c r="O47" s="3">
        <f t="shared" si="1"/>
        <v>283</v>
      </c>
      <c r="P47" s="56"/>
      <c r="Q47" s="18" t="s">
        <v>34</v>
      </c>
      <c r="R47" s="18" t="s">
        <v>25</v>
      </c>
      <c r="S47" s="19" t="s">
        <v>136</v>
      </c>
      <c r="T47" s="45" t="s">
        <v>1326</v>
      </c>
      <c r="U47" s="20"/>
      <c r="V47" s="20"/>
      <c r="W47" s="20"/>
      <c r="X47" s="20"/>
      <c r="Y47" s="20"/>
      <c r="Z47" s="20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ht="17.25" customHeight="1">
      <c r="A48" s="8" t="s">
        <v>1824</v>
      </c>
      <c r="B48" s="9">
        <v>43755.0</v>
      </c>
      <c r="C48" s="68" t="s">
        <v>27</v>
      </c>
      <c r="D48" s="69" t="s">
        <v>137</v>
      </c>
      <c r="E48" s="12" t="s">
        <v>367</v>
      </c>
      <c r="F48" s="13" t="s">
        <v>23</v>
      </c>
      <c r="G48" s="14"/>
      <c r="H48" s="15">
        <v>1179.0</v>
      </c>
      <c r="I48" s="14"/>
      <c r="J48" s="15">
        <v>1179.0</v>
      </c>
      <c r="K48" s="14"/>
      <c r="L48" s="14"/>
      <c r="M48" s="14"/>
      <c r="N48" s="16"/>
      <c r="O48" s="3">
        <f t="shared" si="1"/>
        <v>1179</v>
      </c>
      <c r="P48" s="56"/>
      <c r="Q48" s="18" t="s">
        <v>34</v>
      </c>
      <c r="R48" s="18" t="s">
        <v>25</v>
      </c>
      <c r="S48" s="19" t="s">
        <v>138</v>
      </c>
      <c r="T48" s="45" t="s">
        <v>1327</v>
      </c>
      <c r="U48" s="20"/>
      <c r="V48" s="20"/>
      <c r="W48" s="20"/>
      <c r="X48" s="20"/>
      <c r="Y48" s="20"/>
      <c r="Z48" s="20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</row>
    <row r="49" ht="17.25" customHeight="1">
      <c r="A49" s="8" t="s">
        <v>1824</v>
      </c>
      <c r="B49" s="9">
        <v>43768.0</v>
      </c>
      <c r="C49" s="68" t="s">
        <v>27</v>
      </c>
      <c r="D49" s="69" t="s">
        <v>139</v>
      </c>
      <c r="E49" s="12" t="s">
        <v>367</v>
      </c>
      <c r="F49" s="13" t="s">
        <v>23</v>
      </c>
      <c r="G49" s="14"/>
      <c r="H49" s="15">
        <v>1179.0</v>
      </c>
      <c r="I49" s="14"/>
      <c r="J49" s="15">
        <v>1179.0</v>
      </c>
      <c r="K49" s="14"/>
      <c r="L49" s="14"/>
      <c r="M49" s="14"/>
      <c r="N49" s="16"/>
      <c r="O49" s="3">
        <f t="shared" si="1"/>
        <v>1179</v>
      </c>
      <c r="P49" s="56"/>
      <c r="Q49" s="18" t="s">
        <v>30</v>
      </c>
      <c r="R49" s="18" t="s">
        <v>25</v>
      </c>
      <c r="S49" s="19" t="s">
        <v>140</v>
      </c>
      <c r="T49" s="45" t="s">
        <v>1328</v>
      </c>
      <c r="U49" s="20"/>
      <c r="V49" s="20"/>
      <c r="W49" s="20"/>
      <c r="X49" s="20"/>
      <c r="Y49" s="20"/>
      <c r="Z49" s="20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 ht="17.25" customHeight="1">
      <c r="A50" s="8" t="s">
        <v>1824</v>
      </c>
      <c r="B50" s="9">
        <v>43774.0</v>
      </c>
      <c r="C50" s="68" t="s">
        <v>27</v>
      </c>
      <c r="D50" s="69" t="s">
        <v>141</v>
      </c>
      <c r="E50" s="12" t="s">
        <v>367</v>
      </c>
      <c r="F50" s="13" t="s">
        <v>23</v>
      </c>
      <c r="G50" s="14"/>
      <c r="H50" s="15">
        <v>1076.67</v>
      </c>
      <c r="I50" s="14"/>
      <c r="J50" s="15">
        <v>1076.67</v>
      </c>
      <c r="K50" s="14"/>
      <c r="L50" s="14"/>
      <c r="M50" s="14"/>
      <c r="N50" s="16"/>
      <c r="O50" s="3">
        <f t="shared" si="1"/>
        <v>1076.67</v>
      </c>
      <c r="P50" s="56"/>
      <c r="Q50" s="18">
        <v>15.0</v>
      </c>
      <c r="R50" s="18" t="s">
        <v>25</v>
      </c>
      <c r="S50" s="19" t="s">
        <v>142</v>
      </c>
      <c r="T50" s="45" t="s">
        <v>1329</v>
      </c>
      <c r="U50" s="20"/>
      <c r="V50" s="20"/>
      <c r="W50" s="20"/>
      <c r="X50" s="20"/>
      <c r="Y50" s="20"/>
      <c r="Z50" s="20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ht="17.25" customHeight="1">
      <c r="A51" s="8" t="s">
        <v>1824</v>
      </c>
      <c r="B51" s="9">
        <v>43802.0</v>
      </c>
      <c r="C51" s="68" t="s">
        <v>20</v>
      </c>
      <c r="D51" s="69" t="s">
        <v>143</v>
      </c>
      <c r="E51" s="12" t="s">
        <v>367</v>
      </c>
      <c r="F51" s="13" t="s">
        <v>29</v>
      </c>
      <c r="G51" s="14"/>
      <c r="H51" s="15">
        <v>283.0</v>
      </c>
      <c r="I51" s="14"/>
      <c r="J51" s="15">
        <v>283.0</v>
      </c>
      <c r="K51" s="14"/>
      <c r="L51" s="14"/>
      <c r="M51" s="14"/>
      <c r="N51" s="16"/>
      <c r="O51" s="3">
        <f t="shared" si="1"/>
        <v>283</v>
      </c>
      <c r="P51" s="56"/>
      <c r="Q51" s="18" t="s">
        <v>34</v>
      </c>
      <c r="R51" s="18" t="s">
        <v>25</v>
      </c>
      <c r="S51" s="19" t="s">
        <v>144</v>
      </c>
      <c r="T51" s="45" t="s">
        <v>1330</v>
      </c>
      <c r="U51" s="20"/>
      <c r="V51" s="20"/>
      <c r="W51" s="20"/>
      <c r="X51" s="20"/>
      <c r="Y51" s="20"/>
      <c r="Z51" s="20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ht="17.25" customHeight="1">
      <c r="A52" s="8" t="s">
        <v>1824</v>
      </c>
      <c r="B52" s="9">
        <v>43846.0</v>
      </c>
      <c r="C52" s="68" t="s">
        <v>27</v>
      </c>
      <c r="D52" s="69" t="s">
        <v>145</v>
      </c>
      <c r="E52" s="12" t="s">
        <v>367</v>
      </c>
      <c r="F52" s="13" t="s">
        <v>29</v>
      </c>
      <c r="G52" s="14"/>
      <c r="H52" s="15">
        <v>283.0</v>
      </c>
      <c r="I52" s="14"/>
      <c r="J52" s="15">
        <v>283.0</v>
      </c>
      <c r="K52" s="14"/>
      <c r="L52" s="14"/>
      <c r="M52" s="14"/>
      <c r="N52" s="16"/>
      <c r="O52" s="3">
        <f t="shared" si="1"/>
        <v>283</v>
      </c>
      <c r="P52" s="56"/>
      <c r="Q52" s="18" t="s">
        <v>34</v>
      </c>
      <c r="R52" s="18" t="s">
        <v>25</v>
      </c>
      <c r="S52" s="19" t="s">
        <v>146</v>
      </c>
      <c r="T52" s="45" t="s">
        <v>1331</v>
      </c>
      <c r="U52" s="20"/>
      <c r="V52" s="20"/>
      <c r="W52" s="20"/>
      <c r="X52" s="20"/>
      <c r="Y52" s="20"/>
      <c r="Z52" s="20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ht="17.25" customHeight="1">
      <c r="A53" s="8" t="s">
        <v>1824</v>
      </c>
      <c r="B53" s="9">
        <v>43861.0</v>
      </c>
      <c r="C53" s="68" t="s">
        <v>20</v>
      </c>
      <c r="D53" s="69" t="s">
        <v>147</v>
      </c>
      <c r="E53" s="12" t="s">
        <v>367</v>
      </c>
      <c r="F53" s="13" t="s">
        <v>29</v>
      </c>
      <c r="G53" s="14"/>
      <c r="H53" s="15">
        <v>283.0</v>
      </c>
      <c r="I53" s="14"/>
      <c r="J53" s="15">
        <v>283.0</v>
      </c>
      <c r="K53" s="14"/>
      <c r="L53" s="14"/>
      <c r="M53" s="14"/>
      <c r="N53" s="16"/>
      <c r="O53" s="3">
        <f t="shared" si="1"/>
        <v>283</v>
      </c>
      <c r="P53" s="56"/>
      <c r="Q53" s="18" t="s">
        <v>34</v>
      </c>
      <c r="R53" s="18" t="s">
        <v>25</v>
      </c>
      <c r="S53" s="19" t="s">
        <v>148</v>
      </c>
      <c r="T53" s="45" t="s">
        <v>1332</v>
      </c>
      <c r="U53" s="20"/>
      <c r="V53" s="20"/>
      <c r="W53" s="20"/>
      <c r="X53" s="20"/>
      <c r="Y53" s="20"/>
      <c r="Z53" s="20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ht="17.25" customHeight="1">
      <c r="A54" s="8" t="s">
        <v>1824</v>
      </c>
      <c r="B54" s="9">
        <v>43867.0</v>
      </c>
      <c r="C54" s="68" t="s">
        <v>27</v>
      </c>
      <c r="D54" s="69" t="s">
        <v>149</v>
      </c>
      <c r="E54" s="12" t="s">
        <v>367</v>
      </c>
      <c r="F54" s="13" t="s">
        <v>39</v>
      </c>
      <c r="G54" s="14"/>
      <c r="H54" s="15">
        <v>425.0</v>
      </c>
      <c r="I54" s="14"/>
      <c r="J54" s="15">
        <v>425.0</v>
      </c>
      <c r="K54" s="14"/>
      <c r="L54" s="14"/>
      <c r="M54" s="14"/>
      <c r="N54" s="16"/>
      <c r="O54" s="3">
        <f t="shared" si="1"/>
        <v>425</v>
      </c>
      <c r="P54" s="56"/>
      <c r="Q54" s="18" t="s">
        <v>30</v>
      </c>
      <c r="R54" s="18" t="s">
        <v>25</v>
      </c>
      <c r="S54" s="19" t="s">
        <v>150</v>
      </c>
      <c r="T54" s="45" t="s">
        <v>1333</v>
      </c>
      <c r="U54" s="20"/>
      <c r="V54" s="20"/>
      <c r="W54" s="20"/>
      <c r="X54" s="20"/>
      <c r="Y54" s="20"/>
      <c r="Z54" s="20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ht="17.25" customHeight="1">
      <c r="A55" s="8" t="s">
        <v>1824</v>
      </c>
      <c r="B55" s="9">
        <v>43878.0</v>
      </c>
      <c r="C55" s="68" t="s">
        <v>27</v>
      </c>
      <c r="D55" s="69" t="s">
        <v>151</v>
      </c>
      <c r="E55" s="12" t="s">
        <v>367</v>
      </c>
      <c r="F55" s="13" t="s">
        <v>29</v>
      </c>
      <c r="G55" s="14"/>
      <c r="H55" s="15">
        <v>283.0</v>
      </c>
      <c r="I55" s="14"/>
      <c r="J55" s="15">
        <v>283.0</v>
      </c>
      <c r="K55" s="14"/>
      <c r="L55" s="14"/>
      <c r="M55" s="14"/>
      <c r="N55" s="16"/>
      <c r="O55" s="3">
        <f t="shared" si="1"/>
        <v>283</v>
      </c>
      <c r="P55" s="56"/>
      <c r="Q55" s="18" t="s">
        <v>34</v>
      </c>
      <c r="R55" s="18" t="s">
        <v>25</v>
      </c>
      <c r="S55" s="19" t="s">
        <v>152</v>
      </c>
      <c r="T55" s="45" t="s">
        <v>1334</v>
      </c>
      <c r="U55" s="20"/>
      <c r="V55" s="20"/>
      <c r="W55" s="20"/>
      <c r="X55" s="20"/>
      <c r="Y55" s="20"/>
      <c r="Z55" s="20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17.25" customHeight="1">
      <c r="A56" s="8" t="s">
        <v>1824</v>
      </c>
      <c r="B56" s="9">
        <v>43888.0</v>
      </c>
      <c r="C56" s="68" t="s">
        <v>20</v>
      </c>
      <c r="D56" s="69" t="s">
        <v>153</v>
      </c>
      <c r="E56" s="12" t="s">
        <v>367</v>
      </c>
      <c r="F56" s="13" t="s">
        <v>29</v>
      </c>
      <c r="G56" s="14"/>
      <c r="H56" s="15">
        <v>283.0</v>
      </c>
      <c r="I56" s="14"/>
      <c r="J56" s="15">
        <v>283.0</v>
      </c>
      <c r="K56" s="14"/>
      <c r="L56" s="14"/>
      <c r="M56" s="14"/>
      <c r="N56" s="16"/>
      <c r="O56" s="3">
        <f t="shared" si="1"/>
        <v>283</v>
      </c>
      <c r="P56" s="56"/>
      <c r="Q56" s="18" t="s">
        <v>34</v>
      </c>
      <c r="R56" s="18" t="s">
        <v>25</v>
      </c>
      <c r="S56" s="19" t="s">
        <v>154</v>
      </c>
      <c r="T56" s="45" t="s">
        <v>1335</v>
      </c>
      <c r="U56" s="20"/>
      <c r="V56" s="20"/>
      <c r="W56" s="20"/>
      <c r="X56" s="20"/>
      <c r="Y56" s="20"/>
      <c r="Z56" s="20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17.25" customHeight="1">
      <c r="A57" s="8" t="s">
        <v>1824</v>
      </c>
      <c r="B57" s="9">
        <v>43892.0</v>
      </c>
      <c r="C57" s="68" t="s">
        <v>20</v>
      </c>
      <c r="D57" s="69" t="s">
        <v>155</v>
      </c>
      <c r="E57" s="12" t="s">
        <v>367</v>
      </c>
      <c r="F57" s="13" t="s">
        <v>29</v>
      </c>
      <c r="G57" s="14"/>
      <c r="H57" s="15">
        <v>283.0</v>
      </c>
      <c r="I57" s="14"/>
      <c r="J57" s="15">
        <v>283.0</v>
      </c>
      <c r="K57" s="14"/>
      <c r="L57" s="14"/>
      <c r="M57" s="14">
        <v>199.0</v>
      </c>
      <c r="N57" s="16"/>
      <c r="O57" s="3">
        <f t="shared" si="1"/>
        <v>482</v>
      </c>
      <c r="P57" s="56"/>
      <c r="Q57" s="18" t="s">
        <v>61</v>
      </c>
      <c r="R57" s="18" t="s">
        <v>25</v>
      </c>
      <c r="S57" s="19" t="s">
        <v>156</v>
      </c>
      <c r="T57" s="45" t="s">
        <v>1336</v>
      </c>
      <c r="U57" s="20"/>
      <c r="V57" s="20"/>
      <c r="W57" s="20"/>
      <c r="X57" s="20"/>
      <c r="Y57" s="20"/>
      <c r="Z57" s="20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ht="17.25" customHeight="1">
      <c r="A58" s="8" t="s">
        <v>1824</v>
      </c>
      <c r="B58" s="9">
        <v>43903.0</v>
      </c>
      <c r="C58" s="68" t="s">
        <v>20</v>
      </c>
      <c r="D58" s="69" t="s">
        <v>160</v>
      </c>
      <c r="E58" s="12" t="s">
        <v>367</v>
      </c>
      <c r="F58" s="13" t="s">
        <v>39</v>
      </c>
      <c r="G58" s="14"/>
      <c r="H58" s="15">
        <v>1231.0</v>
      </c>
      <c r="I58" s="14"/>
      <c r="J58" s="15">
        <v>1231.0</v>
      </c>
      <c r="K58" s="14">
        <v>350.0</v>
      </c>
      <c r="L58" s="14"/>
      <c r="M58" s="14"/>
      <c r="N58" s="16"/>
      <c r="O58" s="3">
        <f t="shared" si="1"/>
        <v>1581</v>
      </c>
      <c r="P58" s="56"/>
      <c r="Q58" s="18" t="s">
        <v>30</v>
      </c>
      <c r="R58" s="18" t="s">
        <v>25</v>
      </c>
      <c r="S58" s="19" t="s">
        <v>161</v>
      </c>
      <c r="T58" s="45" t="s">
        <v>1337</v>
      </c>
      <c r="U58" s="20"/>
      <c r="V58" s="20"/>
      <c r="W58" s="20"/>
      <c r="X58" s="20"/>
      <c r="Y58" s="20"/>
      <c r="Z58" s="20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ht="17.25" customHeight="1">
      <c r="A59" s="8" t="s">
        <v>1824</v>
      </c>
      <c r="B59" s="9">
        <v>43920.0</v>
      </c>
      <c r="C59" s="68" t="s">
        <v>27</v>
      </c>
      <c r="D59" s="69" t="s">
        <v>162</v>
      </c>
      <c r="E59" s="12" t="s">
        <v>367</v>
      </c>
      <c r="F59" s="13" t="s">
        <v>23</v>
      </c>
      <c r="G59" s="14"/>
      <c r="H59" s="15">
        <v>1243.35</v>
      </c>
      <c r="I59" s="14"/>
      <c r="J59" s="15">
        <v>1243.35</v>
      </c>
      <c r="K59" s="14"/>
      <c r="L59" s="14"/>
      <c r="M59" s="14">
        <v>250.0</v>
      </c>
      <c r="N59" s="16"/>
      <c r="O59" s="3">
        <f t="shared" si="1"/>
        <v>1493.35</v>
      </c>
      <c r="P59" s="56"/>
      <c r="Q59" s="18" t="s">
        <v>61</v>
      </c>
      <c r="R59" s="18" t="s">
        <v>25</v>
      </c>
      <c r="S59" s="19">
        <v>3.4411241000145E13</v>
      </c>
      <c r="T59" s="45" t="s">
        <v>1825</v>
      </c>
      <c r="U59" s="20"/>
      <c r="V59" s="20"/>
      <c r="W59" s="20"/>
      <c r="X59" s="20"/>
      <c r="Y59" s="20"/>
      <c r="Z59" s="20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ht="17.25" customHeight="1">
      <c r="A60" s="8" t="s">
        <v>1824</v>
      </c>
      <c r="B60" s="9">
        <v>43943.0</v>
      </c>
      <c r="C60" s="68" t="s">
        <v>20</v>
      </c>
      <c r="D60" s="69" t="s">
        <v>166</v>
      </c>
      <c r="E60" s="12" t="s">
        <v>367</v>
      </c>
      <c r="F60" s="13" t="s">
        <v>29</v>
      </c>
      <c r="G60" s="14"/>
      <c r="H60" s="15">
        <v>283.0</v>
      </c>
      <c r="I60" s="14"/>
      <c r="J60" s="15">
        <v>283.0</v>
      </c>
      <c r="K60" s="14"/>
      <c r="L60" s="14"/>
      <c r="M60" s="14">
        <v>359.0</v>
      </c>
      <c r="N60" s="16"/>
      <c r="O60" s="3">
        <f t="shared" si="1"/>
        <v>642</v>
      </c>
      <c r="P60" s="56"/>
      <c r="Q60" s="18" t="s">
        <v>34</v>
      </c>
      <c r="R60" s="18" t="s">
        <v>25</v>
      </c>
      <c r="S60" s="19" t="s">
        <v>167</v>
      </c>
      <c r="T60" s="45" t="s">
        <v>1339</v>
      </c>
      <c r="U60" s="20"/>
      <c r="V60" s="20"/>
      <c r="W60" s="20"/>
      <c r="X60" s="20"/>
      <c r="Y60" s="20"/>
      <c r="Z60" s="20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ht="17.25" customHeight="1">
      <c r="A61" s="8" t="s">
        <v>1824</v>
      </c>
      <c r="B61" s="9">
        <v>43949.0</v>
      </c>
      <c r="C61" s="68" t="s">
        <v>20</v>
      </c>
      <c r="D61" s="69" t="s">
        <v>168</v>
      </c>
      <c r="E61" s="12" t="s">
        <v>367</v>
      </c>
      <c r="F61" s="13" t="s">
        <v>29</v>
      </c>
      <c r="G61" s="14"/>
      <c r="H61" s="15">
        <v>283.0</v>
      </c>
      <c r="I61" s="14"/>
      <c r="J61" s="15">
        <v>283.0</v>
      </c>
      <c r="K61" s="14"/>
      <c r="L61" s="14"/>
      <c r="M61" s="14"/>
      <c r="N61" s="16"/>
      <c r="O61" s="3">
        <f t="shared" si="1"/>
        <v>283</v>
      </c>
      <c r="P61" s="56"/>
      <c r="Q61" s="18" t="s">
        <v>61</v>
      </c>
      <c r="R61" s="18" t="s">
        <v>25</v>
      </c>
      <c r="S61" s="19" t="s">
        <v>169</v>
      </c>
      <c r="T61" s="45" t="s">
        <v>1340</v>
      </c>
      <c r="U61" s="20"/>
      <c r="V61" s="20"/>
      <c r="W61" s="20"/>
      <c r="X61" s="20"/>
      <c r="Y61" s="20"/>
      <c r="Z61" s="20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ht="17.25" customHeight="1">
      <c r="A62" s="8" t="s">
        <v>1824</v>
      </c>
      <c r="B62" s="9">
        <v>43950.0</v>
      </c>
      <c r="C62" s="68" t="s">
        <v>20</v>
      </c>
      <c r="D62" s="69" t="s">
        <v>170</v>
      </c>
      <c r="E62" s="12" t="s">
        <v>367</v>
      </c>
      <c r="F62" s="13" t="s">
        <v>23</v>
      </c>
      <c r="G62" s="14"/>
      <c r="H62" s="15">
        <v>1179.0</v>
      </c>
      <c r="I62" s="14"/>
      <c r="J62" s="15">
        <v>1179.0</v>
      </c>
      <c r="K62" s="14"/>
      <c r="L62" s="14"/>
      <c r="M62" s="14"/>
      <c r="N62" s="16"/>
      <c r="O62" s="3">
        <f t="shared" si="1"/>
        <v>1179</v>
      </c>
      <c r="P62" s="56"/>
      <c r="Q62" s="18" t="s">
        <v>30</v>
      </c>
      <c r="R62" s="18" t="s">
        <v>25</v>
      </c>
      <c r="S62" s="19" t="s">
        <v>171</v>
      </c>
      <c r="T62" s="45" t="s">
        <v>1341</v>
      </c>
      <c r="U62" s="20"/>
      <c r="V62" s="20"/>
      <c r="W62" s="20"/>
      <c r="X62" s="20"/>
      <c r="Y62" s="20"/>
      <c r="Z62" s="20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ht="17.25" customHeight="1">
      <c r="A63" s="8" t="s">
        <v>1824</v>
      </c>
      <c r="B63" s="9">
        <v>43955.0</v>
      </c>
      <c r="C63" s="68" t="s">
        <v>27</v>
      </c>
      <c r="D63" s="69" t="s">
        <v>172</v>
      </c>
      <c r="E63" s="12" t="s">
        <v>367</v>
      </c>
      <c r="F63" s="13" t="s">
        <v>39</v>
      </c>
      <c r="G63" s="14"/>
      <c r="H63" s="15">
        <v>425.0</v>
      </c>
      <c r="I63" s="14"/>
      <c r="J63" s="15">
        <v>425.0</v>
      </c>
      <c r="K63" s="14"/>
      <c r="L63" s="14"/>
      <c r="M63" s="14"/>
      <c r="N63" s="16"/>
      <c r="O63" s="3">
        <f t="shared" si="1"/>
        <v>425</v>
      </c>
      <c r="P63" s="56"/>
      <c r="Q63" s="18" t="s">
        <v>30</v>
      </c>
      <c r="R63" s="18" t="s">
        <v>25</v>
      </c>
      <c r="S63" s="19" t="s">
        <v>173</v>
      </c>
      <c r="T63" s="45" t="s">
        <v>1342</v>
      </c>
      <c r="U63" s="20"/>
      <c r="V63" s="20"/>
      <c r="W63" s="20"/>
      <c r="X63" s="20"/>
      <c r="Y63" s="20"/>
      <c r="Z63" s="20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ht="17.25" customHeight="1">
      <c r="A64" s="8" t="s">
        <v>1824</v>
      </c>
      <c r="B64" s="9">
        <v>43958.0</v>
      </c>
      <c r="C64" s="68" t="s">
        <v>27</v>
      </c>
      <c r="D64" s="69" t="s">
        <v>177</v>
      </c>
      <c r="E64" s="12" t="s">
        <v>367</v>
      </c>
      <c r="F64" s="13" t="s">
        <v>39</v>
      </c>
      <c r="G64" s="14"/>
      <c r="H64" s="15">
        <v>425.0</v>
      </c>
      <c r="I64" s="14"/>
      <c r="J64" s="15">
        <v>425.0</v>
      </c>
      <c r="K64" s="14"/>
      <c r="L64" s="14"/>
      <c r="M64" s="14"/>
      <c r="N64" s="16"/>
      <c r="O64" s="3">
        <f t="shared" si="1"/>
        <v>425</v>
      </c>
      <c r="P64" s="56"/>
      <c r="Q64" s="18" t="s">
        <v>30</v>
      </c>
      <c r="R64" s="18" t="s">
        <v>25</v>
      </c>
      <c r="S64" s="19" t="s">
        <v>178</v>
      </c>
      <c r="T64" s="45" t="s">
        <v>1343</v>
      </c>
      <c r="U64" s="20"/>
      <c r="V64" s="20"/>
      <c r="W64" s="20"/>
      <c r="X64" s="20"/>
      <c r="Y64" s="20"/>
      <c r="Z64" s="20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ht="17.25" customHeight="1">
      <c r="A65" s="8" t="s">
        <v>1824</v>
      </c>
      <c r="B65" s="9">
        <v>43958.0</v>
      </c>
      <c r="C65" s="68" t="s">
        <v>27</v>
      </c>
      <c r="D65" s="69" t="s">
        <v>179</v>
      </c>
      <c r="E65" s="12" t="s">
        <v>367</v>
      </c>
      <c r="F65" s="13" t="s">
        <v>39</v>
      </c>
      <c r="G65" s="14"/>
      <c r="H65" s="15">
        <v>835.0</v>
      </c>
      <c r="I65" s="14"/>
      <c r="J65" s="15">
        <v>835.0</v>
      </c>
      <c r="K65" s="14">
        <v>250.0</v>
      </c>
      <c r="L65" s="14"/>
      <c r="M65" s="14"/>
      <c r="N65" s="16"/>
      <c r="O65" s="3">
        <f t="shared" si="1"/>
        <v>1085</v>
      </c>
      <c r="P65" s="56"/>
      <c r="Q65" s="18" t="s">
        <v>34</v>
      </c>
      <c r="R65" s="18" t="s">
        <v>25</v>
      </c>
      <c r="S65" s="19" t="s">
        <v>180</v>
      </c>
      <c r="T65" s="45" t="s">
        <v>1344</v>
      </c>
      <c r="U65" s="20"/>
      <c r="V65" s="20"/>
      <c r="W65" s="20"/>
      <c r="X65" s="20"/>
      <c r="Y65" s="20"/>
      <c r="Z65" s="20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ht="17.25" customHeight="1">
      <c r="A66" s="8" t="s">
        <v>1824</v>
      </c>
      <c r="B66" s="9">
        <v>43962.0</v>
      </c>
      <c r="C66" s="68" t="s">
        <v>20</v>
      </c>
      <c r="D66" s="69" t="s">
        <v>181</v>
      </c>
      <c r="E66" s="12" t="s">
        <v>367</v>
      </c>
      <c r="F66" s="13" t="s">
        <v>39</v>
      </c>
      <c r="G66" s="14"/>
      <c r="H66" s="15">
        <v>425.0</v>
      </c>
      <c r="I66" s="14"/>
      <c r="J66" s="15">
        <v>425.0</v>
      </c>
      <c r="K66" s="14"/>
      <c r="L66" s="14"/>
      <c r="M66" s="14"/>
      <c r="N66" s="16"/>
      <c r="O66" s="3">
        <f t="shared" si="1"/>
        <v>425</v>
      </c>
      <c r="P66" s="56"/>
      <c r="Q66" s="18" t="s">
        <v>34</v>
      </c>
      <c r="R66" s="18" t="s">
        <v>25</v>
      </c>
      <c r="S66" s="19" t="s">
        <v>182</v>
      </c>
      <c r="T66" s="45" t="s">
        <v>1345</v>
      </c>
      <c r="U66" s="20"/>
      <c r="V66" s="20"/>
      <c r="W66" s="20"/>
      <c r="X66" s="20"/>
      <c r="Y66" s="20"/>
      <c r="Z66" s="20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7.25" customHeight="1">
      <c r="A67" s="8" t="s">
        <v>1824</v>
      </c>
      <c r="B67" s="9">
        <v>43965.0</v>
      </c>
      <c r="C67" s="68" t="s">
        <v>27</v>
      </c>
      <c r="D67" s="69" t="s">
        <v>183</v>
      </c>
      <c r="E67" s="12" t="s">
        <v>367</v>
      </c>
      <c r="F67" s="13" t="s">
        <v>39</v>
      </c>
      <c r="G67" s="14"/>
      <c r="H67" s="15">
        <v>665.0</v>
      </c>
      <c r="I67" s="14"/>
      <c r="J67" s="15">
        <v>665.0</v>
      </c>
      <c r="K67" s="14"/>
      <c r="L67" s="14"/>
      <c r="M67" s="14"/>
      <c r="N67" s="16"/>
      <c r="O67" s="3">
        <f t="shared" si="1"/>
        <v>665</v>
      </c>
      <c r="P67" s="56"/>
      <c r="Q67" s="18">
        <v>11.0</v>
      </c>
      <c r="R67" s="18" t="s">
        <v>25</v>
      </c>
      <c r="S67" s="19" t="s">
        <v>184</v>
      </c>
      <c r="T67" s="45" t="s">
        <v>1346</v>
      </c>
      <c r="U67" s="20"/>
      <c r="V67" s="20"/>
      <c r="W67" s="20"/>
      <c r="X67" s="20"/>
      <c r="Y67" s="20"/>
      <c r="Z67" s="20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7.25" customHeight="1">
      <c r="A68" s="8" t="s">
        <v>1824</v>
      </c>
      <c r="B68" s="9">
        <v>43965.0</v>
      </c>
      <c r="C68" s="68" t="s">
        <v>27</v>
      </c>
      <c r="D68" s="69" t="s">
        <v>185</v>
      </c>
      <c r="E68" s="12" t="s">
        <v>367</v>
      </c>
      <c r="F68" s="13" t="s">
        <v>39</v>
      </c>
      <c r="G68" s="14"/>
      <c r="H68" s="15">
        <v>698.0</v>
      </c>
      <c r="I68" s="14"/>
      <c r="J68" s="15">
        <v>698.0</v>
      </c>
      <c r="K68" s="14"/>
      <c r="L68" s="14"/>
      <c r="M68" s="14"/>
      <c r="N68" s="16"/>
      <c r="O68" s="3">
        <f t="shared" si="1"/>
        <v>698</v>
      </c>
      <c r="P68" s="56"/>
      <c r="Q68" s="18">
        <v>11.0</v>
      </c>
      <c r="R68" s="18" t="s">
        <v>25</v>
      </c>
      <c r="S68" s="19" t="s">
        <v>186</v>
      </c>
      <c r="T68" s="45" t="s">
        <v>1347</v>
      </c>
      <c r="U68" s="20"/>
      <c r="V68" s="20"/>
      <c r="W68" s="20"/>
      <c r="X68" s="20"/>
      <c r="Y68" s="20"/>
      <c r="Z68" s="20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7.25" customHeight="1">
      <c r="A69" s="8" t="s">
        <v>1824</v>
      </c>
      <c r="B69" s="9">
        <v>43965.0</v>
      </c>
      <c r="C69" s="68" t="s">
        <v>27</v>
      </c>
      <c r="D69" s="69" t="s">
        <v>187</v>
      </c>
      <c r="E69" s="12" t="s">
        <v>367</v>
      </c>
      <c r="F69" s="13" t="s">
        <v>23</v>
      </c>
      <c r="G69" s="14"/>
      <c r="H69" s="15">
        <v>1179.0</v>
      </c>
      <c r="I69" s="14"/>
      <c r="J69" s="15">
        <v>1179.0</v>
      </c>
      <c r="K69" s="14"/>
      <c r="L69" s="14"/>
      <c r="M69" s="14"/>
      <c r="N69" s="16"/>
      <c r="O69" s="3">
        <f t="shared" si="1"/>
        <v>1179</v>
      </c>
      <c r="P69" s="56"/>
      <c r="Q69" s="18" t="s">
        <v>61</v>
      </c>
      <c r="R69" s="18" t="s">
        <v>25</v>
      </c>
      <c r="S69" s="19" t="s">
        <v>188</v>
      </c>
      <c r="T69" s="45" t="s">
        <v>1348</v>
      </c>
      <c r="U69" s="20"/>
      <c r="V69" s="20"/>
      <c r="W69" s="20"/>
      <c r="X69" s="20"/>
      <c r="Y69" s="20"/>
      <c r="Z69" s="20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ht="17.25" customHeight="1">
      <c r="A70" s="8" t="s">
        <v>1824</v>
      </c>
      <c r="B70" s="9">
        <v>43966.0</v>
      </c>
      <c r="C70" s="68" t="s">
        <v>20</v>
      </c>
      <c r="D70" s="69" t="s">
        <v>189</v>
      </c>
      <c r="E70" s="12" t="s">
        <v>367</v>
      </c>
      <c r="F70" s="13" t="s">
        <v>29</v>
      </c>
      <c r="G70" s="14"/>
      <c r="H70" s="15">
        <v>283.0</v>
      </c>
      <c r="I70" s="14"/>
      <c r="J70" s="15">
        <v>283.0</v>
      </c>
      <c r="K70" s="14"/>
      <c r="L70" s="14"/>
      <c r="M70" s="14">
        <v>410.0</v>
      </c>
      <c r="N70" s="16"/>
      <c r="O70" s="3">
        <f t="shared" si="1"/>
        <v>693</v>
      </c>
      <c r="P70" s="56"/>
      <c r="Q70" s="18" t="s">
        <v>34</v>
      </c>
      <c r="R70" s="18" t="s">
        <v>25</v>
      </c>
      <c r="S70" s="19" t="s">
        <v>190</v>
      </c>
      <c r="T70" s="45" t="s">
        <v>1349</v>
      </c>
      <c r="U70" s="20"/>
      <c r="V70" s="20"/>
      <c r="W70" s="20"/>
      <c r="X70" s="20"/>
      <c r="Y70" s="20"/>
      <c r="Z70" s="20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ht="17.25" customHeight="1">
      <c r="A71" s="8" t="s">
        <v>1824</v>
      </c>
      <c r="B71" s="9">
        <v>43966.0</v>
      </c>
      <c r="C71" s="68" t="s">
        <v>20</v>
      </c>
      <c r="D71" s="69" t="s">
        <v>191</v>
      </c>
      <c r="E71" s="12" t="s">
        <v>367</v>
      </c>
      <c r="F71" s="13" t="s">
        <v>39</v>
      </c>
      <c r="G71" s="14"/>
      <c r="H71" s="15">
        <v>425.0</v>
      </c>
      <c r="I71" s="14"/>
      <c r="J71" s="15">
        <v>425.0</v>
      </c>
      <c r="K71" s="14"/>
      <c r="L71" s="14"/>
      <c r="M71" s="14"/>
      <c r="N71" s="16"/>
      <c r="O71" s="3">
        <f t="shared" si="1"/>
        <v>425</v>
      </c>
      <c r="P71" s="56"/>
      <c r="Q71" s="18" t="s">
        <v>30</v>
      </c>
      <c r="R71" s="18" t="s">
        <v>25</v>
      </c>
      <c r="S71" s="19" t="s">
        <v>192</v>
      </c>
      <c r="T71" s="45" t="s">
        <v>1350</v>
      </c>
      <c r="U71" s="20"/>
      <c r="V71" s="20"/>
      <c r="W71" s="20"/>
      <c r="X71" s="20"/>
      <c r="Y71" s="20"/>
      <c r="Z71" s="20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ht="17.25" customHeight="1">
      <c r="A72" s="8" t="s">
        <v>1824</v>
      </c>
      <c r="B72" s="9">
        <v>43972.0</v>
      </c>
      <c r="C72" s="68" t="s">
        <v>27</v>
      </c>
      <c r="D72" s="69" t="s">
        <v>193</v>
      </c>
      <c r="E72" s="12" t="s">
        <v>367</v>
      </c>
      <c r="F72" s="13" t="s">
        <v>29</v>
      </c>
      <c r="G72" s="14"/>
      <c r="H72" s="15">
        <v>342.67</v>
      </c>
      <c r="I72" s="14"/>
      <c r="J72" s="15">
        <v>342.67</v>
      </c>
      <c r="K72" s="14"/>
      <c r="L72" s="14"/>
      <c r="M72" s="14"/>
      <c r="N72" s="16"/>
      <c r="O72" s="3">
        <f t="shared" si="1"/>
        <v>342.67</v>
      </c>
      <c r="P72" s="56"/>
      <c r="Q72" s="18" t="s">
        <v>34</v>
      </c>
      <c r="R72" s="18" t="s">
        <v>25</v>
      </c>
      <c r="S72" s="19" t="s">
        <v>194</v>
      </c>
      <c r="T72" s="45" t="s">
        <v>1351</v>
      </c>
      <c r="U72" s="20"/>
      <c r="V72" s="20"/>
      <c r="W72" s="20"/>
      <c r="X72" s="20"/>
      <c r="Y72" s="20"/>
      <c r="Z72" s="20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ht="17.25" customHeight="1">
      <c r="A73" s="8" t="s">
        <v>1824</v>
      </c>
      <c r="B73" s="9">
        <v>43978.0</v>
      </c>
      <c r="C73" s="68" t="s">
        <v>27</v>
      </c>
      <c r="D73" s="69" t="s">
        <v>195</v>
      </c>
      <c r="E73" s="12" t="s">
        <v>367</v>
      </c>
      <c r="F73" s="13" t="s">
        <v>39</v>
      </c>
      <c r="G73" s="14"/>
      <c r="H73" s="15">
        <v>425.0</v>
      </c>
      <c r="I73" s="14"/>
      <c r="J73" s="15">
        <v>425.0</v>
      </c>
      <c r="K73" s="14"/>
      <c r="L73" s="14"/>
      <c r="M73" s="14"/>
      <c r="N73" s="16"/>
      <c r="O73" s="3">
        <f t="shared" si="1"/>
        <v>425</v>
      </c>
      <c r="P73" s="56"/>
      <c r="Q73" s="18" t="s">
        <v>196</v>
      </c>
      <c r="R73" s="18" t="s">
        <v>25</v>
      </c>
      <c r="S73" s="19" t="s">
        <v>197</v>
      </c>
      <c r="T73" s="45" t="s">
        <v>1352</v>
      </c>
      <c r="U73" s="20"/>
      <c r="V73" s="20"/>
      <c r="W73" s="20"/>
      <c r="X73" s="20"/>
      <c r="Y73" s="20"/>
      <c r="Z73" s="20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ht="17.25" customHeight="1">
      <c r="A74" s="8" t="s">
        <v>1824</v>
      </c>
      <c r="B74" s="9">
        <v>43978.0</v>
      </c>
      <c r="C74" s="68" t="s">
        <v>27</v>
      </c>
      <c r="D74" s="69" t="s">
        <v>198</v>
      </c>
      <c r="E74" s="12" t="s">
        <v>367</v>
      </c>
      <c r="F74" s="13" t="s">
        <v>39</v>
      </c>
      <c r="G74" s="14"/>
      <c r="H74" s="15">
        <v>425.0</v>
      </c>
      <c r="I74" s="14"/>
      <c r="J74" s="15">
        <v>425.0</v>
      </c>
      <c r="K74" s="14"/>
      <c r="L74" s="14"/>
      <c r="M74" s="14"/>
      <c r="N74" s="16"/>
      <c r="O74" s="3">
        <f t="shared" si="1"/>
        <v>425</v>
      </c>
      <c r="P74" s="56"/>
      <c r="Q74" s="18" t="s">
        <v>34</v>
      </c>
      <c r="R74" s="18" t="s">
        <v>25</v>
      </c>
      <c r="S74" s="19" t="s">
        <v>199</v>
      </c>
      <c r="T74" s="45" t="s">
        <v>1353</v>
      </c>
      <c r="U74" s="20"/>
      <c r="V74" s="20"/>
      <c r="W74" s="20"/>
      <c r="X74" s="20"/>
      <c r="Y74" s="20"/>
      <c r="Z74" s="20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ht="17.25" customHeight="1">
      <c r="A75" s="8" t="s">
        <v>1824</v>
      </c>
      <c r="B75" s="9">
        <v>43979.0</v>
      </c>
      <c r="C75" s="68" t="s">
        <v>27</v>
      </c>
      <c r="D75" s="69" t="s">
        <v>200</v>
      </c>
      <c r="E75" s="12" t="s">
        <v>367</v>
      </c>
      <c r="F75" s="13" t="s">
        <v>39</v>
      </c>
      <c r="G75" s="14"/>
      <c r="H75" s="15">
        <v>425.0</v>
      </c>
      <c r="I75" s="14"/>
      <c r="J75" s="15">
        <v>425.0</v>
      </c>
      <c r="K75" s="14"/>
      <c r="L75" s="14"/>
      <c r="M75" s="14"/>
      <c r="N75" s="16"/>
      <c r="O75" s="3">
        <f t="shared" si="1"/>
        <v>425</v>
      </c>
      <c r="P75" s="56"/>
      <c r="Q75" s="18" t="s">
        <v>34</v>
      </c>
      <c r="R75" s="18" t="s">
        <v>25</v>
      </c>
      <c r="S75" s="19" t="s">
        <v>201</v>
      </c>
      <c r="T75" s="45" t="s">
        <v>1354</v>
      </c>
      <c r="U75" s="20"/>
      <c r="V75" s="20"/>
      <c r="W75" s="20"/>
      <c r="X75" s="20"/>
      <c r="Y75" s="20"/>
      <c r="Z75" s="20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ht="17.25" customHeight="1">
      <c r="A76" s="8" t="s">
        <v>1824</v>
      </c>
      <c r="B76" s="9">
        <v>43983.0</v>
      </c>
      <c r="C76" s="68" t="s">
        <v>20</v>
      </c>
      <c r="D76" s="69" t="s">
        <v>202</v>
      </c>
      <c r="E76" s="12" t="s">
        <v>367</v>
      </c>
      <c r="F76" s="13" t="s">
        <v>23</v>
      </c>
      <c r="G76" s="14"/>
      <c r="H76" s="15">
        <v>1330.0</v>
      </c>
      <c r="I76" s="14"/>
      <c r="J76" s="15">
        <v>1330.0</v>
      </c>
      <c r="K76" s="14">
        <v>350.0</v>
      </c>
      <c r="L76" s="14"/>
      <c r="M76" s="14"/>
      <c r="N76" s="16"/>
      <c r="O76" s="3">
        <f t="shared" si="1"/>
        <v>1680</v>
      </c>
      <c r="P76" s="56"/>
      <c r="Q76" s="18">
        <v>15.0</v>
      </c>
      <c r="R76" s="18" t="s">
        <v>25</v>
      </c>
      <c r="S76" s="19" t="s">
        <v>203</v>
      </c>
      <c r="T76" s="45" t="s">
        <v>1355</v>
      </c>
      <c r="U76" s="20"/>
      <c r="V76" s="20"/>
      <c r="W76" s="20"/>
      <c r="X76" s="20"/>
      <c r="Y76" s="20"/>
      <c r="Z76" s="20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ht="17.25" customHeight="1">
      <c r="A77" s="8" t="s">
        <v>1824</v>
      </c>
      <c r="B77" s="9">
        <v>43983.0</v>
      </c>
      <c r="C77" s="68" t="s">
        <v>20</v>
      </c>
      <c r="D77" s="69" t="s">
        <v>204</v>
      </c>
      <c r="E77" s="12" t="s">
        <v>367</v>
      </c>
      <c r="F77" s="13" t="s">
        <v>23</v>
      </c>
      <c r="G77" s="14"/>
      <c r="H77" s="15">
        <v>2110.33</v>
      </c>
      <c r="I77" s="14"/>
      <c r="J77" s="15">
        <v>2110.33</v>
      </c>
      <c r="K77" s="14">
        <v>500.0</v>
      </c>
      <c r="L77" s="14"/>
      <c r="M77" s="14"/>
      <c r="N77" s="16"/>
      <c r="O77" s="3">
        <f t="shared" si="1"/>
        <v>2610.33</v>
      </c>
      <c r="P77" s="56"/>
      <c r="Q77" s="18" t="s">
        <v>61</v>
      </c>
      <c r="R77" s="18" t="s">
        <v>25</v>
      </c>
      <c r="S77" s="19" t="s">
        <v>203</v>
      </c>
      <c r="T77" s="45" t="s">
        <v>1356</v>
      </c>
      <c r="U77" s="20"/>
      <c r="V77" s="20"/>
      <c r="W77" s="20"/>
      <c r="X77" s="20"/>
      <c r="Y77" s="20"/>
      <c r="Z77" s="20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ht="17.25" customHeight="1">
      <c r="A78" s="8" t="s">
        <v>1824</v>
      </c>
      <c r="B78" s="9">
        <v>43983.0</v>
      </c>
      <c r="C78" s="68" t="s">
        <v>20</v>
      </c>
      <c r="D78" s="69" t="s">
        <v>205</v>
      </c>
      <c r="E78" s="12" t="s">
        <v>367</v>
      </c>
      <c r="F78" s="13" t="s">
        <v>23</v>
      </c>
      <c r="G78" s="14"/>
      <c r="H78" s="15">
        <v>405.0</v>
      </c>
      <c r="I78" s="14"/>
      <c r="J78" s="15">
        <v>405.0</v>
      </c>
      <c r="K78" s="14">
        <v>350.0</v>
      </c>
      <c r="L78" s="14"/>
      <c r="M78" s="14"/>
      <c r="N78" s="16"/>
      <c r="O78" s="3">
        <f t="shared" si="1"/>
        <v>755</v>
      </c>
      <c r="P78" s="56"/>
      <c r="Q78" s="18" t="s">
        <v>61</v>
      </c>
      <c r="R78" s="18" t="s">
        <v>25</v>
      </c>
      <c r="S78" s="19" t="s">
        <v>203</v>
      </c>
      <c r="T78" s="45" t="s">
        <v>1357</v>
      </c>
      <c r="U78" s="20"/>
      <c r="V78" s="20"/>
      <c r="W78" s="20"/>
      <c r="X78" s="20"/>
      <c r="Y78" s="20"/>
      <c r="Z78" s="20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ht="17.25" customHeight="1">
      <c r="A79" s="8" t="s">
        <v>1824</v>
      </c>
      <c r="B79" s="9">
        <v>43984.0</v>
      </c>
      <c r="C79" s="68" t="s">
        <v>27</v>
      </c>
      <c r="D79" s="69" t="s">
        <v>206</v>
      </c>
      <c r="E79" s="12" t="s">
        <v>367</v>
      </c>
      <c r="F79" s="13" t="s">
        <v>39</v>
      </c>
      <c r="G79" s="14"/>
      <c r="H79" s="15">
        <v>472.33</v>
      </c>
      <c r="I79" s="14"/>
      <c r="J79" s="15">
        <v>472.33</v>
      </c>
      <c r="K79" s="14"/>
      <c r="L79" s="14"/>
      <c r="M79" s="14">
        <v>380.0</v>
      </c>
      <c r="N79" s="16"/>
      <c r="O79" s="3">
        <f t="shared" si="1"/>
        <v>852.33</v>
      </c>
      <c r="P79" s="56"/>
      <c r="Q79" s="18" t="s">
        <v>61</v>
      </c>
      <c r="R79" s="18" t="s">
        <v>25</v>
      </c>
      <c r="S79" s="19" t="s">
        <v>207</v>
      </c>
      <c r="T79" s="45" t="s">
        <v>1358</v>
      </c>
      <c r="U79" s="20"/>
      <c r="V79" s="20"/>
      <c r="W79" s="20"/>
      <c r="X79" s="20"/>
      <c r="Y79" s="20"/>
      <c r="Z79" s="20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ht="17.25" customHeight="1">
      <c r="A80" s="8" t="s">
        <v>1824</v>
      </c>
      <c r="B80" s="9">
        <v>43986.0</v>
      </c>
      <c r="C80" s="68" t="s">
        <v>27</v>
      </c>
      <c r="D80" s="69" t="s">
        <v>208</v>
      </c>
      <c r="E80" s="12" t="s">
        <v>367</v>
      </c>
      <c r="F80" s="13" t="s">
        <v>39</v>
      </c>
      <c r="G80" s="14"/>
      <c r="H80" s="15">
        <v>425.0</v>
      </c>
      <c r="I80" s="14"/>
      <c r="J80" s="15">
        <v>425.0</v>
      </c>
      <c r="K80" s="14"/>
      <c r="L80" s="14"/>
      <c r="M80" s="14"/>
      <c r="N80" s="16"/>
      <c r="O80" s="3">
        <f t="shared" si="1"/>
        <v>425</v>
      </c>
      <c r="P80" s="56"/>
      <c r="Q80" s="18" t="s">
        <v>34</v>
      </c>
      <c r="R80" s="18" t="s">
        <v>25</v>
      </c>
      <c r="S80" s="19" t="s">
        <v>209</v>
      </c>
      <c r="T80" s="45" t="s">
        <v>1359</v>
      </c>
      <c r="U80" s="20"/>
      <c r="V80" s="20"/>
      <c r="W80" s="20"/>
      <c r="X80" s="20"/>
      <c r="Y80" s="20"/>
      <c r="Z80" s="20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ht="17.25" customHeight="1">
      <c r="A81" s="8" t="s">
        <v>1824</v>
      </c>
      <c r="B81" s="9">
        <v>43986.0</v>
      </c>
      <c r="C81" s="68" t="s">
        <v>27</v>
      </c>
      <c r="D81" s="69" t="s">
        <v>210</v>
      </c>
      <c r="E81" s="12" t="s">
        <v>367</v>
      </c>
      <c r="F81" s="13" t="s">
        <v>39</v>
      </c>
      <c r="G81" s="14"/>
      <c r="H81" s="15">
        <v>425.0</v>
      </c>
      <c r="I81" s="14"/>
      <c r="J81" s="15">
        <v>425.0</v>
      </c>
      <c r="K81" s="14"/>
      <c r="L81" s="14"/>
      <c r="M81" s="14"/>
      <c r="N81" s="16"/>
      <c r="O81" s="3">
        <f t="shared" si="1"/>
        <v>425</v>
      </c>
      <c r="P81" s="56"/>
      <c r="Q81" s="18" t="s">
        <v>34</v>
      </c>
      <c r="R81" s="18" t="s">
        <v>25</v>
      </c>
      <c r="S81" s="19" t="s">
        <v>211</v>
      </c>
      <c r="T81" s="45" t="s">
        <v>1360</v>
      </c>
      <c r="U81" s="20"/>
      <c r="V81" s="20"/>
      <c r="W81" s="20"/>
      <c r="X81" s="20"/>
      <c r="Y81" s="20"/>
      <c r="Z81" s="20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ht="17.25" customHeight="1">
      <c r="A82" s="8" t="s">
        <v>1824</v>
      </c>
      <c r="B82" s="9">
        <v>43990.0</v>
      </c>
      <c r="C82" s="68" t="s">
        <v>27</v>
      </c>
      <c r="D82" s="69" t="s">
        <v>212</v>
      </c>
      <c r="E82" s="12" t="s">
        <v>367</v>
      </c>
      <c r="F82" s="13" t="s">
        <v>39</v>
      </c>
      <c r="G82" s="14"/>
      <c r="H82" s="15">
        <v>425.0</v>
      </c>
      <c r="I82" s="14"/>
      <c r="J82" s="15">
        <v>425.0</v>
      </c>
      <c r="K82" s="14"/>
      <c r="L82" s="14"/>
      <c r="M82" s="14"/>
      <c r="N82" s="16"/>
      <c r="O82" s="3">
        <f t="shared" si="1"/>
        <v>425</v>
      </c>
      <c r="P82" s="56"/>
      <c r="Q82" s="18" t="s">
        <v>213</v>
      </c>
      <c r="R82" s="18" t="s">
        <v>25</v>
      </c>
      <c r="S82" s="19" t="s">
        <v>214</v>
      </c>
      <c r="T82" s="45" t="s">
        <v>1361</v>
      </c>
      <c r="U82" s="20"/>
      <c r="V82" s="20"/>
      <c r="W82" s="20"/>
      <c r="X82" s="20"/>
      <c r="Y82" s="20"/>
      <c r="Z82" s="20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ht="17.25" customHeight="1">
      <c r="A83" s="8" t="s">
        <v>1824</v>
      </c>
      <c r="B83" s="9">
        <v>43992.0</v>
      </c>
      <c r="C83" s="68" t="s">
        <v>20</v>
      </c>
      <c r="D83" s="69" t="s">
        <v>215</v>
      </c>
      <c r="E83" s="12" t="s">
        <v>367</v>
      </c>
      <c r="F83" s="13" t="s">
        <v>39</v>
      </c>
      <c r="G83" s="14"/>
      <c r="H83" s="15">
        <v>426.33</v>
      </c>
      <c r="I83" s="14"/>
      <c r="J83" s="15">
        <v>426.33</v>
      </c>
      <c r="K83" s="14"/>
      <c r="L83" s="14"/>
      <c r="M83" s="14"/>
      <c r="N83" s="16"/>
      <c r="O83" s="3">
        <f t="shared" si="1"/>
        <v>426.33</v>
      </c>
      <c r="P83" s="56"/>
      <c r="Q83" s="18" t="s">
        <v>61</v>
      </c>
      <c r="R83" s="18" t="s">
        <v>25</v>
      </c>
      <c r="S83" s="19" t="s">
        <v>216</v>
      </c>
      <c r="T83" s="45" t="s">
        <v>1362</v>
      </c>
      <c r="U83" s="20"/>
      <c r="V83" s="20"/>
      <c r="W83" s="20"/>
      <c r="X83" s="20"/>
      <c r="Y83" s="20"/>
      <c r="Z83" s="20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ht="17.25" customHeight="1">
      <c r="A84" s="8" t="s">
        <v>1824</v>
      </c>
      <c r="B84" s="9">
        <v>43994.0</v>
      </c>
      <c r="C84" s="68" t="s">
        <v>27</v>
      </c>
      <c r="D84" s="69" t="s">
        <v>217</v>
      </c>
      <c r="E84" s="12" t="s">
        <v>367</v>
      </c>
      <c r="F84" s="13" t="s">
        <v>39</v>
      </c>
      <c r="G84" s="14"/>
      <c r="H84" s="15">
        <v>452.67</v>
      </c>
      <c r="I84" s="14"/>
      <c r="J84" s="15">
        <v>452.67</v>
      </c>
      <c r="K84" s="14"/>
      <c r="L84" s="14"/>
      <c r="M84" s="14"/>
      <c r="N84" s="16"/>
      <c r="O84" s="3">
        <f t="shared" si="1"/>
        <v>452.67</v>
      </c>
      <c r="P84" s="56"/>
      <c r="Q84" s="18" t="s">
        <v>34</v>
      </c>
      <c r="R84" s="18" t="s">
        <v>25</v>
      </c>
      <c r="S84" s="19" t="s">
        <v>218</v>
      </c>
      <c r="T84" s="45" t="s">
        <v>1363</v>
      </c>
      <c r="U84" s="20"/>
      <c r="V84" s="20"/>
      <c r="W84" s="20"/>
      <c r="X84" s="20"/>
      <c r="Y84" s="20"/>
      <c r="Z84" s="20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ht="17.25" customHeight="1">
      <c r="A85" s="8" t="s">
        <v>1824</v>
      </c>
      <c r="B85" s="9">
        <v>44000.0</v>
      </c>
      <c r="C85" s="68" t="s">
        <v>27</v>
      </c>
      <c r="D85" s="69" t="s">
        <v>219</v>
      </c>
      <c r="E85" s="12" t="s">
        <v>367</v>
      </c>
      <c r="F85" s="13" t="s">
        <v>39</v>
      </c>
      <c r="G85" s="14"/>
      <c r="H85" s="15">
        <v>425.0</v>
      </c>
      <c r="I85" s="14"/>
      <c r="J85" s="15">
        <v>425.0</v>
      </c>
      <c r="K85" s="14"/>
      <c r="L85" s="14"/>
      <c r="M85" s="14"/>
      <c r="N85" s="16"/>
      <c r="O85" s="3">
        <f t="shared" si="1"/>
        <v>425</v>
      </c>
      <c r="P85" s="56"/>
      <c r="Q85" s="18" t="s">
        <v>34</v>
      </c>
      <c r="R85" s="18" t="s">
        <v>25</v>
      </c>
      <c r="S85" s="19" t="s">
        <v>220</v>
      </c>
      <c r="T85" s="45" t="s">
        <v>1364</v>
      </c>
      <c r="U85" s="20"/>
      <c r="V85" s="20"/>
      <c r="W85" s="20"/>
      <c r="X85" s="20"/>
      <c r="Y85" s="20"/>
      <c r="Z85" s="20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ht="17.25" customHeight="1">
      <c r="A86" s="8" t="s">
        <v>1824</v>
      </c>
      <c r="B86" s="9">
        <v>44006.0</v>
      </c>
      <c r="C86" s="68" t="s">
        <v>27</v>
      </c>
      <c r="D86" s="69" t="s">
        <v>221</v>
      </c>
      <c r="E86" s="12" t="s">
        <v>367</v>
      </c>
      <c r="F86" s="13" t="s">
        <v>39</v>
      </c>
      <c r="G86" s="14"/>
      <c r="H86" s="15">
        <v>457.0</v>
      </c>
      <c r="I86" s="14"/>
      <c r="J86" s="15">
        <v>457.0</v>
      </c>
      <c r="K86" s="14"/>
      <c r="L86" s="14"/>
      <c r="M86" s="14"/>
      <c r="N86" s="16"/>
      <c r="O86" s="3">
        <f t="shared" si="1"/>
        <v>457</v>
      </c>
      <c r="P86" s="56"/>
      <c r="Q86" s="18" t="s">
        <v>34</v>
      </c>
      <c r="R86" s="18" t="s">
        <v>25</v>
      </c>
      <c r="S86" s="19" t="s">
        <v>222</v>
      </c>
      <c r="T86" s="45" t="s">
        <v>1365</v>
      </c>
      <c r="U86" s="20"/>
      <c r="V86" s="20"/>
      <c r="W86" s="20"/>
      <c r="X86" s="20"/>
      <c r="Y86" s="20"/>
      <c r="Z86" s="20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ht="17.25" customHeight="1">
      <c r="A87" s="8" t="s">
        <v>1824</v>
      </c>
      <c r="B87" s="9">
        <v>44006.0</v>
      </c>
      <c r="C87" s="68" t="s">
        <v>20</v>
      </c>
      <c r="D87" s="69" t="s">
        <v>223</v>
      </c>
      <c r="E87" s="12" t="s">
        <v>367</v>
      </c>
      <c r="F87" s="13" t="s">
        <v>39</v>
      </c>
      <c r="G87" s="14"/>
      <c r="H87" s="15">
        <v>425.0</v>
      </c>
      <c r="I87" s="14"/>
      <c r="J87" s="15">
        <v>425.0</v>
      </c>
      <c r="K87" s="14"/>
      <c r="L87" s="14"/>
      <c r="M87" s="14"/>
      <c r="N87" s="16"/>
      <c r="O87" s="3">
        <f t="shared" si="1"/>
        <v>425</v>
      </c>
      <c r="P87" s="56"/>
      <c r="Q87" s="18" t="s">
        <v>61</v>
      </c>
      <c r="R87" s="18" t="s">
        <v>25</v>
      </c>
      <c r="S87" s="19" t="s">
        <v>224</v>
      </c>
      <c r="T87" s="45" t="s">
        <v>1366</v>
      </c>
      <c r="U87" s="20"/>
      <c r="V87" s="20"/>
      <c r="W87" s="20"/>
      <c r="X87" s="20"/>
      <c r="Y87" s="20"/>
      <c r="Z87" s="20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ht="17.25" customHeight="1">
      <c r="A88" s="8" t="s">
        <v>1824</v>
      </c>
      <c r="B88" s="9">
        <v>44007.0</v>
      </c>
      <c r="C88" s="68" t="s">
        <v>20</v>
      </c>
      <c r="D88" s="69" t="s">
        <v>225</v>
      </c>
      <c r="E88" s="12" t="s">
        <v>367</v>
      </c>
      <c r="F88" s="13" t="s">
        <v>23</v>
      </c>
      <c r="G88" s="14"/>
      <c r="H88" s="15">
        <v>1179.0</v>
      </c>
      <c r="I88" s="14"/>
      <c r="J88" s="15">
        <v>1179.0</v>
      </c>
      <c r="K88" s="14">
        <v>350.0</v>
      </c>
      <c r="L88" s="14"/>
      <c r="M88" s="14"/>
      <c r="N88" s="16"/>
      <c r="O88" s="3">
        <f t="shared" si="1"/>
        <v>1529</v>
      </c>
      <c r="P88" s="56"/>
      <c r="Q88" s="18" t="s">
        <v>34</v>
      </c>
      <c r="R88" s="18" t="s">
        <v>25</v>
      </c>
      <c r="S88" s="19" t="s">
        <v>226</v>
      </c>
      <c r="T88" s="45" t="s">
        <v>1367</v>
      </c>
      <c r="U88" s="20"/>
      <c r="V88" s="20"/>
      <c r="W88" s="20"/>
      <c r="X88" s="20"/>
      <c r="Y88" s="20"/>
      <c r="Z88" s="20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ht="17.25" customHeight="1">
      <c r="A89" s="8" t="s">
        <v>1824</v>
      </c>
      <c r="B89" s="9">
        <v>44008.0</v>
      </c>
      <c r="C89" s="68" t="s">
        <v>20</v>
      </c>
      <c r="D89" s="69" t="s">
        <v>227</v>
      </c>
      <c r="E89" s="12" t="s">
        <v>367</v>
      </c>
      <c r="F89" s="13" t="s">
        <v>39</v>
      </c>
      <c r="G89" s="14"/>
      <c r="H89" s="15">
        <v>425.0</v>
      </c>
      <c r="I89" s="14"/>
      <c r="J89" s="15">
        <v>425.0</v>
      </c>
      <c r="K89" s="14"/>
      <c r="L89" s="14"/>
      <c r="M89" s="14">
        <v>359.0</v>
      </c>
      <c r="N89" s="16"/>
      <c r="O89" s="3">
        <f t="shared" si="1"/>
        <v>784</v>
      </c>
      <c r="P89" s="56"/>
      <c r="Q89" s="18" t="s">
        <v>34</v>
      </c>
      <c r="R89" s="18" t="s">
        <v>25</v>
      </c>
      <c r="S89" s="19" t="s">
        <v>228</v>
      </c>
      <c r="T89" s="45" t="s">
        <v>1368</v>
      </c>
      <c r="U89" s="20"/>
      <c r="V89" s="20"/>
      <c r="W89" s="20"/>
      <c r="X89" s="20"/>
      <c r="Y89" s="20"/>
      <c r="Z89" s="20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ht="17.25" customHeight="1">
      <c r="A90" s="8" t="s">
        <v>1824</v>
      </c>
      <c r="B90" s="9">
        <v>44008.0</v>
      </c>
      <c r="C90" s="68" t="s">
        <v>20</v>
      </c>
      <c r="D90" s="69" t="s">
        <v>229</v>
      </c>
      <c r="E90" s="12" t="s">
        <v>367</v>
      </c>
      <c r="F90" s="13" t="s">
        <v>39</v>
      </c>
      <c r="G90" s="14"/>
      <c r="H90" s="15">
        <v>425.0</v>
      </c>
      <c r="I90" s="14"/>
      <c r="J90" s="15">
        <v>425.0</v>
      </c>
      <c r="K90" s="14"/>
      <c r="L90" s="14"/>
      <c r="M90" s="14"/>
      <c r="N90" s="16"/>
      <c r="O90" s="3">
        <f t="shared" si="1"/>
        <v>425</v>
      </c>
      <c r="P90" s="56"/>
      <c r="Q90" s="18" t="s">
        <v>34</v>
      </c>
      <c r="R90" s="18" t="s">
        <v>25</v>
      </c>
      <c r="S90" s="19" t="s">
        <v>230</v>
      </c>
      <c r="T90" s="45" t="s">
        <v>1369</v>
      </c>
      <c r="U90" s="20"/>
      <c r="V90" s="20"/>
      <c r="W90" s="20"/>
      <c r="X90" s="20"/>
      <c r="Y90" s="20"/>
      <c r="Z90" s="20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ht="17.25" customHeight="1">
      <c r="A91" s="8" t="s">
        <v>1824</v>
      </c>
      <c r="B91" s="9">
        <v>44013.0</v>
      </c>
      <c r="C91" s="68" t="s">
        <v>27</v>
      </c>
      <c r="D91" s="69" t="s">
        <v>231</v>
      </c>
      <c r="E91" s="12" t="s">
        <v>367</v>
      </c>
      <c r="F91" s="13" t="s">
        <v>23</v>
      </c>
      <c r="G91" s="14"/>
      <c r="H91" s="15">
        <v>1179.0</v>
      </c>
      <c r="I91" s="14"/>
      <c r="J91" s="15">
        <v>1179.0</v>
      </c>
      <c r="K91" s="14"/>
      <c r="L91" s="14"/>
      <c r="M91" s="14"/>
      <c r="N91" s="16"/>
      <c r="O91" s="3">
        <f t="shared" si="1"/>
        <v>1179</v>
      </c>
      <c r="P91" s="56"/>
      <c r="Q91" s="18" t="s">
        <v>30</v>
      </c>
      <c r="R91" s="18" t="s">
        <v>25</v>
      </c>
      <c r="S91" s="19" t="s">
        <v>232</v>
      </c>
      <c r="T91" s="45" t="s">
        <v>1370</v>
      </c>
      <c r="U91" s="20"/>
      <c r="V91" s="20"/>
      <c r="W91" s="20"/>
      <c r="X91" s="20"/>
      <c r="Y91" s="20"/>
      <c r="Z91" s="20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ht="17.25" customHeight="1">
      <c r="A92" s="8" t="s">
        <v>1824</v>
      </c>
      <c r="B92" s="9">
        <v>44014.0</v>
      </c>
      <c r="C92" s="68" t="s">
        <v>27</v>
      </c>
      <c r="D92" s="69" t="s">
        <v>233</v>
      </c>
      <c r="E92" s="12" t="s">
        <v>367</v>
      </c>
      <c r="F92" s="13" t="s">
        <v>29</v>
      </c>
      <c r="G92" s="14"/>
      <c r="H92" s="15">
        <v>364.67</v>
      </c>
      <c r="I92" s="14"/>
      <c r="J92" s="15">
        <v>364.67</v>
      </c>
      <c r="K92" s="14"/>
      <c r="L92" s="14"/>
      <c r="M92" s="14"/>
      <c r="N92" s="16"/>
      <c r="O92" s="3">
        <f t="shared" si="1"/>
        <v>364.67</v>
      </c>
      <c r="P92" s="56"/>
      <c r="Q92" s="18" t="s">
        <v>34</v>
      </c>
      <c r="R92" s="18" t="s">
        <v>25</v>
      </c>
      <c r="S92" s="19" t="s">
        <v>234</v>
      </c>
      <c r="T92" s="45" t="s">
        <v>1371</v>
      </c>
      <c r="U92" s="20"/>
      <c r="V92" s="20"/>
      <c r="W92" s="20"/>
      <c r="X92" s="20"/>
      <c r="Y92" s="20"/>
      <c r="Z92" s="20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ht="17.25" customHeight="1">
      <c r="A93" s="8" t="s">
        <v>1824</v>
      </c>
      <c r="B93" s="9">
        <v>44015.0</v>
      </c>
      <c r="C93" s="68" t="s">
        <v>20</v>
      </c>
      <c r="D93" s="69" t="s">
        <v>235</v>
      </c>
      <c r="E93" s="12" t="s">
        <v>367</v>
      </c>
      <c r="F93" s="13" t="s">
        <v>29</v>
      </c>
      <c r="G93" s="14"/>
      <c r="H93" s="15">
        <v>283.0</v>
      </c>
      <c r="I93" s="14"/>
      <c r="J93" s="15">
        <v>283.0</v>
      </c>
      <c r="K93" s="14"/>
      <c r="L93" s="14"/>
      <c r="M93" s="14"/>
      <c r="N93" s="16"/>
      <c r="O93" s="3">
        <f t="shared" si="1"/>
        <v>283</v>
      </c>
      <c r="P93" s="56"/>
      <c r="Q93" s="18" t="s">
        <v>34</v>
      </c>
      <c r="R93" s="18" t="s">
        <v>25</v>
      </c>
      <c r="S93" s="19" t="s">
        <v>236</v>
      </c>
      <c r="T93" s="45" t="s">
        <v>1372</v>
      </c>
      <c r="U93" s="20"/>
      <c r="V93" s="20"/>
      <c r="W93" s="20"/>
      <c r="X93" s="20"/>
      <c r="Y93" s="20"/>
      <c r="Z93" s="20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ht="17.25" customHeight="1">
      <c r="A94" s="8" t="s">
        <v>1824</v>
      </c>
      <c r="B94" s="9">
        <v>44017.0</v>
      </c>
      <c r="C94" s="68" t="s">
        <v>27</v>
      </c>
      <c r="D94" s="69" t="s">
        <v>237</v>
      </c>
      <c r="E94" s="12" t="s">
        <v>367</v>
      </c>
      <c r="F94" s="13" t="s">
        <v>39</v>
      </c>
      <c r="G94" s="14"/>
      <c r="H94" s="15">
        <v>509.0</v>
      </c>
      <c r="I94" s="14"/>
      <c r="J94" s="15">
        <v>509.0</v>
      </c>
      <c r="K94" s="14"/>
      <c r="L94" s="14"/>
      <c r="M94" s="14"/>
      <c r="N94" s="16"/>
      <c r="O94" s="3">
        <f t="shared" si="1"/>
        <v>509</v>
      </c>
      <c r="P94" s="56"/>
      <c r="Q94" s="18" t="s">
        <v>34</v>
      </c>
      <c r="R94" s="18" t="s">
        <v>25</v>
      </c>
      <c r="S94" s="19" t="s">
        <v>238</v>
      </c>
      <c r="T94" s="45" t="s">
        <v>1373</v>
      </c>
      <c r="U94" s="20"/>
      <c r="V94" s="20"/>
      <c r="W94" s="20"/>
      <c r="X94" s="20"/>
      <c r="Y94" s="20"/>
      <c r="Z94" s="20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ht="17.25" customHeight="1">
      <c r="A95" s="8" t="s">
        <v>1824</v>
      </c>
      <c r="B95" s="9">
        <v>44020.0</v>
      </c>
      <c r="C95" s="68" t="s">
        <v>27</v>
      </c>
      <c r="D95" s="69" t="s">
        <v>239</v>
      </c>
      <c r="E95" s="12" t="s">
        <v>367</v>
      </c>
      <c r="F95" s="13" t="s">
        <v>39</v>
      </c>
      <c r="G95" s="14"/>
      <c r="H95" s="15">
        <v>425.0</v>
      </c>
      <c r="I95" s="14"/>
      <c r="J95" s="15">
        <v>425.0</v>
      </c>
      <c r="K95" s="14"/>
      <c r="L95" s="14"/>
      <c r="M95" s="14"/>
      <c r="N95" s="16"/>
      <c r="O95" s="3">
        <f t="shared" si="1"/>
        <v>425</v>
      </c>
      <c r="P95" s="56"/>
      <c r="Q95" s="18" t="s">
        <v>34</v>
      </c>
      <c r="R95" s="18" t="s">
        <v>25</v>
      </c>
      <c r="S95" s="19" t="s">
        <v>240</v>
      </c>
      <c r="T95" s="45" t="s">
        <v>1374</v>
      </c>
      <c r="U95" s="20"/>
      <c r="V95" s="20"/>
      <c r="W95" s="20"/>
      <c r="X95" s="20"/>
      <c r="Y95" s="20"/>
      <c r="Z95" s="20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ht="17.25" customHeight="1">
      <c r="A96" s="8" t="s">
        <v>1824</v>
      </c>
      <c r="B96" s="9">
        <v>44021.0</v>
      </c>
      <c r="C96" s="68" t="s">
        <v>20</v>
      </c>
      <c r="D96" s="69" t="s">
        <v>241</v>
      </c>
      <c r="E96" s="12" t="s">
        <v>367</v>
      </c>
      <c r="F96" s="13" t="s">
        <v>39</v>
      </c>
      <c r="G96" s="14"/>
      <c r="H96" s="15">
        <v>425.0</v>
      </c>
      <c r="I96" s="14"/>
      <c r="J96" s="15">
        <v>425.0</v>
      </c>
      <c r="K96" s="14"/>
      <c r="L96" s="14">
        <f>2520+150</f>
        <v>2670</v>
      </c>
      <c r="M96" s="14"/>
      <c r="N96" s="16"/>
      <c r="O96" s="3">
        <f t="shared" si="1"/>
        <v>3095</v>
      </c>
      <c r="P96" s="56"/>
      <c r="Q96" s="18" t="s">
        <v>196</v>
      </c>
      <c r="R96" s="18" t="s">
        <v>25</v>
      </c>
      <c r="S96" s="19" t="s">
        <v>242</v>
      </c>
      <c r="T96" s="45" t="s">
        <v>1375</v>
      </c>
      <c r="U96" s="20"/>
      <c r="V96" s="20"/>
      <c r="W96" s="20"/>
      <c r="X96" s="20"/>
      <c r="Y96" s="20"/>
      <c r="Z96" s="20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ht="17.25" customHeight="1">
      <c r="A97" s="8" t="s">
        <v>1824</v>
      </c>
      <c r="B97" s="9">
        <v>44025.0</v>
      </c>
      <c r="C97" s="68" t="s">
        <v>20</v>
      </c>
      <c r="D97" s="69" t="s">
        <v>243</v>
      </c>
      <c r="E97" s="12" t="s">
        <v>367</v>
      </c>
      <c r="F97" s="13" t="s">
        <v>39</v>
      </c>
      <c r="G97" s="14"/>
      <c r="H97" s="15">
        <v>425.0</v>
      </c>
      <c r="I97" s="14"/>
      <c r="J97" s="15">
        <v>425.0</v>
      </c>
      <c r="K97" s="14"/>
      <c r="L97" s="14"/>
      <c r="M97" s="14"/>
      <c r="N97" s="16"/>
      <c r="O97" s="3">
        <f t="shared" si="1"/>
        <v>425</v>
      </c>
      <c r="P97" s="56"/>
      <c r="Q97" s="18" t="s">
        <v>196</v>
      </c>
      <c r="R97" s="18" t="s">
        <v>25</v>
      </c>
      <c r="S97" s="19" t="s">
        <v>244</v>
      </c>
      <c r="T97" s="45" t="s">
        <v>1376</v>
      </c>
      <c r="U97" s="20"/>
      <c r="V97" s="20"/>
      <c r="W97" s="20"/>
      <c r="X97" s="20"/>
      <c r="Y97" s="20"/>
      <c r="Z97" s="20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ht="17.25" customHeight="1">
      <c r="A98" s="8" t="s">
        <v>1824</v>
      </c>
      <c r="B98" s="9">
        <v>44027.0</v>
      </c>
      <c r="C98" s="68" t="s">
        <v>27</v>
      </c>
      <c r="D98" s="69" t="s">
        <v>245</v>
      </c>
      <c r="E98" s="12" t="s">
        <v>367</v>
      </c>
      <c r="F98" s="13" t="s">
        <v>39</v>
      </c>
      <c r="G98" s="14"/>
      <c r="H98" s="15">
        <v>509.0</v>
      </c>
      <c r="I98" s="14"/>
      <c r="J98" s="15">
        <v>509.0</v>
      </c>
      <c r="K98" s="14"/>
      <c r="L98" s="14"/>
      <c r="M98" s="14"/>
      <c r="N98" s="16"/>
      <c r="O98" s="3">
        <f t="shared" si="1"/>
        <v>509</v>
      </c>
      <c r="P98" s="56"/>
      <c r="Q98" s="18" t="s">
        <v>30</v>
      </c>
      <c r="R98" s="18" t="s">
        <v>25</v>
      </c>
      <c r="S98" s="19" t="s">
        <v>246</v>
      </c>
      <c r="T98" s="45" t="s">
        <v>1377</v>
      </c>
      <c r="U98" s="20"/>
      <c r="V98" s="20"/>
      <c r="W98" s="20"/>
      <c r="X98" s="20"/>
      <c r="Y98" s="20"/>
      <c r="Z98" s="20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ht="17.25" customHeight="1">
      <c r="A99" s="8" t="s">
        <v>1824</v>
      </c>
      <c r="B99" s="9">
        <v>44032.0</v>
      </c>
      <c r="C99" s="68" t="s">
        <v>20</v>
      </c>
      <c r="D99" s="69" t="s">
        <v>247</v>
      </c>
      <c r="E99" s="12" t="s">
        <v>367</v>
      </c>
      <c r="F99" s="13" t="s">
        <v>39</v>
      </c>
      <c r="G99" s="14"/>
      <c r="H99" s="15">
        <v>509.0</v>
      </c>
      <c r="I99" s="14"/>
      <c r="J99" s="15">
        <v>509.0</v>
      </c>
      <c r="K99" s="14"/>
      <c r="L99" s="14"/>
      <c r="M99" s="14"/>
      <c r="N99" s="16"/>
      <c r="O99" s="3">
        <f t="shared" si="1"/>
        <v>509</v>
      </c>
      <c r="P99" s="56"/>
      <c r="Q99" s="18" t="s">
        <v>34</v>
      </c>
      <c r="R99" s="18" t="s">
        <v>25</v>
      </c>
      <c r="S99" s="19" t="s">
        <v>248</v>
      </c>
      <c r="T99" s="45" t="s">
        <v>1378</v>
      </c>
      <c r="U99" s="20"/>
      <c r="V99" s="20"/>
      <c r="W99" s="20"/>
      <c r="X99" s="20"/>
      <c r="Y99" s="20"/>
      <c r="Z99" s="20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ht="17.25" customHeight="1">
      <c r="A100" s="8" t="s">
        <v>1824</v>
      </c>
      <c r="B100" s="9">
        <v>44033.0</v>
      </c>
      <c r="C100" s="68" t="s">
        <v>27</v>
      </c>
      <c r="D100" s="69" t="s">
        <v>249</v>
      </c>
      <c r="E100" s="12" t="s">
        <v>367</v>
      </c>
      <c r="F100" s="13" t="s">
        <v>39</v>
      </c>
      <c r="G100" s="14"/>
      <c r="H100" s="15">
        <v>453.0</v>
      </c>
      <c r="I100" s="14"/>
      <c r="J100" s="15">
        <v>453.0</v>
      </c>
      <c r="K100" s="14"/>
      <c r="L100" s="14"/>
      <c r="M100" s="14"/>
      <c r="N100" s="16"/>
      <c r="O100" s="3">
        <f t="shared" si="1"/>
        <v>453</v>
      </c>
      <c r="P100" s="56"/>
      <c r="Q100" s="18" t="s">
        <v>30</v>
      </c>
      <c r="R100" s="18" t="s">
        <v>25</v>
      </c>
      <c r="S100" s="19" t="s">
        <v>250</v>
      </c>
      <c r="T100" s="45" t="s">
        <v>1379</v>
      </c>
      <c r="U100" s="20"/>
      <c r="V100" s="20"/>
      <c r="W100" s="20"/>
      <c r="X100" s="20"/>
      <c r="Y100" s="20"/>
      <c r="Z100" s="20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ht="17.25" customHeight="1">
      <c r="A101" s="8" t="s">
        <v>1824</v>
      </c>
      <c r="B101" s="9">
        <v>44034.0</v>
      </c>
      <c r="C101" s="68" t="s">
        <v>20</v>
      </c>
      <c r="D101" s="69" t="s">
        <v>251</v>
      </c>
      <c r="E101" s="12" t="s">
        <v>367</v>
      </c>
      <c r="F101" s="13" t="s">
        <v>29</v>
      </c>
      <c r="G101" s="14"/>
      <c r="H101" s="15">
        <v>340.0</v>
      </c>
      <c r="I101" s="14"/>
      <c r="J101" s="15">
        <v>340.0</v>
      </c>
      <c r="K101" s="14"/>
      <c r="L101" s="14"/>
      <c r="M101" s="14"/>
      <c r="N101" s="16"/>
      <c r="O101" s="3">
        <f t="shared" si="1"/>
        <v>340</v>
      </c>
      <c r="P101" s="56"/>
      <c r="Q101" s="18" t="s">
        <v>34</v>
      </c>
      <c r="R101" s="18" t="s">
        <v>25</v>
      </c>
      <c r="S101" s="19" t="s">
        <v>252</v>
      </c>
      <c r="T101" s="45" t="s">
        <v>1380</v>
      </c>
      <c r="U101" s="20"/>
      <c r="V101" s="20"/>
      <c r="W101" s="20"/>
      <c r="X101" s="20"/>
      <c r="Y101" s="20"/>
      <c r="Z101" s="20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ht="17.25" customHeight="1">
      <c r="A102" s="8" t="s">
        <v>1824</v>
      </c>
      <c r="B102" s="9">
        <v>44039.0</v>
      </c>
      <c r="C102" s="68" t="s">
        <v>20</v>
      </c>
      <c r="D102" s="69" t="s">
        <v>253</v>
      </c>
      <c r="E102" s="12" t="s">
        <v>367</v>
      </c>
      <c r="F102" s="13" t="s">
        <v>39</v>
      </c>
      <c r="G102" s="14"/>
      <c r="H102" s="15">
        <v>509.0</v>
      </c>
      <c r="I102" s="14"/>
      <c r="J102" s="15">
        <v>509.0</v>
      </c>
      <c r="K102" s="14"/>
      <c r="L102" s="14"/>
      <c r="M102" s="14"/>
      <c r="N102" s="16"/>
      <c r="O102" s="3">
        <f t="shared" si="1"/>
        <v>509</v>
      </c>
      <c r="P102" s="56"/>
      <c r="Q102" s="18" t="s">
        <v>34</v>
      </c>
      <c r="R102" s="18" t="s">
        <v>25</v>
      </c>
      <c r="S102" s="19" t="s">
        <v>254</v>
      </c>
      <c r="T102" s="45" t="s">
        <v>1381</v>
      </c>
      <c r="U102" s="20"/>
      <c r="V102" s="20"/>
      <c r="W102" s="20"/>
      <c r="X102" s="20"/>
      <c r="Y102" s="20"/>
      <c r="Z102" s="20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ht="17.25" customHeight="1">
      <c r="A103" s="8" t="s">
        <v>1824</v>
      </c>
      <c r="B103" s="9">
        <v>44043.0</v>
      </c>
      <c r="C103" s="68" t="s">
        <v>27</v>
      </c>
      <c r="D103" s="69" t="s">
        <v>255</v>
      </c>
      <c r="E103" s="12" t="s">
        <v>367</v>
      </c>
      <c r="F103" s="13" t="s">
        <v>39</v>
      </c>
      <c r="G103" s="14"/>
      <c r="H103" s="15">
        <v>483.0</v>
      </c>
      <c r="I103" s="14"/>
      <c r="J103" s="15">
        <v>483.0</v>
      </c>
      <c r="K103" s="14"/>
      <c r="L103" s="14"/>
      <c r="M103" s="14"/>
      <c r="N103" s="16"/>
      <c r="O103" s="3">
        <f t="shared" si="1"/>
        <v>483</v>
      </c>
      <c r="P103" s="56"/>
      <c r="Q103" s="18" t="s">
        <v>34</v>
      </c>
      <c r="R103" s="18" t="s">
        <v>25</v>
      </c>
      <c r="S103" s="19" t="s">
        <v>256</v>
      </c>
      <c r="T103" s="45" t="s">
        <v>1382</v>
      </c>
      <c r="U103" s="20"/>
      <c r="V103" s="20"/>
      <c r="W103" s="20"/>
      <c r="X103" s="20"/>
      <c r="Y103" s="20"/>
      <c r="Z103" s="20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ht="17.25" customHeight="1">
      <c r="A104" s="8" t="s">
        <v>1824</v>
      </c>
      <c r="B104" s="9">
        <v>44044.0</v>
      </c>
      <c r="C104" s="68" t="s">
        <v>27</v>
      </c>
      <c r="D104" s="69" t="s">
        <v>257</v>
      </c>
      <c r="E104" s="12" t="s">
        <v>367</v>
      </c>
      <c r="F104" s="13" t="s">
        <v>39</v>
      </c>
      <c r="G104" s="14"/>
      <c r="H104" s="15">
        <v>425.0</v>
      </c>
      <c r="I104" s="14"/>
      <c r="J104" s="15">
        <v>425.0</v>
      </c>
      <c r="K104" s="14"/>
      <c r="L104" s="14"/>
      <c r="M104" s="14"/>
      <c r="N104" s="16"/>
      <c r="O104" s="3">
        <f t="shared" si="1"/>
        <v>425</v>
      </c>
      <c r="P104" s="56"/>
      <c r="Q104" s="18" t="s">
        <v>30</v>
      </c>
      <c r="R104" s="18" t="s">
        <v>25</v>
      </c>
      <c r="S104" s="19" t="s">
        <v>258</v>
      </c>
      <c r="T104" s="45" t="s">
        <v>1383</v>
      </c>
      <c r="U104" s="20"/>
      <c r="V104" s="20"/>
      <c r="W104" s="20"/>
      <c r="X104" s="20"/>
      <c r="Y104" s="20"/>
      <c r="Z104" s="20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ht="17.25" customHeight="1">
      <c r="A105" s="8" t="s">
        <v>1824</v>
      </c>
      <c r="B105" s="9">
        <v>44044.0</v>
      </c>
      <c r="C105" s="68" t="s">
        <v>20</v>
      </c>
      <c r="D105" s="69" t="s">
        <v>259</v>
      </c>
      <c r="E105" s="12" t="s">
        <v>367</v>
      </c>
      <c r="F105" s="13" t="s">
        <v>39</v>
      </c>
      <c r="G105" s="14"/>
      <c r="H105" s="15">
        <v>959.0</v>
      </c>
      <c r="I105" s="14"/>
      <c r="J105" s="15">
        <v>959.0</v>
      </c>
      <c r="K105" s="14"/>
      <c r="L105" s="14"/>
      <c r="M105" s="14"/>
      <c r="N105" s="16"/>
      <c r="O105" s="3">
        <f t="shared" si="1"/>
        <v>959</v>
      </c>
      <c r="P105" s="56"/>
      <c r="Q105" s="18" t="s">
        <v>34</v>
      </c>
      <c r="R105" s="18" t="s">
        <v>25</v>
      </c>
      <c r="S105" s="19" t="s">
        <v>260</v>
      </c>
      <c r="T105" s="45" t="s">
        <v>1384</v>
      </c>
      <c r="U105" s="20"/>
      <c r="V105" s="20"/>
      <c r="W105" s="20"/>
      <c r="X105" s="20"/>
      <c r="Y105" s="20"/>
      <c r="Z105" s="20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ht="17.25" customHeight="1">
      <c r="A106" s="8" t="s">
        <v>1824</v>
      </c>
      <c r="B106" s="9">
        <v>44044.0</v>
      </c>
      <c r="C106" s="68" t="s">
        <v>27</v>
      </c>
      <c r="D106" s="69" t="s">
        <v>261</v>
      </c>
      <c r="E106" s="12" t="s">
        <v>367</v>
      </c>
      <c r="F106" s="13" t="s">
        <v>39</v>
      </c>
      <c r="G106" s="14"/>
      <c r="H106" s="15">
        <v>474.67</v>
      </c>
      <c r="I106" s="14"/>
      <c r="J106" s="15">
        <v>474.67</v>
      </c>
      <c r="K106" s="14"/>
      <c r="L106" s="14"/>
      <c r="M106" s="14"/>
      <c r="N106" s="16"/>
      <c r="O106" s="3">
        <f t="shared" si="1"/>
        <v>474.67</v>
      </c>
      <c r="P106" s="56"/>
      <c r="Q106" s="18" t="s">
        <v>34</v>
      </c>
      <c r="R106" s="18" t="s">
        <v>25</v>
      </c>
      <c r="S106" s="19" t="s">
        <v>262</v>
      </c>
      <c r="T106" s="45" t="s">
        <v>1385</v>
      </c>
      <c r="U106" s="20"/>
      <c r="V106" s="20"/>
      <c r="W106" s="20"/>
      <c r="X106" s="20"/>
      <c r="Y106" s="20"/>
      <c r="Z106" s="20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ht="17.25" customHeight="1">
      <c r="A107" s="8" t="s">
        <v>1824</v>
      </c>
      <c r="B107" s="9">
        <v>44044.0</v>
      </c>
      <c r="C107" s="68" t="s">
        <v>27</v>
      </c>
      <c r="D107" s="69" t="s">
        <v>263</v>
      </c>
      <c r="E107" s="12" t="s">
        <v>367</v>
      </c>
      <c r="F107" s="13" t="s">
        <v>23</v>
      </c>
      <c r="G107" s="14"/>
      <c r="H107" s="15">
        <v>1114.0</v>
      </c>
      <c r="I107" s="14"/>
      <c r="J107" s="15">
        <v>1114.0</v>
      </c>
      <c r="K107" s="14"/>
      <c r="L107" s="14"/>
      <c r="M107" s="14"/>
      <c r="N107" s="16"/>
      <c r="O107" s="3">
        <f t="shared" si="1"/>
        <v>1114</v>
      </c>
      <c r="P107" s="56"/>
      <c r="Q107" s="18" t="s">
        <v>61</v>
      </c>
      <c r="R107" s="18" t="s">
        <v>25</v>
      </c>
      <c r="S107" s="19" t="s">
        <v>264</v>
      </c>
      <c r="T107" s="45" t="s">
        <v>1386</v>
      </c>
      <c r="U107" s="20"/>
      <c r="V107" s="20"/>
      <c r="W107" s="20"/>
      <c r="X107" s="20"/>
      <c r="Y107" s="20"/>
      <c r="Z107" s="20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ht="17.25" customHeight="1">
      <c r="A108" s="8" t="s">
        <v>1824</v>
      </c>
      <c r="B108" s="9">
        <v>44048.0</v>
      </c>
      <c r="C108" s="68" t="s">
        <v>27</v>
      </c>
      <c r="D108" s="69" t="s">
        <v>265</v>
      </c>
      <c r="E108" s="12" t="s">
        <v>367</v>
      </c>
      <c r="F108" s="13" t="s">
        <v>39</v>
      </c>
      <c r="G108" s="14"/>
      <c r="H108" s="15">
        <v>471.0</v>
      </c>
      <c r="I108" s="14"/>
      <c r="J108" s="15">
        <v>471.0</v>
      </c>
      <c r="K108" s="14"/>
      <c r="L108" s="14"/>
      <c r="M108" s="14"/>
      <c r="N108" s="16"/>
      <c r="O108" s="3">
        <f t="shared" si="1"/>
        <v>471</v>
      </c>
      <c r="P108" s="56"/>
      <c r="Q108" s="18" t="s">
        <v>30</v>
      </c>
      <c r="R108" s="18" t="s">
        <v>25</v>
      </c>
      <c r="S108" s="19" t="s">
        <v>266</v>
      </c>
      <c r="T108" s="45" t="s">
        <v>1387</v>
      </c>
      <c r="U108" s="20"/>
      <c r="V108" s="20"/>
      <c r="W108" s="20"/>
      <c r="X108" s="20"/>
      <c r="Y108" s="20"/>
      <c r="Z108" s="20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ht="17.25" customHeight="1">
      <c r="A109" s="8" t="s">
        <v>1824</v>
      </c>
      <c r="B109" s="9">
        <v>44049.0</v>
      </c>
      <c r="C109" s="68" t="s">
        <v>27</v>
      </c>
      <c r="D109" s="69" t="s">
        <v>267</v>
      </c>
      <c r="E109" s="12" t="s">
        <v>367</v>
      </c>
      <c r="F109" s="13" t="s">
        <v>39</v>
      </c>
      <c r="G109" s="14">
        <v>2770.0</v>
      </c>
      <c r="H109" s="15">
        <v>425.0</v>
      </c>
      <c r="I109" s="14"/>
      <c r="J109" s="15">
        <v>425.0</v>
      </c>
      <c r="K109" s="14"/>
      <c r="L109" s="14"/>
      <c r="M109" s="14">
        <v>300.0</v>
      </c>
      <c r="N109" s="16"/>
      <c r="O109" s="3">
        <f t="shared" si="1"/>
        <v>725</v>
      </c>
      <c r="P109" s="56"/>
      <c r="Q109" s="18" t="s">
        <v>34</v>
      </c>
      <c r="R109" s="18" t="s">
        <v>25</v>
      </c>
      <c r="S109" s="19" t="s">
        <v>268</v>
      </c>
      <c r="T109" s="45" t="s">
        <v>1388</v>
      </c>
      <c r="U109" s="20"/>
      <c r="V109" s="20"/>
      <c r="W109" s="20"/>
      <c r="X109" s="20"/>
      <c r="Y109" s="20"/>
      <c r="Z109" s="20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ht="17.25" customHeight="1">
      <c r="A110" s="8" t="s">
        <v>1824</v>
      </c>
      <c r="B110" s="9">
        <v>44057.0</v>
      </c>
      <c r="C110" s="68" t="s">
        <v>27</v>
      </c>
      <c r="D110" s="69" t="s">
        <v>269</v>
      </c>
      <c r="E110" s="12" t="s">
        <v>367</v>
      </c>
      <c r="F110" s="13" t="s">
        <v>39</v>
      </c>
      <c r="G110" s="14"/>
      <c r="H110" s="15">
        <v>425.0</v>
      </c>
      <c r="I110" s="14"/>
      <c r="J110" s="15">
        <v>425.0</v>
      </c>
      <c r="K110" s="14"/>
      <c r="L110" s="14"/>
      <c r="M110" s="14"/>
      <c r="N110" s="16"/>
      <c r="O110" s="3">
        <f t="shared" si="1"/>
        <v>425</v>
      </c>
      <c r="P110" s="56"/>
      <c r="Q110" s="18" t="s">
        <v>30</v>
      </c>
      <c r="R110" s="18" t="s">
        <v>25</v>
      </c>
      <c r="S110" s="19" t="s">
        <v>270</v>
      </c>
      <c r="T110" s="45" t="s">
        <v>1389</v>
      </c>
      <c r="U110" s="20"/>
      <c r="V110" s="20"/>
      <c r="W110" s="20"/>
      <c r="X110" s="20"/>
      <c r="Y110" s="20"/>
      <c r="Z110" s="20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ht="17.25" customHeight="1">
      <c r="A111" s="8" t="s">
        <v>1824</v>
      </c>
      <c r="B111" s="9">
        <v>44059.0</v>
      </c>
      <c r="C111" s="68" t="s">
        <v>20</v>
      </c>
      <c r="D111" s="69" t="s">
        <v>271</v>
      </c>
      <c r="E111" s="12" t="s">
        <v>367</v>
      </c>
      <c r="F111" s="13" t="s">
        <v>23</v>
      </c>
      <c r="G111" s="14"/>
      <c r="H111" s="15">
        <v>1179.0</v>
      </c>
      <c r="I111" s="14"/>
      <c r="J111" s="15">
        <v>1179.0</v>
      </c>
      <c r="K111" s="14"/>
      <c r="L111" s="14">
        <v>750.0</v>
      </c>
      <c r="M111" s="14"/>
      <c r="N111" s="16"/>
      <c r="O111" s="3">
        <f t="shared" si="1"/>
        <v>1929</v>
      </c>
      <c r="P111" s="56"/>
      <c r="Q111" s="18" t="s">
        <v>34</v>
      </c>
      <c r="R111" s="18" t="s">
        <v>25</v>
      </c>
      <c r="S111" s="19" t="s">
        <v>272</v>
      </c>
      <c r="T111" s="45" t="s">
        <v>1390</v>
      </c>
      <c r="U111" s="20"/>
      <c r="V111" s="20"/>
      <c r="W111" s="20"/>
      <c r="X111" s="20"/>
      <c r="Y111" s="20"/>
      <c r="Z111" s="20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ht="17.25" customHeight="1">
      <c r="A112" s="8" t="s">
        <v>1824</v>
      </c>
      <c r="B112" s="9">
        <v>44059.0</v>
      </c>
      <c r="C112" s="68" t="s">
        <v>27</v>
      </c>
      <c r="D112" s="69" t="s">
        <v>273</v>
      </c>
      <c r="E112" s="12" t="s">
        <v>367</v>
      </c>
      <c r="F112" s="13" t="s">
        <v>39</v>
      </c>
      <c r="G112" s="14"/>
      <c r="H112" s="15">
        <v>425.0</v>
      </c>
      <c r="I112" s="14"/>
      <c r="J112" s="15">
        <v>425.0</v>
      </c>
      <c r="K112" s="14"/>
      <c r="L112" s="14"/>
      <c r="M112" s="14"/>
      <c r="N112" s="16"/>
      <c r="O112" s="3">
        <f t="shared" si="1"/>
        <v>425</v>
      </c>
      <c r="P112" s="56"/>
      <c r="Q112" s="18" t="s">
        <v>30</v>
      </c>
      <c r="R112" s="18" t="s">
        <v>25</v>
      </c>
      <c r="S112" s="19" t="s">
        <v>274</v>
      </c>
      <c r="T112" s="45" t="s">
        <v>1391</v>
      </c>
      <c r="U112" s="20"/>
      <c r="V112" s="20"/>
      <c r="W112" s="20"/>
      <c r="X112" s="20"/>
      <c r="Y112" s="20"/>
      <c r="Z112" s="20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ht="17.25" customHeight="1">
      <c r="A113" s="8" t="s">
        <v>1824</v>
      </c>
      <c r="B113" s="9">
        <v>44069.0</v>
      </c>
      <c r="C113" s="68" t="s">
        <v>27</v>
      </c>
      <c r="D113" s="69" t="s">
        <v>275</v>
      </c>
      <c r="E113" s="12" t="s">
        <v>367</v>
      </c>
      <c r="F113" s="13" t="s">
        <v>39</v>
      </c>
      <c r="G113" s="14"/>
      <c r="H113" s="15">
        <v>425.0</v>
      </c>
      <c r="I113" s="14"/>
      <c r="J113" s="15">
        <v>425.0</v>
      </c>
      <c r="K113" s="14"/>
      <c r="L113" s="14"/>
      <c r="M113" s="14"/>
      <c r="N113" s="16"/>
      <c r="O113" s="3">
        <f t="shared" si="1"/>
        <v>425</v>
      </c>
      <c r="P113" s="56"/>
      <c r="Q113" s="18" t="s">
        <v>34</v>
      </c>
      <c r="R113" s="18" t="s">
        <v>25</v>
      </c>
      <c r="S113" s="19" t="s">
        <v>276</v>
      </c>
      <c r="T113" s="45" t="s">
        <v>1392</v>
      </c>
      <c r="U113" s="20"/>
      <c r="V113" s="20"/>
      <c r="W113" s="20"/>
      <c r="X113" s="20"/>
      <c r="Y113" s="20"/>
      <c r="Z113" s="20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ht="17.25" customHeight="1">
      <c r="A114" s="8" t="s">
        <v>1824</v>
      </c>
      <c r="B114" s="9">
        <v>44069.0</v>
      </c>
      <c r="C114" s="68" t="s">
        <v>20</v>
      </c>
      <c r="D114" s="69" t="s">
        <v>277</v>
      </c>
      <c r="E114" s="12" t="s">
        <v>367</v>
      </c>
      <c r="F114" s="13" t="s">
        <v>29</v>
      </c>
      <c r="G114" s="14"/>
      <c r="H114" s="15">
        <v>283.0</v>
      </c>
      <c r="I114" s="14"/>
      <c r="J114" s="15">
        <v>283.0</v>
      </c>
      <c r="K114" s="14"/>
      <c r="L114" s="14"/>
      <c r="M114" s="14"/>
      <c r="N114" s="16"/>
      <c r="O114" s="3">
        <f t="shared" si="1"/>
        <v>283</v>
      </c>
      <c r="P114" s="56"/>
      <c r="Q114" s="18" t="s">
        <v>34</v>
      </c>
      <c r="R114" s="18" t="s">
        <v>25</v>
      </c>
      <c r="S114" s="19" t="s">
        <v>278</v>
      </c>
      <c r="T114" s="45" t="s">
        <v>1393</v>
      </c>
      <c r="U114" s="20"/>
      <c r="V114" s="20"/>
      <c r="W114" s="20"/>
      <c r="X114" s="20"/>
      <c r="Y114" s="20"/>
      <c r="Z114" s="20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ht="17.25" customHeight="1">
      <c r="A115" s="8" t="s">
        <v>1824</v>
      </c>
      <c r="B115" s="9">
        <v>44070.0</v>
      </c>
      <c r="C115" s="68" t="s">
        <v>27</v>
      </c>
      <c r="D115" s="69" t="s">
        <v>279</v>
      </c>
      <c r="E115" s="12" t="s">
        <v>367</v>
      </c>
      <c r="F115" s="13" t="s">
        <v>39</v>
      </c>
      <c r="G115" s="14"/>
      <c r="H115" s="15">
        <v>425.0</v>
      </c>
      <c r="I115" s="14"/>
      <c r="J115" s="15">
        <v>425.0</v>
      </c>
      <c r="K115" s="14"/>
      <c r="L115" s="14"/>
      <c r="M115" s="14"/>
      <c r="N115" s="16"/>
      <c r="O115" s="3">
        <f t="shared" si="1"/>
        <v>425</v>
      </c>
      <c r="P115" s="56"/>
      <c r="Q115" s="18" t="s">
        <v>30</v>
      </c>
      <c r="R115" s="18" t="s">
        <v>25</v>
      </c>
      <c r="S115" s="19" t="s">
        <v>280</v>
      </c>
      <c r="T115" s="45" t="s">
        <v>1394</v>
      </c>
      <c r="U115" s="20"/>
      <c r="V115" s="20"/>
      <c r="W115" s="20"/>
      <c r="X115" s="20"/>
      <c r="Y115" s="20"/>
      <c r="Z115" s="20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ht="17.25" customHeight="1">
      <c r="A116" s="8" t="s">
        <v>1824</v>
      </c>
      <c r="B116" s="9">
        <v>44074.0</v>
      </c>
      <c r="C116" s="68" t="s">
        <v>20</v>
      </c>
      <c r="D116" s="69" t="s">
        <v>281</v>
      </c>
      <c r="E116" s="12" t="s">
        <v>367</v>
      </c>
      <c r="F116" s="13" t="s">
        <v>29</v>
      </c>
      <c r="G116" s="14"/>
      <c r="H116" s="15">
        <v>288.67</v>
      </c>
      <c r="I116" s="14"/>
      <c r="J116" s="15">
        <v>288.67</v>
      </c>
      <c r="K116" s="14"/>
      <c r="L116" s="14"/>
      <c r="M116" s="14"/>
      <c r="N116" s="16"/>
      <c r="O116" s="3">
        <f t="shared" si="1"/>
        <v>288.67</v>
      </c>
      <c r="P116" s="56"/>
      <c r="Q116" s="18" t="s">
        <v>61</v>
      </c>
      <c r="R116" s="18" t="s">
        <v>25</v>
      </c>
      <c r="S116" s="19" t="s">
        <v>282</v>
      </c>
      <c r="T116" s="45" t="s">
        <v>1395</v>
      </c>
      <c r="U116" s="20"/>
      <c r="V116" s="20"/>
      <c r="W116" s="20"/>
      <c r="X116" s="20"/>
      <c r="Y116" s="20"/>
      <c r="Z116" s="20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ht="17.25" customHeight="1">
      <c r="A117" s="8" t="s">
        <v>1824</v>
      </c>
      <c r="B117" s="9">
        <v>44075.0</v>
      </c>
      <c r="C117" s="68" t="s">
        <v>27</v>
      </c>
      <c r="D117" s="69" t="s">
        <v>283</v>
      </c>
      <c r="E117" s="12" t="s">
        <v>367</v>
      </c>
      <c r="F117" s="13" t="s">
        <v>23</v>
      </c>
      <c r="G117" s="14"/>
      <c r="H117" s="15">
        <v>1179.0</v>
      </c>
      <c r="I117" s="14"/>
      <c r="J117" s="15">
        <v>1179.0</v>
      </c>
      <c r="K117" s="14"/>
      <c r="L117" s="14"/>
      <c r="M117" s="14"/>
      <c r="N117" s="16"/>
      <c r="O117" s="3">
        <f t="shared" si="1"/>
        <v>1179</v>
      </c>
      <c r="P117" s="56"/>
      <c r="Q117" s="18" t="s">
        <v>30</v>
      </c>
      <c r="R117" s="18" t="s">
        <v>25</v>
      </c>
      <c r="S117" s="19" t="s">
        <v>284</v>
      </c>
      <c r="T117" s="45" t="s">
        <v>1396</v>
      </c>
      <c r="U117" s="20"/>
      <c r="V117" s="20"/>
      <c r="W117" s="20"/>
      <c r="X117" s="20"/>
      <c r="Y117" s="20"/>
      <c r="Z117" s="20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ht="17.25" customHeight="1">
      <c r="A118" s="8" t="s">
        <v>1824</v>
      </c>
      <c r="B118" s="9">
        <v>44075.0</v>
      </c>
      <c r="C118" s="68" t="s">
        <v>27</v>
      </c>
      <c r="D118" s="69" t="s">
        <v>285</v>
      </c>
      <c r="E118" s="12" t="s">
        <v>367</v>
      </c>
      <c r="F118" s="13" t="s">
        <v>39</v>
      </c>
      <c r="G118" s="14"/>
      <c r="H118" s="15">
        <v>425.0</v>
      </c>
      <c r="I118" s="14"/>
      <c r="J118" s="15">
        <v>425.0</v>
      </c>
      <c r="K118" s="14"/>
      <c r="L118" s="14"/>
      <c r="M118" s="14"/>
      <c r="N118" s="16"/>
      <c r="O118" s="3">
        <f t="shared" si="1"/>
        <v>425</v>
      </c>
      <c r="P118" s="56"/>
      <c r="Q118" s="18" t="s">
        <v>34</v>
      </c>
      <c r="R118" s="18" t="s">
        <v>25</v>
      </c>
      <c r="S118" s="19" t="s">
        <v>286</v>
      </c>
      <c r="T118" s="45" t="s">
        <v>1397</v>
      </c>
      <c r="U118" s="20"/>
      <c r="V118" s="20"/>
      <c r="W118" s="20"/>
      <c r="X118" s="20"/>
      <c r="Y118" s="20"/>
      <c r="Z118" s="20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ht="17.25" customHeight="1">
      <c r="A119" s="8" t="s">
        <v>1824</v>
      </c>
      <c r="B119" s="9">
        <v>44075.0</v>
      </c>
      <c r="C119" s="68" t="s">
        <v>27</v>
      </c>
      <c r="D119" s="69" t="s">
        <v>287</v>
      </c>
      <c r="E119" s="12" t="s">
        <v>367</v>
      </c>
      <c r="F119" s="13" t="s">
        <v>39</v>
      </c>
      <c r="G119" s="14"/>
      <c r="H119" s="15">
        <v>831.0</v>
      </c>
      <c r="I119" s="14"/>
      <c r="J119" s="15">
        <v>831.0</v>
      </c>
      <c r="K119" s="14"/>
      <c r="L119" s="14"/>
      <c r="M119" s="14">
        <v>780.0</v>
      </c>
      <c r="N119" s="16">
        <v>117.0</v>
      </c>
      <c r="O119" s="3">
        <f t="shared" si="1"/>
        <v>1494</v>
      </c>
      <c r="P119" s="56" t="s">
        <v>288</v>
      </c>
      <c r="Q119" s="18" t="s">
        <v>34</v>
      </c>
      <c r="R119" s="18" t="s">
        <v>25</v>
      </c>
      <c r="S119" s="19" t="s">
        <v>289</v>
      </c>
      <c r="T119" s="45" t="s">
        <v>1398</v>
      </c>
      <c r="U119" s="20"/>
      <c r="V119" s="20"/>
      <c r="W119" s="20"/>
      <c r="X119" s="20"/>
      <c r="Y119" s="20"/>
      <c r="Z119" s="20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ht="17.25" customHeight="1">
      <c r="A120" s="8" t="s">
        <v>1824</v>
      </c>
      <c r="B120" s="9">
        <v>44075.0</v>
      </c>
      <c r="C120" s="68" t="s">
        <v>27</v>
      </c>
      <c r="D120" s="69" t="s">
        <v>290</v>
      </c>
      <c r="E120" s="12" t="s">
        <v>367</v>
      </c>
      <c r="F120" s="13" t="s">
        <v>29</v>
      </c>
      <c r="G120" s="14"/>
      <c r="H120" s="15">
        <v>283.0</v>
      </c>
      <c r="I120" s="14"/>
      <c r="J120" s="15">
        <v>283.0</v>
      </c>
      <c r="K120" s="14"/>
      <c r="L120" s="14"/>
      <c r="M120" s="14"/>
      <c r="N120" s="16"/>
      <c r="O120" s="3">
        <f t="shared" si="1"/>
        <v>283</v>
      </c>
      <c r="P120" s="56"/>
      <c r="Q120" s="18" t="s">
        <v>34</v>
      </c>
      <c r="R120" s="18" t="s">
        <v>25</v>
      </c>
      <c r="S120" s="19" t="s">
        <v>291</v>
      </c>
      <c r="T120" s="45" t="s">
        <v>1399</v>
      </c>
      <c r="U120" s="20"/>
      <c r="V120" s="20"/>
      <c r="W120" s="20"/>
      <c r="X120" s="20"/>
      <c r="Y120" s="20"/>
      <c r="Z120" s="20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ht="17.25" customHeight="1">
      <c r="A121" s="8" t="s">
        <v>1824</v>
      </c>
      <c r="B121" s="9">
        <v>44079.0</v>
      </c>
      <c r="C121" s="68" t="s">
        <v>27</v>
      </c>
      <c r="D121" s="69" t="s">
        <v>292</v>
      </c>
      <c r="E121" s="12" t="s">
        <v>367</v>
      </c>
      <c r="F121" s="13" t="s">
        <v>23</v>
      </c>
      <c r="G121" s="14"/>
      <c r="H121" s="15">
        <v>1179.0</v>
      </c>
      <c r="I121" s="14"/>
      <c r="J121" s="15">
        <v>1179.0</v>
      </c>
      <c r="K121" s="14"/>
      <c r="L121" s="14"/>
      <c r="M121" s="14"/>
      <c r="N121" s="16"/>
      <c r="O121" s="3">
        <f t="shared" si="1"/>
        <v>1179</v>
      </c>
      <c r="P121" s="56"/>
      <c r="Q121" s="18" t="s">
        <v>34</v>
      </c>
      <c r="R121" s="18" t="s">
        <v>25</v>
      </c>
      <c r="S121" s="19" t="s">
        <v>293</v>
      </c>
      <c r="T121" s="45" t="s">
        <v>1400</v>
      </c>
      <c r="U121" s="20"/>
      <c r="V121" s="20"/>
      <c r="W121" s="20"/>
      <c r="X121" s="20"/>
      <c r="Y121" s="20"/>
      <c r="Z121" s="20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ht="17.25" customHeight="1">
      <c r="A122" s="8" t="s">
        <v>1824</v>
      </c>
      <c r="B122" s="9">
        <v>44090.0</v>
      </c>
      <c r="C122" s="68" t="s">
        <v>27</v>
      </c>
      <c r="D122" s="69" t="s">
        <v>1826</v>
      </c>
      <c r="E122" s="12" t="s">
        <v>367</v>
      </c>
      <c r="F122" s="13" t="s">
        <v>39</v>
      </c>
      <c r="G122" s="14">
        <v>2250.0</v>
      </c>
      <c r="H122" s="15">
        <v>1185.67</v>
      </c>
      <c r="I122" s="14"/>
      <c r="J122" s="15">
        <v>1185.67</v>
      </c>
      <c r="K122" s="14"/>
      <c r="L122" s="14">
        <v>1050.0</v>
      </c>
      <c r="M122" s="14"/>
      <c r="N122" s="16"/>
      <c r="O122" s="3">
        <f t="shared" si="1"/>
        <v>2235.67</v>
      </c>
      <c r="P122" s="56"/>
      <c r="Q122" s="18" t="s">
        <v>61</v>
      </c>
      <c r="R122" s="18" t="s">
        <v>25</v>
      </c>
      <c r="S122" s="19" t="s">
        <v>295</v>
      </c>
      <c r="T122" s="45" t="s">
        <v>1401</v>
      </c>
      <c r="U122" s="20"/>
      <c r="V122" s="20"/>
      <c r="W122" s="20"/>
      <c r="X122" s="20"/>
      <c r="Y122" s="20"/>
      <c r="Z122" s="20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ht="17.25" customHeight="1">
      <c r="A123" s="8" t="s">
        <v>1824</v>
      </c>
      <c r="B123" s="9">
        <v>44096.0</v>
      </c>
      <c r="C123" s="68" t="s">
        <v>20</v>
      </c>
      <c r="D123" s="69" t="s">
        <v>296</v>
      </c>
      <c r="E123" s="12" t="s">
        <v>367</v>
      </c>
      <c r="F123" s="13" t="s">
        <v>23</v>
      </c>
      <c r="G123" s="14"/>
      <c r="H123" s="15">
        <v>1179.0</v>
      </c>
      <c r="I123" s="14"/>
      <c r="J123" s="15">
        <v>1179.0</v>
      </c>
      <c r="K123" s="14"/>
      <c r="L123" s="14"/>
      <c r="M123" s="14"/>
      <c r="N123" s="16"/>
      <c r="O123" s="3">
        <f t="shared" si="1"/>
        <v>1179</v>
      </c>
      <c r="P123" s="56"/>
      <c r="Q123" s="18" t="s">
        <v>61</v>
      </c>
      <c r="R123" s="18" t="s">
        <v>25</v>
      </c>
      <c r="S123" s="19" t="s">
        <v>297</v>
      </c>
      <c r="T123" s="45" t="s">
        <v>1402</v>
      </c>
      <c r="U123" s="20"/>
      <c r="V123" s="20"/>
      <c r="W123" s="20"/>
      <c r="X123" s="20"/>
      <c r="Y123" s="20"/>
      <c r="Z123" s="20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ht="17.25" customHeight="1">
      <c r="A124" s="8" t="s">
        <v>1824</v>
      </c>
      <c r="B124" s="9">
        <v>44107.0</v>
      </c>
      <c r="C124" s="68" t="s">
        <v>27</v>
      </c>
      <c r="D124" s="69" t="s">
        <v>298</v>
      </c>
      <c r="E124" s="12" t="s">
        <v>367</v>
      </c>
      <c r="F124" s="13" t="s">
        <v>39</v>
      </c>
      <c r="G124" s="14"/>
      <c r="H124" s="15">
        <v>425.0</v>
      </c>
      <c r="I124" s="14"/>
      <c r="J124" s="15">
        <v>425.0</v>
      </c>
      <c r="K124" s="14"/>
      <c r="L124" s="14"/>
      <c r="M124" s="14"/>
      <c r="N124" s="16"/>
      <c r="O124" s="3">
        <f t="shared" si="1"/>
        <v>425</v>
      </c>
      <c r="P124" s="56"/>
      <c r="Q124" s="18" t="s">
        <v>34</v>
      </c>
      <c r="R124" s="18" t="s">
        <v>25</v>
      </c>
      <c r="S124" s="19" t="s">
        <v>299</v>
      </c>
      <c r="T124" s="45" t="s">
        <v>1403</v>
      </c>
      <c r="U124" s="20"/>
      <c r="V124" s="20"/>
      <c r="W124" s="20"/>
      <c r="X124" s="20"/>
      <c r="Y124" s="20"/>
      <c r="Z124" s="20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ht="17.25" customHeight="1">
      <c r="A125" s="8" t="s">
        <v>1824</v>
      </c>
      <c r="B125" s="9">
        <v>44107.0</v>
      </c>
      <c r="C125" s="68" t="s">
        <v>27</v>
      </c>
      <c r="D125" s="69" t="s">
        <v>300</v>
      </c>
      <c r="E125" s="12" t="s">
        <v>367</v>
      </c>
      <c r="F125" s="13" t="s">
        <v>39</v>
      </c>
      <c r="G125" s="14"/>
      <c r="H125" s="15">
        <v>425.0</v>
      </c>
      <c r="I125" s="14"/>
      <c r="J125" s="15">
        <v>425.0</v>
      </c>
      <c r="K125" s="14"/>
      <c r="L125" s="14"/>
      <c r="M125" s="14"/>
      <c r="N125" s="16"/>
      <c r="O125" s="3">
        <f t="shared" si="1"/>
        <v>425</v>
      </c>
      <c r="P125" s="56"/>
      <c r="Q125" s="18" t="s">
        <v>34</v>
      </c>
      <c r="R125" s="18" t="s">
        <v>25</v>
      </c>
      <c r="S125" s="19" t="s">
        <v>301</v>
      </c>
      <c r="T125" s="45" t="s">
        <v>1404</v>
      </c>
      <c r="U125" s="20"/>
      <c r="V125" s="20"/>
      <c r="W125" s="20"/>
      <c r="X125" s="20"/>
      <c r="Y125" s="20"/>
      <c r="Z125" s="20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ht="17.25" customHeight="1">
      <c r="A126" s="8" t="s">
        <v>1824</v>
      </c>
      <c r="B126" s="9">
        <v>44125.0</v>
      </c>
      <c r="C126" s="68" t="s">
        <v>27</v>
      </c>
      <c r="D126" s="69" t="s">
        <v>302</v>
      </c>
      <c r="E126" s="12" t="s">
        <v>27</v>
      </c>
      <c r="F126" s="13" t="s">
        <v>39</v>
      </c>
      <c r="G126" s="14"/>
      <c r="H126" s="15">
        <v>425.33</v>
      </c>
      <c r="I126" s="14"/>
      <c r="J126" s="15">
        <v>425.33</v>
      </c>
      <c r="K126" s="14"/>
      <c r="L126" s="14"/>
      <c r="M126" s="14"/>
      <c r="N126" s="16"/>
      <c r="O126" s="3">
        <f t="shared" si="1"/>
        <v>425.33</v>
      </c>
      <c r="P126" s="56"/>
      <c r="Q126" s="18" t="s">
        <v>30</v>
      </c>
      <c r="R126" s="18" t="s">
        <v>31</v>
      </c>
      <c r="S126" s="19" t="s">
        <v>303</v>
      </c>
      <c r="T126" s="45"/>
      <c r="U126" s="20"/>
      <c r="V126" s="20"/>
      <c r="W126" s="20"/>
      <c r="X126" s="20"/>
      <c r="Y126" s="20"/>
      <c r="Z126" s="20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ht="17.25" customHeight="1">
      <c r="A127" s="8" t="s">
        <v>1824</v>
      </c>
      <c r="B127" s="9">
        <v>44136.0</v>
      </c>
      <c r="C127" s="68" t="s">
        <v>27</v>
      </c>
      <c r="D127" s="69" t="s">
        <v>304</v>
      </c>
      <c r="E127" s="12" t="s">
        <v>367</v>
      </c>
      <c r="F127" s="13" t="s">
        <v>29</v>
      </c>
      <c r="G127" s="14"/>
      <c r="H127" s="15">
        <v>283.0</v>
      </c>
      <c r="I127" s="14"/>
      <c r="J127" s="15">
        <v>283.0</v>
      </c>
      <c r="K127" s="14"/>
      <c r="L127" s="14"/>
      <c r="M127" s="14"/>
      <c r="N127" s="16"/>
      <c r="O127" s="3">
        <f t="shared" si="1"/>
        <v>283</v>
      </c>
      <c r="P127" s="56"/>
      <c r="Q127" s="18" t="s">
        <v>34</v>
      </c>
      <c r="R127" s="18" t="s">
        <v>25</v>
      </c>
      <c r="S127" s="19" t="s">
        <v>305</v>
      </c>
      <c r="T127" s="45" t="s">
        <v>1405</v>
      </c>
      <c r="U127" s="20"/>
      <c r="V127" s="20"/>
      <c r="W127" s="20"/>
      <c r="X127" s="20"/>
      <c r="Y127" s="20"/>
      <c r="Z127" s="20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ht="17.25" customHeight="1">
      <c r="A128" s="8" t="s">
        <v>1824</v>
      </c>
      <c r="B128" s="9">
        <v>44136.0</v>
      </c>
      <c r="C128" s="68" t="s">
        <v>27</v>
      </c>
      <c r="D128" s="69" t="s">
        <v>306</v>
      </c>
      <c r="E128" s="12" t="s">
        <v>367</v>
      </c>
      <c r="F128" s="13" t="s">
        <v>39</v>
      </c>
      <c r="G128" s="14"/>
      <c r="H128" s="15">
        <v>425.0</v>
      </c>
      <c r="I128" s="14"/>
      <c r="J128" s="15">
        <v>425.0</v>
      </c>
      <c r="K128" s="14"/>
      <c r="L128" s="14"/>
      <c r="M128" s="14"/>
      <c r="N128" s="16"/>
      <c r="O128" s="3">
        <f t="shared" si="1"/>
        <v>425</v>
      </c>
      <c r="P128" s="56"/>
      <c r="Q128" s="18" t="s">
        <v>34</v>
      </c>
      <c r="R128" s="18" t="s">
        <v>25</v>
      </c>
      <c r="S128" s="19" t="s">
        <v>307</v>
      </c>
      <c r="T128" s="45" t="s">
        <v>1406</v>
      </c>
      <c r="U128" s="20"/>
      <c r="V128" s="20"/>
      <c r="W128" s="20"/>
      <c r="X128" s="20"/>
      <c r="Y128" s="20"/>
      <c r="Z128" s="20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ht="17.25" customHeight="1">
      <c r="A129" s="8" t="s">
        <v>1824</v>
      </c>
      <c r="B129" s="9">
        <v>44155.0</v>
      </c>
      <c r="C129" s="68" t="s">
        <v>27</v>
      </c>
      <c r="D129" s="69" t="s">
        <v>308</v>
      </c>
      <c r="E129" s="12" t="s">
        <v>27</v>
      </c>
      <c r="F129" s="13" t="s">
        <v>29</v>
      </c>
      <c r="G129" s="14"/>
      <c r="H129" s="15">
        <v>283.0</v>
      </c>
      <c r="I129" s="14"/>
      <c r="J129" s="15">
        <v>283.0</v>
      </c>
      <c r="K129" s="14"/>
      <c r="L129" s="14"/>
      <c r="M129" s="14"/>
      <c r="N129" s="16"/>
      <c r="O129" s="3">
        <f t="shared" si="1"/>
        <v>283</v>
      </c>
      <c r="P129" s="56"/>
      <c r="Q129" s="18" t="s">
        <v>30</v>
      </c>
      <c r="R129" s="18" t="s">
        <v>31</v>
      </c>
      <c r="S129" s="19" t="s">
        <v>309</v>
      </c>
      <c r="T129" s="45"/>
      <c r="U129" s="20"/>
      <c r="V129" s="20"/>
      <c r="W129" s="20"/>
      <c r="X129" s="20"/>
      <c r="Y129" s="20"/>
      <c r="Z129" s="20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ht="17.25" customHeight="1">
      <c r="A130" s="8" t="s">
        <v>1824</v>
      </c>
      <c r="B130" s="9">
        <v>44158.0</v>
      </c>
      <c r="C130" s="68" t="s">
        <v>27</v>
      </c>
      <c r="D130" s="69" t="s">
        <v>310</v>
      </c>
      <c r="E130" s="12" t="s">
        <v>27</v>
      </c>
      <c r="F130" s="13" t="s">
        <v>39</v>
      </c>
      <c r="G130" s="14"/>
      <c r="H130" s="15">
        <v>425.0</v>
      </c>
      <c r="I130" s="14"/>
      <c r="J130" s="15">
        <v>425.0</v>
      </c>
      <c r="K130" s="14"/>
      <c r="L130" s="14"/>
      <c r="M130" s="14"/>
      <c r="N130" s="16"/>
      <c r="O130" s="3">
        <f t="shared" si="1"/>
        <v>425</v>
      </c>
      <c r="P130" s="56"/>
      <c r="Q130" s="18" t="s">
        <v>30</v>
      </c>
      <c r="R130" s="18" t="s">
        <v>31</v>
      </c>
      <c r="S130" s="19" t="s">
        <v>311</v>
      </c>
      <c r="T130" s="45"/>
      <c r="U130" s="20"/>
      <c r="V130" s="20"/>
      <c r="W130" s="20"/>
      <c r="X130" s="20"/>
      <c r="Y130" s="20"/>
      <c r="Z130" s="20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ht="17.25" customHeight="1">
      <c r="A131" s="8" t="s">
        <v>1824</v>
      </c>
      <c r="B131" s="9">
        <v>44159.0</v>
      </c>
      <c r="C131" s="68" t="s">
        <v>27</v>
      </c>
      <c r="D131" s="69" t="s">
        <v>312</v>
      </c>
      <c r="E131" s="12" t="s">
        <v>27</v>
      </c>
      <c r="F131" s="13" t="s">
        <v>39</v>
      </c>
      <c r="G131" s="14"/>
      <c r="H131" s="15">
        <v>425.0</v>
      </c>
      <c r="I131" s="14"/>
      <c r="J131" s="15">
        <v>425.0</v>
      </c>
      <c r="K131" s="14"/>
      <c r="L131" s="14"/>
      <c r="M131" s="14"/>
      <c r="N131" s="16"/>
      <c r="O131" s="3">
        <f t="shared" si="1"/>
        <v>425</v>
      </c>
      <c r="P131" s="56"/>
      <c r="Q131" s="18" t="s">
        <v>30</v>
      </c>
      <c r="R131" s="18" t="s">
        <v>31</v>
      </c>
      <c r="S131" s="19" t="s">
        <v>313</v>
      </c>
      <c r="T131" s="45"/>
      <c r="U131" s="20"/>
      <c r="V131" s="20"/>
      <c r="W131" s="20"/>
      <c r="X131" s="20"/>
      <c r="Y131" s="20"/>
      <c r="Z131" s="20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ht="17.25" customHeight="1">
      <c r="A132" s="8" t="s">
        <v>1824</v>
      </c>
      <c r="B132" s="9">
        <v>44160.0</v>
      </c>
      <c r="C132" s="68" t="s">
        <v>20</v>
      </c>
      <c r="D132" s="69" t="s">
        <v>314</v>
      </c>
      <c r="E132" s="12" t="s">
        <v>367</v>
      </c>
      <c r="F132" s="13" t="s">
        <v>39</v>
      </c>
      <c r="G132" s="14"/>
      <c r="H132" s="15">
        <v>425.0</v>
      </c>
      <c r="I132" s="14"/>
      <c r="J132" s="15">
        <v>425.0</v>
      </c>
      <c r="K132" s="14"/>
      <c r="L132" s="14"/>
      <c r="M132" s="14"/>
      <c r="N132" s="16"/>
      <c r="O132" s="3">
        <f t="shared" si="1"/>
        <v>425</v>
      </c>
      <c r="P132" s="56"/>
      <c r="Q132" s="18" t="s">
        <v>34</v>
      </c>
      <c r="R132" s="18" t="s">
        <v>25</v>
      </c>
      <c r="S132" s="19" t="s">
        <v>315</v>
      </c>
      <c r="T132" s="45" t="s">
        <v>1407</v>
      </c>
      <c r="U132" s="20"/>
      <c r="V132" s="20"/>
      <c r="W132" s="20"/>
      <c r="X132" s="20"/>
      <c r="Y132" s="20"/>
      <c r="Z132" s="20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ht="17.25" customHeight="1">
      <c r="A133" s="8" t="s">
        <v>1824</v>
      </c>
      <c r="B133" s="9">
        <v>44165.0</v>
      </c>
      <c r="C133" s="68" t="s">
        <v>27</v>
      </c>
      <c r="D133" s="69" t="s">
        <v>316</v>
      </c>
      <c r="E133" s="12" t="s">
        <v>367</v>
      </c>
      <c r="F133" s="13" t="s">
        <v>23</v>
      </c>
      <c r="G133" s="14"/>
      <c r="H133" s="15">
        <v>1179.0</v>
      </c>
      <c r="I133" s="14"/>
      <c r="J133" s="15">
        <v>1179.0</v>
      </c>
      <c r="K133" s="14"/>
      <c r="L133" s="14"/>
      <c r="M133" s="14"/>
      <c r="N133" s="16"/>
      <c r="O133" s="3">
        <f t="shared" si="1"/>
        <v>1179</v>
      </c>
      <c r="P133" s="56"/>
      <c r="Q133" s="18" t="s">
        <v>34</v>
      </c>
      <c r="R133" s="18" t="s">
        <v>25</v>
      </c>
      <c r="S133" s="19" t="s">
        <v>317</v>
      </c>
      <c r="T133" s="45" t="s">
        <v>1408</v>
      </c>
      <c r="U133" s="20"/>
      <c r="V133" s="20"/>
      <c r="W133" s="20"/>
      <c r="X133" s="20"/>
      <c r="Y133" s="20"/>
      <c r="Z133" s="20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ht="17.25" customHeight="1">
      <c r="A134" s="8" t="s">
        <v>1824</v>
      </c>
      <c r="B134" s="9">
        <v>44165.0</v>
      </c>
      <c r="C134" s="68" t="s">
        <v>27</v>
      </c>
      <c r="D134" s="69" t="s">
        <v>318</v>
      </c>
      <c r="E134" s="12" t="s">
        <v>367</v>
      </c>
      <c r="F134" s="13" t="s">
        <v>39</v>
      </c>
      <c r="G134" s="14"/>
      <c r="H134" s="15">
        <v>438.0</v>
      </c>
      <c r="I134" s="14"/>
      <c r="J134" s="15">
        <v>438.0</v>
      </c>
      <c r="K134" s="14"/>
      <c r="L134" s="14"/>
      <c r="M134" s="14">
        <v>410.0</v>
      </c>
      <c r="N134" s="16"/>
      <c r="O134" s="3">
        <f t="shared" si="1"/>
        <v>848</v>
      </c>
      <c r="P134" s="56"/>
      <c r="Q134" s="18" t="s">
        <v>61</v>
      </c>
      <c r="R134" s="18" t="s">
        <v>25</v>
      </c>
      <c r="S134" s="19" t="s">
        <v>319</v>
      </c>
      <c r="T134" s="45" t="s">
        <v>1409</v>
      </c>
      <c r="U134" s="20"/>
      <c r="V134" s="20"/>
      <c r="W134" s="20"/>
      <c r="X134" s="20"/>
      <c r="Y134" s="20"/>
      <c r="Z134" s="20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ht="17.25" customHeight="1">
      <c r="A135" s="8" t="s">
        <v>1824</v>
      </c>
      <c r="B135" s="9">
        <v>44168.0</v>
      </c>
      <c r="C135" s="68" t="s">
        <v>27</v>
      </c>
      <c r="D135" s="69" t="s">
        <v>320</v>
      </c>
      <c r="E135" s="12" t="s">
        <v>27</v>
      </c>
      <c r="F135" s="13" t="s">
        <v>29</v>
      </c>
      <c r="G135" s="14"/>
      <c r="H135" s="15">
        <v>288.67</v>
      </c>
      <c r="I135" s="14"/>
      <c r="J135" s="15">
        <v>288.67</v>
      </c>
      <c r="K135" s="14"/>
      <c r="L135" s="14"/>
      <c r="M135" s="14"/>
      <c r="N135" s="16"/>
      <c r="O135" s="3">
        <f t="shared" si="1"/>
        <v>288.67</v>
      </c>
      <c r="P135" s="56"/>
      <c r="Q135" s="18" t="s">
        <v>30</v>
      </c>
      <c r="R135" s="18" t="s">
        <v>31</v>
      </c>
      <c r="S135" s="19" t="s">
        <v>321</v>
      </c>
      <c r="T135" s="45"/>
      <c r="U135" s="20"/>
      <c r="V135" s="20"/>
      <c r="W135" s="20"/>
      <c r="X135" s="20"/>
      <c r="Y135" s="20"/>
      <c r="Z135" s="20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ht="17.25" customHeight="1">
      <c r="A136" s="8" t="s">
        <v>1824</v>
      </c>
      <c r="B136" s="9">
        <v>44170.0</v>
      </c>
      <c r="C136" s="68" t="s">
        <v>27</v>
      </c>
      <c r="D136" s="69" t="s">
        <v>322</v>
      </c>
      <c r="E136" s="12" t="s">
        <v>27</v>
      </c>
      <c r="F136" s="13" t="s">
        <v>39</v>
      </c>
      <c r="G136" s="14"/>
      <c r="H136" s="15">
        <v>425.0</v>
      </c>
      <c r="I136" s="14"/>
      <c r="J136" s="15">
        <v>425.0</v>
      </c>
      <c r="K136" s="14"/>
      <c r="L136" s="14"/>
      <c r="M136" s="14"/>
      <c r="N136" s="16"/>
      <c r="O136" s="3">
        <f t="shared" si="1"/>
        <v>425</v>
      </c>
      <c r="P136" s="56"/>
      <c r="Q136" s="18" t="s">
        <v>30</v>
      </c>
      <c r="R136" s="18" t="s">
        <v>31</v>
      </c>
      <c r="S136" s="19" t="s">
        <v>323</v>
      </c>
      <c r="T136" s="45"/>
      <c r="U136" s="20"/>
      <c r="V136" s="20"/>
      <c r="W136" s="20"/>
      <c r="X136" s="20"/>
      <c r="Y136" s="20"/>
      <c r="Z136" s="20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ht="17.25" customHeight="1">
      <c r="A137" s="8" t="s">
        <v>1824</v>
      </c>
      <c r="B137" s="9">
        <v>44172.0</v>
      </c>
      <c r="C137" s="68" t="s">
        <v>27</v>
      </c>
      <c r="D137" s="69" t="s">
        <v>324</v>
      </c>
      <c r="E137" s="12" t="s">
        <v>27</v>
      </c>
      <c r="F137" s="13" t="s">
        <v>29</v>
      </c>
      <c r="G137" s="14"/>
      <c r="H137" s="15">
        <v>340.0</v>
      </c>
      <c r="I137" s="14"/>
      <c r="J137" s="15">
        <v>340.0</v>
      </c>
      <c r="K137" s="14"/>
      <c r="L137" s="14"/>
      <c r="M137" s="14"/>
      <c r="N137" s="16"/>
      <c r="O137" s="3">
        <f t="shared" si="1"/>
        <v>340</v>
      </c>
      <c r="P137" s="56"/>
      <c r="Q137" s="18" t="s">
        <v>30</v>
      </c>
      <c r="R137" s="18" t="s">
        <v>31</v>
      </c>
      <c r="S137" s="19" t="s">
        <v>325</v>
      </c>
      <c r="T137" s="45"/>
      <c r="U137" s="20"/>
      <c r="V137" s="20"/>
      <c r="W137" s="20"/>
      <c r="X137" s="20"/>
      <c r="Y137" s="20"/>
      <c r="Z137" s="20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ht="17.25" customHeight="1">
      <c r="A138" s="8" t="s">
        <v>1824</v>
      </c>
      <c r="B138" s="9">
        <v>44174.0</v>
      </c>
      <c r="C138" s="68" t="s">
        <v>20</v>
      </c>
      <c r="D138" s="69" t="s">
        <v>326</v>
      </c>
      <c r="E138" s="12" t="s">
        <v>367</v>
      </c>
      <c r="F138" s="13" t="s">
        <v>39</v>
      </c>
      <c r="G138" s="14"/>
      <c r="H138" s="15">
        <v>425.0</v>
      </c>
      <c r="I138" s="14"/>
      <c r="J138" s="15">
        <v>425.0</v>
      </c>
      <c r="K138" s="14"/>
      <c r="L138" s="14"/>
      <c r="M138" s="14"/>
      <c r="N138" s="16"/>
      <c r="O138" s="3">
        <f t="shared" si="1"/>
        <v>425</v>
      </c>
      <c r="P138" s="56"/>
      <c r="Q138" s="18" t="s">
        <v>34</v>
      </c>
      <c r="R138" s="18" t="s">
        <v>25</v>
      </c>
      <c r="S138" s="19" t="s">
        <v>327</v>
      </c>
      <c r="T138" s="45" t="s">
        <v>1410</v>
      </c>
      <c r="U138" s="20"/>
      <c r="V138" s="20"/>
      <c r="W138" s="20"/>
      <c r="X138" s="20"/>
      <c r="Y138" s="20"/>
      <c r="Z138" s="20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ht="17.25" customHeight="1">
      <c r="A139" s="8" t="s">
        <v>1824</v>
      </c>
      <c r="B139" s="9">
        <v>44175.0</v>
      </c>
      <c r="C139" s="68" t="s">
        <v>20</v>
      </c>
      <c r="D139" s="69" t="s">
        <v>328</v>
      </c>
      <c r="E139" s="12" t="s">
        <v>367</v>
      </c>
      <c r="F139" s="13" t="s">
        <v>39</v>
      </c>
      <c r="G139" s="14"/>
      <c r="H139" s="15">
        <v>972.33</v>
      </c>
      <c r="I139" s="14"/>
      <c r="J139" s="15">
        <v>972.33</v>
      </c>
      <c r="K139" s="14"/>
      <c r="L139" s="14"/>
      <c r="M139" s="14">
        <v>410.0</v>
      </c>
      <c r="N139" s="16"/>
      <c r="O139" s="3">
        <f t="shared" si="1"/>
        <v>1382.33</v>
      </c>
      <c r="P139" s="56"/>
      <c r="Q139" s="18" t="s">
        <v>34</v>
      </c>
      <c r="R139" s="18" t="s">
        <v>25</v>
      </c>
      <c r="S139" s="19" t="s">
        <v>329</v>
      </c>
      <c r="T139" s="45" t="s">
        <v>1411</v>
      </c>
      <c r="U139" s="20"/>
      <c r="V139" s="20"/>
      <c r="W139" s="20"/>
      <c r="X139" s="20"/>
      <c r="Y139" s="20"/>
      <c r="Z139" s="20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ht="17.25" customHeight="1">
      <c r="A140" s="8" t="s">
        <v>1824</v>
      </c>
      <c r="B140" s="9">
        <v>44198.0</v>
      </c>
      <c r="C140" s="68" t="s">
        <v>20</v>
      </c>
      <c r="D140" s="69" t="s">
        <v>332</v>
      </c>
      <c r="E140" s="12" t="s">
        <v>367</v>
      </c>
      <c r="F140" s="13" t="s">
        <v>29</v>
      </c>
      <c r="G140" s="14"/>
      <c r="H140" s="15">
        <v>273.0</v>
      </c>
      <c r="I140" s="14"/>
      <c r="J140" s="15">
        <v>273.0</v>
      </c>
      <c r="K140" s="14"/>
      <c r="L140" s="14"/>
      <c r="M140" s="14"/>
      <c r="N140" s="16"/>
      <c r="O140" s="3">
        <f t="shared" si="1"/>
        <v>273</v>
      </c>
      <c r="P140" s="56"/>
      <c r="Q140" s="18" t="s">
        <v>34</v>
      </c>
      <c r="R140" s="18" t="s">
        <v>25</v>
      </c>
      <c r="S140" s="19" t="s">
        <v>333</v>
      </c>
      <c r="T140" s="45" t="s">
        <v>1412</v>
      </c>
      <c r="U140" s="20"/>
      <c r="V140" s="20"/>
      <c r="W140" s="20"/>
      <c r="X140" s="20"/>
      <c r="Y140" s="20"/>
      <c r="Z140" s="20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ht="17.25" customHeight="1">
      <c r="A141" s="8" t="s">
        <v>1824</v>
      </c>
      <c r="B141" s="9">
        <v>44201.0</v>
      </c>
      <c r="C141" s="68" t="s">
        <v>27</v>
      </c>
      <c r="D141" s="69" t="s">
        <v>334</v>
      </c>
      <c r="E141" s="12" t="s">
        <v>27</v>
      </c>
      <c r="F141" s="13" t="s">
        <v>39</v>
      </c>
      <c r="G141" s="14"/>
      <c r="H141" s="15">
        <v>277.33</v>
      </c>
      <c r="I141" s="14"/>
      <c r="J141" s="15">
        <v>277.33</v>
      </c>
      <c r="K141" s="14"/>
      <c r="L141" s="14"/>
      <c r="M141" s="14"/>
      <c r="N141" s="16"/>
      <c r="O141" s="3">
        <f t="shared" si="1"/>
        <v>277.33</v>
      </c>
      <c r="P141" s="56"/>
      <c r="Q141" s="18" t="s">
        <v>30</v>
      </c>
      <c r="R141" s="18" t="s">
        <v>31</v>
      </c>
      <c r="S141" s="19" t="s">
        <v>335</v>
      </c>
      <c r="T141" s="45"/>
      <c r="U141" s="20"/>
      <c r="V141" s="20"/>
      <c r="W141" s="20"/>
      <c r="X141" s="20"/>
      <c r="Y141" s="20"/>
      <c r="Z141" s="20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ht="17.25" customHeight="1">
      <c r="A142" s="8" t="s">
        <v>1824</v>
      </c>
      <c r="B142" s="9">
        <v>44208.0</v>
      </c>
      <c r="C142" s="68" t="s">
        <v>27</v>
      </c>
      <c r="D142" s="69" t="s">
        <v>336</v>
      </c>
      <c r="E142" s="12" t="s">
        <v>27</v>
      </c>
      <c r="F142" s="13" t="s">
        <v>29</v>
      </c>
      <c r="G142" s="14"/>
      <c r="H142" s="15">
        <v>273.0</v>
      </c>
      <c r="I142" s="14"/>
      <c r="J142" s="15">
        <v>273.0</v>
      </c>
      <c r="K142" s="14"/>
      <c r="L142" s="14"/>
      <c r="M142" s="14"/>
      <c r="N142" s="16"/>
      <c r="O142" s="3">
        <f t="shared" si="1"/>
        <v>273</v>
      </c>
      <c r="P142" s="56"/>
      <c r="Q142" s="18" t="s">
        <v>30</v>
      </c>
      <c r="R142" s="18" t="s">
        <v>31</v>
      </c>
      <c r="S142" s="19" t="s">
        <v>337</v>
      </c>
      <c r="T142" s="45"/>
      <c r="U142" s="20"/>
      <c r="V142" s="20"/>
      <c r="W142" s="20"/>
      <c r="X142" s="20"/>
      <c r="Y142" s="20"/>
      <c r="Z142" s="20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ht="17.25" customHeight="1">
      <c r="A143" s="8" t="s">
        <v>1824</v>
      </c>
      <c r="B143" s="9">
        <v>44215.0</v>
      </c>
      <c r="C143" s="68" t="s">
        <v>27</v>
      </c>
      <c r="D143" s="69" t="s">
        <v>338</v>
      </c>
      <c r="E143" s="12" t="s">
        <v>27</v>
      </c>
      <c r="F143" s="13" t="s">
        <v>29</v>
      </c>
      <c r="G143" s="14"/>
      <c r="H143" s="15">
        <v>273.0</v>
      </c>
      <c r="I143" s="14"/>
      <c r="J143" s="15">
        <v>273.0</v>
      </c>
      <c r="K143" s="14"/>
      <c r="L143" s="14"/>
      <c r="M143" s="14"/>
      <c r="N143" s="16"/>
      <c r="O143" s="3">
        <f t="shared" si="1"/>
        <v>273</v>
      </c>
      <c r="P143" s="56"/>
      <c r="Q143" s="18" t="s">
        <v>30</v>
      </c>
      <c r="R143" s="18" t="s">
        <v>31</v>
      </c>
      <c r="S143" s="19" t="s">
        <v>339</v>
      </c>
      <c r="T143" s="45"/>
      <c r="U143" s="20"/>
      <c r="V143" s="20"/>
      <c r="W143" s="20"/>
      <c r="X143" s="20"/>
      <c r="Y143" s="20"/>
      <c r="Z143" s="20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ht="17.25" customHeight="1">
      <c r="A144" s="8" t="s">
        <v>1824</v>
      </c>
      <c r="B144" s="9">
        <v>44228.0</v>
      </c>
      <c r="C144" s="68" t="s">
        <v>20</v>
      </c>
      <c r="D144" s="69" t="s">
        <v>340</v>
      </c>
      <c r="E144" s="12" t="s">
        <v>367</v>
      </c>
      <c r="F144" s="13" t="s">
        <v>29</v>
      </c>
      <c r="G144" s="14"/>
      <c r="H144" s="15">
        <v>273.0</v>
      </c>
      <c r="I144" s="14"/>
      <c r="J144" s="15">
        <v>273.0</v>
      </c>
      <c r="K144" s="14"/>
      <c r="L144" s="14"/>
      <c r="M144" s="14"/>
      <c r="N144" s="16"/>
      <c r="O144" s="3">
        <f t="shared" si="1"/>
        <v>273</v>
      </c>
      <c r="P144" s="56"/>
      <c r="Q144" s="18" t="s">
        <v>34</v>
      </c>
      <c r="R144" s="18" t="s">
        <v>25</v>
      </c>
      <c r="S144" s="19" t="s">
        <v>341</v>
      </c>
      <c r="T144" s="45" t="s">
        <v>1413</v>
      </c>
      <c r="U144" s="20"/>
      <c r="V144" s="20"/>
      <c r="W144" s="20"/>
      <c r="X144" s="20"/>
      <c r="Y144" s="20"/>
      <c r="Z144" s="20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ht="17.25" customHeight="1">
      <c r="A145" s="8" t="s">
        <v>1824</v>
      </c>
      <c r="B145" s="9">
        <v>44229.0</v>
      </c>
      <c r="C145" s="68" t="s">
        <v>27</v>
      </c>
      <c r="D145" s="69" t="s">
        <v>342</v>
      </c>
      <c r="E145" s="12" t="s">
        <v>27</v>
      </c>
      <c r="F145" s="13" t="s">
        <v>39</v>
      </c>
      <c r="G145" s="14"/>
      <c r="H145" s="15">
        <v>410.0</v>
      </c>
      <c r="I145" s="14"/>
      <c r="J145" s="15">
        <v>410.0</v>
      </c>
      <c r="K145" s="14"/>
      <c r="L145" s="14"/>
      <c r="M145" s="14"/>
      <c r="N145" s="16"/>
      <c r="O145" s="3">
        <f t="shared" si="1"/>
        <v>410</v>
      </c>
      <c r="P145" s="56"/>
      <c r="Q145" s="18" t="s">
        <v>30</v>
      </c>
      <c r="R145" s="18" t="s">
        <v>31</v>
      </c>
      <c r="S145" s="19" t="s">
        <v>343</v>
      </c>
      <c r="T145" s="45"/>
      <c r="U145" s="20"/>
      <c r="V145" s="20"/>
      <c r="W145" s="20"/>
      <c r="X145" s="20"/>
      <c r="Y145" s="20"/>
      <c r="Z145" s="20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ht="17.25" customHeight="1">
      <c r="A146" s="8" t="s">
        <v>1824</v>
      </c>
      <c r="B146" s="9">
        <v>44235.0</v>
      </c>
      <c r="C146" s="68" t="s">
        <v>67</v>
      </c>
      <c r="D146" s="69" t="s">
        <v>344</v>
      </c>
      <c r="E146" s="12" t="s">
        <v>367</v>
      </c>
      <c r="F146" s="13" t="s">
        <v>345</v>
      </c>
      <c r="G146" s="14"/>
      <c r="H146" s="15">
        <v>724.0</v>
      </c>
      <c r="I146" s="14"/>
      <c r="J146" s="15">
        <v>724.0</v>
      </c>
      <c r="K146" s="14"/>
      <c r="L146" s="14"/>
      <c r="M146" s="14"/>
      <c r="N146" s="16">
        <v>170.0</v>
      </c>
      <c r="O146" s="3">
        <f t="shared" si="1"/>
        <v>554</v>
      </c>
      <c r="P146" s="56" t="s">
        <v>346</v>
      </c>
      <c r="Q146" s="18" t="s">
        <v>30</v>
      </c>
      <c r="R146" s="18" t="s">
        <v>31</v>
      </c>
      <c r="S146" s="19" t="s">
        <v>347</v>
      </c>
      <c r="T146" s="45" t="s">
        <v>1414</v>
      </c>
      <c r="U146" s="20"/>
      <c r="V146" s="20"/>
      <c r="W146" s="20"/>
      <c r="X146" s="20"/>
      <c r="Y146" s="20"/>
      <c r="Z146" s="20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ht="17.25" customHeight="1">
      <c r="A147" s="8" t="s">
        <v>1824</v>
      </c>
      <c r="B147" s="9">
        <v>44235.0</v>
      </c>
      <c r="C147" s="68" t="s">
        <v>27</v>
      </c>
      <c r="D147" s="69" t="s">
        <v>348</v>
      </c>
      <c r="E147" s="12" t="s">
        <v>27</v>
      </c>
      <c r="F147" s="13" t="s">
        <v>39</v>
      </c>
      <c r="G147" s="14"/>
      <c r="H147" s="15">
        <v>410.0</v>
      </c>
      <c r="I147" s="14"/>
      <c r="J147" s="15">
        <v>410.0</v>
      </c>
      <c r="K147" s="14"/>
      <c r="L147" s="14"/>
      <c r="M147" s="14"/>
      <c r="N147" s="16"/>
      <c r="O147" s="3">
        <f t="shared" si="1"/>
        <v>410</v>
      </c>
      <c r="P147" s="56"/>
      <c r="Q147" s="18" t="s">
        <v>30</v>
      </c>
      <c r="R147" s="18" t="s">
        <v>31</v>
      </c>
      <c r="S147" s="19" t="s">
        <v>349</v>
      </c>
      <c r="T147" s="45"/>
      <c r="U147" s="20"/>
      <c r="V147" s="20"/>
      <c r="W147" s="20"/>
      <c r="X147" s="20"/>
      <c r="Y147" s="20"/>
      <c r="Z147" s="20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ht="17.25" customHeight="1">
      <c r="A148" s="8" t="s">
        <v>1824</v>
      </c>
      <c r="B148" s="9">
        <v>44235.0</v>
      </c>
      <c r="C148" s="68" t="s">
        <v>27</v>
      </c>
      <c r="D148" s="69" t="s">
        <v>350</v>
      </c>
      <c r="E148" s="12" t="s">
        <v>27</v>
      </c>
      <c r="F148" s="13" t="s">
        <v>23</v>
      </c>
      <c r="G148" s="14"/>
      <c r="H148" s="15">
        <v>1138.0</v>
      </c>
      <c r="I148" s="14"/>
      <c r="J148" s="15">
        <v>1138.0</v>
      </c>
      <c r="K148" s="14"/>
      <c r="L148" s="14"/>
      <c r="M148" s="14"/>
      <c r="N148" s="16"/>
      <c r="O148" s="3">
        <f t="shared" si="1"/>
        <v>1138</v>
      </c>
      <c r="P148" s="56"/>
      <c r="Q148" s="18" t="s">
        <v>30</v>
      </c>
      <c r="R148" s="18" t="s">
        <v>31</v>
      </c>
      <c r="S148" s="19" t="s">
        <v>351</v>
      </c>
      <c r="T148" s="45"/>
      <c r="U148" s="20"/>
      <c r="V148" s="20"/>
      <c r="W148" s="20"/>
      <c r="X148" s="20"/>
      <c r="Y148" s="20"/>
      <c r="Z148" s="20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ht="17.25" customHeight="1">
      <c r="A149" s="8" t="s">
        <v>1824</v>
      </c>
      <c r="B149" s="9">
        <v>44236.0</v>
      </c>
      <c r="C149" s="68" t="s">
        <v>27</v>
      </c>
      <c r="D149" s="69" t="s">
        <v>352</v>
      </c>
      <c r="E149" s="12" t="s">
        <v>27</v>
      </c>
      <c r="F149" s="13" t="s">
        <v>39</v>
      </c>
      <c r="G149" s="14"/>
      <c r="H149" s="15">
        <v>410.0</v>
      </c>
      <c r="I149" s="14"/>
      <c r="J149" s="15">
        <v>410.0</v>
      </c>
      <c r="K149" s="14"/>
      <c r="L149" s="14"/>
      <c r="M149" s="14">
        <v>250.0</v>
      </c>
      <c r="N149" s="16"/>
      <c r="O149" s="3">
        <f t="shared" si="1"/>
        <v>660</v>
      </c>
      <c r="P149" s="56"/>
      <c r="Q149" s="18" t="s">
        <v>30</v>
      </c>
      <c r="R149" s="18" t="s">
        <v>31</v>
      </c>
      <c r="S149" s="19" t="s">
        <v>353</v>
      </c>
      <c r="T149" s="45" t="s">
        <v>1415</v>
      </c>
      <c r="U149" s="20"/>
      <c r="V149" s="20"/>
      <c r="W149" s="20"/>
      <c r="X149" s="20"/>
      <c r="Y149" s="20"/>
      <c r="Z149" s="20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ht="17.25" customHeight="1">
      <c r="A150" s="8" t="s">
        <v>1824</v>
      </c>
      <c r="B150" s="9">
        <v>44251.0</v>
      </c>
      <c r="C150" s="68" t="s">
        <v>27</v>
      </c>
      <c r="D150" s="69" t="s">
        <v>356</v>
      </c>
      <c r="E150" s="12" t="s">
        <v>27</v>
      </c>
      <c r="F150" s="13" t="s">
        <v>29</v>
      </c>
      <c r="G150" s="14"/>
      <c r="H150" s="15">
        <v>273.0</v>
      </c>
      <c r="I150" s="14"/>
      <c r="J150" s="15">
        <v>273.0</v>
      </c>
      <c r="K150" s="14"/>
      <c r="L150" s="14"/>
      <c r="M150" s="14"/>
      <c r="N150" s="16"/>
      <c r="O150" s="3">
        <f t="shared" si="1"/>
        <v>273</v>
      </c>
      <c r="P150" s="56"/>
      <c r="Q150" s="18" t="s">
        <v>30</v>
      </c>
      <c r="R150" s="18" t="s">
        <v>31</v>
      </c>
      <c r="S150" s="19" t="s">
        <v>357</v>
      </c>
      <c r="T150" s="45"/>
      <c r="U150" s="20"/>
      <c r="V150" s="20"/>
      <c r="W150" s="20"/>
      <c r="X150" s="20"/>
      <c r="Y150" s="20"/>
      <c r="Z150" s="20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ht="17.25" customHeight="1">
      <c r="A151" s="8" t="s">
        <v>1824</v>
      </c>
      <c r="B151" s="9">
        <v>44257.0</v>
      </c>
      <c r="C151" s="68" t="s">
        <v>27</v>
      </c>
      <c r="D151" s="69" t="s">
        <v>358</v>
      </c>
      <c r="E151" s="12" t="s">
        <v>367</v>
      </c>
      <c r="F151" s="13" t="s">
        <v>39</v>
      </c>
      <c r="G151" s="14"/>
      <c r="H151" s="15">
        <v>427.33</v>
      </c>
      <c r="I151" s="14"/>
      <c r="J151" s="15">
        <v>427.33</v>
      </c>
      <c r="K151" s="14"/>
      <c r="L151" s="14"/>
      <c r="M151" s="14"/>
      <c r="N151" s="16"/>
      <c r="O151" s="3">
        <f t="shared" si="1"/>
        <v>427.33</v>
      </c>
      <c r="P151" s="56"/>
      <c r="Q151" s="18" t="s">
        <v>34</v>
      </c>
      <c r="R151" s="18" t="s">
        <v>25</v>
      </c>
      <c r="S151" s="19" t="s">
        <v>359</v>
      </c>
      <c r="T151" s="45" t="s">
        <v>1416</v>
      </c>
      <c r="U151" s="20"/>
      <c r="V151" s="20"/>
      <c r="W151" s="20"/>
      <c r="X151" s="20"/>
      <c r="Y151" s="20"/>
      <c r="Z151" s="20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ht="17.25" customHeight="1">
      <c r="A152" s="8" t="s">
        <v>1824</v>
      </c>
      <c r="B152" s="9">
        <v>44259.0</v>
      </c>
      <c r="C152" s="68" t="s">
        <v>20</v>
      </c>
      <c r="D152" s="69" t="s">
        <v>360</v>
      </c>
      <c r="E152" s="12" t="s">
        <v>367</v>
      </c>
      <c r="F152" s="13" t="s">
        <v>39</v>
      </c>
      <c r="G152" s="14"/>
      <c r="H152" s="15">
        <v>453.25</v>
      </c>
      <c r="I152" s="14"/>
      <c r="J152" s="15">
        <v>453.25</v>
      </c>
      <c r="K152" s="14"/>
      <c r="L152" s="14">
        <v>1600.0</v>
      </c>
      <c r="M152" s="14"/>
      <c r="N152" s="16"/>
      <c r="O152" s="3">
        <f t="shared" si="1"/>
        <v>2053.25</v>
      </c>
      <c r="P152" s="56"/>
      <c r="Q152" s="18" t="s">
        <v>34</v>
      </c>
      <c r="R152" s="18" t="s">
        <v>25</v>
      </c>
      <c r="S152" s="19" t="s">
        <v>361</v>
      </c>
      <c r="T152" s="45" t="s">
        <v>1417</v>
      </c>
      <c r="U152" s="20"/>
      <c r="V152" s="20"/>
      <c r="W152" s="20"/>
      <c r="X152" s="20"/>
      <c r="Y152" s="20"/>
      <c r="Z152" s="20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ht="17.25" customHeight="1">
      <c r="A153" s="8" t="s">
        <v>1824</v>
      </c>
      <c r="B153" s="9">
        <v>44259.0</v>
      </c>
      <c r="C153" s="68" t="s">
        <v>27</v>
      </c>
      <c r="D153" s="69" t="s">
        <v>362</v>
      </c>
      <c r="E153" s="12" t="s">
        <v>27</v>
      </c>
      <c r="F153" s="13" t="s">
        <v>29</v>
      </c>
      <c r="G153" s="14"/>
      <c r="H153" s="15">
        <v>322.67</v>
      </c>
      <c r="I153" s="14"/>
      <c r="J153" s="15">
        <v>322.67</v>
      </c>
      <c r="K153" s="14"/>
      <c r="L153" s="14"/>
      <c r="M153" s="14"/>
      <c r="N153" s="16"/>
      <c r="O153" s="3">
        <f t="shared" si="1"/>
        <v>322.67</v>
      </c>
      <c r="P153" s="56"/>
      <c r="Q153" s="18" t="s">
        <v>30</v>
      </c>
      <c r="R153" s="18" t="s">
        <v>31</v>
      </c>
      <c r="S153" s="19" t="s">
        <v>363</v>
      </c>
      <c r="T153" s="45"/>
      <c r="U153" s="20"/>
      <c r="V153" s="20"/>
      <c r="W153" s="20"/>
      <c r="X153" s="20"/>
      <c r="Y153" s="20"/>
      <c r="Z153" s="20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ht="17.25" customHeight="1">
      <c r="A154" s="8" t="s">
        <v>1824</v>
      </c>
      <c r="B154" s="9">
        <v>44260.0</v>
      </c>
      <c r="C154" s="68" t="s">
        <v>20</v>
      </c>
      <c r="D154" s="69" t="s">
        <v>364</v>
      </c>
      <c r="E154" s="12" t="s">
        <v>367</v>
      </c>
      <c r="F154" s="13" t="s">
        <v>39</v>
      </c>
      <c r="G154" s="14"/>
      <c r="H154" s="15">
        <v>410.0</v>
      </c>
      <c r="I154" s="14"/>
      <c r="J154" s="15">
        <v>410.0</v>
      </c>
      <c r="K154" s="14"/>
      <c r="L154" s="14"/>
      <c r="M154" s="14"/>
      <c r="N154" s="16"/>
      <c r="O154" s="3">
        <f t="shared" si="1"/>
        <v>410</v>
      </c>
      <c r="P154" s="56"/>
      <c r="Q154" s="18" t="s">
        <v>34</v>
      </c>
      <c r="R154" s="18" t="s">
        <v>25</v>
      </c>
      <c r="S154" s="19" t="s">
        <v>365</v>
      </c>
      <c r="T154" s="45" t="s">
        <v>1418</v>
      </c>
      <c r="U154" s="20"/>
      <c r="V154" s="20"/>
      <c r="W154" s="20"/>
      <c r="X154" s="20"/>
      <c r="Y154" s="20"/>
      <c r="Z154" s="20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ht="17.25" customHeight="1">
      <c r="A155" s="8" t="s">
        <v>1824</v>
      </c>
      <c r="B155" s="9">
        <v>44261.0</v>
      </c>
      <c r="C155" s="68" t="s">
        <v>20</v>
      </c>
      <c r="D155" s="69" t="s">
        <v>366</v>
      </c>
      <c r="E155" s="12" t="s">
        <v>367</v>
      </c>
      <c r="F155" s="13" t="s">
        <v>29</v>
      </c>
      <c r="G155" s="14"/>
      <c r="H155" s="15">
        <v>273.0</v>
      </c>
      <c r="I155" s="14"/>
      <c r="J155" s="15">
        <v>273.0</v>
      </c>
      <c r="K155" s="14"/>
      <c r="L155" s="14"/>
      <c r="M155" s="14"/>
      <c r="N155" s="16"/>
      <c r="O155" s="3">
        <f t="shared" si="1"/>
        <v>273</v>
      </c>
      <c r="P155" s="56"/>
      <c r="Q155" s="18" t="s">
        <v>368</v>
      </c>
      <c r="R155" s="18" t="s">
        <v>31</v>
      </c>
      <c r="S155" s="19" t="s">
        <v>369</v>
      </c>
      <c r="T155" s="45" t="s">
        <v>1419</v>
      </c>
      <c r="U155" s="20"/>
      <c r="V155" s="20"/>
      <c r="W155" s="20"/>
      <c r="X155" s="20"/>
      <c r="Y155" s="20"/>
      <c r="Z155" s="20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ht="17.25" customHeight="1">
      <c r="A156" s="8" t="s">
        <v>1824</v>
      </c>
      <c r="B156" s="9">
        <v>44262.0</v>
      </c>
      <c r="C156" s="68" t="s">
        <v>20</v>
      </c>
      <c r="D156" s="69" t="s">
        <v>370</v>
      </c>
      <c r="E156" s="12" t="s">
        <v>100</v>
      </c>
      <c r="F156" s="13" t="s">
        <v>29</v>
      </c>
      <c r="G156" s="14"/>
      <c r="H156" s="15">
        <v>273.0</v>
      </c>
      <c r="I156" s="14"/>
      <c r="J156" s="15">
        <v>273.0</v>
      </c>
      <c r="K156" s="14"/>
      <c r="L156" s="14"/>
      <c r="M156" s="14"/>
      <c r="N156" s="16"/>
      <c r="O156" s="3">
        <f t="shared" si="1"/>
        <v>273</v>
      </c>
      <c r="P156" s="56"/>
      <c r="Q156" s="18" t="s">
        <v>34</v>
      </c>
      <c r="R156" s="18" t="s">
        <v>31</v>
      </c>
      <c r="S156" s="19" t="s">
        <v>371</v>
      </c>
      <c r="T156" s="45" t="s">
        <v>1420</v>
      </c>
      <c r="U156" s="20"/>
      <c r="V156" s="20"/>
      <c r="W156" s="20"/>
      <c r="X156" s="20"/>
      <c r="Y156" s="20"/>
      <c r="Z156" s="20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ht="17.25" customHeight="1">
      <c r="A157" s="8" t="s">
        <v>1824</v>
      </c>
      <c r="B157" s="9">
        <v>44263.0</v>
      </c>
      <c r="C157" s="68" t="s">
        <v>27</v>
      </c>
      <c r="D157" s="69" t="s">
        <v>372</v>
      </c>
      <c r="E157" s="12" t="s">
        <v>100</v>
      </c>
      <c r="F157" s="13" t="s">
        <v>29</v>
      </c>
      <c r="G157" s="14"/>
      <c r="H157" s="15">
        <v>273.0</v>
      </c>
      <c r="I157" s="14"/>
      <c r="J157" s="15">
        <v>273.0</v>
      </c>
      <c r="K157" s="14"/>
      <c r="L157" s="14"/>
      <c r="M157" s="14"/>
      <c r="N157" s="16"/>
      <c r="O157" s="3">
        <f t="shared" si="1"/>
        <v>273</v>
      </c>
      <c r="P157" s="56"/>
      <c r="Q157" s="18">
        <v>15.0</v>
      </c>
      <c r="R157" s="18" t="s">
        <v>31</v>
      </c>
      <c r="S157" s="19" t="s">
        <v>373</v>
      </c>
      <c r="T157" s="45" t="s">
        <v>1421</v>
      </c>
      <c r="U157" s="20"/>
      <c r="V157" s="20"/>
      <c r="W157" s="20"/>
      <c r="X157" s="20"/>
      <c r="Y157" s="20"/>
      <c r="Z157" s="20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ht="17.25" customHeight="1">
      <c r="A158" s="8" t="s">
        <v>1824</v>
      </c>
      <c r="B158" s="9">
        <v>44263.0</v>
      </c>
      <c r="C158" s="68" t="s">
        <v>27</v>
      </c>
      <c r="D158" s="69" t="s">
        <v>374</v>
      </c>
      <c r="E158" s="12" t="s">
        <v>27</v>
      </c>
      <c r="F158" s="13" t="s">
        <v>29</v>
      </c>
      <c r="G158" s="14"/>
      <c r="H158" s="15">
        <v>273.0</v>
      </c>
      <c r="I158" s="14"/>
      <c r="J158" s="15">
        <v>273.0</v>
      </c>
      <c r="K158" s="14"/>
      <c r="L158" s="14"/>
      <c r="M158" s="14"/>
      <c r="N158" s="16"/>
      <c r="O158" s="3">
        <f t="shared" si="1"/>
        <v>273</v>
      </c>
      <c r="P158" s="56"/>
      <c r="Q158" s="18" t="s">
        <v>30</v>
      </c>
      <c r="R158" s="18" t="s">
        <v>31</v>
      </c>
      <c r="S158" s="19" t="s">
        <v>375</v>
      </c>
      <c r="T158" s="45"/>
      <c r="U158" s="20"/>
      <c r="V158" s="20"/>
      <c r="W158" s="20"/>
      <c r="X158" s="20"/>
      <c r="Y158" s="20"/>
      <c r="Z158" s="20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ht="17.25" customHeight="1">
      <c r="A159" s="8" t="s">
        <v>1824</v>
      </c>
      <c r="B159" s="9">
        <v>44263.0</v>
      </c>
      <c r="C159" s="68" t="s">
        <v>27</v>
      </c>
      <c r="D159" s="69" t="s">
        <v>376</v>
      </c>
      <c r="E159" s="12" t="s">
        <v>27</v>
      </c>
      <c r="F159" s="13" t="s">
        <v>39</v>
      </c>
      <c r="G159" s="14"/>
      <c r="H159" s="15">
        <v>410.0</v>
      </c>
      <c r="I159" s="14"/>
      <c r="J159" s="15">
        <v>410.0</v>
      </c>
      <c r="K159" s="14"/>
      <c r="L159" s="14"/>
      <c r="M159" s="14"/>
      <c r="N159" s="16"/>
      <c r="O159" s="3">
        <f t="shared" si="1"/>
        <v>410</v>
      </c>
      <c r="P159" s="56"/>
      <c r="Q159" s="18" t="s">
        <v>30</v>
      </c>
      <c r="R159" s="18" t="s">
        <v>31</v>
      </c>
      <c r="S159" s="19" t="s">
        <v>377</v>
      </c>
      <c r="T159" s="45"/>
      <c r="U159" s="20"/>
      <c r="V159" s="20"/>
      <c r="W159" s="20"/>
      <c r="X159" s="20"/>
      <c r="Y159" s="20"/>
      <c r="Z159" s="20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ht="17.25" customHeight="1">
      <c r="A160" s="8" t="s">
        <v>1824</v>
      </c>
      <c r="B160" s="9">
        <v>44264.0</v>
      </c>
      <c r="C160" s="68" t="s">
        <v>20</v>
      </c>
      <c r="D160" s="69" t="s">
        <v>378</v>
      </c>
      <c r="E160" s="12" t="s">
        <v>100</v>
      </c>
      <c r="F160" s="13" t="s">
        <v>29</v>
      </c>
      <c r="G160" s="14"/>
      <c r="H160" s="15">
        <v>273.0</v>
      </c>
      <c r="I160" s="14"/>
      <c r="J160" s="15">
        <v>273.0</v>
      </c>
      <c r="K160" s="14"/>
      <c r="L160" s="14"/>
      <c r="M160" s="14"/>
      <c r="N160" s="16"/>
      <c r="O160" s="3">
        <f t="shared" si="1"/>
        <v>273</v>
      </c>
      <c r="P160" s="56"/>
      <c r="Q160" s="18" t="s">
        <v>379</v>
      </c>
      <c r="R160" s="18" t="s">
        <v>31</v>
      </c>
      <c r="S160" s="19" t="s">
        <v>380</v>
      </c>
      <c r="T160" s="45" t="s">
        <v>1422</v>
      </c>
      <c r="U160" s="20"/>
      <c r="V160" s="20"/>
      <c r="W160" s="20"/>
      <c r="X160" s="20"/>
      <c r="Y160" s="20"/>
      <c r="Z160" s="20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ht="17.25" customHeight="1">
      <c r="A161" s="8" t="s">
        <v>1824</v>
      </c>
      <c r="B161" s="9">
        <v>44264.0</v>
      </c>
      <c r="C161" s="68" t="s">
        <v>20</v>
      </c>
      <c r="D161" s="69" t="s">
        <v>381</v>
      </c>
      <c r="E161" s="12" t="s">
        <v>367</v>
      </c>
      <c r="F161" s="13" t="s">
        <v>39</v>
      </c>
      <c r="G161" s="14"/>
      <c r="H161" s="15">
        <v>420.66999999999996</v>
      </c>
      <c r="I161" s="14"/>
      <c r="J161" s="15">
        <v>420.66999999999996</v>
      </c>
      <c r="K161" s="14"/>
      <c r="L161" s="14"/>
      <c r="M161" s="14">
        <f>266.67*2</f>
        <v>533.34</v>
      </c>
      <c r="N161" s="16"/>
      <c r="O161" s="3">
        <f t="shared" si="1"/>
        <v>954.01</v>
      </c>
      <c r="P161" s="56"/>
      <c r="Q161" s="18" t="s">
        <v>24</v>
      </c>
      <c r="R161" s="18" t="s">
        <v>25</v>
      </c>
      <c r="S161" s="19" t="s">
        <v>382</v>
      </c>
      <c r="T161" s="45" t="s">
        <v>1423</v>
      </c>
      <c r="U161" s="20"/>
      <c r="V161" s="20"/>
      <c r="W161" s="20"/>
      <c r="X161" s="20"/>
      <c r="Y161" s="20"/>
      <c r="Z161" s="20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ht="17.25" customHeight="1">
      <c r="A162" s="8" t="s">
        <v>1824</v>
      </c>
      <c r="B162" s="9">
        <v>44265.0</v>
      </c>
      <c r="C162" s="68" t="s">
        <v>20</v>
      </c>
      <c r="D162" s="69" t="s">
        <v>383</v>
      </c>
      <c r="E162" s="12" t="s">
        <v>100</v>
      </c>
      <c r="F162" s="13" t="s">
        <v>29</v>
      </c>
      <c r="G162" s="14"/>
      <c r="H162" s="15">
        <v>273.0</v>
      </c>
      <c r="I162" s="14"/>
      <c r="J162" s="15">
        <v>273.0</v>
      </c>
      <c r="K162" s="14"/>
      <c r="L162" s="14"/>
      <c r="M162" s="14"/>
      <c r="N162" s="16"/>
      <c r="O162" s="3">
        <f t="shared" si="1"/>
        <v>273</v>
      </c>
      <c r="P162" s="56"/>
      <c r="Q162" s="18" t="s">
        <v>384</v>
      </c>
      <c r="R162" s="18" t="s">
        <v>31</v>
      </c>
      <c r="S162" s="19" t="s">
        <v>385</v>
      </c>
      <c r="T162" s="45" t="s">
        <v>1424</v>
      </c>
      <c r="U162" s="20"/>
      <c r="V162" s="20"/>
      <c r="W162" s="20"/>
      <c r="X162" s="20"/>
      <c r="Y162" s="20"/>
      <c r="Z162" s="20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ht="17.25" customHeight="1">
      <c r="A163" s="8" t="s">
        <v>1824</v>
      </c>
      <c r="B163" s="9">
        <v>44265.0</v>
      </c>
      <c r="C163" s="68" t="s">
        <v>27</v>
      </c>
      <c r="D163" s="69" t="s">
        <v>386</v>
      </c>
      <c r="E163" s="12" t="s">
        <v>27</v>
      </c>
      <c r="F163" s="13" t="s">
        <v>39</v>
      </c>
      <c r="G163" s="14"/>
      <c r="H163" s="15">
        <v>410.0</v>
      </c>
      <c r="I163" s="14"/>
      <c r="J163" s="15">
        <v>410.0</v>
      </c>
      <c r="K163" s="14"/>
      <c r="L163" s="14"/>
      <c r="M163" s="14"/>
      <c r="N163" s="16"/>
      <c r="O163" s="3">
        <f t="shared" si="1"/>
        <v>410</v>
      </c>
      <c r="P163" s="56"/>
      <c r="Q163" s="18" t="s">
        <v>30</v>
      </c>
      <c r="R163" s="18" t="s">
        <v>31</v>
      </c>
      <c r="S163" s="19" t="s">
        <v>387</v>
      </c>
      <c r="T163" s="45"/>
      <c r="U163" s="20"/>
      <c r="V163" s="20"/>
      <c r="W163" s="20"/>
      <c r="X163" s="20"/>
      <c r="Y163" s="20"/>
      <c r="Z163" s="20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ht="17.25" customHeight="1">
      <c r="A164" s="8" t="s">
        <v>1824</v>
      </c>
      <c r="B164" s="9">
        <v>44266.0</v>
      </c>
      <c r="C164" s="68" t="s">
        <v>20</v>
      </c>
      <c r="D164" s="69" t="s">
        <v>388</v>
      </c>
      <c r="E164" s="12" t="s">
        <v>367</v>
      </c>
      <c r="F164" s="13" t="s">
        <v>23</v>
      </c>
      <c r="G164" s="14"/>
      <c r="H164" s="15">
        <v>1646.0</v>
      </c>
      <c r="I164" s="14"/>
      <c r="J164" s="15">
        <v>1646.0</v>
      </c>
      <c r="K164" s="14"/>
      <c r="L164" s="14"/>
      <c r="M164" s="14">
        <v>500.0</v>
      </c>
      <c r="N164" s="16"/>
      <c r="O164" s="3">
        <f t="shared" si="1"/>
        <v>2146</v>
      </c>
      <c r="P164" s="56"/>
      <c r="Q164" s="18" t="s">
        <v>30</v>
      </c>
      <c r="R164" s="18" t="s">
        <v>25</v>
      </c>
      <c r="S164" s="19" t="s">
        <v>389</v>
      </c>
      <c r="T164" s="45" t="s">
        <v>1425</v>
      </c>
      <c r="U164" s="20"/>
      <c r="V164" s="20"/>
      <c r="W164" s="20"/>
      <c r="X164" s="20"/>
      <c r="Y164" s="20"/>
      <c r="Z164" s="20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ht="17.25" customHeight="1">
      <c r="A165" s="8" t="s">
        <v>1824</v>
      </c>
      <c r="B165" s="9">
        <v>44266.0</v>
      </c>
      <c r="C165" s="68" t="s">
        <v>27</v>
      </c>
      <c r="D165" s="69" t="s">
        <v>390</v>
      </c>
      <c r="E165" s="12" t="s">
        <v>27</v>
      </c>
      <c r="F165" s="13" t="s">
        <v>23</v>
      </c>
      <c r="G165" s="14"/>
      <c r="H165" s="15">
        <v>1138.0</v>
      </c>
      <c r="I165" s="14"/>
      <c r="J165" s="15">
        <v>1138.0</v>
      </c>
      <c r="K165" s="14"/>
      <c r="L165" s="14"/>
      <c r="M165" s="14"/>
      <c r="N165" s="16"/>
      <c r="O165" s="3">
        <f t="shared" si="1"/>
        <v>1138</v>
      </c>
      <c r="P165" s="56"/>
      <c r="Q165" s="18" t="s">
        <v>30</v>
      </c>
      <c r="R165" s="18" t="s">
        <v>31</v>
      </c>
      <c r="S165" s="19" t="s">
        <v>391</v>
      </c>
      <c r="T165" s="45" t="s">
        <v>1426</v>
      </c>
      <c r="U165" s="20"/>
      <c r="V165" s="20"/>
      <c r="W165" s="20"/>
      <c r="X165" s="20"/>
      <c r="Y165" s="20"/>
      <c r="Z165" s="20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ht="17.25" customHeight="1">
      <c r="A166" s="8" t="s">
        <v>1824</v>
      </c>
      <c r="B166" s="9">
        <v>44266.0</v>
      </c>
      <c r="C166" s="68" t="s">
        <v>27</v>
      </c>
      <c r="D166" s="69" t="s">
        <v>393</v>
      </c>
      <c r="E166" s="12" t="s">
        <v>27</v>
      </c>
      <c r="F166" s="13" t="s">
        <v>39</v>
      </c>
      <c r="G166" s="14"/>
      <c r="H166" s="15">
        <v>410.0</v>
      </c>
      <c r="I166" s="14"/>
      <c r="J166" s="15">
        <v>410.0</v>
      </c>
      <c r="K166" s="14"/>
      <c r="L166" s="14"/>
      <c r="M166" s="14"/>
      <c r="N166" s="16"/>
      <c r="O166" s="3">
        <f t="shared" si="1"/>
        <v>410</v>
      </c>
      <c r="P166" s="56"/>
      <c r="Q166" s="18" t="s">
        <v>30</v>
      </c>
      <c r="R166" s="18" t="s">
        <v>31</v>
      </c>
      <c r="S166" s="19" t="s">
        <v>394</v>
      </c>
      <c r="T166" s="45"/>
      <c r="U166" s="20"/>
      <c r="V166" s="20"/>
      <c r="W166" s="20"/>
      <c r="X166" s="20"/>
      <c r="Y166" s="20"/>
      <c r="Z166" s="20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ht="17.25" customHeight="1">
      <c r="A167" s="8" t="s">
        <v>1824</v>
      </c>
      <c r="B167" s="9">
        <v>44269.0</v>
      </c>
      <c r="C167" s="68" t="s">
        <v>27</v>
      </c>
      <c r="D167" s="69" t="s">
        <v>395</v>
      </c>
      <c r="E167" s="12" t="s">
        <v>27</v>
      </c>
      <c r="F167" s="13" t="s">
        <v>29</v>
      </c>
      <c r="G167" s="14"/>
      <c r="H167" s="15">
        <v>273.0</v>
      </c>
      <c r="I167" s="14"/>
      <c r="J167" s="15">
        <v>273.0</v>
      </c>
      <c r="K167" s="14"/>
      <c r="L167" s="14"/>
      <c r="M167" s="14"/>
      <c r="N167" s="16"/>
      <c r="O167" s="3">
        <f t="shared" si="1"/>
        <v>273</v>
      </c>
      <c r="P167" s="56"/>
      <c r="Q167" s="18" t="s">
        <v>30</v>
      </c>
      <c r="R167" s="18" t="s">
        <v>31</v>
      </c>
      <c r="S167" s="19" t="s">
        <v>396</v>
      </c>
      <c r="T167" s="45"/>
      <c r="U167" s="20"/>
      <c r="V167" s="20"/>
      <c r="W167" s="20"/>
      <c r="X167" s="20"/>
      <c r="Y167" s="20"/>
      <c r="Z167" s="20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ht="17.25" customHeight="1">
      <c r="A168" s="8" t="s">
        <v>1824</v>
      </c>
      <c r="B168" s="9">
        <v>44270.0</v>
      </c>
      <c r="C168" s="68" t="s">
        <v>27</v>
      </c>
      <c r="D168" s="69" t="s">
        <v>397</v>
      </c>
      <c r="E168" s="12" t="s">
        <v>27</v>
      </c>
      <c r="F168" s="13" t="s">
        <v>39</v>
      </c>
      <c r="G168" s="14"/>
      <c r="H168" s="15">
        <v>410.0</v>
      </c>
      <c r="I168" s="14"/>
      <c r="J168" s="15">
        <v>410.0</v>
      </c>
      <c r="K168" s="14"/>
      <c r="L168" s="14"/>
      <c r="M168" s="14"/>
      <c r="N168" s="16"/>
      <c r="O168" s="3">
        <f t="shared" si="1"/>
        <v>410</v>
      </c>
      <c r="P168" s="56"/>
      <c r="Q168" s="18" t="s">
        <v>30</v>
      </c>
      <c r="R168" s="18" t="s">
        <v>31</v>
      </c>
      <c r="S168" s="19" t="s">
        <v>398</v>
      </c>
      <c r="T168" s="45"/>
      <c r="U168" s="20"/>
      <c r="V168" s="20"/>
      <c r="W168" s="20"/>
      <c r="X168" s="20"/>
      <c r="Y168" s="20"/>
      <c r="Z168" s="20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ht="17.25" customHeight="1">
      <c r="A169" s="8" t="s">
        <v>1824</v>
      </c>
      <c r="B169" s="9">
        <v>44270.0</v>
      </c>
      <c r="C169" s="68" t="s">
        <v>27</v>
      </c>
      <c r="D169" s="69" t="s">
        <v>399</v>
      </c>
      <c r="E169" s="12" t="s">
        <v>27</v>
      </c>
      <c r="F169" s="13" t="s">
        <v>29</v>
      </c>
      <c r="G169" s="14"/>
      <c r="H169" s="15">
        <v>273.0</v>
      </c>
      <c r="I169" s="14"/>
      <c r="J169" s="15">
        <v>273.0</v>
      </c>
      <c r="K169" s="14"/>
      <c r="L169" s="14"/>
      <c r="M169" s="14"/>
      <c r="N169" s="16"/>
      <c r="O169" s="3">
        <f t="shared" si="1"/>
        <v>273</v>
      </c>
      <c r="P169" s="56"/>
      <c r="Q169" s="18" t="s">
        <v>30</v>
      </c>
      <c r="R169" s="18" t="s">
        <v>31</v>
      </c>
      <c r="S169" s="19" t="s">
        <v>400</v>
      </c>
      <c r="T169" s="45"/>
      <c r="U169" s="20"/>
      <c r="V169" s="20"/>
      <c r="W169" s="20"/>
      <c r="X169" s="20"/>
      <c r="Y169" s="20"/>
      <c r="Z169" s="20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ht="17.25" customHeight="1">
      <c r="A170" s="8" t="s">
        <v>1824</v>
      </c>
      <c r="B170" s="9">
        <v>44271.0</v>
      </c>
      <c r="C170" s="68" t="s">
        <v>27</v>
      </c>
      <c r="D170" s="69" t="s">
        <v>401</v>
      </c>
      <c r="E170" s="12" t="s">
        <v>27</v>
      </c>
      <c r="F170" s="13" t="s">
        <v>29</v>
      </c>
      <c r="G170" s="14"/>
      <c r="H170" s="15">
        <v>273.0</v>
      </c>
      <c r="I170" s="14"/>
      <c r="J170" s="15">
        <v>273.0</v>
      </c>
      <c r="K170" s="14"/>
      <c r="L170" s="14"/>
      <c r="M170" s="14"/>
      <c r="N170" s="16"/>
      <c r="O170" s="3">
        <f t="shared" si="1"/>
        <v>273</v>
      </c>
      <c r="P170" s="56"/>
      <c r="Q170" s="18" t="s">
        <v>30</v>
      </c>
      <c r="R170" s="18" t="s">
        <v>31</v>
      </c>
      <c r="S170" s="19" t="s">
        <v>402</v>
      </c>
      <c r="T170" s="45"/>
      <c r="U170" s="20"/>
      <c r="V170" s="20"/>
      <c r="W170" s="20"/>
      <c r="X170" s="20"/>
      <c r="Y170" s="20"/>
      <c r="Z170" s="20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ht="17.25" customHeight="1">
      <c r="A171" s="8" t="s">
        <v>1824</v>
      </c>
      <c r="B171" s="9">
        <v>44271.0</v>
      </c>
      <c r="C171" s="68" t="s">
        <v>27</v>
      </c>
      <c r="D171" s="69" t="s">
        <v>403</v>
      </c>
      <c r="E171" s="12" t="s">
        <v>27</v>
      </c>
      <c r="F171" s="13" t="s">
        <v>39</v>
      </c>
      <c r="G171" s="14"/>
      <c r="H171" s="15">
        <v>423.33</v>
      </c>
      <c r="I171" s="14"/>
      <c r="J171" s="15">
        <v>423.33</v>
      </c>
      <c r="K171" s="14"/>
      <c r="L171" s="14"/>
      <c r="M171" s="14"/>
      <c r="N171" s="16"/>
      <c r="O171" s="3">
        <f t="shared" si="1"/>
        <v>423.33</v>
      </c>
      <c r="P171" s="56"/>
      <c r="Q171" s="18" t="s">
        <v>30</v>
      </c>
      <c r="R171" s="18" t="s">
        <v>31</v>
      </c>
      <c r="S171" s="19" t="s">
        <v>404</v>
      </c>
      <c r="T171" s="45"/>
      <c r="U171" s="20"/>
      <c r="V171" s="20"/>
      <c r="W171" s="20"/>
      <c r="X171" s="20"/>
      <c r="Y171" s="20"/>
      <c r="Z171" s="20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ht="17.25" customHeight="1">
      <c r="A172" s="8" t="s">
        <v>1824</v>
      </c>
      <c r="B172" s="9">
        <v>44274.0</v>
      </c>
      <c r="C172" s="68" t="s">
        <v>20</v>
      </c>
      <c r="D172" s="69" t="s">
        <v>405</v>
      </c>
      <c r="E172" s="12" t="s">
        <v>100</v>
      </c>
      <c r="F172" s="13" t="s">
        <v>39</v>
      </c>
      <c r="G172" s="14"/>
      <c r="H172" s="15">
        <v>410.0</v>
      </c>
      <c r="I172" s="14"/>
      <c r="J172" s="15">
        <v>410.0</v>
      </c>
      <c r="K172" s="14"/>
      <c r="L172" s="14"/>
      <c r="M172" s="14"/>
      <c r="N172" s="16"/>
      <c r="O172" s="3">
        <f t="shared" si="1"/>
        <v>410</v>
      </c>
      <c r="P172" s="56"/>
      <c r="Q172" s="18" t="s">
        <v>406</v>
      </c>
      <c r="R172" s="18" t="s">
        <v>31</v>
      </c>
      <c r="S172" s="19" t="s">
        <v>407</v>
      </c>
      <c r="T172" s="45" t="s">
        <v>1427</v>
      </c>
      <c r="U172" s="20"/>
      <c r="V172" s="20"/>
      <c r="W172" s="20"/>
      <c r="X172" s="20"/>
      <c r="Y172" s="20"/>
      <c r="Z172" s="20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ht="17.25" customHeight="1">
      <c r="A173" s="8" t="s">
        <v>1824</v>
      </c>
      <c r="B173" s="9">
        <v>44279.0</v>
      </c>
      <c r="C173" s="68" t="s">
        <v>27</v>
      </c>
      <c r="D173" s="69" t="s">
        <v>408</v>
      </c>
      <c r="E173" s="12" t="s">
        <v>27</v>
      </c>
      <c r="F173" s="13" t="s">
        <v>29</v>
      </c>
      <c r="G173" s="14"/>
      <c r="H173" s="15">
        <v>1081.67</v>
      </c>
      <c r="I173" s="14"/>
      <c r="J173" s="15">
        <v>1081.67</v>
      </c>
      <c r="K173" s="14"/>
      <c r="L173" s="14"/>
      <c r="M173" s="14"/>
      <c r="N173" s="16"/>
      <c r="O173" s="3">
        <f t="shared" si="1"/>
        <v>1081.67</v>
      </c>
      <c r="P173" s="56"/>
      <c r="Q173" s="18" t="s">
        <v>409</v>
      </c>
      <c r="R173" s="18" t="s">
        <v>31</v>
      </c>
      <c r="S173" s="19" t="s">
        <v>410</v>
      </c>
      <c r="T173" s="45"/>
      <c r="U173" s="20"/>
      <c r="V173" s="20"/>
      <c r="W173" s="20"/>
      <c r="X173" s="20"/>
      <c r="Y173" s="20"/>
      <c r="Z173" s="20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ht="17.25" customHeight="1">
      <c r="A174" s="8" t="s">
        <v>1824</v>
      </c>
      <c r="B174" s="9">
        <v>44280.0</v>
      </c>
      <c r="C174" s="68" t="s">
        <v>20</v>
      </c>
      <c r="D174" s="69" t="s">
        <v>411</v>
      </c>
      <c r="E174" s="12" t="s">
        <v>100</v>
      </c>
      <c r="F174" s="13" t="s">
        <v>29</v>
      </c>
      <c r="G174" s="14"/>
      <c r="H174" s="15">
        <v>273.0</v>
      </c>
      <c r="I174" s="14"/>
      <c r="J174" s="15">
        <v>273.0</v>
      </c>
      <c r="K174" s="14"/>
      <c r="L174" s="14"/>
      <c r="M174" s="14"/>
      <c r="N174" s="16"/>
      <c r="O174" s="3">
        <f t="shared" si="1"/>
        <v>273</v>
      </c>
      <c r="P174" s="56"/>
      <c r="Q174" s="18" t="s">
        <v>384</v>
      </c>
      <c r="R174" s="18" t="s">
        <v>31</v>
      </c>
      <c r="S174" s="19" t="s">
        <v>412</v>
      </c>
      <c r="T174" s="45" t="s">
        <v>1428</v>
      </c>
      <c r="U174" s="20"/>
      <c r="V174" s="20"/>
      <c r="W174" s="20"/>
      <c r="X174" s="20"/>
      <c r="Y174" s="20"/>
      <c r="Z174" s="20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ht="17.25" customHeight="1">
      <c r="A175" s="8" t="s">
        <v>1824</v>
      </c>
      <c r="B175" s="9">
        <v>44287.0</v>
      </c>
      <c r="C175" s="68" t="s">
        <v>20</v>
      </c>
      <c r="D175" s="69" t="s">
        <v>413</v>
      </c>
      <c r="E175" s="12" t="s">
        <v>100</v>
      </c>
      <c r="F175" s="13" t="s">
        <v>39</v>
      </c>
      <c r="G175" s="14"/>
      <c r="H175" s="15">
        <v>1498.4</v>
      </c>
      <c r="I175" s="14"/>
      <c r="J175" s="15">
        <v>1498.4</v>
      </c>
      <c r="K175" s="14"/>
      <c r="L175" s="14"/>
      <c r="M175" s="14"/>
      <c r="N175" s="16"/>
      <c r="O175" s="3">
        <f t="shared" si="1"/>
        <v>1498.4</v>
      </c>
      <c r="P175" s="56"/>
      <c r="Q175" s="18" t="s">
        <v>101</v>
      </c>
      <c r="R175" s="18" t="s">
        <v>31</v>
      </c>
      <c r="S175" s="19" t="s">
        <v>414</v>
      </c>
      <c r="T175" s="45" t="s">
        <v>1429</v>
      </c>
      <c r="U175" s="20"/>
      <c r="V175" s="20"/>
      <c r="W175" s="20"/>
      <c r="X175" s="20"/>
      <c r="Y175" s="20"/>
      <c r="Z175" s="20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ht="17.25" customHeight="1">
      <c r="A176" s="8" t="s">
        <v>1824</v>
      </c>
      <c r="B176" s="9">
        <v>44287.0</v>
      </c>
      <c r="C176" s="68" t="s">
        <v>20</v>
      </c>
      <c r="D176" s="69" t="s">
        <v>415</v>
      </c>
      <c r="E176" s="12" t="s">
        <v>367</v>
      </c>
      <c r="F176" s="13" t="s">
        <v>39</v>
      </c>
      <c r="G176" s="14"/>
      <c r="H176" s="15">
        <v>410.0</v>
      </c>
      <c r="I176" s="14"/>
      <c r="J176" s="15">
        <v>410.0</v>
      </c>
      <c r="K176" s="14"/>
      <c r="L176" s="14"/>
      <c r="M176" s="14"/>
      <c r="N176" s="16"/>
      <c r="O176" s="3">
        <f t="shared" si="1"/>
        <v>410</v>
      </c>
      <c r="P176" s="56"/>
      <c r="Q176" s="18" t="s">
        <v>30</v>
      </c>
      <c r="R176" s="18" t="s">
        <v>25</v>
      </c>
      <c r="S176" s="19" t="s">
        <v>416</v>
      </c>
      <c r="T176" s="45" t="s">
        <v>1430</v>
      </c>
      <c r="U176" s="20"/>
      <c r="V176" s="20"/>
      <c r="W176" s="20"/>
      <c r="X176" s="20"/>
      <c r="Y176" s="20"/>
      <c r="Z176" s="20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ht="17.25" customHeight="1">
      <c r="A177" s="8" t="s">
        <v>1824</v>
      </c>
      <c r="B177" s="9">
        <v>44287.0</v>
      </c>
      <c r="C177" s="68" t="s">
        <v>20</v>
      </c>
      <c r="D177" s="69" t="s">
        <v>417</v>
      </c>
      <c r="E177" s="12" t="s">
        <v>367</v>
      </c>
      <c r="F177" s="13" t="s">
        <v>39</v>
      </c>
      <c r="G177" s="14"/>
      <c r="H177" s="15">
        <v>410.0</v>
      </c>
      <c r="I177" s="14"/>
      <c r="J177" s="15">
        <v>410.0</v>
      </c>
      <c r="K177" s="14"/>
      <c r="L177" s="14">
        <v>480.0</v>
      </c>
      <c r="M177" s="14"/>
      <c r="N177" s="16"/>
      <c r="O177" s="3">
        <f t="shared" si="1"/>
        <v>890</v>
      </c>
      <c r="P177" s="56"/>
      <c r="Q177" s="18" t="s">
        <v>30</v>
      </c>
      <c r="R177" s="18" t="s">
        <v>25</v>
      </c>
      <c r="S177" s="19" t="s">
        <v>418</v>
      </c>
      <c r="T177" s="45" t="s">
        <v>1431</v>
      </c>
      <c r="U177" s="20"/>
      <c r="V177" s="20"/>
      <c r="W177" s="20"/>
      <c r="X177" s="20"/>
      <c r="Y177" s="20"/>
      <c r="Z177" s="20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ht="17.25" customHeight="1">
      <c r="A178" s="8" t="s">
        <v>1824</v>
      </c>
      <c r="B178" s="9">
        <v>44287.0</v>
      </c>
      <c r="C178" s="68" t="s">
        <v>20</v>
      </c>
      <c r="D178" s="69" t="s">
        <v>419</v>
      </c>
      <c r="E178" s="12" t="s">
        <v>420</v>
      </c>
      <c r="F178" s="13" t="s">
        <v>39</v>
      </c>
      <c r="G178" s="14"/>
      <c r="H178" s="15">
        <v>273.0</v>
      </c>
      <c r="I178" s="14"/>
      <c r="J178" s="15">
        <v>273.0</v>
      </c>
      <c r="K178" s="14"/>
      <c r="L178" s="14"/>
      <c r="M178" s="14"/>
      <c r="N178" s="16"/>
      <c r="O178" s="3">
        <f t="shared" si="1"/>
        <v>273</v>
      </c>
      <c r="P178" s="56"/>
      <c r="Q178" s="18" t="s">
        <v>125</v>
      </c>
      <c r="R178" s="18" t="s">
        <v>31</v>
      </c>
      <c r="S178" s="19" t="s">
        <v>421</v>
      </c>
      <c r="T178" s="45" t="s">
        <v>1432</v>
      </c>
      <c r="U178" s="20"/>
      <c r="V178" s="20"/>
      <c r="W178" s="20"/>
      <c r="X178" s="20"/>
      <c r="Y178" s="20"/>
      <c r="Z178" s="20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ht="17.25" customHeight="1">
      <c r="A179" s="8" t="s">
        <v>1824</v>
      </c>
      <c r="B179" s="9">
        <v>44287.0</v>
      </c>
      <c r="C179" s="68" t="s">
        <v>27</v>
      </c>
      <c r="D179" s="69" t="s">
        <v>422</v>
      </c>
      <c r="E179" s="12" t="s">
        <v>367</v>
      </c>
      <c r="F179" s="13" t="s">
        <v>29</v>
      </c>
      <c r="G179" s="14"/>
      <c r="H179" s="15">
        <v>273.0</v>
      </c>
      <c r="I179" s="14"/>
      <c r="J179" s="15">
        <v>273.0</v>
      </c>
      <c r="K179" s="14"/>
      <c r="L179" s="14"/>
      <c r="M179" s="14">
        <v>205.0</v>
      </c>
      <c r="N179" s="16"/>
      <c r="O179" s="3">
        <f t="shared" si="1"/>
        <v>478</v>
      </c>
      <c r="P179" s="56"/>
      <c r="Q179" s="18" t="s">
        <v>125</v>
      </c>
      <c r="R179" s="18" t="s">
        <v>25</v>
      </c>
      <c r="S179" s="19" t="s">
        <v>423</v>
      </c>
      <c r="T179" s="45" t="s">
        <v>1433</v>
      </c>
      <c r="U179" s="20"/>
      <c r="V179" s="20"/>
      <c r="W179" s="20"/>
      <c r="X179" s="20"/>
      <c r="Y179" s="20"/>
      <c r="Z179" s="20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ht="17.25" customHeight="1">
      <c r="A180" s="8" t="s">
        <v>1824</v>
      </c>
      <c r="B180" s="9">
        <v>44287.0</v>
      </c>
      <c r="C180" s="68" t="s">
        <v>20</v>
      </c>
      <c r="D180" s="69" t="s">
        <v>424</v>
      </c>
      <c r="E180" s="12" t="s">
        <v>367</v>
      </c>
      <c r="F180" s="13" t="s">
        <v>39</v>
      </c>
      <c r="G180" s="14"/>
      <c r="H180" s="15">
        <v>547.0</v>
      </c>
      <c r="I180" s="14"/>
      <c r="J180" s="15">
        <v>547.0</v>
      </c>
      <c r="K180" s="14"/>
      <c r="L180" s="14"/>
      <c r="M180" s="14"/>
      <c r="N180" s="16"/>
      <c r="O180" s="3">
        <f t="shared" si="1"/>
        <v>547</v>
      </c>
      <c r="P180" s="56"/>
      <c r="Q180" s="18" t="s">
        <v>34</v>
      </c>
      <c r="R180" s="18" t="s">
        <v>25</v>
      </c>
      <c r="S180" s="19" t="s">
        <v>425</v>
      </c>
      <c r="T180" s="45" t="s">
        <v>1434</v>
      </c>
      <c r="U180" s="20"/>
      <c r="V180" s="20"/>
      <c r="W180" s="20"/>
      <c r="X180" s="20"/>
      <c r="Y180" s="20"/>
      <c r="Z180" s="20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ht="17.25" customHeight="1">
      <c r="A181" s="8" t="s">
        <v>1824</v>
      </c>
      <c r="B181" s="9">
        <v>44287.0</v>
      </c>
      <c r="C181" s="68" t="s">
        <v>27</v>
      </c>
      <c r="D181" s="69" t="s">
        <v>426</v>
      </c>
      <c r="E181" s="12" t="s">
        <v>27</v>
      </c>
      <c r="F181" s="13" t="s">
        <v>39</v>
      </c>
      <c r="G181" s="14"/>
      <c r="H181" s="15">
        <v>416.0</v>
      </c>
      <c r="I181" s="14"/>
      <c r="J181" s="15">
        <v>416.0</v>
      </c>
      <c r="K181" s="14"/>
      <c r="L181" s="14"/>
      <c r="M181" s="14"/>
      <c r="N181" s="16"/>
      <c r="O181" s="3">
        <f t="shared" si="1"/>
        <v>416</v>
      </c>
      <c r="P181" s="56"/>
      <c r="Q181" s="18" t="s">
        <v>30</v>
      </c>
      <c r="R181" s="18" t="s">
        <v>31</v>
      </c>
      <c r="S181" s="19" t="s">
        <v>427</v>
      </c>
      <c r="T181" s="45"/>
      <c r="U181" s="20"/>
      <c r="V181" s="20"/>
      <c r="W181" s="20"/>
      <c r="X181" s="20"/>
      <c r="Y181" s="20"/>
      <c r="Z181" s="20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ht="17.25" customHeight="1">
      <c r="A182" s="8" t="s">
        <v>1824</v>
      </c>
      <c r="B182" s="9">
        <v>44287.0</v>
      </c>
      <c r="C182" s="68" t="s">
        <v>27</v>
      </c>
      <c r="D182" s="69" t="s">
        <v>428</v>
      </c>
      <c r="E182" s="12" t="s">
        <v>27</v>
      </c>
      <c r="F182" s="13" t="s">
        <v>29</v>
      </c>
      <c r="G182" s="14"/>
      <c r="H182" s="15">
        <v>273.0</v>
      </c>
      <c r="I182" s="14"/>
      <c r="J182" s="15">
        <v>273.0</v>
      </c>
      <c r="K182" s="14"/>
      <c r="L182" s="14"/>
      <c r="M182" s="14"/>
      <c r="N182" s="16"/>
      <c r="O182" s="3">
        <f t="shared" si="1"/>
        <v>273</v>
      </c>
      <c r="P182" s="56"/>
      <c r="Q182" s="18" t="s">
        <v>30</v>
      </c>
      <c r="R182" s="18" t="s">
        <v>31</v>
      </c>
      <c r="S182" s="19" t="s">
        <v>429</v>
      </c>
      <c r="T182" s="45"/>
      <c r="U182" s="20"/>
      <c r="V182" s="20"/>
      <c r="W182" s="20"/>
      <c r="X182" s="20"/>
      <c r="Y182" s="20"/>
      <c r="Z182" s="20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ht="17.25" customHeight="1">
      <c r="A183" s="8" t="s">
        <v>1824</v>
      </c>
      <c r="B183" s="9">
        <v>44317.0</v>
      </c>
      <c r="C183" s="68" t="s">
        <v>67</v>
      </c>
      <c r="D183" s="69" t="s">
        <v>432</v>
      </c>
      <c r="E183" s="12" t="s">
        <v>367</v>
      </c>
      <c r="F183" s="13" t="s">
        <v>433</v>
      </c>
      <c r="G183" s="14"/>
      <c r="H183" s="15">
        <v>1078.33</v>
      </c>
      <c r="I183" s="14"/>
      <c r="J183" s="15">
        <v>1078.33</v>
      </c>
      <c r="K183" s="14"/>
      <c r="L183" s="14"/>
      <c r="M183" s="14"/>
      <c r="N183" s="16"/>
      <c r="O183" s="3">
        <f t="shared" si="1"/>
        <v>1078.33</v>
      </c>
      <c r="P183" s="56"/>
      <c r="Q183" s="18" t="s">
        <v>61</v>
      </c>
      <c r="R183" s="18" t="s">
        <v>93</v>
      </c>
      <c r="S183" s="19" t="s">
        <v>435</v>
      </c>
      <c r="T183" s="45" t="s">
        <v>1435</v>
      </c>
      <c r="U183" s="20"/>
      <c r="V183" s="20"/>
      <c r="W183" s="20"/>
      <c r="X183" s="20"/>
      <c r="Y183" s="20"/>
      <c r="Z183" s="20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ht="17.25" customHeight="1">
      <c r="A184" s="8" t="s">
        <v>1824</v>
      </c>
      <c r="B184" s="9">
        <v>44348.0</v>
      </c>
      <c r="C184" s="68" t="s">
        <v>20</v>
      </c>
      <c r="D184" s="69" t="s">
        <v>436</v>
      </c>
      <c r="E184" s="12" t="s">
        <v>100</v>
      </c>
      <c r="F184" s="13" t="s">
        <v>39</v>
      </c>
      <c r="G184" s="14"/>
      <c r="H184" s="15">
        <v>368.0</v>
      </c>
      <c r="I184" s="14"/>
      <c r="J184" s="15">
        <v>392.0</v>
      </c>
      <c r="K184" s="14"/>
      <c r="L184" s="14"/>
      <c r="M184" s="14"/>
      <c r="N184" s="16"/>
      <c r="O184" s="3">
        <f t="shared" si="1"/>
        <v>392</v>
      </c>
      <c r="P184" s="56"/>
      <c r="Q184" s="18" t="s">
        <v>437</v>
      </c>
      <c r="R184" s="18" t="s">
        <v>438</v>
      </c>
      <c r="S184" s="19" t="s">
        <v>439</v>
      </c>
      <c r="T184" s="45" t="s">
        <v>1436</v>
      </c>
      <c r="U184" s="20"/>
      <c r="V184" s="20"/>
      <c r="W184" s="20"/>
      <c r="X184" s="20"/>
      <c r="Y184" s="20"/>
      <c r="Z184" s="20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ht="17.25" customHeight="1">
      <c r="A185" s="8" t="s">
        <v>1824</v>
      </c>
      <c r="B185" s="9">
        <v>44348.0</v>
      </c>
      <c r="C185" s="68" t="s">
        <v>67</v>
      </c>
      <c r="D185" s="69" t="s">
        <v>440</v>
      </c>
      <c r="E185" s="12" t="s">
        <v>100</v>
      </c>
      <c r="F185" s="13" t="s">
        <v>29</v>
      </c>
      <c r="G185" s="14"/>
      <c r="H185" s="15">
        <v>261.0</v>
      </c>
      <c r="I185" s="14"/>
      <c r="J185" s="15">
        <v>278.0</v>
      </c>
      <c r="K185" s="14"/>
      <c r="L185" s="14"/>
      <c r="M185" s="14"/>
      <c r="N185" s="16"/>
      <c r="O185" s="3">
        <f t="shared" si="1"/>
        <v>278</v>
      </c>
      <c r="P185" s="56"/>
      <c r="Q185" s="18" t="s">
        <v>438</v>
      </c>
      <c r="R185" s="18" t="s">
        <v>438</v>
      </c>
      <c r="S185" s="19" t="s">
        <v>441</v>
      </c>
      <c r="T185" s="45" t="s">
        <v>1437</v>
      </c>
      <c r="U185" s="20"/>
      <c r="V185" s="20"/>
      <c r="W185" s="20"/>
      <c r="X185" s="20"/>
      <c r="Y185" s="20"/>
      <c r="Z185" s="20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ht="17.25" customHeight="1">
      <c r="A186" s="8" t="s">
        <v>1824</v>
      </c>
      <c r="B186" s="9">
        <v>44349.0</v>
      </c>
      <c r="C186" s="68" t="s">
        <v>20</v>
      </c>
      <c r="D186" s="69" t="s">
        <v>442</v>
      </c>
      <c r="E186" s="12" t="s">
        <v>100</v>
      </c>
      <c r="F186" s="13" t="s">
        <v>29</v>
      </c>
      <c r="G186" s="14"/>
      <c r="H186" s="15">
        <v>277.0</v>
      </c>
      <c r="I186" s="14"/>
      <c r="J186" s="15">
        <v>295.0</v>
      </c>
      <c r="K186" s="14"/>
      <c r="L186" s="14"/>
      <c r="M186" s="14"/>
      <c r="N186" s="16"/>
      <c r="O186" s="3">
        <f t="shared" si="1"/>
        <v>295</v>
      </c>
      <c r="P186" s="56"/>
      <c r="Q186" s="18" t="s">
        <v>443</v>
      </c>
      <c r="R186" s="18" t="s">
        <v>438</v>
      </c>
      <c r="S186" s="19" t="s">
        <v>444</v>
      </c>
      <c r="T186" s="45" t="s">
        <v>1438</v>
      </c>
      <c r="U186" s="20"/>
      <c r="V186" s="20"/>
      <c r="W186" s="20"/>
      <c r="X186" s="20"/>
      <c r="Y186" s="20"/>
      <c r="Z186" s="20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ht="17.25" customHeight="1">
      <c r="A187" s="8" t="s">
        <v>1824</v>
      </c>
      <c r="B187" s="9">
        <v>44351.0</v>
      </c>
      <c r="C187" s="68" t="s">
        <v>20</v>
      </c>
      <c r="D187" s="69" t="s">
        <v>445</v>
      </c>
      <c r="E187" s="12" t="s">
        <v>367</v>
      </c>
      <c r="F187" s="13" t="s">
        <v>39</v>
      </c>
      <c r="G187" s="14"/>
      <c r="H187" s="15">
        <v>1400.0</v>
      </c>
      <c r="I187" s="14"/>
      <c r="J187" s="15">
        <v>1492.0</v>
      </c>
      <c r="K187" s="14"/>
      <c r="L187" s="14"/>
      <c r="M187" s="14">
        <f>1077+359</f>
        <v>1436</v>
      </c>
      <c r="N187" s="16"/>
      <c r="O187" s="3">
        <f t="shared" si="1"/>
        <v>2928</v>
      </c>
      <c r="P187" s="56"/>
      <c r="Q187" s="18" t="s">
        <v>446</v>
      </c>
      <c r="R187" s="18" t="s">
        <v>101</v>
      </c>
      <c r="S187" s="19" t="s">
        <v>447</v>
      </c>
      <c r="T187" s="45" t="s">
        <v>1439</v>
      </c>
      <c r="U187" s="20"/>
      <c r="V187" s="20"/>
      <c r="W187" s="20"/>
      <c r="X187" s="20"/>
      <c r="Y187" s="20"/>
      <c r="Z187" s="20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ht="17.25" customHeight="1">
      <c r="A188" s="8" t="s">
        <v>1824</v>
      </c>
      <c r="B188" s="9">
        <v>44354.0</v>
      </c>
      <c r="C188" s="68" t="s">
        <v>20</v>
      </c>
      <c r="D188" s="69" t="s">
        <v>448</v>
      </c>
      <c r="E188" s="12" t="s">
        <v>367</v>
      </c>
      <c r="F188" s="13" t="s">
        <v>23</v>
      </c>
      <c r="G188" s="14"/>
      <c r="H188" s="15">
        <v>924.0</v>
      </c>
      <c r="I188" s="14"/>
      <c r="J188" s="15">
        <v>924.0</v>
      </c>
      <c r="K188" s="14"/>
      <c r="L188" s="14">
        <v>600.0</v>
      </c>
      <c r="M188" s="14"/>
      <c r="N188" s="16"/>
      <c r="O188" s="3">
        <f t="shared" si="1"/>
        <v>1524</v>
      </c>
      <c r="P188" s="56"/>
      <c r="Q188" s="18">
        <v>15.0</v>
      </c>
      <c r="R188" s="18" t="s">
        <v>101</v>
      </c>
      <c r="S188" s="19" t="s">
        <v>449</v>
      </c>
      <c r="T188" s="45" t="s">
        <v>1440</v>
      </c>
      <c r="U188" s="20"/>
      <c r="V188" s="20"/>
      <c r="W188" s="20"/>
      <c r="X188" s="20"/>
      <c r="Y188" s="20"/>
      <c r="Z188" s="20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ht="17.25" customHeight="1">
      <c r="A189" s="8" t="s">
        <v>1824</v>
      </c>
      <c r="B189" s="9">
        <v>44354.0</v>
      </c>
      <c r="C189" s="68" t="s">
        <v>20</v>
      </c>
      <c r="D189" s="69" t="s">
        <v>1441</v>
      </c>
      <c r="E189" s="12" t="s">
        <v>367</v>
      </c>
      <c r="F189" s="13" t="s">
        <v>610</v>
      </c>
      <c r="G189" s="14">
        <v>410.0</v>
      </c>
      <c r="H189" s="15"/>
      <c r="I189" s="14"/>
      <c r="J189" s="15"/>
      <c r="K189" s="14"/>
      <c r="L189" s="14"/>
      <c r="M189" s="14">
        <v>410.0</v>
      </c>
      <c r="N189" s="16"/>
      <c r="O189" s="3">
        <f t="shared" si="1"/>
        <v>410</v>
      </c>
      <c r="P189" s="56"/>
      <c r="Q189" s="18">
        <v>15.0</v>
      </c>
      <c r="R189" s="18" t="s">
        <v>101</v>
      </c>
      <c r="S189" s="19">
        <v>4.2171037000122E13</v>
      </c>
      <c r="T189" s="45" t="s">
        <v>1443</v>
      </c>
      <c r="U189" s="20"/>
      <c r="V189" s="20"/>
      <c r="W189" s="20"/>
      <c r="X189" s="20"/>
      <c r="Y189" s="20"/>
      <c r="Z189" s="20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ht="17.25" customHeight="1">
      <c r="A190" s="8" t="s">
        <v>1824</v>
      </c>
      <c r="B190" s="9">
        <v>44361.0</v>
      </c>
      <c r="C190" s="68" t="s">
        <v>20</v>
      </c>
      <c r="D190" s="69" t="s">
        <v>450</v>
      </c>
      <c r="E190" s="12" t="s">
        <v>100</v>
      </c>
      <c r="F190" s="13" t="s">
        <v>29</v>
      </c>
      <c r="G190" s="14"/>
      <c r="H190" s="15">
        <v>245.0</v>
      </c>
      <c r="I190" s="14"/>
      <c r="J190" s="15">
        <v>261.0</v>
      </c>
      <c r="K190" s="14"/>
      <c r="L190" s="14"/>
      <c r="M190" s="14"/>
      <c r="N190" s="16"/>
      <c r="O190" s="3">
        <f t="shared" si="1"/>
        <v>261</v>
      </c>
      <c r="P190" s="56"/>
      <c r="Q190" s="18">
        <v>11.0</v>
      </c>
      <c r="R190" s="18" t="s">
        <v>438</v>
      </c>
      <c r="S190" s="19" t="s">
        <v>451</v>
      </c>
      <c r="T190" s="45" t="s">
        <v>1444</v>
      </c>
      <c r="U190" s="20"/>
      <c r="V190" s="20"/>
      <c r="W190" s="20"/>
      <c r="X190" s="20"/>
      <c r="Y190" s="20"/>
      <c r="Z190" s="20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ht="17.25" customHeight="1">
      <c r="A191" s="8" t="s">
        <v>1824</v>
      </c>
      <c r="B191" s="9">
        <v>44407.0</v>
      </c>
      <c r="C191" s="68" t="s">
        <v>20</v>
      </c>
      <c r="D191" s="69" t="s">
        <v>1445</v>
      </c>
      <c r="E191" s="12" t="s">
        <v>367</v>
      </c>
      <c r="F191" s="13" t="s">
        <v>457</v>
      </c>
      <c r="G191" s="14"/>
      <c r="H191" s="15">
        <v>313.0</v>
      </c>
      <c r="I191" s="14"/>
      <c r="J191" s="15">
        <v>313.0</v>
      </c>
      <c r="K191" s="14"/>
      <c r="L191" s="14"/>
      <c r="M191" s="14"/>
      <c r="N191" s="16"/>
      <c r="O191" s="3">
        <f t="shared" si="1"/>
        <v>313</v>
      </c>
      <c r="P191" s="56"/>
      <c r="Q191" s="18" t="s">
        <v>458</v>
      </c>
      <c r="R191" s="18" t="s">
        <v>454</v>
      </c>
      <c r="S191" s="19" t="s">
        <v>459</v>
      </c>
      <c r="T191" s="45" t="s">
        <v>1446</v>
      </c>
      <c r="U191" s="20"/>
      <c r="V191" s="20"/>
      <c r="W191" s="20"/>
      <c r="X191" s="20"/>
      <c r="Y191" s="20"/>
      <c r="Z191" s="20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ht="17.25" customHeight="1">
      <c r="A192" s="8" t="s">
        <v>1824</v>
      </c>
      <c r="B192" s="9">
        <v>44414.0</v>
      </c>
      <c r="C192" s="68" t="s">
        <v>27</v>
      </c>
      <c r="D192" s="69" t="s">
        <v>460</v>
      </c>
      <c r="E192" s="12" t="s">
        <v>27</v>
      </c>
      <c r="F192" s="13" t="s">
        <v>23</v>
      </c>
      <c r="G192" s="14"/>
      <c r="H192" s="15">
        <v>986.0</v>
      </c>
      <c r="I192" s="14"/>
      <c r="J192" s="15">
        <v>986.0</v>
      </c>
      <c r="K192" s="14"/>
      <c r="L192" s="14"/>
      <c r="M192" s="14"/>
      <c r="N192" s="16">
        <v>93.0</v>
      </c>
      <c r="O192" s="3">
        <f t="shared" si="1"/>
        <v>893</v>
      </c>
      <c r="P192" s="56" t="s">
        <v>346</v>
      </c>
      <c r="Q192" s="18" t="s">
        <v>30</v>
      </c>
      <c r="R192" s="18" t="s">
        <v>461</v>
      </c>
      <c r="S192" s="19" t="s">
        <v>462</v>
      </c>
      <c r="T192" s="45"/>
      <c r="U192" s="20"/>
      <c r="V192" s="20"/>
      <c r="W192" s="20"/>
      <c r="X192" s="20"/>
      <c r="Y192" s="20"/>
      <c r="Z192" s="20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ht="17.25" customHeight="1">
      <c r="A193" s="8" t="s">
        <v>1824</v>
      </c>
      <c r="B193" s="9">
        <v>44414.0</v>
      </c>
      <c r="C193" s="68" t="s">
        <v>27</v>
      </c>
      <c r="D193" s="69" t="s">
        <v>463</v>
      </c>
      <c r="E193" s="12" t="s">
        <v>27</v>
      </c>
      <c r="F193" s="13" t="s">
        <v>23</v>
      </c>
      <c r="G193" s="14"/>
      <c r="H193" s="15">
        <v>986.0</v>
      </c>
      <c r="I193" s="14"/>
      <c r="J193" s="15">
        <v>986.0</v>
      </c>
      <c r="K193" s="14"/>
      <c r="L193" s="14"/>
      <c r="M193" s="14"/>
      <c r="N193" s="16">
        <v>93.0</v>
      </c>
      <c r="O193" s="3">
        <f t="shared" si="1"/>
        <v>893</v>
      </c>
      <c r="P193" s="56" t="s">
        <v>346</v>
      </c>
      <c r="Q193" s="18" t="s">
        <v>30</v>
      </c>
      <c r="R193" s="18" t="s">
        <v>461</v>
      </c>
      <c r="S193" s="19" t="s">
        <v>464</v>
      </c>
      <c r="T193" s="45"/>
      <c r="U193" s="20"/>
      <c r="V193" s="20"/>
      <c r="W193" s="20"/>
      <c r="X193" s="20"/>
      <c r="Y193" s="20"/>
      <c r="Z193" s="20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ht="17.25" customHeight="1">
      <c r="A194" s="8" t="s">
        <v>1824</v>
      </c>
      <c r="B194" s="9">
        <v>44424.0</v>
      </c>
      <c r="C194" s="68" t="s">
        <v>20</v>
      </c>
      <c r="D194" s="69" t="s">
        <v>469</v>
      </c>
      <c r="E194" s="12" t="s">
        <v>100</v>
      </c>
      <c r="F194" s="13" t="s">
        <v>457</v>
      </c>
      <c r="G194" s="14"/>
      <c r="H194" s="15">
        <v>468.0</v>
      </c>
      <c r="I194" s="14"/>
      <c r="J194" s="15">
        <v>468.0</v>
      </c>
      <c r="K194" s="14"/>
      <c r="L194" s="14"/>
      <c r="M194" s="14"/>
      <c r="N194" s="16"/>
      <c r="O194" s="3">
        <f t="shared" si="1"/>
        <v>468</v>
      </c>
      <c r="P194" s="56"/>
      <c r="Q194" s="18">
        <v>15.0</v>
      </c>
      <c r="R194" s="18" t="s">
        <v>461</v>
      </c>
      <c r="S194" s="19" t="s">
        <v>470</v>
      </c>
      <c r="T194" s="45" t="s">
        <v>1447</v>
      </c>
      <c r="U194" s="20"/>
      <c r="V194" s="20"/>
      <c r="W194" s="20"/>
      <c r="X194" s="20"/>
      <c r="Y194" s="20"/>
      <c r="Z194" s="20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ht="17.25" customHeight="1">
      <c r="A195" s="8" t="s">
        <v>1824</v>
      </c>
      <c r="B195" s="9">
        <v>44425.0</v>
      </c>
      <c r="C195" s="68" t="s">
        <v>20</v>
      </c>
      <c r="D195" s="69" t="s">
        <v>471</v>
      </c>
      <c r="E195" s="12" t="s">
        <v>100</v>
      </c>
      <c r="F195" s="13" t="s">
        <v>457</v>
      </c>
      <c r="G195" s="14"/>
      <c r="H195" s="15">
        <v>256.0</v>
      </c>
      <c r="I195" s="14"/>
      <c r="J195" s="15">
        <v>256.0</v>
      </c>
      <c r="K195" s="14"/>
      <c r="L195" s="14"/>
      <c r="M195" s="14"/>
      <c r="N195" s="16"/>
      <c r="O195" s="3">
        <f t="shared" si="1"/>
        <v>256</v>
      </c>
      <c r="P195" s="56"/>
      <c r="Q195" s="18" t="s">
        <v>472</v>
      </c>
      <c r="R195" s="18" t="s">
        <v>461</v>
      </c>
      <c r="S195" s="19" t="s">
        <v>473</v>
      </c>
      <c r="T195" s="45" t="s">
        <v>1448</v>
      </c>
      <c r="U195" s="20"/>
      <c r="V195" s="20"/>
      <c r="W195" s="20"/>
      <c r="X195" s="20"/>
      <c r="Y195" s="20"/>
      <c r="Z195" s="20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ht="17.25" customHeight="1">
      <c r="A196" s="8" t="s">
        <v>1824</v>
      </c>
      <c r="B196" s="9">
        <v>44426.0</v>
      </c>
      <c r="C196" s="68" t="s">
        <v>27</v>
      </c>
      <c r="D196" s="69" t="s">
        <v>474</v>
      </c>
      <c r="E196" s="12" t="s">
        <v>27</v>
      </c>
      <c r="F196" s="13" t="s">
        <v>457</v>
      </c>
      <c r="G196" s="14"/>
      <c r="H196" s="15">
        <v>256.0</v>
      </c>
      <c r="I196" s="14"/>
      <c r="J196" s="15">
        <v>256.0</v>
      </c>
      <c r="K196" s="14"/>
      <c r="L196" s="14"/>
      <c r="M196" s="14"/>
      <c r="N196" s="16"/>
      <c r="O196" s="3">
        <f t="shared" si="1"/>
        <v>256</v>
      </c>
      <c r="P196" s="56"/>
      <c r="Q196" s="18" t="s">
        <v>30</v>
      </c>
      <c r="R196" s="18" t="s">
        <v>461</v>
      </c>
      <c r="S196" s="19" t="s">
        <v>475</v>
      </c>
      <c r="T196" s="45" t="s">
        <v>1449</v>
      </c>
      <c r="U196" s="20"/>
      <c r="V196" s="20"/>
      <c r="W196" s="20"/>
      <c r="X196" s="20"/>
      <c r="Y196" s="20"/>
      <c r="Z196" s="20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ht="17.25" customHeight="1">
      <c r="A197" s="8" t="s">
        <v>1824</v>
      </c>
      <c r="B197" s="9">
        <v>44426.0</v>
      </c>
      <c r="C197" s="68" t="s">
        <v>27</v>
      </c>
      <c r="D197" s="69" t="s">
        <v>474</v>
      </c>
      <c r="E197" s="12" t="s">
        <v>367</v>
      </c>
      <c r="F197" s="13" t="s">
        <v>392</v>
      </c>
      <c r="G197" s="14"/>
      <c r="H197" s="15"/>
      <c r="I197" s="14"/>
      <c r="J197" s="15"/>
      <c r="K197" s="14"/>
      <c r="L197" s="14">
        <v>520.0</v>
      </c>
      <c r="M197" s="14"/>
      <c r="N197" s="16"/>
      <c r="O197" s="3">
        <f t="shared" si="1"/>
        <v>520</v>
      </c>
      <c r="P197" s="56"/>
      <c r="Q197" s="18" t="s">
        <v>30</v>
      </c>
      <c r="R197" s="18" t="s">
        <v>476</v>
      </c>
      <c r="S197" s="19" t="s">
        <v>477</v>
      </c>
      <c r="T197" s="45" t="s">
        <v>1450</v>
      </c>
      <c r="U197" s="20"/>
      <c r="V197" s="20"/>
      <c r="W197" s="20"/>
      <c r="X197" s="20"/>
      <c r="Y197" s="20"/>
      <c r="Z197" s="20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ht="17.25" customHeight="1">
      <c r="A198" s="8" t="s">
        <v>1824</v>
      </c>
      <c r="B198" s="9">
        <v>44426.0</v>
      </c>
      <c r="C198" s="68" t="s">
        <v>27</v>
      </c>
      <c r="D198" s="69" t="s">
        <v>474</v>
      </c>
      <c r="E198" s="12" t="s">
        <v>27</v>
      </c>
      <c r="F198" s="13" t="s">
        <v>457</v>
      </c>
      <c r="G198" s="14"/>
      <c r="H198" s="15">
        <v>321.0</v>
      </c>
      <c r="I198" s="14"/>
      <c r="J198" s="15">
        <v>321.0</v>
      </c>
      <c r="K198" s="14"/>
      <c r="L198" s="14"/>
      <c r="M198" s="14"/>
      <c r="N198" s="16"/>
      <c r="O198" s="3">
        <f t="shared" si="1"/>
        <v>321</v>
      </c>
      <c r="P198" s="56"/>
      <c r="Q198" s="18" t="s">
        <v>30</v>
      </c>
      <c r="R198" s="18" t="s">
        <v>461</v>
      </c>
      <c r="S198" s="19" t="s">
        <v>475</v>
      </c>
      <c r="T198" s="45"/>
      <c r="U198" s="20"/>
      <c r="V198" s="20"/>
      <c r="W198" s="20"/>
      <c r="X198" s="20"/>
      <c r="Y198" s="20"/>
      <c r="Z198" s="20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ht="17.25" customHeight="1">
      <c r="A199" s="8" t="s">
        <v>1824</v>
      </c>
      <c r="B199" s="9">
        <v>44427.0</v>
      </c>
      <c r="C199" s="68" t="s">
        <v>27</v>
      </c>
      <c r="D199" s="69" t="s">
        <v>478</v>
      </c>
      <c r="E199" s="12" t="s">
        <v>100</v>
      </c>
      <c r="F199" s="13" t="s">
        <v>453</v>
      </c>
      <c r="G199" s="14"/>
      <c r="H199" s="15">
        <v>712.0</v>
      </c>
      <c r="I199" s="14"/>
      <c r="J199" s="15">
        <v>712.0</v>
      </c>
      <c r="K199" s="14"/>
      <c r="L199" s="14"/>
      <c r="M199" s="14"/>
      <c r="N199" s="16"/>
      <c r="O199" s="3">
        <f t="shared" si="1"/>
        <v>712</v>
      </c>
      <c r="P199" s="56"/>
      <c r="Q199" s="18" t="s">
        <v>479</v>
      </c>
      <c r="R199" s="18" t="s">
        <v>461</v>
      </c>
      <c r="S199" s="19" t="s">
        <v>480</v>
      </c>
      <c r="T199" s="45" t="s">
        <v>1451</v>
      </c>
      <c r="U199" s="20"/>
      <c r="V199" s="20"/>
      <c r="W199" s="20"/>
      <c r="X199" s="20"/>
      <c r="Y199" s="20"/>
      <c r="Z199" s="20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ht="17.25" customHeight="1">
      <c r="A200" s="8" t="s">
        <v>1824</v>
      </c>
      <c r="B200" s="9">
        <v>44433.0</v>
      </c>
      <c r="C200" s="68" t="s">
        <v>20</v>
      </c>
      <c r="D200" s="69" t="s">
        <v>481</v>
      </c>
      <c r="E200" s="12" t="s">
        <v>367</v>
      </c>
      <c r="F200" s="13" t="s">
        <v>457</v>
      </c>
      <c r="G200" s="14"/>
      <c r="H200" s="15">
        <v>233.0</v>
      </c>
      <c r="I200" s="14"/>
      <c r="J200" s="15">
        <v>248.0</v>
      </c>
      <c r="K200" s="14"/>
      <c r="L200" s="14"/>
      <c r="M200" s="14"/>
      <c r="N200" s="16"/>
      <c r="O200" s="3">
        <f t="shared" si="1"/>
        <v>248</v>
      </c>
      <c r="P200" s="56"/>
      <c r="Q200" s="18" t="s">
        <v>482</v>
      </c>
      <c r="R200" s="18" t="s">
        <v>476</v>
      </c>
      <c r="S200" s="19" t="s">
        <v>483</v>
      </c>
      <c r="T200" s="45" t="s">
        <v>1452</v>
      </c>
      <c r="U200" s="20"/>
      <c r="V200" s="20"/>
      <c r="W200" s="20"/>
      <c r="X200" s="20"/>
      <c r="Y200" s="20"/>
      <c r="Z200" s="20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ht="17.25" customHeight="1">
      <c r="A201" s="8" t="s">
        <v>1824</v>
      </c>
      <c r="B201" s="9">
        <v>44433.0</v>
      </c>
      <c r="C201" s="68" t="s">
        <v>20</v>
      </c>
      <c r="D201" s="69" t="s">
        <v>484</v>
      </c>
      <c r="E201" s="12" t="s">
        <v>100</v>
      </c>
      <c r="F201" s="13" t="s">
        <v>457</v>
      </c>
      <c r="G201" s="14"/>
      <c r="H201" s="15">
        <v>323.0</v>
      </c>
      <c r="I201" s="14"/>
      <c r="J201" s="15">
        <v>323.0</v>
      </c>
      <c r="K201" s="14"/>
      <c r="L201" s="14"/>
      <c r="M201" s="14"/>
      <c r="N201" s="16"/>
      <c r="O201" s="3">
        <f t="shared" si="1"/>
        <v>323</v>
      </c>
      <c r="P201" s="56"/>
      <c r="Q201" s="18" t="s">
        <v>482</v>
      </c>
      <c r="R201" s="18" t="s">
        <v>461</v>
      </c>
      <c r="S201" s="19" t="s">
        <v>485</v>
      </c>
      <c r="T201" s="45" t="s">
        <v>1453</v>
      </c>
      <c r="U201" s="20"/>
      <c r="V201" s="20"/>
      <c r="W201" s="20"/>
      <c r="X201" s="20"/>
      <c r="Y201" s="20"/>
      <c r="Z201" s="20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ht="17.25" customHeight="1">
      <c r="A202" s="8" t="s">
        <v>1824</v>
      </c>
      <c r="B202" s="9">
        <v>44433.0</v>
      </c>
      <c r="C202" s="68" t="s">
        <v>27</v>
      </c>
      <c r="D202" s="69" t="s">
        <v>486</v>
      </c>
      <c r="E202" s="12" t="s">
        <v>27</v>
      </c>
      <c r="F202" s="13" t="s">
        <v>457</v>
      </c>
      <c r="G202" s="14"/>
      <c r="H202" s="15">
        <v>256.0</v>
      </c>
      <c r="I202" s="14"/>
      <c r="J202" s="15">
        <v>256.0</v>
      </c>
      <c r="K202" s="14"/>
      <c r="L202" s="14"/>
      <c r="M202" s="14"/>
      <c r="N202" s="16"/>
      <c r="O202" s="3">
        <f t="shared" si="1"/>
        <v>256</v>
      </c>
      <c r="P202" s="56"/>
      <c r="Q202" s="18" t="s">
        <v>30</v>
      </c>
      <c r="R202" s="18" t="s">
        <v>461</v>
      </c>
      <c r="S202" s="19" t="s">
        <v>487</v>
      </c>
      <c r="T202" s="45"/>
      <c r="U202" s="20"/>
      <c r="V202" s="20"/>
      <c r="W202" s="20"/>
      <c r="X202" s="20"/>
      <c r="Y202" s="20"/>
      <c r="Z202" s="20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ht="17.25" customHeight="1">
      <c r="A203" s="8" t="s">
        <v>1824</v>
      </c>
      <c r="B203" s="9">
        <v>44436.0</v>
      </c>
      <c r="C203" s="68" t="s">
        <v>20</v>
      </c>
      <c r="D203" s="69" t="s">
        <v>488</v>
      </c>
      <c r="E203" s="12" t="s">
        <v>367</v>
      </c>
      <c r="F203" s="13" t="s">
        <v>39</v>
      </c>
      <c r="G203" s="14"/>
      <c r="H203" s="15">
        <v>971.3299999999999</v>
      </c>
      <c r="I203" s="14"/>
      <c r="J203" s="15">
        <v>1035.33</v>
      </c>
      <c r="K203" s="14"/>
      <c r="L203" s="14"/>
      <c r="M203" s="14"/>
      <c r="N203" s="16"/>
      <c r="O203" s="3">
        <f t="shared" si="1"/>
        <v>1035.33</v>
      </c>
      <c r="P203" s="56"/>
      <c r="Q203" s="18" t="s">
        <v>30</v>
      </c>
      <c r="R203" s="18" t="s">
        <v>476</v>
      </c>
      <c r="S203" s="19" t="s">
        <v>489</v>
      </c>
      <c r="T203" s="45" t="s">
        <v>1454</v>
      </c>
      <c r="U203" s="20"/>
      <c r="V203" s="20"/>
      <c r="W203" s="20"/>
      <c r="X203" s="20"/>
      <c r="Y203" s="20"/>
      <c r="Z203" s="20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ht="17.25" customHeight="1">
      <c r="A204" s="8" t="s">
        <v>1824</v>
      </c>
      <c r="B204" s="9">
        <v>44438.0</v>
      </c>
      <c r="C204" s="68" t="s">
        <v>20</v>
      </c>
      <c r="D204" s="69" t="s">
        <v>490</v>
      </c>
      <c r="E204" s="12" t="s">
        <v>367</v>
      </c>
      <c r="F204" s="13" t="s">
        <v>457</v>
      </c>
      <c r="G204" s="14"/>
      <c r="H204" s="15">
        <v>1400.0</v>
      </c>
      <c r="I204" s="14"/>
      <c r="J204" s="15">
        <v>1492.0</v>
      </c>
      <c r="K204" s="14"/>
      <c r="L204" s="14">
        <v>900.0</v>
      </c>
      <c r="M204" s="14"/>
      <c r="N204" s="16"/>
      <c r="O204" s="3">
        <f t="shared" si="1"/>
        <v>2392</v>
      </c>
      <c r="P204" s="56"/>
      <c r="Q204" s="18" t="s">
        <v>482</v>
      </c>
      <c r="R204" s="18" t="s">
        <v>476</v>
      </c>
      <c r="S204" s="19" t="s">
        <v>491</v>
      </c>
      <c r="T204" s="45" t="s">
        <v>1455</v>
      </c>
      <c r="U204" s="20"/>
      <c r="V204" s="20"/>
      <c r="W204" s="20"/>
      <c r="X204" s="20"/>
      <c r="Y204" s="20"/>
      <c r="Z204" s="20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ht="17.25" customHeight="1">
      <c r="A205" s="8" t="s">
        <v>1824</v>
      </c>
      <c r="B205" s="9">
        <v>44439.0</v>
      </c>
      <c r="C205" s="68" t="s">
        <v>20</v>
      </c>
      <c r="D205" s="69" t="s">
        <v>492</v>
      </c>
      <c r="E205" s="12" t="s">
        <v>100</v>
      </c>
      <c r="F205" s="13" t="s">
        <v>453</v>
      </c>
      <c r="G205" s="14"/>
      <c r="H205" s="15">
        <v>385.0</v>
      </c>
      <c r="I205" s="14"/>
      <c r="J205" s="15">
        <v>385.0</v>
      </c>
      <c r="K205" s="14"/>
      <c r="L205" s="14"/>
      <c r="M205" s="14"/>
      <c r="N205" s="16"/>
      <c r="O205" s="3">
        <f t="shared" si="1"/>
        <v>385</v>
      </c>
      <c r="P205" s="56"/>
      <c r="Q205" s="18" t="s">
        <v>52</v>
      </c>
      <c r="R205" s="18" t="s">
        <v>461</v>
      </c>
      <c r="S205" s="19" t="s">
        <v>493</v>
      </c>
      <c r="T205" s="45" t="s">
        <v>1456</v>
      </c>
      <c r="U205" s="20"/>
      <c r="V205" s="20"/>
      <c r="W205" s="20"/>
      <c r="X205" s="20"/>
      <c r="Y205" s="20"/>
      <c r="Z205" s="20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ht="17.25" customHeight="1">
      <c r="A206" s="8" t="s">
        <v>1824</v>
      </c>
      <c r="B206" s="9">
        <v>44439.0</v>
      </c>
      <c r="C206" s="68" t="s">
        <v>20</v>
      </c>
      <c r="D206" s="69" t="s">
        <v>494</v>
      </c>
      <c r="E206" s="12" t="s">
        <v>367</v>
      </c>
      <c r="F206" s="13" t="s">
        <v>453</v>
      </c>
      <c r="G206" s="14"/>
      <c r="H206" s="15">
        <v>385.0</v>
      </c>
      <c r="I206" s="14"/>
      <c r="J206" s="15">
        <v>410.0</v>
      </c>
      <c r="K206" s="14"/>
      <c r="L206" s="14"/>
      <c r="M206" s="14"/>
      <c r="N206" s="16"/>
      <c r="O206" s="3">
        <f t="shared" si="1"/>
        <v>410</v>
      </c>
      <c r="P206" s="56"/>
      <c r="Q206" s="18">
        <v>25.0</v>
      </c>
      <c r="R206" s="18" t="s">
        <v>476</v>
      </c>
      <c r="S206" s="19" t="s">
        <v>495</v>
      </c>
      <c r="T206" s="45" t="s">
        <v>1457</v>
      </c>
      <c r="U206" s="20"/>
      <c r="V206" s="20"/>
      <c r="W206" s="20"/>
      <c r="X206" s="20"/>
      <c r="Y206" s="20"/>
      <c r="Z206" s="20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ht="17.25" customHeight="1">
      <c r="A207" s="8" t="s">
        <v>1824</v>
      </c>
      <c r="B207" s="9">
        <v>44456.0</v>
      </c>
      <c r="C207" s="68" t="s">
        <v>67</v>
      </c>
      <c r="D207" s="69" t="s">
        <v>498</v>
      </c>
      <c r="E207" s="12" t="s">
        <v>367</v>
      </c>
      <c r="F207" s="13" t="s">
        <v>29</v>
      </c>
      <c r="G207" s="14"/>
      <c r="H207" s="15">
        <v>245.0</v>
      </c>
      <c r="I207" s="14"/>
      <c r="J207" s="15">
        <v>277.0</v>
      </c>
      <c r="K207" s="14"/>
      <c r="L207" s="14"/>
      <c r="M207" s="14"/>
      <c r="N207" s="16"/>
      <c r="O207" s="3">
        <f t="shared" si="1"/>
        <v>277</v>
      </c>
      <c r="P207" s="56"/>
      <c r="Q207" s="18" t="s">
        <v>24</v>
      </c>
      <c r="R207" s="18" t="s">
        <v>476</v>
      </c>
      <c r="S207" s="19" t="s">
        <v>499</v>
      </c>
      <c r="T207" s="45" t="s">
        <v>1458</v>
      </c>
      <c r="U207" s="20"/>
      <c r="V207" s="20"/>
      <c r="W207" s="20"/>
      <c r="X207" s="20"/>
      <c r="Y207" s="20"/>
      <c r="Z207" s="20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ht="17.25" customHeight="1">
      <c r="A208" s="8" t="s">
        <v>1824</v>
      </c>
      <c r="B208" s="9">
        <v>44459.0</v>
      </c>
      <c r="C208" s="68" t="s">
        <v>20</v>
      </c>
      <c r="D208" s="69" t="s">
        <v>500</v>
      </c>
      <c r="E208" s="12" t="s">
        <v>367</v>
      </c>
      <c r="F208" s="13" t="s">
        <v>39</v>
      </c>
      <c r="G208" s="14"/>
      <c r="H208" s="15">
        <v>231.33</v>
      </c>
      <c r="I208" s="14"/>
      <c r="J208" s="15">
        <v>261.33</v>
      </c>
      <c r="K208" s="14"/>
      <c r="L208" s="14"/>
      <c r="M208" s="14"/>
      <c r="N208" s="16"/>
      <c r="O208" s="3">
        <f t="shared" si="1"/>
        <v>261.33</v>
      </c>
      <c r="P208" s="56"/>
      <c r="Q208" s="18" t="s">
        <v>196</v>
      </c>
      <c r="R208" s="18" t="s">
        <v>476</v>
      </c>
      <c r="S208" s="19" t="s">
        <v>501</v>
      </c>
      <c r="T208" s="45" t="s">
        <v>1459</v>
      </c>
      <c r="U208" s="20"/>
      <c r="V208" s="20"/>
      <c r="W208" s="20"/>
      <c r="X208" s="20"/>
      <c r="Y208" s="20"/>
      <c r="Z208" s="20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ht="17.25" customHeight="1">
      <c r="A209" s="8" t="s">
        <v>1824</v>
      </c>
      <c r="B209" s="9">
        <v>44463.0</v>
      </c>
      <c r="C209" s="68" t="s">
        <v>20</v>
      </c>
      <c r="D209" s="69" t="s">
        <v>502</v>
      </c>
      <c r="E209" s="12" t="s">
        <v>367</v>
      </c>
      <c r="F209" s="13" t="s">
        <v>29</v>
      </c>
      <c r="G209" s="14"/>
      <c r="H209" s="15">
        <v>245.0</v>
      </c>
      <c r="I209" s="14"/>
      <c r="J209" s="15">
        <v>277.0</v>
      </c>
      <c r="K209" s="14"/>
      <c r="L209" s="14"/>
      <c r="M209" s="14"/>
      <c r="N209" s="16"/>
      <c r="O209" s="3">
        <f t="shared" si="1"/>
        <v>277</v>
      </c>
      <c r="P209" s="56"/>
      <c r="Q209" s="18" t="s">
        <v>503</v>
      </c>
      <c r="R209" s="18" t="s">
        <v>476</v>
      </c>
      <c r="S209" s="19" t="s">
        <v>504</v>
      </c>
      <c r="T209" s="45" t="s">
        <v>1460</v>
      </c>
      <c r="U209" s="20"/>
      <c r="V209" s="20"/>
      <c r="W209" s="20"/>
      <c r="X209" s="20"/>
      <c r="Y209" s="20"/>
      <c r="Z209" s="20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ht="17.25" customHeight="1">
      <c r="A210" s="8" t="s">
        <v>1824</v>
      </c>
      <c r="B210" s="9">
        <v>44482.0</v>
      </c>
      <c r="C210" s="68" t="s">
        <v>20</v>
      </c>
      <c r="D210" s="69" t="s">
        <v>505</v>
      </c>
      <c r="E210" s="12" t="s">
        <v>367</v>
      </c>
      <c r="F210" s="13" t="s">
        <v>453</v>
      </c>
      <c r="G210" s="14"/>
      <c r="H210" s="15">
        <v>443.0</v>
      </c>
      <c r="I210" s="14"/>
      <c r="J210" s="15">
        <v>443.0</v>
      </c>
      <c r="K210" s="14"/>
      <c r="L210" s="14"/>
      <c r="M210" s="14"/>
      <c r="N210" s="16"/>
      <c r="O210" s="3">
        <f t="shared" si="1"/>
        <v>443</v>
      </c>
      <c r="P210" s="56"/>
      <c r="Q210" s="18" t="s">
        <v>34</v>
      </c>
      <c r="R210" s="18" t="s">
        <v>446</v>
      </c>
      <c r="S210" s="19" t="s">
        <v>506</v>
      </c>
      <c r="T210" s="45" t="s">
        <v>1461</v>
      </c>
      <c r="U210" s="20"/>
      <c r="V210" s="20"/>
      <c r="W210" s="20"/>
      <c r="X210" s="20"/>
      <c r="Y210" s="20"/>
      <c r="Z210" s="20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ht="17.25" customHeight="1">
      <c r="A211" s="8" t="s">
        <v>1824</v>
      </c>
      <c r="B211" s="9">
        <v>44487.0</v>
      </c>
      <c r="C211" s="68" t="s">
        <v>20</v>
      </c>
      <c r="D211" s="69" t="s">
        <v>507</v>
      </c>
      <c r="E211" s="12" t="s">
        <v>367</v>
      </c>
      <c r="F211" s="13" t="s">
        <v>29</v>
      </c>
      <c r="G211" s="14"/>
      <c r="H211" s="15">
        <v>708.0</v>
      </c>
      <c r="I211" s="14"/>
      <c r="J211" s="15">
        <v>708.0</v>
      </c>
      <c r="K211" s="14"/>
      <c r="L211" s="14"/>
      <c r="M211" s="14"/>
      <c r="N211" s="16"/>
      <c r="O211" s="3">
        <f t="shared" si="1"/>
        <v>708</v>
      </c>
      <c r="P211" s="56"/>
      <c r="Q211" s="18" t="s">
        <v>196</v>
      </c>
      <c r="R211" s="18" t="s">
        <v>446</v>
      </c>
      <c r="S211" s="19" t="s">
        <v>508</v>
      </c>
      <c r="T211" s="45" t="s">
        <v>1462</v>
      </c>
      <c r="U211" s="20"/>
      <c r="V211" s="20"/>
      <c r="W211" s="20"/>
      <c r="X211" s="20"/>
      <c r="Y211" s="20"/>
      <c r="Z211" s="20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ht="17.25" customHeight="1">
      <c r="A212" s="8" t="s">
        <v>1824</v>
      </c>
      <c r="B212" s="9">
        <v>44489.0</v>
      </c>
      <c r="C212" s="68" t="s">
        <v>20</v>
      </c>
      <c r="D212" s="69" t="s">
        <v>509</v>
      </c>
      <c r="E212" s="12" t="s">
        <v>367</v>
      </c>
      <c r="F212" s="13" t="s">
        <v>453</v>
      </c>
      <c r="G212" s="14"/>
      <c r="H212" s="15">
        <v>667.17</v>
      </c>
      <c r="I212" s="14"/>
      <c r="J212" s="15">
        <v>667.17</v>
      </c>
      <c r="K212" s="14"/>
      <c r="L212" s="14"/>
      <c r="M212" s="14"/>
      <c r="N212" s="16"/>
      <c r="O212" s="3">
        <f t="shared" si="1"/>
        <v>667.17</v>
      </c>
      <c r="P212" s="56"/>
      <c r="Q212" s="18" t="s">
        <v>510</v>
      </c>
      <c r="R212" s="18" t="s">
        <v>446</v>
      </c>
      <c r="S212" s="19" t="s">
        <v>511</v>
      </c>
      <c r="T212" s="45" t="s">
        <v>1463</v>
      </c>
      <c r="U212" s="20"/>
      <c r="V212" s="20"/>
      <c r="W212" s="20"/>
      <c r="X212" s="20"/>
      <c r="Y212" s="20"/>
      <c r="Z212" s="20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ht="17.25" customHeight="1">
      <c r="A213" s="8" t="s">
        <v>1824</v>
      </c>
      <c r="B213" s="9">
        <v>44489.0</v>
      </c>
      <c r="C213" s="68" t="s">
        <v>20</v>
      </c>
      <c r="D213" s="69" t="s">
        <v>512</v>
      </c>
      <c r="E213" s="12" t="s">
        <v>367</v>
      </c>
      <c r="F213" s="13" t="s">
        <v>453</v>
      </c>
      <c r="G213" s="14"/>
      <c r="H213" s="15">
        <v>423.0</v>
      </c>
      <c r="I213" s="14"/>
      <c r="J213" s="15">
        <v>423.0</v>
      </c>
      <c r="K213" s="14"/>
      <c r="L213" s="14"/>
      <c r="M213" s="14"/>
      <c r="N213" s="16"/>
      <c r="O213" s="3">
        <f t="shared" si="1"/>
        <v>423</v>
      </c>
      <c r="P213" s="56"/>
      <c r="Q213" s="18" t="s">
        <v>196</v>
      </c>
      <c r="R213" s="18" t="s">
        <v>446</v>
      </c>
      <c r="S213" s="19" t="s">
        <v>513</v>
      </c>
      <c r="T213" s="45" t="s">
        <v>1464</v>
      </c>
      <c r="U213" s="20"/>
      <c r="V213" s="20"/>
      <c r="W213" s="20"/>
      <c r="X213" s="20"/>
      <c r="Y213" s="20"/>
      <c r="Z213" s="20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ht="17.25" customHeight="1">
      <c r="A214" s="8" t="s">
        <v>1824</v>
      </c>
      <c r="B214" s="9">
        <v>44490.0</v>
      </c>
      <c r="C214" s="68" t="s">
        <v>20</v>
      </c>
      <c r="D214" s="69" t="s">
        <v>514</v>
      </c>
      <c r="E214" s="12" t="s">
        <v>100</v>
      </c>
      <c r="F214" s="13" t="s">
        <v>453</v>
      </c>
      <c r="G214" s="14"/>
      <c r="H214" s="15">
        <v>273.0</v>
      </c>
      <c r="I214" s="14"/>
      <c r="J214" s="15">
        <v>273.0</v>
      </c>
      <c r="K214" s="14"/>
      <c r="L214" s="14"/>
      <c r="M214" s="14"/>
      <c r="N214" s="16"/>
      <c r="O214" s="3">
        <f t="shared" si="1"/>
        <v>273</v>
      </c>
      <c r="P214" s="56"/>
      <c r="Q214" s="18" t="s">
        <v>30</v>
      </c>
      <c r="R214" s="18" t="s">
        <v>446</v>
      </c>
      <c r="S214" s="19" t="s">
        <v>515</v>
      </c>
      <c r="T214" s="45" t="s">
        <v>1465</v>
      </c>
      <c r="U214" s="20"/>
      <c r="V214" s="20"/>
      <c r="W214" s="20"/>
      <c r="X214" s="20"/>
      <c r="Y214" s="20"/>
      <c r="Z214" s="20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ht="17.25" customHeight="1">
      <c r="A215" s="8" t="s">
        <v>1824</v>
      </c>
      <c r="B215" s="9">
        <v>44496.0</v>
      </c>
      <c r="C215" s="68" t="s">
        <v>20</v>
      </c>
      <c r="D215" s="69" t="s">
        <v>516</v>
      </c>
      <c r="E215" s="12" t="s">
        <v>367</v>
      </c>
      <c r="F215" s="13" t="s">
        <v>453</v>
      </c>
      <c r="G215" s="14"/>
      <c r="H215" s="15">
        <v>423.0</v>
      </c>
      <c r="I215" s="14"/>
      <c r="J215" s="15">
        <v>423.0</v>
      </c>
      <c r="K215" s="14"/>
      <c r="L215" s="14"/>
      <c r="M215" s="14"/>
      <c r="N215" s="16"/>
      <c r="O215" s="3">
        <f t="shared" si="1"/>
        <v>423</v>
      </c>
      <c r="P215" s="56"/>
      <c r="Q215" s="18">
        <v>15.0</v>
      </c>
      <c r="R215" s="18" t="s">
        <v>446</v>
      </c>
      <c r="S215" s="19" t="s">
        <v>517</v>
      </c>
      <c r="T215" s="45" t="s">
        <v>1466</v>
      </c>
      <c r="U215" s="20"/>
      <c r="V215" s="20"/>
      <c r="W215" s="20"/>
      <c r="X215" s="20"/>
      <c r="Y215" s="20"/>
      <c r="Z215" s="20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ht="17.25" customHeight="1">
      <c r="A216" s="8" t="s">
        <v>1824</v>
      </c>
      <c r="B216" s="9">
        <v>44498.0</v>
      </c>
      <c r="C216" s="68" t="s">
        <v>20</v>
      </c>
      <c r="D216" s="69" t="s">
        <v>518</v>
      </c>
      <c r="E216" s="12" t="s">
        <v>100</v>
      </c>
      <c r="F216" s="13" t="s">
        <v>453</v>
      </c>
      <c r="G216" s="14"/>
      <c r="H216" s="15">
        <v>410.0</v>
      </c>
      <c r="I216" s="14"/>
      <c r="J216" s="15">
        <v>410.0</v>
      </c>
      <c r="K216" s="14"/>
      <c r="L216" s="14"/>
      <c r="M216" s="14"/>
      <c r="N216" s="16"/>
      <c r="O216" s="3">
        <f t="shared" si="1"/>
        <v>410</v>
      </c>
      <c r="P216" s="56"/>
      <c r="Q216" s="18" t="s">
        <v>519</v>
      </c>
      <c r="R216" s="18" t="s">
        <v>446</v>
      </c>
      <c r="S216" s="19" t="s">
        <v>520</v>
      </c>
      <c r="T216" s="45" t="s">
        <v>1467</v>
      </c>
      <c r="U216" s="20"/>
      <c r="V216" s="20"/>
      <c r="W216" s="20"/>
      <c r="X216" s="20"/>
      <c r="Y216" s="20"/>
      <c r="Z216" s="20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ht="17.25" customHeight="1">
      <c r="A217" s="8" t="s">
        <v>1824</v>
      </c>
      <c r="B217" s="9">
        <v>44498.0</v>
      </c>
      <c r="C217" s="68" t="s">
        <v>20</v>
      </c>
      <c r="D217" s="69" t="s">
        <v>521</v>
      </c>
      <c r="E217" s="12" t="s">
        <v>367</v>
      </c>
      <c r="F217" s="13" t="s">
        <v>457</v>
      </c>
      <c r="G217" s="14"/>
      <c r="H217" s="15">
        <v>393.33</v>
      </c>
      <c r="I217" s="14"/>
      <c r="J217" s="15">
        <v>393.33</v>
      </c>
      <c r="K217" s="14"/>
      <c r="L217" s="14"/>
      <c r="M217" s="14"/>
      <c r="N217" s="16"/>
      <c r="O217" s="3">
        <f t="shared" si="1"/>
        <v>393.33</v>
      </c>
      <c r="P217" s="56"/>
      <c r="Q217" s="18">
        <v>19.0</v>
      </c>
      <c r="R217" s="18" t="s">
        <v>446</v>
      </c>
      <c r="S217" s="19" t="s">
        <v>522</v>
      </c>
      <c r="T217" s="45" t="s">
        <v>1468</v>
      </c>
      <c r="U217" s="20"/>
      <c r="V217" s="20"/>
      <c r="W217" s="20"/>
      <c r="X217" s="20"/>
      <c r="Y217" s="20"/>
      <c r="Z217" s="20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ht="17.25" customHeight="1">
      <c r="A218" s="8" t="s">
        <v>1824</v>
      </c>
      <c r="B218" s="9">
        <v>44510.0</v>
      </c>
      <c r="C218" s="68" t="s">
        <v>20</v>
      </c>
      <c r="D218" s="69" t="s">
        <v>524</v>
      </c>
      <c r="E218" s="12" t="s">
        <v>367</v>
      </c>
      <c r="F218" s="13" t="s">
        <v>39</v>
      </c>
      <c r="G218" s="14"/>
      <c r="H218" s="15">
        <v>410.0</v>
      </c>
      <c r="I218" s="14"/>
      <c r="J218" s="15">
        <v>410.0</v>
      </c>
      <c r="K218" s="14"/>
      <c r="L218" s="14"/>
      <c r="M218" s="14"/>
      <c r="N218" s="16"/>
      <c r="O218" s="3">
        <f t="shared" si="1"/>
        <v>410</v>
      </c>
      <c r="P218" s="56"/>
      <c r="Q218" s="18" t="s">
        <v>196</v>
      </c>
      <c r="R218" s="18" t="s">
        <v>61</v>
      </c>
      <c r="S218" s="19" t="s">
        <v>525</v>
      </c>
      <c r="T218" s="45" t="s">
        <v>1469</v>
      </c>
      <c r="U218" s="20"/>
      <c r="V218" s="20"/>
      <c r="W218" s="20"/>
      <c r="X218" s="20"/>
      <c r="Y218" s="20"/>
      <c r="Z218" s="20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ht="17.25" customHeight="1">
      <c r="A219" s="8" t="s">
        <v>1824</v>
      </c>
      <c r="B219" s="9">
        <v>44512.0</v>
      </c>
      <c r="C219" s="68" t="s">
        <v>20</v>
      </c>
      <c r="D219" s="69" t="s">
        <v>528</v>
      </c>
      <c r="E219" s="12" t="s">
        <v>100</v>
      </c>
      <c r="F219" s="13" t="s">
        <v>453</v>
      </c>
      <c r="G219" s="14"/>
      <c r="H219" s="15">
        <v>247.33</v>
      </c>
      <c r="I219" s="14"/>
      <c r="J219" s="15">
        <v>247.33</v>
      </c>
      <c r="K219" s="14"/>
      <c r="L219" s="14"/>
      <c r="M219" s="14"/>
      <c r="N219" s="16"/>
      <c r="O219" s="3">
        <f t="shared" si="1"/>
        <v>247.33</v>
      </c>
      <c r="P219" s="56"/>
      <c r="Q219" s="18">
        <v>24.0</v>
      </c>
      <c r="R219" s="18" t="s">
        <v>61</v>
      </c>
      <c r="S219" s="19" t="s">
        <v>529</v>
      </c>
      <c r="T219" s="45" t="s">
        <v>1470</v>
      </c>
      <c r="U219" s="20"/>
      <c r="V219" s="20"/>
      <c r="W219" s="20"/>
      <c r="X219" s="20"/>
      <c r="Y219" s="20"/>
      <c r="Z219" s="20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ht="17.25" customHeight="1">
      <c r="A220" s="8" t="s">
        <v>1824</v>
      </c>
      <c r="B220" s="9">
        <v>44517.0</v>
      </c>
      <c r="C220" s="68" t="s">
        <v>27</v>
      </c>
      <c r="D220" s="69" t="s">
        <v>530</v>
      </c>
      <c r="E220" s="12" t="s">
        <v>27</v>
      </c>
      <c r="F220" s="13" t="s">
        <v>457</v>
      </c>
      <c r="G220" s="14"/>
      <c r="H220" s="15">
        <v>402.33</v>
      </c>
      <c r="I220" s="14"/>
      <c r="J220" s="15">
        <v>402.33</v>
      </c>
      <c r="K220" s="14"/>
      <c r="L220" s="14"/>
      <c r="M220" s="14"/>
      <c r="N220" s="16"/>
      <c r="O220" s="3">
        <f t="shared" si="1"/>
        <v>402.33</v>
      </c>
      <c r="P220" s="56"/>
      <c r="Q220" s="18" t="s">
        <v>30</v>
      </c>
      <c r="R220" s="18" t="s">
        <v>61</v>
      </c>
      <c r="S220" s="19" t="s">
        <v>531</v>
      </c>
      <c r="T220" s="45"/>
      <c r="U220" s="20"/>
      <c r="V220" s="20"/>
      <c r="W220" s="20"/>
      <c r="X220" s="20"/>
      <c r="Y220" s="20"/>
      <c r="Z220" s="20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ht="17.25" customHeight="1">
      <c r="A221" s="8" t="s">
        <v>1824</v>
      </c>
      <c r="B221" s="9">
        <v>44519.0</v>
      </c>
      <c r="C221" s="68" t="s">
        <v>27</v>
      </c>
      <c r="D221" s="69" t="s">
        <v>532</v>
      </c>
      <c r="E221" s="12" t="s">
        <v>27</v>
      </c>
      <c r="F221" s="13" t="s">
        <v>453</v>
      </c>
      <c r="G221" s="14"/>
      <c r="H221" s="15">
        <v>410.0</v>
      </c>
      <c r="I221" s="14"/>
      <c r="J221" s="15">
        <v>410.0</v>
      </c>
      <c r="K221" s="14"/>
      <c r="L221" s="14"/>
      <c r="M221" s="14"/>
      <c r="N221" s="16"/>
      <c r="O221" s="3">
        <f t="shared" si="1"/>
        <v>410</v>
      </c>
      <c r="P221" s="56"/>
      <c r="Q221" s="18" t="s">
        <v>30</v>
      </c>
      <c r="R221" s="18" t="s">
        <v>61</v>
      </c>
      <c r="S221" s="19" t="s">
        <v>533</v>
      </c>
      <c r="T221" s="45"/>
      <c r="U221" s="20"/>
      <c r="V221" s="20"/>
      <c r="W221" s="20"/>
      <c r="X221" s="20"/>
      <c r="Y221" s="20"/>
      <c r="Z221" s="20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  <row r="222" ht="17.25" customHeight="1">
      <c r="A222" s="8" t="s">
        <v>1824</v>
      </c>
      <c r="B222" s="9">
        <v>44525.0</v>
      </c>
      <c r="C222" s="68" t="s">
        <v>20</v>
      </c>
      <c r="D222" s="69" t="s">
        <v>534</v>
      </c>
      <c r="E222" s="12" t="s">
        <v>367</v>
      </c>
      <c r="F222" s="13" t="s">
        <v>29</v>
      </c>
      <c r="G222" s="14"/>
      <c r="H222" s="15">
        <v>273.0</v>
      </c>
      <c r="I222" s="14"/>
      <c r="J222" s="15">
        <v>273.0</v>
      </c>
      <c r="K222" s="14"/>
      <c r="L222" s="14"/>
      <c r="M222" s="14">
        <v>359.0</v>
      </c>
      <c r="N222" s="16"/>
      <c r="O222" s="3">
        <f t="shared" si="1"/>
        <v>632</v>
      </c>
      <c r="P222" s="56"/>
      <c r="Q222" s="18" t="s">
        <v>30</v>
      </c>
      <c r="R222" s="18" t="s">
        <v>61</v>
      </c>
      <c r="S222" s="19" t="s">
        <v>535</v>
      </c>
      <c r="T222" s="45" t="s">
        <v>1471</v>
      </c>
      <c r="U222" s="20"/>
      <c r="V222" s="20"/>
      <c r="W222" s="20"/>
      <c r="X222" s="20"/>
      <c r="Y222" s="20"/>
      <c r="Z222" s="20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</row>
    <row r="223" ht="17.25" customHeight="1">
      <c r="A223" s="8" t="s">
        <v>1824</v>
      </c>
      <c r="B223" s="9">
        <v>44529.0</v>
      </c>
      <c r="C223" s="68" t="s">
        <v>27</v>
      </c>
      <c r="D223" s="69" t="s">
        <v>536</v>
      </c>
      <c r="E223" s="12" t="s">
        <v>367</v>
      </c>
      <c r="F223" s="13" t="s">
        <v>29</v>
      </c>
      <c r="G223" s="14"/>
      <c r="H223" s="15">
        <v>273.0</v>
      </c>
      <c r="I223" s="14"/>
      <c r="J223" s="15">
        <v>273.0</v>
      </c>
      <c r="K223" s="14"/>
      <c r="L223" s="14"/>
      <c r="M223" s="14"/>
      <c r="N223" s="16"/>
      <c r="O223" s="3">
        <f t="shared" si="1"/>
        <v>273</v>
      </c>
      <c r="P223" s="56"/>
      <c r="Q223" s="18" t="s">
        <v>196</v>
      </c>
      <c r="R223" s="18" t="s">
        <v>61</v>
      </c>
      <c r="S223" s="19" t="s">
        <v>537</v>
      </c>
      <c r="T223" s="45" t="s">
        <v>1472</v>
      </c>
      <c r="U223" s="20"/>
      <c r="V223" s="20"/>
      <c r="W223" s="20"/>
      <c r="X223" s="20"/>
      <c r="Y223" s="20"/>
      <c r="Z223" s="20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</row>
    <row r="224" ht="17.25" customHeight="1">
      <c r="A224" s="8" t="s">
        <v>1824</v>
      </c>
      <c r="B224" s="9">
        <v>44543.0</v>
      </c>
      <c r="C224" s="68" t="s">
        <v>20</v>
      </c>
      <c r="D224" s="69" t="s">
        <v>540</v>
      </c>
      <c r="E224" s="12" t="s">
        <v>367</v>
      </c>
      <c r="F224" s="13" t="s">
        <v>29</v>
      </c>
      <c r="G224" s="14"/>
      <c r="H224" s="15">
        <v>233.0</v>
      </c>
      <c r="I224" s="14">
        <v>15.0</v>
      </c>
      <c r="J224" s="15">
        <v>248.0</v>
      </c>
      <c r="K224" s="14"/>
      <c r="L224" s="14"/>
      <c r="M224" s="14"/>
      <c r="N224" s="16"/>
      <c r="O224" s="3">
        <f t="shared" si="1"/>
        <v>248</v>
      </c>
      <c r="P224" s="56"/>
      <c r="Q224" s="18" t="s">
        <v>30</v>
      </c>
      <c r="R224" s="18" t="s">
        <v>213</v>
      </c>
      <c r="S224" s="19">
        <v>4.5916081000102E13</v>
      </c>
      <c r="T224" s="45" t="s">
        <v>1473</v>
      </c>
      <c r="U224" s="20"/>
      <c r="V224" s="20"/>
      <c r="W224" s="20"/>
      <c r="X224" s="20"/>
      <c r="Y224" s="20"/>
      <c r="Z224" s="20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</row>
    <row r="225" ht="17.25" customHeight="1">
      <c r="A225" s="8" t="s">
        <v>1824</v>
      </c>
      <c r="B225" s="9">
        <v>44545.0</v>
      </c>
      <c r="C225" s="68" t="s">
        <v>27</v>
      </c>
      <c r="D225" s="69" t="s">
        <v>542</v>
      </c>
      <c r="E225" s="12" t="s">
        <v>27</v>
      </c>
      <c r="F225" s="13" t="s">
        <v>457</v>
      </c>
      <c r="G225" s="14"/>
      <c r="H225" s="15">
        <v>233.0</v>
      </c>
      <c r="I225" s="14">
        <v>15.0</v>
      </c>
      <c r="J225" s="15">
        <v>248.0</v>
      </c>
      <c r="K225" s="14"/>
      <c r="L225" s="14"/>
      <c r="M225" s="14"/>
      <c r="N225" s="16"/>
      <c r="O225" s="3">
        <f t="shared" si="1"/>
        <v>248</v>
      </c>
      <c r="P225" s="56"/>
      <c r="Q225" s="18" t="s">
        <v>30</v>
      </c>
      <c r="R225" s="18" t="s">
        <v>213</v>
      </c>
      <c r="S225" s="19" t="s">
        <v>543</v>
      </c>
      <c r="T225" s="45"/>
      <c r="U225" s="20"/>
      <c r="V225" s="20"/>
      <c r="W225" s="20"/>
      <c r="X225" s="20"/>
      <c r="Y225" s="20"/>
      <c r="Z225" s="20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ht="17.25" customHeight="1">
      <c r="A226" s="8" t="s">
        <v>1824</v>
      </c>
      <c r="B226" s="9">
        <v>44579.0</v>
      </c>
      <c r="C226" s="68" t="s">
        <v>20</v>
      </c>
      <c r="D226" s="69" t="s">
        <v>544</v>
      </c>
      <c r="E226" s="12" t="s">
        <v>367</v>
      </c>
      <c r="F226" s="13" t="s">
        <v>29</v>
      </c>
      <c r="G226" s="14"/>
      <c r="H226" s="15">
        <v>293.0</v>
      </c>
      <c r="I226" s="14"/>
      <c r="J226" s="15">
        <v>293.0</v>
      </c>
      <c r="K226" s="14"/>
      <c r="L226" s="14"/>
      <c r="M226" s="14"/>
      <c r="N226" s="16"/>
      <c r="O226" s="3">
        <f t="shared" si="1"/>
        <v>293</v>
      </c>
      <c r="P226" s="56"/>
      <c r="Q226" s="18" t="s">
        <v>458</v>
      </c>
      <c r="R226" s="18" t="s">
        <v>519</v>
      </c>
      <c r="S226" s="19" t="s">
        <v>545</v>
      </c>
      <c r="T226" s="45" t="s">
        <v>1474</v>
      </c>
      <c r="U226" s="20"/>
      <c r="V226" s="20"/>
      <c r="W226" s="20"/>
      <c r="X226" s="20"/>
      <c r="Y226" s="20"/>
      <c r="Z226" s="20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</row>
    <row r="227" ht="17.25" customHeight="1">
      <c r="A227" s="8" t="s">
        <v>1824</v>
      </c>
      <c r="B227" s="9">
        <v>44593.0</v>
      </c>
      <c r="C227" s="68" t="s">
        <v>20</v>
      </c>
      <c r="D227" s="69" t="s">
        <v>549</v>
      </c>
      <c r="E227" s="12" t="s">
        <v>367</v>
      </c>
      <c r="F227" s="13" t="s">
        <v>453</v>
      </c>
      <c r="G227" s="14"/>
      <c r="H227" s="15">
        <v>733.0</v>
      </c>
      <c r="I227" s="14"/>
      <c r="J227" s="15">
        <v>733.0</v>
      </c>
      <c r="K227" s="14"/>
      <c r="L227" s="14"/>
      <c r="M227" s="14"/>
      <c r="N227" s="16"/>
      <c r="O227" s="3">
        <f t="shared" si="1"/>
        <v>733</v>
      </c>
      <c r="P227" s="56"/>
      <c r="Q227" s="18" t="s">
        <v>34</v>
      </c>
      <c r="R227" s="18" t="s">
        <v>550</v>
      </c>
      <c r="S227" s="19" t="s">
        <v>551</v>
      </c>
      <c r="T227" s="45" t="s">
        <v>1475</v>
      </c>
      <c r="U227" s="20"/>
      <c r="V227" s="20"/>
      <c r="W227" s="20"/>
      <c r="X227" s="20"/>
      <c r="Y227" s="20"/>
      <c r="Z227" s="20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</row>
    <row r="228" ht="17.25" customHeight="1">
      <c r="A228" s="8" t="s">
        <v>1824</v>
      </c>
      <c r="B228" s="9">
        <v>44595.0</v>
      </c>
      <c r="C228" s="68" t="s">
        <v>20</v>
      </c>
      <c r="D228" s="69" t="s">
        <v>552</v>
      </c>
      <c r="E228" s="12" t="s">
        <v>367</v>
      </c>
      <c r="F228" s="13" t="s">
        <v>453</v>
      </c>
      <c r="G228" s="14"/>
      <c r="H228" s="15">
        <v>914.67</v>
      </c>
      <c r="I228" s="14"/>
      <c r="J228" s="15">
        <v>914.67</v>
      </c>
      <c r="K228" s="14"/>
      <c r="L228" s="14"/>
      <c r="M228" s="14"/>
      <c r="N228" s="16"/>
      <c r="O228" s="3">
        <f t="shared" si="1"/>
        <v>914.67</v>
      </c>
      <c r="P228" s="56"/>
      <c r="Q228" s="18" t="s">
        <v>34</v>
      </c>
      <c r="R228" s="18" t="s">
        <v>550</v>
      </c>
      <c r="S228" s="19" t="s">
        <v>553</v>
      </c>
      <c r="T228" s="45" t="s">
        <v>1476</v>
      </c>
      <c r="U228" s="20"/>
      <c r="V228" s="20"/>
      <c r="W228" s="20"/>
      <c r="X228" s="20"/>
      <c r="Y228" s="20"/>
      <c r="Z228" s="20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</row>
    <row r="229" ht="17.25" customHeight="1">
      <c r="A229" s="8" t="s">
        <v>1824</v>
      </c>
      <c r="B229" s="9">
        <v>44595.0</v>
      </c>
      <c r="C229" s="68" t="s">
        <v>20</v>
      </c>
      <c r="D229" s="69" t="s">
        <v>554</v>
      </c>
      <c r="E229" s="12" t="s">
        <v>367</v>
      </c>
      <c r="F229" s="13" t="s">
        <v>29</v>
      </c>
      <c r="G229" s="14"/>
      <c r="H229" s="15">
        <v>293.0</v>
      </c>
      <c r="I229" s="14"/>
      <c r="J229" s="15">
        <v>293.0</v>
      </c>
      <c r="K229" s="14"/>
      <c r="L229" s="14"/>
      <c r="M229" s="14"/>
      <c r="N229" s="16"/>
      <c r="O229" s="3">
        <f t="shared" si="1"/>
        <v>293</v>
      </c>
      <c r="P229" s="56"/>
      <c r="Q229" s="18" t="s">
        <v>406</v>
      </c>
      <c r="R229" s="18" t="s">
        <v>550</v>
      </c>
      <c r="S229" s="19" t="s">
        <v>555</v>
      </c>
      <c r="T229" s="45" t="s">
        <v>1477</v>
      </c>
      <c r="U229" s="20"/>
      <c r="V229" s="20"/>
      <c r="W229" s="20"/>
      <c r="X229" s="20"/>
      <c r="Y229" s="20"/>
      <c r="Z229" s="20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</row>
    <row r="230" ht="17.25" customHeight="1">
      <c r="A230" s="8" t="s">
        <v>1824</v>
      </c>
      <c r="B230" s="9">
        <v>44600.0</v>
      </c>
      <c r="C230" s="68" t="s">
        <v>27</v>
      </c>
      <c r="D230" s="69" t="s">
        <v>556</v>
      </c>
      <c r="E230" s="12" t="s">
        <v>27</v>
      </c>
      <c r="F230" s="13" t="s">
        <v>453</v>
      </c>
      <c r="G230" s="14"/>
      <c r="H230" s="15">
        <v>343.0</v>
      </c>
      <c r="I230" s="14"/>
      <c r="J230" s="15">
        <v>343.0</v>
      </c>
      <c r="K230" s="14"/>
      <c r="L230" s="14"/>
      <c r="M230" s="14"/>
      <c r="N230" s="16"/>
      <c r="O230" s="3">
        <f t="shared" si="1"/>
        <v>343</v>
      </c>
      <c r="P230" s="56"/>
      <c r="Q230" s="18" t="s">
        <v>30</v>
      </c>
      <c r="R230" s="18" t="s">
        <v>557</v>
      </c>
      <c r="S230" s="19" t="s">
        <v>558</v>
      </c>
      <c r="T230" s="45"/>
      <c r="U230" s="20"/>
      <c r="V230" s="20"/>
      <c r="W230" s="20"/>
      <c r="X230" s="20"/>
      <c r="Y230" s="20"/>
      <c r="Z230" s="20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</row>
    <row r="231" ht="17.25" customHeight="1">
      <c r="A231" s="8" t="s">
        <v>1824</v>
      </c>
      <c r="B231" s="9">
        <v>44602.0</v>
      </c>
      <c r="C231" s="68" t="s">
        <v>20</v>
      </c>
      <c r="D231" s="69" t="s">
        <v>559</v>
      </c>
      <c r="E231" s="12" t="s">
        <v>367</v>
      </c>
      <c r="F231" s="13" t="s">
        <v>29</v>
      </c>
      <c r="G231" s="14"/>
      <c r="H231" s="15">
        <v>292.0</v>
      </c>
      <c r="I231" s="14"/>
      <c r="J231" s="15">
        <v>292.0</v>
      </c>
      <c r="K231" s="14"/>
      <c r="L231" s="14"/>
      <c r="M231" s="14"/>
      <c r="N231" s="16"/>
      <c r="O231" s="3">
        <f t="shared" si="1"/>
        <v>292</v>
      </c>
      <c r="P231" s="56"/>
      <c r="Q231" s="18" t="s">
        <v>30</v>
      </c>
      <c r="R231" s="18" t="s">
        <v>550</v>
      </c>
      <c r="S231" s="19" t="s">
        <v>560</v>
      </c>
      <c r="T231" s="45" t="s">
        <v>1478</v>
      </c>
      <c r="U231" s="20"/>
      <c r="V231" s="20"/>
      <c r="W231" s="20"/>
      <c r="X231" s="20"/>
      <c r="Y231" s="20"/>
      <c r="Z231" s="20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</row>
    <row r="232" ht="17.25" customHeight="1">
      <c r="A232" s="8" t="s">
        <v>1824</v>
      </c>
      <c r="B232" s="9">
        <v>44603.0</v>
      </c>
      <c r="C232" s="68" t="s">
        <v>27</v>
      </c>
      <c r="D232" s="69" t="s">
        <v>561</v>
      </c>
      <c r="E232" s="12" t="s">
        <v>27</v>
      </c>
      <c r="F232" s="13" t="s">
        <v>453</v>
      </c>
      <c r="G232" s="14"/>
      <c r="H232" s="15">
        <v>412.0</v>
      </c>
      <c r="I232" s="14"/>
      <c r="J232" s="15">
        <v>412.0</v>
      </c>
      <c r="K232" s="14"/>
      <c r="L232" s="14"/>
      <c r="M232" s="14"/>
      <c r="N232" s="16"/>
      <c r="O232" s="3">
        <f t="shared" si="1"/>
        <v>412</v>
      </c>
      <c r="P232" s="56"/>
      <c r="Q232" s="18" t="s">
        <v>30</v>
      </c>
      <c r="R232" s="18" t="s">
        <v>557</v>
      </c>
      <c r="S232" s="19" t="s">
        <v>562</v>
      </c>
      <c r="T232" s="45"/>
      <c r="U232" s="20"/>
      <c r="V232" s="20"/>
      <c r="W232" s="20"/>
      <c r="X232" s="20"/>
      <c r="Y232" s="20"/>
      <c r="Z232" s="20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</row>
    <row r="233" ht="17.25" customHeight="1">
      <c r="A233" s="8" t="s">
        <v>1824</v>
      </c>
      <c r="B233" s="9">
        <v>44614.0</v>
      </c>
      <c r="C233" s="68" t="s">
        <v>20</v>
      </c>
      <c r="D233" s="69" t="s">
        <v>565</v>
      </c>
      <c r="E233" s="12" t="s">
        <v>367</v>
      </c>
      <c r="F233" s="13" t="s">
        <v>29</v>
      </c>
      <c r="G233" s="14"/>
      <c r="H233" s="15">
        <v>292.0</v>
      </c>
      <c r="I233" s="14"/>
      <c r="J233" s="15">
        <v>292.0</v>
      </c>
      <c r="K233" s="14"/>
      <c r="L233" s="14"/>
      <c r="M233" s="14"/>
      <c r="N233" s="16"/>
      <c r="O233" s="3">
        <f t="shared" si="1"/>
        <v>292</v>
      </c>
      <c r="P233" s="56"/>
      <c r="Q233" s="18" t="s">
        <v>30</v>
      </c>
      <c r="R233" s="18" t="s">
        <v>550</v>
      </c>
      <c r="S233" s="19" t="s">
        <v>566</v>
      </c>
      <c r="T233" s="45" t="s">
        <v>1480</v>
      </c>
      <c r="U233" s="20"/>
      <c r="V233" s="20"/>
      <c r="W233" s="20"/>
      <c r="X233" s="20"/>
      <c r="Y233" s="20"/>
      <c r="Z233" s="20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</row>
    <row r="234" ht="17.25" customHeight="1">
      <c r="A234" s="8" t="s">
        <v>1824</v>
      </c>
      <c r="B234" s="9">
        <v>44616.0</v>
      </c>
      <c r="C234" s="68" t="s">
        <v>20</v>
      </c>
      <c r="D234" s="69" t="s">
        <v>567</v>
      </c>
      <c r="E234" s="12" t="s">
        <v>367</v>
      </c>
      <c r="F234" s="13" t="s">
        <v>457</v>
      </c>
      <c r="G234" s="14"/>
      <c r="H234" s="15">
        <v>313.0</v>
      </c>
      <c r="I234" s="14"/>
      <c r="J234" s="15">
        <v>313.0</v>
      </c>
      <c r="K234" s="14"/>
      <c r="L234" s="14"/>
      <c r="M234" s="14"/>
      <c r="N234" s="16"/>
      <c r="O234" s="3">
        <f t="shared" si="1"/>
        <v>313</v>
      </c>
      <c r="P234" s="56"/>
      <c r="Q234" s="18" t="s">
        <v>406</v>
      </c>
      <c r="R234" s="18" t="s">
        <v>550</v>
      </c>
      <c r="S234" s="19" t="s">
        <v>568</v>
      </c>
      <c r="T234" s="45" t="s">
        <v>1481</v>
      </c>
      <c r="U234" s="20"/>
      <c r="V234" s="20"/>
      <c r="W234" s="20"/>
      <c r="X234" s="20"/>
      <c r="Y234" s="20"/>
      <c r="Z234" s="20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ht="17.25" customHeight="1">
      <c r="A235" s="8" t="s">
        <v>1824</v>
      </c>
      <c r="B235" s="9">
        <v>44622.0</v>
      </c>
      <c r="C235" s="68" t="s">
        <v>20</v>
      </c>
      <c r="D235" s="69" t="s">
        <v>569</v>
      </c>
      <c r="E235" s="12" t="s">
        <v>367</v>
      </c>
      <c r="F235" s="13" t="s">
        <v>39</v>
      </c>
      <c r="G235" s="14"/>
      <c r="H235" s="15">
        <v>440.0</v>
      </c>
      <c r="I235" s="14"/>
      <c r="J235" s="15">
        <v>440.0</v>
      </c>
      <c r="K235" s="14"/>
      <c r="L235" s="14"/>
      <c r="M235" s="14"/>
      <c r="N235" s="16"/>
      <c r="O235" s="3">
        <f t="shared" si="1"/>
        <v>440</v>
      </c>
      <c r="P235" s="56"/>
      <c r="Q235" s="18" t="s">
        <v>34</v>
      </c>
      <c r="R235" s="18" t="s">
        <v>570</v>
      </c>
      <c r="S235" s="19" t="s">
        <v>571</v>
      </c>
      <c r="T235" s="45" t="s">
        <v>1482</v>
      </c>
      <c r="U235" s="20"/>
      <c r="V235" s="20"/>
      <c r="W235" s="20"/>
      <c r="X235" s="20"/>
      <c r="Y235" s="20"/>
      <c r="Z235" s="20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ht="17.25" customHeight="1">
      <c r="A236" s="8" t="s">
        <v>1824</v>
      </c>
      <c r="B236" s="9">
        <v>44623.0</v>
      </c>
      <c r="C236" s="68" t="s">
        <v>20</v>
      </c>
      <c r="D236" s="69" t="s">
        <v>574</v>
      </c>
      <c r="E236" s="12" t="s">
        <v>367</v>
      </c>
      <c r="F236" s="13" t="s">
        <v>457</v>
      </c>
      <c r="G236" s="14"/>
      <c r="H236" s="15">
        <v>303.0</v>
      </c>
      <c r="I236" s="14"/>
      <c r="J236" s="15">
        <v>303.0</v>
      </c>
      <c r="K236" s="14"/>
      <c r="L236" s="14"/>
      <c r="M236" s="14"/>
      <c r="N236" s="16"/>
      <c r="O236" s="3">
        <f t="shared" si="1"/>
        <v>303</v>
      </c>
      <c r="P236" s="56"/>
      <c r="Q236" s="18" t="s">
        <v>34</v>
      </c>
      <c r="R236" s="18" t="s">
        <v>570</v>
      </c>
      <c r="S236" s="19" t="s">
        <v>575</v>
      </c>
      <c r="T236" s="45" t="s">
        <v>1483</v>
      </c>
      <c r="U236" s="20"/>
      <c r="V236" s="20"/>
      <c r="W236" s="20"/>
      <c r="X236" s="20"/>
      <c r="Y236" s="20"/>
      <c r="Z236" s="20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</row>
    <row r="237" ht="17.25" customHeight="1">
      <c r="A237" s="8" t="s">
        <v>1824</v>
      </c>
      <c r="B237" s="9">
        <v>44624.0</v>
      </c>
      <c r="C237" s="68" t="s">
        <v>27</v>
      </c>
      <c r="D237" s="69" t="s">
        <v>576</v>
      </c>
      <c r="E237" s="12" t="s">
        <v>27</v>
      </c>
      <c r="F237" s="13" t="s">
        <v>457</v>
      </c>
      <c r="G237" s="14"/>
      <c r="H237" s="15">
        <v>293.0</v>
      </c>
      <c r="I237" s="14"/>
      <c r="J237" s="15">
        <v>293.0</v>
      </c>
      <c r="K237" s="14"/>
      <c r="L237" s="14"/>
      <c r="M237" s="14"/>
      <c r="N237" s="16"/>
      <c r="O237" s="3">
        <f t="shared" si="1"/>
        <v>293</v>
      </c>
      <c r="P237" s="56"/>
      <c r="Q237" s="18" t="s">
        <v>30</v>
      </c>
      <c r="R237" s="18" t="s">
        <v>577</v>
      </c>
      <c r="S237" s="19" t="s">
        <v>578</v>
      </c>
      <c r="T237" s="45"/>
      <c r="U237" s="20"/>
      <c r="V237" s="20"/>
      <c r="W237" s="20"/>
      <c r="X237" s="20"/>
      <c r="Y237" s="20"/>
      <c r="Z237" s="20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ht="17.25" customHeight="1">
      <c r="A238" s="8" t="s">
        <v>1824</v>
      </c>
      <c r="B238" s="9">
        <v>44629.0</v>
      </c>
      <c r="C238" s="68" t="s">
        <v>20</v>
      </c>
      <c r="D238" s="69" t="s">
        <v>579</v>
      </c>
      <c r="E238" s="12" t="s">
        <v>100</v>
      </c>
      <c r="F238" s="13" t="s">
        <v>457</v>
      </c>
      <c r="G238" s="14"/>
      <c r="H238" s="15">
        <v>293.0</v>
      </c>
      <c r="I238" s="14"/>
      <c r="J238" s="15">
        <v>293.0</v>
      </c>
      <c r="K238" s="14"/>
      <c r="L238" s="14"/>
      <c r="M238" s="14"/>
      <c r="N238" s="16"/>
      <c r="O238" s="3">
        <f t="shared" si="1"/>
        <v>293</v>
      </c>
      <c r="P238" s="56"/>
      <c r="Q238" s="18" t="s">
        <v>454</v>
      </c>
      <c r="R238" s="18" t="s">
        <v>577</v>
      </c>
      <c r="S238" s="19" t="s">
        <v>580</v>
      </c>
      <c r="T238" s="45" t="s">
        <v>1484</v>
      </c>
      <c r="U238" s="20"/>
      <c r="V238" s="20"/>
      <c r="W238" s="20"/>
      <c r="X238" s="20"/>
      <c r="Y238" s="20"/>
      <c r="Z238" s="20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ht="17.25" customHeight="1">
      <c r="A239" s="8" t="s">
        <v>1824</v>
      </c>
      <c r="B239" s="9">
        <v>44630.0</v>
      </c>
      <c r="C239" s="68" t="s">
        <v>20</v>
      </c>
      <c r="D239" s="69" t="s">
        <v>581</v>
      </c>
      <c r="E239" s="12" t="s">
        <v>367</v>
      </c>
      <c r="F239" s="13" t="s">
        <v>29</v>
      </c>
      <c r="G239" s="14"/>
      <c r="H239" s="15">
        <v>293.0</v>
      </c>
      <c r="I239" s="14"/>
      <c r="J239" s="15">
        <v>293.0</v>
      </c>
      <c r="K239" s="14"/>
      <c r="L239" s="14"/>
      <c r="M239" s="14"/>
      <c r="N239" s="16"/>
      <c r="O239" s="3">
        <f t="shared" si="1"/>
        <v>293</v>
      </c>
      <c r="P239" s="56"/>
      <c r="Q239" s="18" t="s">
        <v>61</v>
      </c>
      <c r="R239" s="18" t="s">
        <v>570</v>
      </c>
      <c r="S239" s="19" t="s">
        <v>582</v>
      </c>
      <c r="T239" s="45" t="s">
        <v>1485</v>
      </c>
      <c r="U239" s="20"/>
      <c r="V239" s="20"/>
      <c r="W239" s="20"/>
      <c r="X239" s="20"/>
      <c r="Y239" s="20"/>
      <c r="Z239" s="20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</row>
    <row r="240" ht="17.25" customHeight="1">
      <c r="A240" s="8" t="s">
        <v>1824</v>
      </c>
      <c r="B240" s="9">
        <v>44635.0</v>
      </c>
      <c r="C240" s="68" t="s">
        <v>20</v>
      </c>
      <c r="D240" s="69" t="s">
        <v>583</v>
      </c>
      <c r="E240" s="12" t="s">
        <v>367</v>
      </c>
      <c r="F240" s="13" t="s">
        <v>39</v>
      </c>
      <c r="G240" s="14"/>
      <c r="H240" s="15">
        <v>440.0</v>
      </c>
      <c r="I240" s="14"/>
      <c r="J240" s="15">
        <v>440.0</v>
      </c>
      <c r="K240" s="14"/>
      <c r="L240" s="14"/>
      <c r="M240" s="14"/>
      <c r="N240" s="16"/>
      <c r="O240" s="3">
        <f t="shared" si="1"/>
        <v>440</v>
      </c>
      <c r="P240" s="56"/>
      <c r="Q240" s="18" t="s">
        <v>30</v>
      </c>
      <c r="R240" s="18" t="s">
        <v>570</v>
      </c>
      <c r="S240" s="19" t="s">
        <v>584</v>
      </c>
      <c r="T240" s="45" t="s">
        <v>1486</v>
      </c>
      <c r="U240" s="20"/>
      <c r="V240" s="20"/>
      <c r="W240" s="20"/>
      <c r="X240" s="20"/>
      <c r="Y240" s="20"/>
      <c r="Z240" s="20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</row>
    <row r="241" ht="17.25" customHeight="1">
      <c r="A241" s="8" t="s">
        <v>1824</v>
      </c>
      <c r="B241" s="9">
        <v>44636.0</v>
      </c>
      <c r="C241" s="68" t="s">
        <v>20</v>
      </c>
      <c r="D241" s="69" t="s">
        <v>585</v>
      </c>
      <c r="E241" s="12" t="s">
        <v>100</v>
      </c>
      <c r="F241" s="13" t="s">
        <v>457</v>
      </c>
      <c r="G241" s="14"/>
      <c r="H241" s="15">
        <v>293.0</v>
      </c>
      <c r="I241" s="14"/>
      <c r="J241" s="15">
        <v>293.0</v>
      </c>
      <c r="K241" s="14"/>
      <c r="L241" s="14"/>
      <c r="M241" s="14"/>
      <c r="N241" s="16"/>
      <c r="O241" s="3">
        <f t="shared" si="1"/>
        <v>293</v>
      </c>
      <c r="P241" s="56"/>
      <c r="Q241" s="18" t="s">
        <v>101</v>
      </c>
      <c r="R241" s="18" t="s">
        <v>577</v>
      </c>
      <c r="S241" s="19" t="s">
        <v>586</v>
      </c>
      <c r="T241" s="45" t="s">
        <v>1487</v>
      </c>
      <c r="U241" s="20"/>
      <c r="V241" s="20"/>
      <c r="W241" s="20"/>
      <c r="X241" s="20"/>
      <c r="Y241" s="20"/>
      <c r="Z241" s="20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</row>
    <row r="242" ht="17.25" customHeight="1">
      <c r="A242" s="8" t="s">
        <v>1824</v>
      </c>
      <c r="B242" s="9">
        <v>44636.0</v>
      </c>
      <c r="C242" s="68" t="s">
        <v>20</v>
      </c>
      <c r="D242" s="69" t="s">
        <v>587</v>
      </c>
      <c r="E242" s="12" t="s">
        <v>367</v>
      </c>
      <c r="F242" s="13" t="s">
        <v>457</v>
      </c>
      <c r="G242" s="14"/>
      <c r="H242" s="15">
        <v>293.0</v>
      </c>
      <c r="I242" s="14"/>
      <c r="J242" s="15">
        <v>293.0</v>
      </c>
      <c r="K242" s="14"/>
      <c r="L242" s="14"/>
      <c r="M242" s="14"/>
      <c r="N242" s="16"/>
      <c r="O242" s="3">
        <f t="shared" si="1"/>
        <v>293</v>
      </c>
      <c r="P242" s="56"/>
      <c r="Q242" s="18" t="s">
        <v>458</v>
      </c>
      <c r="R242" s="18" t="s">
        <v>570</v>
      </c>
      <c r="S242" s="19" t="s">
        <v>588</v>
      </c>
      <c r="T242" s="45" t="s">
        <v>1488</v>
      </c>
      <c r="U242" s="20"/>
      <c r="V242" s="20"/>
      <c r="W242" s="20"/>
      <c r="X242" s="20"/>
      <c r="Y242" s="20"/>
      <c r="Z242" s="20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</row>
    <row r="243" ht="17.25" customHeight="1">
      <c r="A243" s="8" t="s">
        <v>1824</v>
      </c>
      <c r="B243" s="9">
        <v>44645.0</v>
      </c>
      <c r="C243" s="68" t="s">
        <v>67</v>
      </c>
      <c r="D243" s="69" t="s">
        <v>589</v>
      </c>
      <c r="E243" s="12" t="s">
        <v>367</v>
      </c>
      <c r="F243" s="13" t="s">
        <v>453</v>
      </c>
      <c r="G243" s="14"/>
      <c r="H243" s="15">
        <v>732.9952</v>
      </c>
      <c r="I243" s="14"/>
      <c r="J243" s="15">
        <v>732.9952</v>
      </c>
      <c r="K243" s="14"/>
      <c r="L243" s="14"/>
      <c r="M243" s="14"/>
      <c r="N243" s="16"/>
      <c r="O243" s="3">
        <f t="shared" si="1"/>
        <v>732.9952</v>
      </c>
      <c r="P243" s="56"/>
      <c r="Q243" s="18" t="s">
        <v>30</v>
      </c>
      <c r="R243" s="18" t="s">
        <v>577</v>
      </c>
      <c r="S243" s="19" t="s">
        <v>590</v>
      </c>
      <c r="T243" s="45" t="s">
        <v>1489</v>
      </c>
      <c r="U243" s="20"/>
      <c r="V243" s="20"/>
      <c r="W243" s="20"/>
      <c r="X243" s="20"/>
      <c r="Y243" s="20"/>
      <c r="Z243" s="20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ht="17.25" customHeight="1">
      <c r="A244" s="8" t="s">
        <v>1824</v>
      </c>
      <c r="B244" s="9">
        <v>44648.0</v>
      </c>
      <c r="C244" s="68" t="s">
        <v>20</v>
      </c>
      <c r="D244" s="69" t="s">
        <v>591</v>
      </c>
      <c r="E244" s="12" t="s">
        <v>367</v>
      </c>
      <c r="F244" s="13" t="s">
        <v>29</v>
      </c>
      <c r="G244" s="14"/>
      <c r="H244" s="15">
        <v>293.0</v>
      </c>
      <c r="I244" s="14"/>
      <c r="J244" s="15">
        <v>293.0</v>
      </c>
      <c r="K244" s="14"/>
      <c r="L244" s="14"/>
      <c r="M244" s="14"/>
      <c r="N244" s="16"/>
      <c r="O244" s="3">
        <f t="shared" si="1"/>
        <v>293</v>
      </c>
      <c r="P244" s="56"/>
      <c r="Q244" s="18" t="s">
        <v>503</v>
      </c>
      <c r="R244" s="18" t="s">
        <v>570</v>
      </c>
      <c r="S244" s="19" t="s">
        <v>592</v>
      </c>
      <c r="T244" s="45" t="s">
        <v>1490</v>
      </c>
      <c r="U244" s="20"/>
      <c r="V244" s="20"/>
      <c r="W244" s="20"/>
      <c r="X244" s="20"/>
      <c r="Y244" s="20"/>
      <c r="Z244" s="20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ht="17.25" customHeight="1">
      <c r="A245" s="8" t="s">
        <v>1824</v>
      </c>
      <c r="B245" s="9">
        <v>44658.0</v>
      </c>
      <c r="C245" s="68" t="s">
        <v>20</v>
      </c>
      <c r="D245" s="69" t="s">
        <v>593</v>
      </c>
      <c r="E245" s="12" t="s">
        <v>367</v>
      </c>
      <c r="F245" s="13" t="s">
        <v>39</v>
      </c>
      <c r="G245" s="14"/>
      <c r="H245" s="15">
        <v>439.0</v>
      </c>
      <c r="I245" s="14"/>
      <c r="J245" s="15">
        <v>439.0</v>
      </c>
      <c r="K245" s="14"/>
      <c r="L245" s="14"/>
      <c r="M245" s="14"/>
      <c r="N245" s="16"/>
      <c r="O245" s="3">
        <f t="shared" si="1"/>
        <v>439</v>
      </c>
      <c r="P245" s="56"/>
      <c r="Q245" s="18" t="s">
        <v>61</v>
      </c>
      <c r="R245" s="18" t="s">
        <v>25</v>
      </c>
      <c r="S245" s="19" t="s">
        <v>594</v>
      </c>
      <c r="T245" s="45" t="s">
        <v>1491</v>
      </c>
      <c r="U245" s="20"/>
      <c r="V245" s="20"/>
      <c r="W245" s="20"/>
      <c r="X245" s="20"/>
      <c r="Y245" s="20"/>
      <c r="Z245" s="20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ht="17.25" customHeight="1">
      <c r="A246" s="8" t="s">
        <v>1824</v>
      </c>
      <c r="B246" s="9">
        <v>44679.0</v>
      </c>
      <c r="C246" s="68" t="s">
        <v>20</v>
      </c>
      <c r="D246" s="69" t="s">
        <v>595</v>
      </c>
      <c r="E246" s="12" t="s">
        <v>367</v>
      </c>
      <c r="F246" s="13" t="s">
        <v>345</v>
      </c>
      <c r="G246" s="14"/>
      <c r="H246" s="15">
        <v>818.33</v>
      </c>
      <c r="I246" s="14"/>
      <c r="J246" s="15">
        <v>818.33</v>
      </c>
      <c r="K246" s="14"/>
      <c r="L246" s="14"/>
      <c r="M246" s="14"/>
      <c r="N246" s="16"/>
      <c r="O246" s="3">
        <f t="shared" si="1"/>
        <v>818.33</v>
      </c>
      <c r="P246" s="56"/>
      <c r="Q246" s="18" t="s">
        <v>596</v>
      </c>
      <c r="R246" s="18" t="s">
        <v>25</v>
      </c>
      <c r="S246" s="19" t="s">
        <v>597</v>
      </c>
      <c r="T246" s="45" t="s">
        <v>1492</v>
      </c>
      <c r="U246" s="20"/>
      <c r="V246" s="20"/>
      <c r="W246" s="20"/>
      <c r="X246" s="20"/>
      <c r="Y246" s="20"/>
      <c r="Z246" s="20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</row>
    <row r="247" ht="17.25" customHeight="1">
      <c r="A247" s="8" t="s">
        <v>1824</v>
      </c>
      <c r="B247" s="9">
        <v>44701.0</v>
      </c>
      <c r="C247" s="68" t="s">
        <v>20</v>
      </c>
      <c r="D247" s="69" t="s">
        <v>600</v>
      </c>
      <c r="E247" s="12" t="s">
        <v>367</v>
      </c>
      <c r="F247" s="13" t="s">
        <v>39</v>
      </c>
      <c r="G247" s="14"/>
      <c r="H247" s="15">
        <v>414.0</v>
      </c>
      <c r="I247" s="14"/>
      <c r="J247" s="15">
        <v>414.0</v>
      </c>
      <c r="K247" s="14"/>
      <c r="L247" s="14"/>
      <c r="M247" s="14"/>
      <c r="N247" s="16"/>
      <c r="O247" s="3">
        <f t="shared" si="1"/>
        <v>414</v>
      </c>
      <c r="P247" s="56"/>
      <c r="Q247" s="18" t="s">
        <v>30</v>
      </c>
      <c r="R247" s="18" t="s">
        <v>93</v>
      </c>
      <c r="S247" s="19" t="s">
        <v>601</v>
      </c>
      <c r="T247" s="45" t="s">
        <v>1494</v>
      </c>
      <c r="U247" s="20"/>
      <c r="V247" s="20"/>
      <c r="W247" s="20"/>
      <c r="X247" s="20"/>
      <c r="Y247" s="20"/>
      <c r="Z247" s="20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</row>
    <row r="248" ht="17.25" customHeight="1">
      <c r="A248" s="8" t="s">
        <v>1824</v>
      </c>
      <c r="B248" s="9">
        <v>44705.0</v>
      </c>
      <c r="C248" s="68" t="s">
        <v>20</v>
      </c>
      <c r="D248" s="69" t="s">
        <v>1215</v>
      </c>
      <c r="E248" s="12" t="s">
        <v>367</v>
      </c>
      <c r="F248" s="13" t="s">
        <v>39</v>
      </c>
      <c r="G248" s="14"/>
      <c r="H248" s="15">
        <v>414.0</v>
      </c>
      <c r="I248" s="14"/>
      <c r="J248" s="15">
        <v>414.0</v>
      </c>
      <c r="K248" s="14"/>
      <c r="L248" s="14"/>
      <c r="M248" s="14"/>
      <c r="N248" s="16"/>
      <c r="O248" s="3">
        <f t="shared" si="1"/>
        <v>414</v>
      </c>
      <c r="P248" s="56"/>
      <c r="Q248" s="18" t="s">
        <v>482</v>
      </c>
      <c r="R248" s="18" t="s">
        <v>93</v>
      </c>
      <c r="S248" s="19" t="s">
        <v>603</v>
      </c>
      <c r="T248" s="45" t="s">
        <v>1495</v>
      </c>
      <c r="U248" s="20"/>
      <c r="V248" s="20"/>
      <c r="W248" s="20"/>
      <c r="X248" s="20"/>
      <c r="Y248" s="20"/>
      <c r="Z248" s="20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</row>
    <row r="249" ht="17.25" customHeight="1">
      <c r="A249" s="8" t="s">
        <v>1824</v>
      </c>
      <c r="B249" s="9">
        <v>44706.0</v>
      </c>
      <c r="C249" s="68" t="s">
        <v>20</v>
      </c>
      <c r="D249" s="69" t="s">
        <v>604</v>
      </c>
      <c r="E249" s="12" t="s">
        <v>367</v>
      </c>
      <c r="F249" s="13" t="s">
        <v>29</v>
      </c>
      <c r="G249" s="14"/>
      <c r="H249" s="15">
        <v>276.0</v>
      </c>
      <c r="I249" s="14"/>
      <c r="J249" s="15">
        <v>276.0</v>
      </c>
      <c r="K249" s="14"/>
      <c r="L249" s="14"/>
      <c r="M249" s="14">
        <v>780.0</v>
      </c>
      <c r="N249" s="16"/>
      <c r="O249" s="3">
        <f t="shared" si="1"/>
        <v>1056</v>
      </c>
      <c r="P249" s="56"/>
      <c r="Q249" s="18" t="s">
        <v>482</v>
      </c>
      <c r="R249" s="18" t="s">
        <v>93</v>
      </c>
      <c r="S249" s="19" t="s">
        <v>605</v>
      </c>
      <c r="T249" s="45" t="s">
        <v>1496</v>
      </c>
      <c r="U249" s="20"/>
      <c r="V249" s="20"/>
      <c r="W249" s="20"/>
      <c r="X249" s="20"/>
      <c r="Y249" s="20"/>
      <c r="Z249" s="20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</row>
    <row r="250" ht="17.25" customHeight="1">
      <c r="A250" s="8" t="s">
        <v>1824</v>
      </c>
      <c r="B250" s="9">
        <v>44707.0</v>
      </c>
      <c r="C250" s="68" t="s">
        <v>20</v>
      </c>
      <c r="D250" s="69" t="s">
        <v>606</v>
      </c>
      <c r="E250" s="12" t="s">
        <v>367</v>
      </c>
      <c r="F250" s="13" t="s">
        <v>607</v>
      </c>
      <c r="G250" s="14"/>
      <c r="H250" s="15">
        <v>319.0</v>
      </c>
      <c r="I250" s="14"/>
      <c r="J250" s="15">
        <v>319.0</v>
      </c>
      <c r="K250" s="14"/>
      <c r="L250" s="14"/>
      <c r="M250" s="14"/>
      <c r="N250" s="16"/>
      <c r="O250" s="3">
        <f t="shared" si="1"/>
        <v>319</v>
      </c>
      <c r="P250" s="56"/>
      <c r="Q250" s="18" t="s">
        <v>510</v>
      </c>
      <c r="R250" s="18" t="s">
        <v>93</v>
      </c>
      <c r="S250" s="19" t="s">
        <v>608</v>
      </c>
      <c r="T250" s="45" t="s">
        <v>1497</v>
      </c>
      <c r="U250" s="20"/>
      <c r="V250" s="20"/>
      <c r="W250" s="20"/>
      <c r="X250" s="20"/>
      <c r="Y250" s="20"/>
      <c r="Z250" s="20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</row>
    <row r="251" ht="17.25" customHeight="1">
      <c r="A251" s="8" t="s">
        <v>1824</v>
      </c>
      <c r="B251" s="9">
        <v>44734.0</v>
      </c>
      <c r="C251" s="68" t="s">
        <v>20</v>
      </c>
      <c r="D251" s="69" t="s">
        <v>609</v>
      </c>
      <c r="E251" s="12" t="s">
        <v>367</v>
      </c>
      <c r="F251" s="13" t="s">
        <v>610</v>
      </c>
      <c r="G251" s="14"/>
      <c r="H251" s="15">
        <v>359.0</v>
      </c>
      <c r="I251" s="14"/>
      <c r="J251" s="15">
        <v>382.0</v>
      </c>
      <c r="K251" s="14"/>
      <c r="L251" s="14"/>
      <c r="M251" s="14"/>
      <c r="N251" s="16"/>
      <c r="O251" s="3">
        <f t="shared" si="1"/>
        <v>382</v>
      </c>
      <c r="P251" s="56"/>
      <c r="Q251" s="18" t="s">
        <v>34</v>
      </c>
      <c r="R251" s="18" t="s">
        <v>101</v>
      </c>
      <c r="S251" s="19" t="s">
        <v>611</v>
      </c>
      <c r="T251" s="45" t="s">
        <v>1498</v>
      </c>
      <c r="U251" s="20"/>
      <c r="V251" s="20"/>
      <c r="W251" s="20"/>
      <c r="X251" s="20"/>
      <c r="Y251" s="20"/>
      <c r="Z251" s="20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</row>
    <row r="252" ht="17.25" customHeight="1">
      <c r="A252" s="8" t="s">
        <v>1824</v>
      </c>
      <c r="B252" s="9">
        <v>44734.0</v>
      </c>
      <c r="C252" s="68" t="s">
        <v>67</v>
      </c>
      <c r="D252" s="69" t="s">
        <v>612</v>
      </c>
      <c r="E252" s="12" t="s">
        <v>367</v>
      </c>
      <c r="F252" s="13" t="s">
        <v>433</v>
      </c>
      <c r="G252" s="14"/>
      <c r="H252" s="15">
        <v>987.0</v>
      </c>
      <c r="I252" s="14"/>
      <c r="J252" s="15">
        <v>1052.0</v>
      </c>
      <c r="K252" s="14"/>
      <c r="L252" s="14"/>
      <c r="M252" s="14">
        <v>250.0</v>
      </c>
      <c r="N252" s="16"/>
      <c r="O252" s="3">
        <f t="shared" si="1"/>
        <v>1302</v>
      </c>
      <c r="P252" s="56"/>
      <c r="Q252" s="18" t="s">
        <v>30</v>
      </c>
      <c r="R252" s="18" t="s">
        <v>101</v>
      </c>
      <c r="S252" s="19" t="s">
        <v>613</v>
      </c>
      <c r="T252" s="45" t="s">
        <v>1499</v>
      </c>
      <c r="U252" s="20"/>
      <c r="V252" s="20"/>
      <c r="W252" s="20"/>
      <c r="X252" s="20"/>
      <c r="Y252" s="20"/>
      <c r="Z252" s="20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</row>
    <row r="253" ht="17.25" customHeight="1">
      <c r="A253" s="8" t="s">
        <v>1824</v>
      </c>
      <c r="B253" s="9">
        <v>44739.0</v>
      </c>
      <c r="C253" s="68" t="s">
        <v>20</v>
      </c>
      <c r="D253" s="69" t="s">
        <v>614</v>
      </c>
      <c r="E253" s="12" t="s">
        <v>367</v>
      </c>
      <c r="F253" s="13" t="s">
        <v>39</v>
      </c>
      <c r="G253" s="14"/>
      <c r="H253" s="15">
        <v>394.0</v>
      </c>
      <c r="I253" s="14"/>
      <c r="J253" s="15">
        <v>420.0</v>
      </c>
      <c r="K253" s="14"/>
      <c r="L253" s="14"/>
      <c r="M253" s="14">
        <f>410+410</f>
        <v>820</v>
      </c>
      <c r="N253" s="16"/>
      <c r="O253" s="3">
        <f t="shared" si="1"/>
        <v>1240</v>
      </c>
      <c r="P253" s="56"/>
      <c r="Q253" s="18" t="s">
        <v>30</v>
      </c>
      <c r="R253" s="18" t="s">
        <v>101</v>
      </c>
      <c r="S253" s="19" t="s">
        <v>615</v>
      </c>
      <c r="T253" s="45" t="s">
        <v>1500</v>
      </c>
      <c r="U253" s="20"/>
      <c r="V253" s="20"/>
      <c r="W253" s="20"/>
      <c r="X253" s="20"/>
      <c r="Y253" s="20"/>
      <c r="Z253" s="20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</row>
    <row r="254" ht="17.25" customHeight="1">
      <c r="A254" s="8" t="s">
        <v>1824</v>
      </c>
      <c r="B254" s="9">
        <v>44740.0</v>
      </c>
      <c r="C254" s="68" t="s">
        <v>20</v>
      </c>
      <c r="D254" s="69" t="s">
        <v>616</v>
      </c>
      <c r="E254" s="12" t="s">
        <v>367</v>
      </c>
      <c r="F254" s="13" t="s">
        <v>617</v>
      </c>
      <c r="G254" s="14"/>
      <c r="H254" s="15">
        <v>328.0</v>
      </c>
      <c r="I254" s="14"/>
      <c r="J254" s="15">
        <v>349.0</v>
      </c>
      <c r="K254" s="14"/>
      <c r="L254" s="14"/>
      <c r="M254" s="14">
        <f>360*2</f>
        <v>720</v>
      </c>
      <c r="N254" s="16"/>
      <c r="O254" s="3">
        <f t="shared" si="1"/>
        <v>1069</v>
      </c>
      <c r="P254" s="56" t="s">
        <v>1827</v>
      </c>
      <c r="Q254" s="18" t="s">
        <v>125</v>
      </c>
      <c r="R254" s="18" t="s">
        <v>101</v>
      </c>
      <c r="S254" s="19" t="s">
        <v>618</v>
      </c>
      <c r="T254" s="45" t="s">
        <v>1501</v>
      </c>
      <c r="U254" s="20"/>
      <c r="V254" s="20"/>
      <c r="W254" s="20"/>
      <c r="X254" s="20"/>
      <c r="Y254" s="20"/>
      <c r="Z254" s="20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</row>
    <row r="255" ht="17.25" customHeight="1">
      <c r="A255" s="8" t="s">
        <v>1824</v>
      </c>
      <c r="B255" s="9">
        <v>44743.0</v>
      </c>
      <c r="C255" s="68" t="s">
        <v>27</v>
      </c>
      <c r="D255" s="69" t="s">
        <v>621</v>
      </c>
      <c r="E255" s="12" t="s">
        <v>27</v>
      </c>
      <c r="F255" s="13" t="s">
        <v>607</v>
      </c>
      <c r="G255" s="14"/>
      <c r="H255" s="15">
        <v>787.0</v>
      </c>
      <c r="I255" s="14"/>
      <c r="J255" s="15">
        <v>787.0</v>
      </c>
      <c r="K255" s="14"/>
      <c r="L255" s="14"/>
      <c r="M255" s="14"/>
      <c r="N255" s="16"/>
      <c r="O255" s="3">
        <f t="shared" si="1"/>
        <v>787</v>
      </c>
      <c r="P255" s="56"/>
      <c r="Q255" s="18" t="s">
        <v>30</v>
      </c>
      <c r="R255" s="18" t="s">
        <v>622</v>
      </c>
      <c r="S255" s="19" t="s">
        <v>623</v>
      </c>
      <c r="T255" s="45"/>
      <c r="U255" s="20"/>
      <c r="V255" s="20"/>
      <c r="W255" s="20"/>
      <c r="X255" s="20"/>
      <c r="Y255" s="20"/>
      <c r="Z255" s="20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</row>
    <row r="256" ht="17.25" customHeight="1">
      <c r="A256" s="8" t="s">
        <v>1824</v>
      </c>
      <c r="B256" s="9">
        <v>44746.0</v>
      </c>
      <c r="C256" s="68" t="s">
        <v>20</v>
      </c>
      <c r="D256" s="69" t="s">
        <v>624</v>
      </c>
      <c r="E256" s="12" t="s">
        <v>367</v>
      </c>
      <c r="F256" s="13" t="s">
        <v>39</v>
      </c>
      <c r="G256" s="14"/>
      <c r="H256" s="15">
        <v>638.0</v>
      </c>
      <c r="I256" s="14"/>
      <c r="J256" s="15">
        <v>638.0</v>
      </c>
      <c r="K256" s="14"/>
      <c r="L256" s="14"/>
      <c r="M256" s="14"/>
      <c r="N256" s="16"/>
      <c r="O256" s="3">
        <f t="shared" si="1"/>
        <v>638</v>
      </c>
      <c r="P256" s="56"/>
      <c r="Q256" s="18" t="s">
        <v>446</v>
      </c>
      <c r="R256" s="18" t="s">
        <v>454</v>
      </c>
      <c r="S256" s="19" t="s">
        <v>625</v>
      </c>
      <c r="T256" s="45" t="s">
        <v>1502</v>
      </c>
      <c r="U256" s="20"/>
      <c r="V256" s="20"/>
      <c r="W256" s="20"/>
      <c r="X256" s="20"/>
      <c r="Y256" s="20"/>
      <c r="Z256" s="20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</row>
    <row r="257" ht="17.25" customHeight="1">
      <c r="A257" s="8" t="s">
        <v>1824</v>
      </c>
      <c r="B257" s="9">
        <v>44746.0</v>
      </c>
      <c r="C257" s="68" t="s">
        <v>20</v>
      </c>
      <c r="D257" s="69" t="s">
        <v>626</v>
      </c>
      <c r="E257" s="12" t="s">
        <v>367</v>
      </c>
      <c r="F257" s="13" t="s">
        <v>617</v>
      </c>
      <c r="G257" s="14"/>
      <c r="H257" s="15">
        <v>1414.67</v>
      </c>
      <c r="I257" s="14"/>
      <c r="J257" s="15">
        <v>1414.67</v>
      </c>
      <c r="K257" s="14"/>
      <c r="L257" s="14"/>
      <c r="M257" s="14">
        <v>359.0</v>
      </c>
      <c r="N257" s="16"/>
      <c r="O257" s="3">
        <f t="shared" si="1"/>
        <v>1773.67</v>
      </c>
      <c r="P257" s="56"/>
      <c r="Q257" s="18" t="s">
        <v>446</v>
      </c>
      <c r="R257" s="18" t="s">
        <v>454</v>
      </c>
      <c r="S257" s="19" t="s">
        <v>627</v>
      </c>
      <c r="T257" s="45" t="s">
        <v>1503</v>
      </c>
      <c r="U257" s="20"/>
      <c r="V257" s="20"/>
      <c r="W257" s="20"/>
      <c r="X257" s="20"/>
      <c r="Y257" s="20"/>
      <c r="Z257" s="20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</row>
    <row r="258" ht="17.25" customHeight="1">
      <c r="A258" s="8" t="s">
        <v>1824</v>
      </c>
      <c r="B258" s="9">
        <v>44747.0</v>
      </c>
      <c r="C258" s="68" t="s">
        <v>27</v>
      </c>
      <c r="D258" s="69" t="s">
        <v>1828</v>
      </c>
      <c r="E258" s="12" t="s">
        <v>27</v>
      </c>
      <c r="F258" s="13" t="s">
        <v>617</v>
      </c>
      <c r="G258" s="14"/>
      <c r="H258" s="15">
        <v>420.0</v>
      </c>
      <c r="I258" s="14"/>
      <c r="J258" s="15">
        <v>420.0</v>
      </c>
      <c r="K258" s="14"/>
      <c r="L258" s="14"/>
      <c r="M258" s="14"/>
      <c r="N258" s="16"/>
      <c r="O258" s="3">
        <f t="shared" si="1"/>
        <v>420</v>
      </c>
      <c r="P258" s="56"/>
      <c r="Q258" s="18" t="s">
        <v>30</v>
      </c>
      <c r="R258" s="18" t="s">
        <v>622</v>
      </c>
      <c r="S258" s="19">
        <v>5.5100450000148E13</v>
      </c>
      <c r="T258" s="45" t="s">
        <v>1829</v>
      </c>
      <c r="U258" s="20"/>
      <c r="V258" s="20"/>
      <c r="W258" s="20"/>
      <c r="X258" s="20"/>
      <c r="Y258" s="20"/>
      <c r="Z258" s="20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</row>
    <row r="259" ht="17.25" customHeight="1">
      <c r="A259" s="8" t="s">
        <v>1824</v>
      </c>
      <c r="B259" s="9">
        <v>44749.0</v>
      </c>
      <c r="C259" s="68" t="s">
        <v>20</v>
      </c>
      <c r="D259" s="69" t="s">
        <v>630</v>
      </c>
      <c r="E259" s="12" t="s">
        <v>367</v>
      </c>
      <c r="F259" s="13" t="s">
        <v>23</v>
      </c>
      <c r="G259" s="14"/>
      <c r="H259" s="15">
        <v>1261.0</v>
      </c>
      <c r="I259" s="14"/>
      <c r="J259" s="15">
        <v>1261.0</v>
      </c>
      <c r="K259" s="14"/>
      <c r="L259" s="14"/>
      <c r="M259" s="14"/>
      <c r="N259" s="16"/>
      <c r="O259" s="3">
        <f t="shared" si="1"/>
        <v>1261</v>
      </c>
      <c r="P259" s="56"/>
      <c r="Q259" s="18" t="s">
        <v>446</v>
      </c>
      <c r="R259" s="18" t="s">
        <v>454</v>
      </c>
      <c r="S259" s="19" t="s">
        <v>631</v>
      </c>
      <c r="T259" s="45" t="s">
        <v>1504</v>
      </c>
      <c r="U259" s="20"/>
      <c r="V259" s="20"/>
      <c r="W259" s="20"/>
      <c r="X259" s="20"/>
      <c r="Y259" s="20"/>
      <c r="Z259" s="20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</row>
    <row r="260" ht="17.25" customHeight="1">
      <c r="A260" s="8" t="s">
        <v>1824</v>
      </c>
      <c r="B260" s="9">
        <v>44753.0</v>
      </c>
      <c r="C260" s="68" t="s">
        <v>20</v>
      </c>
      <c r="D260" s="69" t="s">
        <v>632</v>
      </c>
      <c r="E260" s="12" t="s">
        <v>367</v>
      </c>
      <c r="F260" s="13" t="s">
        <v>29</v>
      </c>
      <c r="G260" s="14"/>
      <c r="H260" s="15">
        <v>293.0</v>
      </c>
      <c r="I260" s="14"/>
      <c r="J260" s="15">
        <v>293.0</v>
      </c>
      <c r="K260" s="14"/>
      <c r="L260" s="14"/>
      <c r="M260" s="14"/>
      <c r="N260" s="16"/>
      <c r="O260" s="3">
        <f t="shared" si="1"/>
        <v>293</v>
      </c>
      <c r="P260" s="56"/>
      <c r="Q260" s="18" t="s">
        <v>34</v>
      </c>
      <c r="R260" s="18" t="s">
        <v>454</v>
      </c>
      <c r="S260" s="19" t="s">
        <v>633</v>
      </c>
      <c r="T260" s="45" t="s">
        <v>1505</v>
      </c>
      <c r="U260" s="20"/>
      <c r="V260" s="20"/>
      <c r="W260" s="20"/>
      <c r="X260" s="20"/>
      <c r="Y260" s="20"/>
      <c r="Z260" s="20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</row>
    <row r="261" ht="17.25" customHeight="1">
      <c r="A261" s="8" t="s">
        <v>1824</v>
      </c>
      <c r="B261" s="9">
        <v>44761.0</v>
      </c>
      <c r="C261" s="68" t="s">
        <v>20</v>
      </c>
      <c r="D261" s="69" t="s">
        <v>634</v>
      </c>
      <c r="E261" s="12" t="s">
        <v>367</v>
      </c>
      <c r="F261" s="13" t="s">
        <v>39</v>
      </c>
      <c r="G261" s="14"/>
      <c r="H261" s="15">
        <v>472.0</v>
      </c>
      <c r="I261" s="14"/>
      <c r="J261" s="15">
        <v>472.0</v>
      </c>
      <c r="K261" s="14"/>
      <c r="L261" s="14"/>
      <c r="M261" s="14"/>
      <c r="N261" s="16"/>
      <c r="O261" s="3">
        <f t="shared" si="1"/>
        <v>472</v>
      </c>
      <c r="P261" s="56"/>
      <c r="Q261" s="18" t="s">
        <v>510</v>
      </c>
      <c r="R261" s="18" t="s">
        <v>454</v>
      </c>
      <c r="S261" s="19" t="s">
        <v>635</v>
      </c>
      <c r="T261" s="45" t="s">
        <v>1506</v>
      </c>
      <c r="U261" s="20"/>
      <c r="V261" s="20"/>
      <c r="W261" s="20"/>
      <c r="X261" s="20"/>
      <c r="Y261" s="20"/>
      <c r="Z261" s="20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</row>
    <row r="262" ht="17.25" customHeight="1">
      <c r="A262" s="8" t="s">
        <v>1824</v>
      </c>
      <c r="B262" s="9">
        <v>44782.0</v>
      </c>
      <c r="C262" s="68" t="s">
        <v>20</v>
      </c>
      <c r="D262" s="69" t="s">
        <v>636</v>
      </c>
      <c r="E262" s="12" t="s">
        <v>100</v>
      </c>
      <c r="F262" s="13" t="s">
        <v>453</v>
      </c>
      <c r="G262" s="14"/>
      <c r="H262" s="15">
        <v>413.13</v>
      </c>
      <c r="I262" s="14"/>
      <c r="J262" s="15">
        <v>413.13</v>
      </c>
      <c r="K262" s="14"/>
      <c r="L262" s="14"/>
      <c r="M262" s="14"/>
      <c r="N262" s="16"/>
      <c r="O262" s="3">
        <f t="shared" si="1"/>
        <v>413.13</v>
      </c>
      <c r="P262" s="56"/>
      <c r="Q262" s="18" t="s">
        <v>101</v>
      </c>
      <c r="R262" s="18" t="s">
        <v>461</v>
      </c>
      <c r="S262" s="19" t="s">
        <v>637</v>
      </c>
      <c r="T262" s="45" t="s">
        <v>1507</v>
      </c>
      <c r="U262" s="20"/>
      <c r="V262" s="20"/>
      <c r="W262" s="20"/>
      <c r="X262" s="20"/>
      <c r="Y262" s="20"/>
      <c r="Z262" s="20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</row>
    <row r="263" ht="17.25" customHeight="1">
      <c r="A263" s="8" t="s">
        <v>1824</v>
      </c>
      <c r="B263" s="9">
        <v>44784.0</v>
      </c>
      <c r="C263" s="68" t="s">
        <v>20</v>
      </c>
      <c r="D263" s="69" t="s">
        <v>638</v>
      </c>
      <c r="E263" s="12" t="s">
        <v>367</v>
      </c>
      <c r="F263" s="13" t="s">
        <v>453</v>
      </c>
      <c r="G263" s="14"/>
      <c r="H263" s="15">
        <v>689.0</v>
      </c>
      <c r="I263" s="14"/>
      <c r="J263" s="15">
        <v>734.0</v>
      </c>
      <c r="K263" s="14"/>
      <c r="L263" s="14"/>
      <c r="M263" s="14"/>
      <c r="N263" s="16"/>
      <c r="O263" s="3">
        <f t="shared" si="1"/>
        <v>734</v>
      </c>
      <c r="P263" s="56"/>
      <c r="Q263" s="18" t="s">
        <v>30</v>
      </c>
      <c r="R263" s="18" t="s">
        <v>476</v>
      </c>
      <c r="S263" s="19" t="s">
        <v>639</v>
      </c>
      <c r="T263" s="45" t="s">
        <v>1508</v>
      </c>
      <c r="U263" s="20"/>
      <c r="V263" s="20"/>
      <c r="W263" s="20"/>
      <c r="X263" s="20"/>
      <c r="Y263" s="20"/>
      <c r="Z263" s="20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</row>
    <row r="264" ht="17.25" customHeight="1">
      <c r="A264" s="8" t="s">
        <v>1824</v>
      </c>
      <c r="B264" s="9">
        <v>44784.0</v>
      </c>
      <c r="C264" s="68" t="s">
        <v>27</v>
      </c>
      <c r="D264" s="69" t="s">
        <v>640</v>
      </c>
      <c r="E264" s="12" t="s">
        <v>367</v>
      </c>
      <c r="F264" s="13" t="s">
        <v>453</v>
      </c>
      <c r="G264" s="14"/>
      <c r="H264" s="15">
        <v>413.0</v>
      </c>
      <c r="I264" s="14"/>
      <c r="J264" s="15">
        <v>413.0</v>
      </c>
      <c r="K264" s="14"/>
      <c r="L264" s="14"/>
      <c r="M264" s="14"/>
      <c r="N264" s="16"/>
      <c r="O264" s="3">
        <f t="shared" si="1"/>
        <v>413</v>
      </c>
      <c r="P264" s="56"/>
      <c r="Q264" s="18" t="s">
        <v>30</v>
      </c>
      <c r="R264" s="18" t="s">
        <v>476</v>
      </c>
      <c r="S264" s="19" t="s">
        <v>641</v>
      </c>
      <c r="T264" s="45" t="s">
        <v>1509</v>
      </c>
      <c r="U264" s="20"/>
      <c r="V264" s="20"/>
      <c r="W264" s="20"/>
      <c r="X264" s="20"/>
      <c r="Y264" s="20"/>
      <c r="Z264" s="20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</row>
    <row r="265" ht="17.25" customHeight="1">
      <c r="A265" s="8" t="s">
        <v>1824</v>
      </c>
      <c r="B265" s="9">
        <v>44790.0</v>
      </c>
      <c r="C265" s="68" t="s">
        <v>20</v>
      </c>
      <c r="D265" s="69" t="s">
        <v>642</v>
      </c>
      <c r="E265" s="12" t="s">
        <v>367</v>
      </c>
      <c r="F265" s="13" t="s">
        <v>29</v>
      </c>
      <c r="G265" s="14"/>
      <c r="H265" s="15">
        <v>229.0</v>
      </c>
      <c r="I265" s="14"/>
      <c r="J265" s="15">
        <v>244.0</v>
      </c>
      <c r="K265" s="14"/>
      <c r="L265" s="14"/>
      <c r="M265" s="14"/>
      <c r="N265" s="16"/>
      <c r="O265" s="3">
        <f t="shared" si="1"/>
        <v>244</v>
      </c>
      <c r="P265" s="56"/>
      <c r="Q265" s="18" t="s">
        <v>34</v>
      </c>
      <c r="R265" s="18" t="s">
        <v>476</v>
      </c>
      <c r="S265" s="19" t="s">
        <v>643</v>
      </c>
      <c r="T265" s="45" t="s">
        <v>1510</v>
      </c>
      <c r="U265" s="20"/>
      <c r="V265" s="20"/>
      <c r="W265" s="20"/>
      <c r="X265" s="20"/>
      <c r="Y265" s="20"/>
      <c r="Z265" s="20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</row>
    <row r="266" ht="17.25" customHeight="1">
      <c r="A266" s="8" t="s">
        <v>1824</v>
      </c>
      <c r="B266" s="9">
        <v>44795.0</v>
      </c>
      <c r="C266" s="68" t="s">
        <v>20</v>
      </c>
      <c r="D266" s="69" t="s">
        <v>644</v>
      </c>
      <c r="E266" s="12" t="s">
        <v>367</v>
      </c>
      <c r="F266" s="13" t="s">
        <v>39</v>
      </c>
      <c r="G266" s="14"/>
      <c r="H266" s="15">
        <v>343.0</v>
      </c>
      <c r="I266" s="14"/>
      <c r="J266" s="15">
        <v>365.0</v>
      </c>
      <c r="K266" s="14"/>
      <c r="L266" s="14"/>
      <c r="M266" s="14"/>
      <c r="N266" s="16"/>
      <c r="O266" s="3">
        <f t="shared" si="1"/>
        <v>365</v>
      </c>
      <c r="P266" s="56"/>
      <c r="Q266" s="18" t="s">
        <v>196</v>
      </c>
      <c r="R266" s="18" t="s">
        <v>476</v>
      </c>
      <c r="S266" s="19" t="s">
        <v>645</v>
      </c>
      <c r="T266" s="45" t="s">
        <v>1511</v>
      </c>
      <c r="U266" s="20"/>
      <c r="V266" s="20"/>
      <c r="W266" s="20"/>
      <c r="X266" s="20"/>
      <c r="Y266" s="20"/>
      <c r="Z266" s="20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</row>
    <row r="267" ht="17.25" customHeight="1">
      <c r="A267" s="8" t="s">
        <v>1824</v>
      </c>
      <c r="B267" s="9">
        <v>44796.0</v>
      </c>
      <c r="C267" s="68" t="s">
        <v>20</v>
      </c>
      <c r="D267" s="69" t="s">
        <v>646</v>
      </c>
      <c r="E267" s="12" t="s">
        <v>367</v>
      </c>
      <c r="F267" s="13" t="s">
        <v>39</v>
      </c>
      <c r="G267" s="14"/>
      <c r="H267" s="15">
        <v>412.0</v>
      </c>
      <c r="I267" s="14"/>
      <c r="J267" s="15">
        <v>439.0</v>
      </c>
      <c r="K267" s="14"/>
      <c r="L267" s="14"/>
      <c r="M267" s="14"/>
      <c r="N267" s="16"/>
      <c r="O267" s="3">
        <f t="shared" si="1"/>
        <v>439</v>
      </c>
      <c r="P267" s="56"/>
      <c r="Q267" s="18" t="s">
        <v>647</v>
      </c>
      <c r="R267" s="18" t="s">
        <v>476</v>
      </c>
      <c r="S267" s="19" t="s">
        <v>648</v>
      </c>
      <c r="T267" s="45" t="s">
        <v>1512</v>
      </c>
      <c r="U267" s="20"/>
      <c r="V267" s="20"/>
      <c r="W267" s="20"/>
      <c r="X267" s="20"/>
      <c r="Y267" s="20"/>
      <c r="Z267" s="20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</row>
    <row r="268" ht="17.25" customHeight="1">
      <c r="A268" s="8" t="s">
        <v>1824</v>
      </c>
      <c r="B268" s="9">
        <v>44809.0</v>
      </c>
      <c r="C268" s="68" t="s">
        <v>20</v>
      </c>
      <c r="D268" s="69" t="s">
        <v>649</v>
      </c>
      <c r="E268" s="12" t="s">
        <v>367</v>
      </c>
      <c r="F268" s="13" t="s">
        <v>650</v>
      </c>
      <c r="G268" s="14"/>
      <c r="H268" s="15">
        <v>993.87</v>
      </c>
      <c r="I268" s="14"/>
      <c r="J268" s="15">
        <v>993.87</v>
      </c>
      <c r="K268" s="14"/>
      <c r="L268" s="14"/>
      <c r="M268" s="14"/>
      <c r="N268" s="16"/>
      <c r="O268" s="3">
        <f t="shared" si="1"/>
        <v>993.87</v>
      </c>
      <c r="P268" s="56"/>
      <c r="Q268" s="18" t="s">
        <v>61</v>
      </c>
      <c r="R268" s="18" t="s">
        <v>379</v>
      </c>
      <c r="S268" s="19" t="s">
        <v>651</v>
      </c>
      <c r="T268" s="45" t="s">
        <v>1513</v>
      </c>
      <c r="U268" s="20"/>
      <c r="V268" s="20"/>
      <c r="W268" s="20"/>
      <c r="X268" s="20"/>
      <c r="Y268" s="20"/>
      <c r="Z268" s="20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</row>
    <row r="269" ht="17.25" customHeight="1">
      <c r="A269" s="8" t="s">
        <v>1824</v>
      </c>
      <c r="B269" s="9">
        <v>44810.0</v>
      </c>
      <c r="C269" s="68" t="s">
        <v>27</v>
      </c>
      <c r="D269" s="69" t="s">
        <v>652</v>
      </c>
      <c r="E269" s="12" t="s">
        <v>367</v>
      </c>
      <c r="F269" s="13" t="s">
        <v>39</v>
      </c>
      <c r="G269" s="14"/>
      <c r="H269" s="15">
        <v>420.0</v>
      </c>
      <c r="I269" s="14"/>
      <c r="J269" s="15">
        <v>420.0</v>
      </c>
      <c r="K269" s="14"/>
      <c r="L269" s="14"/>
      <c r="M269" s="14"/>
      <c r="N269" s="16"/>
      <c r="O269" s="3">
        <f t="shared" si="1"/>
        <v>420</v>
      </c>
      <c r="P269" s="56"/>
      <c r="Q269" s="18" t="s">
        <v>34</v>
      </c>
      <c r="R269" s="18" t="s">
        <v>379</v>
      </c>
      <c r="S269" s="19" t="s">
        <v>653</v>
      </c>
      <c r="T269" s="45" t="s">
        <v>1514</v>
      </c>
      <c r="U269" s="20"/>
      <c r="V269" s="20"/>
      <c r="W269" s="20"/>
      <c r="X269" s="20"/>
      <c r="Y269" s="20"/>
      <c r="Z269" s="20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</row>
    <row r="270" ht="17.25" customHeight="1">
      <c r="A270" s="8" t="s">
        <v>1824</v>
      </c>
      <c r="B270" s="9">
        <v>44810.0</v>
      </c>
      <c r="C270" s="68" t="s">
        <v>20</v>
      </c>
      <c r="D270" s="69" t="s">
        <v>654</v>
      </c>
      <c r="E270" s="12" t="s">
        <v>367</v>
      </c>
      <c r="F270" s="13" t="s">
        <v>39</v>
      </c>
      <c r="G270" s="14"/>
      <c r="H270" s="15">
        <v>351.0</v>
      </c>
      <c r="I270" s="14"/>
      <c r="J270" s="15">
        <v>351.0</v>
      </c>
      <c r="K270" s="14"/>
      <c r="L270" s="14"/>
      <c r="M270" s="14"/>
      <c r="N270" s="16"/>
      <c r="O270" s="3">
        <f t="shared" si="1"/>
        <v>351</v>
      </c>
      <c r="P270" s="56"/>
      <c r="Q270" s="18" t="s">
        <v>213</v>
      </c>
      <c r="R270" s="18" t="s">
        <v>379</v>
      </c>
      <c r="S270" s="19" t="s">
        <v>655</v>
      </c>
      <c r="T270" s="45" t="s">
        <v>1515</v>
      </c>
      <c r="U270" s="20"/>
      <c r="V270" s="20"/>
      <c r="W270" s="20"/>
      <c r="X270" s="20"/>
      <c r="Y270" s="20"/>
      <c r="Z270" s="20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</row>
    <row r="271" ht="17.25" customHeight="1">
      <c r="A271" s="8" t="s">
        <v>1824</v>
      </c>
      <c r="B271" s="9">
        <v>44813.0</v>
      </c>
      <c r="C271" s="68" t="s">
        <v>20</v>
      </c>
      <c r="D271" s="69" t="s">
        <v>656</v>
      </c>
      <c r="E271" s="12" t="s">
        <v>367</v>
      </c>
      <c r="F271" s="13" t="s">
        <v>39</v>
      </c>
      <c r="G271" s="14"/>
      <c r="H271" s="15">
        <v>701.0</v>
      </c>
      <c r="I271" s="14"/>
      <c r="J271" s="15">
        <v>701.0</v>
      </c>
      <c r="K271" s="14"/>
      <c r="L271" s="14"/>
      <c r="M271" s="14"/>
      <c r="N271" s="16"/>
      <c r="O271" s="3">
        <f t="shared" si="1"/>
        <v>701</v>
      </c>
      <c r="P271" s="56"/>
      <c r="Q271" s="18" t="s">
        <v>30</v>
      </c>
      <c r="R271" s="18" t="s">
        <v>379</v>
      </c>
      <c r="S271" s="19">
        <v>1.8205020000164E13</v>
      </c>
      <c r="T271" s="45" t="s">
        <v>1517</v>
      </c>
      <c r="U271" s="20"/>
      <c r="V271" s="20"/>
      <c r="W271" s="20"/>
      <c r="X271" s="20"/>
      <c r="Y271" s="20"/>
      <c r="Z271" s="20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</row>
    <row r="272" ht="17.25" customHeight="1">
      <c r="A272" s="8" t="s">
        <v>1824</v>
      </c>
      <c r="B272" s="9">
        <v>44824.0</v>
      </c>
      <c r="C272" s="68" t="s">
        <v>27</v>
      </c>
      <c r="D272" s="69" t="s">
        <v>662</v>
      </c>
      <c r="E272" s="12" t="s">
        <v>27</v>
      </c>
      <c r="F272" s="13" t="s">
        <v>453</v>
      </c>
      <c r="G272" s="14"/>
      <c r="H272" s="15">
        <v>420.0</v>
      </c>
      <c r="I272" s="14"/>
      <c r="J272" s="15">
        <v>420.0</v>
      </c>
      <c r="K272" s="14"/>
      <c r="L272" s="14"/>
      <c r="M272" s="14"/>
      <c r="N272" s="16"/>
      <c r="O272" s="3">
        <f t="shared" si="1"/>
        <v>420</v>
      </c>
      <c r="P272" s="56"/>
      <c r="Q272" s="18" t="s">
        <v>30</v>
      </c>
      <c r="R272" s="18" t="s">
        <v>660</v>
      </c>
      <c r="S272" s="19" t="s">
        <v>663</v>
      </c>
      <c r="T272" s="45"/>
      <c r="U272" s="20"/>
      <c r="V272" s="20"/>
      <c r="W272" s="20"/>
      <c r="X272" s="20"/>
      <c r="Y272" s="20"/>
      <c r="Z272" s="20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</row>
    <row r="273" ht="17.25" customHeight="1">
      <c r="A273" s="8" t="s">
        <v>1824</v>
      </c>
      <c r="B273" s="9">
        <v>44824.0</v>
      </c>
      <c r="C273" s="68" t="s">
        <v>27</v>
      </c>
      <c r="D273" s="69" t="s">
        <v>664</v>
      </c>
      <c r="E273" s="12" t="s">
        <v>27</v>
      </c>
      <c r="F273" s="13" t="s">
        <v>453</v>
      </c>
      <c r="G273" s="14"/>
      <c r="H273" s="15">
        <v>420.0</v>
      </c>
      <c r="I273" s="14"/>
      <c r="J273" s="15">
        <v>420.0</v>
      </c>
      <c r="K273" s="14"/>
      <c r="L273" s="14"/>
      <c r="M273" s="14"/>
      <c r="N273" s="16"/>
      <c r="O273" s="3">
        <f t="shared" si="1"/>
        <v>420</v>
      </c>
      <c r="P273" s="56"/>
      <c r="Q273" s="18" t="s">
        <v>30</v>
      </c>
      <c r="R273" s="18" t="s">
        <v>660</v>
      </c>
      <c r="S273" s="19" t="s">
        <v>665</v>
      </c>
      <c r="T273" s="45"/>
      <c r="U273" s="20"/>
      <c r="V273" s="20"/>
      <c r="W273" s="20"/>
      <c r="X273" s="20"/>
      <c r="Y273" s="20"/>
      <c r="Z273" s="20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</row>
    <row r="274" ht="17.25" customHeight="1">
      <c r="A274" s="8" t="s">
        <v>1824</v>
      </c>
      <c r="B274" s="9">
        <v>44830.0</v>
      </c>
      <c r="C274" s="68" t="s">
        <v>20</v>
      </c>
      <c r="D274" s="69" t="s">
        <v>666</v>
      </c>
      <c r="E274" s="12" t="s">
        <v>367</v>
      </c>
      <c r="F274" s="13" t="s">
        <v>39</v>
      </c>
      <c r="G274" s="14"/>
      <c r="H274" s="15">
        <v>701.0</v>
      </c>
      <c r="I274" s="14"/>
      <c r="J274" s="15">
        <v>701.0</v>
      </c>
      <c r="K274" s="14"/>
      <c r="L274" s="14"/>
      <c r="M274" s="14">
        <v>410.0</v>
      </c>
      <c r="N274" s="16"/>
      <c r="O274" s="3">
        <f t="shared" si="1"/>
        <v>1111</v>
      </c>
      <c r="P274" s="56"/>
      <c r="Q274" s="18" t="s">
        <v>667</v>
      </c>
      <c r="R274" s="18" t="s">
        <v>379</v>
      </c>
      <c r="S274" s="19" t="s">
        <v>668</v>
      </c>
      <c r="T274" s="45" t="s">
        <v>1518</v>
      </c>
      <c r="U274" s="20"/>
      <c r="V274" s="20"/>
      <c r="W274" s="20"/>
      <c r="X274" s="20"/>
      <c r="Y274" s="20"/>
      <c r="Z274" s="20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</row>
    <row r="275" ht="17.25" customHeight="1">
      <c r="A275" s="8" t="s">
        <v>1824</v>
      </c>
      <c r="B275" s="9">
        <v>44831.0</v>
      </c>
      <c r="C275" s="68" t="s">
        <v>20</v>
      </c>
      <c r="D275" s="69" t="s">
        <v>669</v>
      </c>
      <c r="E275" s="12" t="s">
        <v>367</v>
      </c>
      <c r="F275" s="13" t="s">
        <v>39</v>
      </c>
      <c r="G275" s="14"/>
      <c r="H275" s="15">
        <v>420.0</v>
      </c>
      <c r="I275" s="14"/>
      <c r="J275" s="15">
        <v>420.0</v>
      </c>
      <c r="K275" s="14"/>
      <c r="L275" s="14"/>
      <c r="M275" s="14"/>
      <c r="N275" s="16"/>
      <c r="O275" s="3">
        <f t="shared" si="1"/>
        <v>420</v>
      </c>
      <c r="P275" s="56"/>
      <c r="Q275" s="18" t="s">
        <v>670</v>
      </c>
      <c r="R275" s="18" t="s">
        <v>379</v>
      </c>
      <c r="S275" s="19" t="s">
        <v>671</v>
      </c>
      <c r="T275" s="45" t="s">
        <v>1519</v>
      </c>
      <c r="U275" s="20"/>
      <c r="V275" s="20"/>
      <c r="W275" s="20"/>
      <c r="X275" s="20"/>
      <c r="Y275" s="20"/>
      <c r="Z275" s="20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</row>
    <row r="276" ht="17.25" customHeight="1">
      <c r="A276" s="8" t="s">
        <v>1824</v>
      </c>
      <c r="B276" s="9">
        <v>44861.0</v>
      </c>
      <c r="C276" s="68" t="s">
        <v>27</v>
      </c>
      <c r="D276" s="69" t="s">
        <v>672</v>
      </c>
      <c r="E276" s="12" t="s">
        <v>27</v>
      </c>
      <c r="F276" s="13" t="s">
        <v>39</v>
      </c>
      <c r="G276" s="14"/>
      <c r="H276" s="15">
        <v>439.0</v>
      </c>
      <c r="I276" s="14"/>
      <c r="J276" s="15">
        <v>439.0</v>
      </c>
      <c r="K276" s="14"/>
      <c r="L276" s="14"/>
      <c r="M276" s="14"/>
      <c r="N276" s="16"/>
      <c r="O276" s="3">
        <f t="shared" si="1"/>
        <v>439</v>
      </c>
      <c r="P276" s="56"/>
      <c r="Q276" s="18" t="s">
        <v>30</v>
      </c>
      <c r="R276" s="18" t="s">
        <v>446</v>
      </c>
      <c r="S276" s="19" t="s">
        <v>673</v>
      </c>
      <c r="T276" s="45"/>
      <c r="U276" s="20"/>
      <c r="V276" s="20"/>
      <c r="W276" s="20"/>
      <c r="X276" s="20"/>
      <c r="Y276" s="20"/>
      <c r="Z276" s="20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</row>
    <row r="277" ht="17.25" customHeight="1">
      <c r="A277" s="8" t="s">
        <v>1824</v>
      </c>
      <c r="B277" s="9">
        <v>44861.0</v>
      </c>
      <c r="C277" s="68" t="s">
        <v>20</v>
      </c>
      <c r="D277" s="69" t="s">
        <v>674</v>
      </c>
      <c r="E277" s="12" t="s">
        <v>367</v>
      </c>
      <c r="F277" s="13" t="s">
        <v>39</v>
      </c>
      <c r="G277" s="14"/>
      <c r="H277" s="15">
        <v>439.0</v>
      </c>
      <c r="I277" s="14"/>
      <c r="J277" s="15">
        <v>439.0</v>
      </c>
      <c r="K277" s="14"/>
      <c r="L277" s="14"/>
      <c r="M277" s="14"/>
      <c r="N277" s="16"/>
      <c r="O277" s="3">
        <f t="shared" si="1"/>
        <v>439</v>
      </c>
      <c r="P277" s="56"/>
      <c r="Q277" s="18" t="s">
        <v>503</v>
      </c>
      <c r="R277" s="18" t="s">
        <v>446</v>
      </c>
      <c r="S277" s="19" t="s">
        <v>675</v>
      </c>
      <c r="T277" s="45" t="s">
        <v>1520</v>
      </c>
      <c r="U277" s="20"/>
      <c r="V277" s="20"/>
      <c r="W277" s="20"/>
      <c r="X277" s="20"/>
      <c r="Y277" s="20"/>
      <c r="Z277" s="20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</row>
    <row r="278" ht="17.25" customHeight="1">
      <c r="A278" s="8" t="s">
        <v>1824</v>
      </c>
      <c r="B278" s="9">
        <v>44876.0</v>
      </c>
      <c r="C278" s="68" t="s">
        <v>20</v>
      </c>
      <c r="D278" s="69" t="s">
        <v>549</v>
      </c>
      <c r="E278" s="12" t="s">
        <v>367</v>
      </c>
      <c r="F278" s="13" t="s">
        <v>676</v>
      </c>
      <c r="G278" s="14"/>
      <c r="H278" s="15">
        <v>333.0</v>
      </c>
      <c r="I278" s="14"/>
      <c r="J278" s="15">
        <v>333.0</v>
      </c>
      <c r="K278" s="14"/>
      <c r="L278" s="14"/>
      <c r="M278" s="14"/>
      <c r="N278" s="16"/>
      <c r="O278" s="3">
        <f t="shared" si="1"/>
        <v>333</v>
      </c>
      <c r="P278" s="56"/>
      <c r="Q278" s="18" t="s">
        <v>34</v>
      </c>
      <c r="R278" s="18" t="s">
        <v>61</v>
      </c>
      <c r="S278" s="19" t="s">
        <v>551</v>
      </c>
      <c r="T278" s="45" t="s">
        <v>1475</v>
      </c>
      <c r="U278" s="20"/>
      <c r="V278" s="20"/>
      <c r="W278" s="20"/>
      <c r="X278" s="20"/>
      <c r="Y278" s="20"/>
      <c r="Z278" s="20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</row>
    <row r="279" ht="17.25" customHeight="1">
      <c r="A279" s="8" t="s">
        <v>1824</v>
      </c>
      <c r="B279" s="9">
        <v>44876.0</v>
      </c>
      <c r="C279" s="68" t="s">
        <v>20</v>
      </c>
      <c r="D279" s="69" t="s">
        <v>677</v>
      </c>
      <c r="E279" s="12" t="s">
        <v>367</v>
      </c>
      <c r="F279" s="13" t="s">
        <v>39</v>
      </c>
      <c r="G279" s="14"/>
      <c r="H279" s="15">
        <v>439.0</v>
      </c>
      <c r="I279" s="14"/>
      <c r="J279" s="15">
        <v>439.0</v>
      </c>
      <c r="K279" s="14"/>
      <c r="L279" s="14"/>
      <c r="M279" s="14"/>
      <c r="N279" s="16"/>
      <c r="O279" s="3">
        <f t="shared" si="1"/>
        <v>439</v>
      </c>
      <c r="P279" s="56"/>
      <c r="Q279" s="18" t="s">
        <v>34</v>
      </c>
      <c r="R279" s="18" t="s">
        <v>61</v>
      </c>
      <c r="S279" s="19" t="s">
        <v>678</v>
      </c>
      <c r="T279" s="45" t="s">
        <v>1521</v>
      </c>
      <c r="U279" s="20"/>
      <c r="V279" s="20"/>
      <c r="W279" s="20"/>
      <c r="X279" s="20"/>
      <c r="Y279" s="20"/>
      <c r="Z279" s="20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</row>
    <row r="280" ht="17.25" customHeight="1">
      <c r="A280" s="8" t="s">
        <v>1824</v>
      </c>
      <c r="B280" s="9">
        <v>44886.0</v>
      </c>
      <c r="C280" s="68" t="s">
        <v>20</v>
      </c>
      <c r="D280" s="69" t="s">
        <v>679</v>
      </c>
      <c r="E280" s="12" t="s">
        <v>367</v>
      </c>
      <c r="F280" s="13" t="s">
        <v>680</v>
      </c>
      <c r="G280" s="14"/>
      <c r="H280" s="15">
        <v>759.0</v>
      </c>
      <c r="I280" s="14"/>
      <c r="J280" s="15">
        <v>759.0</v>
      </c>
      <c r="K280" s="14"/>
      <c r="L280" s="14"/>
      <c r="M280" s="14"/>
      <c r="N280" s="16"/>
      <c r="O280" s="3">
        <f t="shared" si="1"/>
        <v>759</v>
      </c>
      <c r="P280" s="56"/>
      <c r="Q280" s="18" t="s">
        <v>196</v>
      </c>
      <c r="R280" s="18" t="s">
        <v>61</v>
      </c>
      <c r="S280" s="19" t="s">
        <v>681</v>
      </c>
      <c r="T280" s="45" t="s">
        <v>1522</v>
      </c>
      <c r="U280" s="20"/>
      <c r="V280" s="20"/>
      <c r="W280" s="20"/>
      <c r="X280" s="20"/>
      <c r="Y280" s="20"/>
      <c r="Z280" s="20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</row>
    <row r="281" ht="17.25" customHeight="1">
      <c r="A281" s="8" t="s">
        <v>1824</v>
      </c>
      <c r="B281" s="9">
        <v>44897.0</v>
      </c>
      <c r="C281" s="68" t="s">
        <v>27</v>
      </c>
      <c r="D281" s="69" t="s">
        <v>682</v>
      </c>
      <c r="E281" s="12" t="s">
        <v>27</v>
      </c>
      <c r="F281" s="13" t="s">
        <v>433</v>
      </c>
      <c r="G281" s="14"/>
      <c r="H281" s="15">
        <v>1240.0</v>
      </c>
      <c r="I281" s="14">
        <v>81.0</v>
      </c>
      <c r="J281" s="15">
        <v>1321.0</v>
      </c>
      <c r="K281" s="14"/>
      <c r="L281" s="14"/>
      <c r="M281" s="14"/>
      <c r="N281" s="16"/>
      <c r="O281" s="3">
        <f t="shared" si="1"/>
        <v>1321</v>
      </c>
      <c r="P281" s="56"/>
      <c r="Q281" s="18" t="s">
        <v>30</v>
      </c>
      <c r="R281" s="18" t="s">
        <v>213</v>
      </c>
      <c r="S281" s="19" t="s">
        <v>683</v>
      </c>
      <c r="T281" s="45"/>
      <c r="U281" s="20"/>
      <c r="V281" s="20"/>
      <c r="W281" s="20"/>
      <c r="X281" s="20"/>
      <c r="Y281" s="20"/>
      <c r="Z281" s="20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</row>
    <row r="282" ht="17.25" customHeight="1">
      <c r="A282" s="8" t="s">
        <v>1824</v>
      </c>
      <c r="B282" s="9">
        <v>44898.0</v>
      </c>
      <c r="C282" s="68" t="s">
        <v>20</v>
      </c>
      <c r="D282" s="69" t="s">
        <v>684</v>
      </c>
      <c r="E282" s="12" t="s">
        <v>367</v>
      </c>
      <c r="F282" s="13" t="s">
        <v>39</v>
      </c>
      <c r="G282" s="14"/>
      <c r="H282" s="15">
        <v>412.0</v>
      </c>
      <c r="I282" s="14">
        <v>27.0</v>
      </c>
      <c r="J282" s="15">
        <v>439.0</v>
      </c>
      <c r="K282" s="14"/>
      <c r="L282" s="14"/>
      <c r="M282" s="14"/>
      <c r="N282" s="16"/>
      <c r="O282" s="3">
        <f t="shared" si="1"/>
        <v>439</v>
      </c>
      <c r="P282" s="56"/>
      <c r="Q282" s="18" t="s">
        <v>34</v>
      </c>
      <c r="R282" s="18" t="s">
        <v>213</v>
      </c>
      <c r="S282" s="19" t="s">
        <v>685</v>
      </c>
      <c r="T282" s="45" t="s">
        <v>1523</v>
      </c>
      <c r="U282" s="20"/>
      <c r="V282" s="20"/>
      <c r="W282" s="20"/>
      <c r="X282" s="20"/>
      <c r="Y282" s="20"/>
      <c r="Z282" s="20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</row>
    <row r="283" ht="17.25" customHeight="1">
      <c r="A283" s="8" t="s">
        <v>1824</v>
      </c>
      <c r="B283" s="9">
        <v>44907.0</v>
      </c>
      <c r="C283" s="68" t="s">
        <v>20</v>
      </c>
      <c r="D283" s="69" t="s">
        <v>686</v>
      </c>
      <c r="E283" s="12" t="s">
        <v>367</v>
      </c>
      <c r="F283" s="13" t="s">
        <v>39</v>
      </c>
      <c r="G283" s="14"/>
      <c r="H283" s="15">
        <v>288.37</v>
      </c>
      <c r="I283" s="14">
        <v>19.0</v>
      </c>
      <c r="J283" s="15">
        <v>307.37</v>
      </c>
      <c r="K283" s="14"/>
      <c r="L283" s="14"/>
      <c r="M283" s="14"/>
      <c r="N283" s="16"/>
      <c r="O283" s="3">
        <f t="shared" si="1"/>
        <v>307.37</v>
      </c>
      <c r="P283" s="56"/>
      <c r="Q283" s="18" t="s">
        <v>34</v>
      </c>
      <c r="R283" s="18" t="s">
        <v>213</v>
      </c>
      <c r="S283" s="19" t="s">
        <v>687</v>
      </c>
      <c r="T283" s="45" t="s">
        <v>1524</v>
      </c>
      <c r="U283" s="20"/>
      <c r="V283" s="20"/>
      <c r="W283" s="20"/>
      <c r="X283" s="20"/>
      <c r="Y283" s="20"/>
      <c r="Z283" s="20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</row>
    <row r="284" ht="17.25" customHeight="1">
      <c r="A284" s="8" t="s">
        <v>1824</v>
      </c>
      <c r="B284" s="9">
        <v>44937.0</v>
      </c>
      <c r="C284" s="68" t="s">
        <v>20</v>
      </c>
      <c r="D284" s="69" t="s">
        <v>688</v>
      </c>
      <c r="E284" s="12" t="s">
        <v>367</v>
      </c>
      <c r="F284" s="13" t="s">
        <v>680</v>
      </c>
      <c r="G284" s="14">
        <v>4000.0</v>
      </c>
      <c r="H284" s="15">
        <v>759.0</v>
      </c>
      <c r="I284" s="14"/>
      <c r="J284" s="15">
        <v>759.0</v>
      </c>
      <c r="K284" s="14"/>
      <c r="L284" s="14"/>
      <c r="M284" s="14">
        <v>410.0</v>
      </c>
      <c r="N284" s="16"/>
      <c r="O284" s="3">
        <f t="shared" si="1"/>
        <v>1169</v>
      </c>
      <c r="P284" s="56"/>
      <c r="Q284" s="18" t="s">
        <v>30</v>
      </c>
      <c r="R284" s="18" t="s">
        <v>519</v>
      </c>
      <c r="S284" s="19" t="s">
        <v>689</v>
      </c>
      <c r="T284" s="45" t="s">
        <v>1525</v>
      </c>
      <c r="U284" s="20"/>
      <c r="V284" s="20"/>
      <c r="W284" s="20"/>
      <c r="X284" s="20"/>
      <c r="Y284" s="20"/>
      <c r="Z284" s="20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</row>
    <row r="285" ht="17.25" customHeight="1">
      <c r="A285" s="8" t="s">
        <v>1824</v>
      </c>
      <c r="B285" s="9">
        <v>44942.0</v>
      </c>
      <c r="C285" s="68" t="s">
        <v>20</v>
      </c>
      <c r="D285" s="69" t="s">
        <v>690</v>
      </c>
      <c r="E285" s="12" t="s">
        <v>367</v>
      </c>
      <c r="F285" s="13" t="s">
        <v>39</v>
      </c>
      <c r="G285" s="14">
        <v>2000.0</v>
      </c>
      <c r="H285" s="15">
        <v>401.0</v>
      </c>
      <c r="I285" s="14"/>
      <c r="J285" s="15">
        <v>401.0</v>
      </c>
      <c r="K285" s="14"/>
      <c r="L285" s="14"/>
      <c r="M285" s="14"/>
      <c r="N285" s="16"/>
      <c r="O285" s="3">
        <f t="shared" si="1"/>
        <v>401</v>
      </c>
      <c r="P285" s="56"/>
      <c r="Q285" s="18" t="s">
        <v>34</v>
      </c>
      <c r="R285" s="18" t="s">
        <v>519</v>
      </c>
      <c r="S285" s="19" t="s">
        <v>691</v>
      </c>
      <c r="T285" s="45" t="s">
        <v>1526</v>
      </c>
      <c r="U285" s="20"/>
      <c r="V285" s="20"/>
      <c r="W285" s="20"/>
      <c r="X285" s="20"/>
      <c r="Y285" s="20"/>
      <c r="Z285" s="20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</row>
    <row r="286" ht="17.25" customHeight="1">
      <c r="A286" s="8" t="s">
        <v>1824</v>
      </c>
      <c r="B286" s="9">
        <v>44954.0</v>
      </c>
      <c r="C286" s="68" t="s">
        <v>20</v>
      </c>
      <c r="D286" s="69" t="s">
        <v>694</v>
      </c>
      <c r="E286" s="12" t="s">
        <v>100</v>
      </c>
      <c r="F286" s="13" t="s">
        <v>680</v>
      </c>
      <c r="G286" s="14">
        <v>3200.0</v>
      </c>
      <c r="H286" s="15">
        <v>712.0</v>
      </c>
      <c r="I286" s="14"/>
      <c r="J286" s="15">
        <v>712.0</v>
      </c>
      <c r="K286" s="14"/>
      <c r="L286" s="14"/>
      <c r="M286" s="14"/>
      <c r="N286" s="16"/>
      <c r="O286" s="3">
        <f t="shared" si="1"/>
        <v>712</v>
      </c>
      <c r="P286" s="56"/>
      <c r="Q286" s="18" t="s">
        <v>125</v>
      </c>
      <c r="R286" s="18" t="s">
        <v>547</v>
      </c>
      <c r="S286" s="19" t="s">
        <v>695</v>
      </c>
      <c r="T286" s="45" t="s">
        <v>1528</v>
      </c>
      <c r="U286" s="20"/>
      <c r="V286" s="20"/>
      <c r="W286" s="20"/>
      <c r="X286" s="20"/>
      <c r="Y286" s="20"/>
      <c r="Z286" s="20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</row>
    <row r="287" ht="17.25" customHeight="1">
      <c r="A287" s="8" t="s">
        <v>1824</v>
      </c>
      <c r="B287" s="9">
        <v>44960.0</v>
      </c>
      <c r="C287" s="68" t="s">
        <v>20</v>
      </c>
      <c r="D287" s="69" t="s">
        <v>696</v>
      </c>
      <c r="E287" s="12" t="s">
        <v>367</v>
      </c>
      <c r="F287" s="13" t="s">
        <v>39</v>
      </c>
      <c r="G287" s="14">
        <v>0.0</v>
      </c>
      <c r="H287" s="15">
        <v>400.0</v>
      </c>
      <c r="I287" s="14"/>
      <c r="J287" s="15">
        <v>400.0</v>
      </c>
      <c r="K287" s="14"/>
      <c r="L287" s="14"/>
      <c r="M287" s="14"/>
      <c r="N287" s="16"/>
      <c r="O287" s="3">
        <f t="shared" si="1"/>
        <v>400</v>
      </c>
      <c r="P287" s="56"/>
      <c r="Q287" s="18" t="s">
        <v>213</v>
      </c>
      <c r="R287" s="18" t="s">
        <v>550</v>
      </c>
      <c r="S287" s="19" t="s">
        <v>697</v>
      </c>
      <c r="T287" s="45" t="s">
        <v>1529</v>
      </c>
      <c r="U287" s="20"/>
      <c r="V287" s="20"/>
      <c r="W287" s="20"/>
      <c r="X287" s="20"/>
      <c r="Y287" s="20"/>
      <c r="Z287" s="20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</row>
    <row r="288" ht="17.25" customHeight="1">
      <c r="A288" s="8" t="s">
        <v>1824</v>
      </c>
      <c r="B288" s="9">
        <v>44960.0</v>
      </c>
      <c r="C288" s="68" t="s">
        <v>20</v>
      </c>
      <c r="D288" s="69" t="s">
        <v>698</v>
      </c>
      <c r="E288" s="12" t="s">
        <v>367</v>
      </c>
      <c r="F288" s="13" t="s">
        <v>39</v>
      </c>
      <c r="G288" s="14">
        <v>3000.0</v>
      </c>
      <c r="H288" s="15">
        <v>1092.0</v>
      </c>
      <c r="I288" s="14"/>
      <c r="J288" s="15">
        <v>1092.0</v>
      </c>
      <c r="K288" s="14"/>
      <c r="L288" s="14"/>
      <c r="M288" s="14"/>
      <c r="N288" s="16"/>
      <c r="O288" s="3">
        <f t="shared" si="1"/>
        <v>1092</v>
      </c>
      <c r="P288" s="56"/>
      <c r="Q288" s="18" t="s">
        <v>446</v>
      </c>
      <c r="R288" s="18" t="s">
        <v>550</v>
      </c>
      <c r="S288" s="19" t="s">
        <v>699</v>
      </c>
      <c r="T288" s="45" t="s">
        <v>1530</v>
      </c>
      <c r="U288" s="20"/>
      <c r="V288" s="20"/>
      <c r="W288" s="20"/>
      <c r="X288" s="20"/>
      <c r="Y288" s="20"/>
      <c r="Z288" s="20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</row>
    <row r="289" ht="17.25" customHeight="1">
      <c r="A289" s="8" t="s">
        <v>1824</v>
      </c>
      <c r="B289" s="9">
        <v>44966.0</v>
      </c>
      <c r="C289" s="68" t="s">
        <v>27</v>
      </c>
      <c r="D289" s="69" t="s">
        <v>700</v>
      </c>
      <c r="E289" s="12" t="s">
        <v>27</v>
      </c>
      <c r="F289" s="13" t="s">
        <v>680</v>
      </c>
      <c r="G289" s="14">
        <v>4000.0</v>
      </c>
      <c r="H289" s="15">
        <v>712.0</v>
      </c>
      <c r="I289" s="14"/>
      <c r="J289" s="15">
        <v>712.0</v>
      </c>
      <c r="K289" s="14"/>
      <c r="L289" s="14"/>
      <c r="M289" s="14"/>
      <c r="N289" s="16"/>
      <c r="O289" s="3">
        <f t="shared" si="1"/>
        <v>712</v>
      </c>
      <c r="P289" s="56"/>
      <c r="Q289" s="18" t="s">
        <v>30</v>
      </c>
      <c r="R289" s="18" t="s">
        <v>557</v>
      </c>
      <c r="S289" s="19" t="s">
        <v>701</v>
      </c>
      <c r="T289" s="45"/>
      <c r="U289" s="20"/>
      <c r="V289" s="20"/>
      <c r="W289" s="20"/>
      <c r="X289" s="20"/>
      <c r="Y289" s="20"/>
      <c r="Z289" s="20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</row>
    <row r="290" ht="17.25" customHeight="1">
      <c r="A290" s="8" t="s">
        <v>1824</v>
      </c>
      <c r="B290" s="9">
        <v>44988.0</v>
      </c>
      <c r="C290" s="68" t="s">
        <v>20</v>
      </c>
      <c r="D290" s="69" t="s">
        <v>702</v>
      </c>
      <c r="E290" s="12" t="s">
        <v>367</v>
      </c>
      <c r="F290" s="13" t="s">
        <v>680</v>
      </c>
      <c r="G290" s="14">
        <v>3200.0</v>
      </c>
      <c r="H290" s="15">
        <v>759.0</v>
      </c>
      <c r="I290" s="14"/>
      <c r="J290" s="15">
        <v>759.0</v>
      </c>
      <c r="K290" s="14"/>
      <c r="L290" s="14"/>
      <c r="M290" s="14"/>
      <c r="N290" s="16"/>
      <c r="O290" s="3">
        <f t="shared" si="1"/>
        <v>759</v>
      </c>
      <c r="P290" s="56"/>
      <c r="Q290" s="18" t="s">
        <v>213</v>
      </c>
      <c r="R290" s="18" t="s">
        <v>570</v>
      </c>
      <c r="S290" s="19" t="s">
        <v>703</v>
      </c>
      <c r="T290" s="45" t="s">
        <v>1531</v>
      </c>
      <c r="U290" s="20"/>
      <c r="V290" s="20"/>
      <c r="W290" s="20"/>
      <c r="X290" s="20"/>
      <c r="Y290" s="20"/>
      <c r="Z290" s="20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</row>
    <row r="291" ht="17.25" customHeight="1">
      <c r="A291" s="8" t="s">
        <v>1824</v>
      </c>
      <c r="B291" s="9">
        <v>45000.0</v>
      </c>
      <c r="C291" s="68" t="s">
        <v>20</v>
      </c>
      <c r="D291" s="69" t="s">
        <v>704</v>
      </c>
      <c r="E291" s="12" t="s">
        <v>367</v>
      </c>
      <c r="F291" s="13" t="s">
        <v>39</v>
      </c>
      <c r="G291" s="14">
        <v>7000.0</v>
      </c>
      <c r="H291" s="15">
        <v>2766.0</v>
      </c>
      <c r="I291" s="14"/>
      <c r="J291" s="15">
        <v>2766.0</v>
      </c>
      <c r="K291" s="14"/>
      <c r="L291" s="14"/>
      <c r="M291" s="14">
        <v>1.0</v>
      </c>
      <c r="N291" s="16"/>
      <c r="O291" s="3">
        <f t="shared" si="1"/>
        <v>2767</v>
      </c>
      <c r="P291" s="56"/>
      <c r="Q291" s="18" t="s">
        <v>510</v>
      </c>
      <c r="R291" s="18" t="s">
        <v>570</v>
      </c>
      <c r="S291" s="19" t="s">
        <v>705</v>
      </c>
      <c r="T291" s="45" t="s">
        <v>1532</v>
      </c>
      <c r="U291" s="20"/>
      <c r="V291" s="20"/>
      <c r="W291" s="20"/>
      <c r="X291" s="20"/>
      <c r="Y291" s="20"/>
      <c r="Z291" s="20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</row>
    <row r="292" ht="17.25" customHeight="1">
      <c r="A292" s="8" t="s">
        <v>1824</v>
      </c>
      <c r="B292" s="9">
        <v>45001.0</v>
      </c>
      <c r="C292" s="68" t="s">
        <v>20</v>
      </c>
      <c r="D292" s="69" t="s">
        <v>706</v>
      </c>
      <c r="E292" s="12" t="s">
        <v>367</v>
      </c>
      <c r="F292" s="13" t="s">
        <v>433</v>
      </c>
      <c r="G292" s="14">
        <v>14000.0</v>
      </c>
      <c r="H292" s="15">
        <v>3904.0</v>
      </c>
      <c r="I292" s="14"/>
      <c r="J292" s="15">
        <v>3904.0</v>
      </c>
      <c r="K292" s="14"/>
      <c r="L292" s="14"/>
      <c r="M292" s="14"/>
      <c r="N292" s="16"/>
      <c r="O292" s="3">
        <f t="shared" si="1"/>
        <v>3904</v>
      </c>
      <c r="P292" s="56"/>
      <c r="Q292" s="18" t="s">
        <v>34</v>
      </c>
      <c r="R292" s="18" t="s">
        <v>570</v>
      </c>
      <c r="S292" s="19" t="s">
        <v>707</v>
      </c>
      <c r="T292" s="45" t="s">
        <v>1533</v>
      </c>
      <c r="U292" s="20"/>
      <c r="V292" s="20"/>
      <c r="W292" s="20"/>
      <c r="X292" s="20"/>
      <c r="Y292" s="20"/>
      <c r="Z292" s="20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</row>
    <row r="293" ht="17.25" customHeight="1">
      <c r="A293" s="8" t="s">
        <v>1824</v>
      </c>
      <c r="B293" s="9">
        <v>45001.0</v>
      </c>
      <c r="C293" s="68" t="s">
        <v>20</v>
      </c>
      <c r="D293" s="69" t="s">
        <v>708</v>
      </c>
      <c r="E293" s="12" t="s">
        <v>367</v>
      </c>
      <c r="F293" s="13" t="s">
        <v>680</v>
      </c>
      <c r="G293" s="14">
        <v>4000.0</v>
      </c>
      <c r="H293" s="15">
        <v>759.0</v>
      </c>
      <c r="I293" s="14"/>
      <c r="J293" s="15">
        <v>759.0</v>
      </c>
      <c r="K293" s="14"/>
      <c r="L293" s="14"/>
      <c r="M293" s="14"/>
      <c r="N293" s="16"/>
      <c r="O293" s="3">
        <f t="shared" si="1"/>
        <v>759</v>
      </c>
      <c r="P293" s="56"/>
      <c r="Q293" s="18" t="s">
        <v>34</v>
      </c>
      <c r="R293" s="18" t="s">
        <v>570</v>
      </c>
      <c r="S293" s="19" t="s">
        <v>709</v>
      </c>
      <c r="T293" s="45" t="s">
        <v>1534</v>
      </c>
      <c r="U293" s="20"/>
      <c r="V293" s="20"/>
      <c r="W293" s="20"/>
      <c r="X293" s="20"/>
      <c r="Y293" s="20"/>
      <c r="Z293" s="20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</row>
    <row r="294" ht="17.25" customHeight="1">
      <c r="A294" s="8" t="s">
        <v>1824</v>
      </c>
      <c r="B294" s="9">
        <v>45006.0</v>
      </c>
      <c r="C294" s="68" t="s">
        <v>20</v>
      </c>
      <c r="D294" s="69" t="s">
        <v>710</v>
      </c>
      <c r="E294" s="12" t="s">
        <v>367</v>
      </c>
      <c r="F294" s="13" t="s">
        <v>680</v>
      </c>
      <c r="G294" s="14">
        <v>4000.0</v>
      </c>
      <c r="H294" s="15">
        <v>759.0</v>
      </c>
      <c r="I294" s="14"/>
      <c r="J294" s="15">
        <v>759.0</v>
      </c>
      <c r="K294" s="14"/>
      <c r="L294" s="14"/>
      <c r="M294" s="14">
        <v>410.0</v>
      </c>
      <c r="N294" s="16"/>
      <c r="O294" s="3">
        <f t="shared" si="1"/>
        <v>1169</v>
      </c>
      <c r="P294" s="56"/>
      <c r="Q294" s="18" t="s">
        <v>30</v>
      </c>
      <c r="R294" s="18" t="s">
        <v>570</v>
      </c>
      <c r="S294" s="19" t="s">
        <v>711</v>
      </c>
      <c r="T294" s="45" t="s">
        <v>1535</v>
      </c>
      <c r="U294" s="20"/>
      <c r="V294" s="20"/>
      <c r="W294" s="20"/>
      <c r="X294" s="20"/>
      <c r="Y294" s="20"/>
      <c r="Z294" s="20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</row>
    <row r="295" ht="17.25" customHeight="1">
      <c r="A295" s="8" t="s">
        <v>1824</v>
      </c>
      <c r="B295" s="9">
        <v>45013.0</v>
      </c>
      <c r="C295" s="68" t="s">
        <v>20</v>
      </c>
      <c r="D295" s="69" t="s">
        <v>712</v>
      </c>
      <c r="E295" s="12" t="s">
        <v>367</v>
      </c>
      <c r="F295" s="13" t="s">
        <v>23</v>
      </c>
      <c r="G295" s="14">
        <v>11400.0</v>
      </c>
      <c r="H295" s="15">
        <v>1650.0</v>
      </c>
      <c r="I295" s="14"/>
      <c r="J295" s="15">
        <v>1650.0</v>
      </c>
      <c r="K295" s="14"/>
      <c r="L295" s="14"/>
      <c r="M295" s="14"/>
      <c r="N295" s="16"/>
      <c r="O295" s="3">
        <f t="shared" si="1"/>
        <v>1650</v>
      </c>
      <c r="P295" s="56"/>
      <c r="Q295" s="18" t="s">
        <v>30</v>
      </c>
      <c r="R295" s="18" t="s">
        <v>570</v>
      </c>
      <c r="S295" s="19" t="s">
        <v>713</v>
      </c>
      <c r="T295" s="45" t="s">
        <v>1536</v>
      </c>
      <c r="U295" s="20"/>
      <c r="V295" s="20"/>
      <c r="W295" s="20"/>
      <c r="X295" s="20"/>
      <c r="Y295" s="20"/>
      <c r="Z295" s="20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</row>
    <row r="296" ht="17.25" customHeight="1">
      <c r="A296" s="8" t="s">
        <v>1824</v>
      </c>
      <c r="B296" s="9">
        <v>45015.0</v>
      </c>
      <c r="C296" s="68" t="s">
        <v>20</v>
      </c>
      <c r="D296" s="69" t="s">
        <v>714</v>
      </c>
      <c r="E296" s="12" t="s">
        <v>367</v>
      </c>
      <c r="F296" s="13" t="s">
        <v>680</v>
      </c>
      <c r="G296" s="14">
        <v>3200.0</v>
      </c>
      <c r="H296" s="15">
        <v>604.0</v>
      </c>
      <c r="I296" s="14"/>
      <c r="J296" s="15">
        <v>604.0</v>
      </c>
      <c r="K296" s="14"/>
      <c r="L296" s="14"/>
      <c r="M296" s="14"/>
      <c r="N296" s="16"/>
      <c r="O296" s="3">
        <f t="shared" si="1"/>
        <v>604</v>
      </c>
      <c r="P296" s="56"/>
      <c r="Q296" s="18" t="s">
        <v>510</v>
      </c>
      <c r="R296" s="18" t="s">
        <v>570</v>
      </c>
      <c r="S296" s="19">
        <v>5.7157691000159E13</v>
      </c>
      <c r="T296" s="45" t="s">
        <v>1537</v>
      </c>
      <c r="U296" s="20"/>
      <c r="V296" s="20"/>
      <c r="W296" s="20"/>
      <c r="X296" s="20"/>
      <c r="Y296" s="20"/>
      <c r="Z296" s="20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</row>
    <row r="297" ht="17.25" customHeight="1">
      <c r="A297" s="8" t="s">
        <v>1824</v>
      </c>
      <c r="B297" s="9">
        <v>44035.0</v>
      </c>
      <c r="C297" s="68" t="s">
        <v>27</v>
      </c>
      <c r="D297" s="69" t="s">
        <v>716</v>
      </c>
      <c r="E297" s="12" t="s">
        <v>367</v>
      </c>
      <c r="F297" s="13" t="s">
        <v>29</v>
      </c>
      <c r="G297" s="14"/>
      <c r="H297" s="15">
        <v>293.0</v>
      </c>
      <c r="I297" s="14"/>
      <c r="J297" s="15">
        <v>293.0</v>
      </c>
      <c r="K297" s="14"/>
      <c r="L297" s="14"/>
      <c r="M297" s="14"/>
      <c r="N297" s="16"/>
      <c r="O297" s="3">
        <f t="shared" si="1"/>
        <v>293</v>
      </c>
      <c r="P297" s="56"/>
      <c r="Q297" s="18" t="s">
        <v>61</v>
      </c>
      <c r="R297" s="18" t="s">
        <v>454</v>
      </c>
      <c r="S297" s="19" t="s">
        <v>717</v>
      </c>
      <c r="T297" s="45" t="s">
        <v>1538</v>
      </c>
      <c r="U297" s="20"/>
      <c r="V297" s="20"/>
      <c r="W297" s="20"/>
      <c r="X297" s="20"/>
      <c r="Y297" s="20"/>
      <c r="Z297" s="20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</row>
    <row r="298" ht="17.25" customHeight="1">
      <c r="A298" s="8" t="s">
        <v>1824</v>
      </c>
      <c r="B298" s="9">
        <v>45021.0</v>
      </c>
      <c r="C298" s="68" t="s">
        <v>20</v>
      </c>
      <c r="D298" s="69" t="s">
        <v>718</v>
      </c>
      <c r="E298" s="12" t="s">
        <v>367</v>
      </c>
      <c r="F298" s="13" t="s">
        <v>680</v>
      </c>
      <c r="G298" s="14">
        <v>4000.0</v>
      </c>
      <c r="H298" s="15">
        <v>759.0</v>
      </c>
      <c r="I298" s="14"/>
      <c r="J298" s="15">
        <v>759.0</v>
      </c>
      <c r="K298" s="14"/>
      <c r="L298" s="14"/>
      <c r="M298" s="14"/>
      <c r="N298" s="16"/>
      <c r="O298" s="3">
        <f t="shared" si="1"/>
        <v>759</v>
      </c>
      <c r="P298" s="56"/>
      <c r="Q298" s="18" t="s">
        <v>446</v>
      </c>
      <c r="R298" s="18" t="s">
        <v>25</v>
      </c>
      <c r="S298" s="19" t="s">
        <v>719</v>
      </c>
      <c r="T298" s="45" t="s">
        <v>1539</v>
      </c>
      <c r="U298" s="20"/>
      <c r="V298" s="20"/>
      <c r="W298" s="20"/>
      <c r="X298" s="20"/>
      <c r="Y298" s="20"/>
      <c r="Z298" s="20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</row>
    <row r="299" ht="17.25" customHeight="1">
      <c r="A299" s="8" t="s">
        <v>1824</v>
      </c>
      <c r="B299" s="9">
        <v>45022.0</v>
      </c>
      <c r="C299" s="68" t="s">
        <v>20</v>
      </c>
      <c r="D299" s="69" t="s">
        <v>720</v>
      </c>
      <c r="E299" s="12" t="s">
        <v>367</v>
      </c>
      <c r="F299" s="13" t="s">
        <v>680</v>
      </c>
      <c r="G299" s="14">
        <v>3200.0</v>
      </c>
      <c r="H299" s="15">
        <v>724.0</v>
      </c>
      <c r="I299" s="14"/>
      <c r="J299" s="15">
        <v>724.0</v>
      </c>
      <c r="K299" s="14"/>
      <c r="L299" s="14"/>
      <c r="M299" s="14">
        <v>359.0</v>
      </c>
      <c r="N299" s="16"/>
      <c r="O299" s="3">
        <f t="shared" si="1"/>
        <v>1083</v>
      </c>
      <c r="P299" s="56"/>
      <c r="Q299" s="18" t="s">
        <v>196</v>
      </c>
      <c r="R299" s="18" t="s">
        <v>25</v>
      </c>
      <c r="S299" s="19" t="s">
        <v>721</v>
      </c>
      <c r="T299" s="45" t="s">
        <v>1540</v>
      </c>
      <c r="U299" s="20"/>
      <c r="V299" s="20"/>
      <c r="W299" s="20"/>
      <c r="X299" s="20"/>
      <c r="Y299" s="20"/>
      <c r="Z299" s="20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</row>
    <row r="300" ht="17.25" customHeight="1">
      <c r="A300" s="8" t="s">
        <v>1824</v>
      </c>
      <c r="B300" s="9">
        <v>44383.0</v>
      </c>
      <c r="C300" s="68" t="s">
        <v>27</v>
      </c>
      <c r="D300" s="69" t="s">
        <v>722</v>
      </c>
      <c r="E300" s="12" t="s">
        <v>27</v>
      </c>
      <c r="F300" s="13" t="s">
        <v>29</v>
      </c>
      <c r="G300" s="14"/>
      <c r="H300" s="15">
        <v>268.0</v>
      </c>
      <c r="I300" s="14"/>
      <c r="J300" s="15">
        <v>268.0</v>
      </c>
      <c r="K300" s="14"/>
      <c r="L300" s="14"/>
      <c r="M300" s="14"/>
      <c r="N300" s="16"/>
      <c r="O300" s="3">
        <f t="shared" si="1"/>
        <v>268</v>
      </c>
      <c r="P300" s="56"/>
      <c r="Q300" s="18" t="s">
        <v>30</v>
      </c>
      <c r="R300" s="18" t="s">
        <v>622</v>
      </c>
      <c r="S300" s="19" t="s">
        <v>723</v>
      </c>
      <c r="T300" s="45"/>
      <c r="U300" s="20"/>
      <c r="V300" s="20"/>
      <c r="W300" s="20"/>
      <c r="X300" s="20"/>
      <c r="Y300" s="20"/>
      <c r="Z300" s="20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</row>
    <row r="301" ht="17.25" customHeight="1">
      <c r="A301" s="8" t="s">
        <v>1824</v>
      </c>
      <c r="B301" s="9">
        <v>45048.0</v>
      </c>
      <c r="C301" s="68" t="s">
        <v>20</v>
      </c>
      <c r="D301" s="69" t="s">
        <v>724</v>
      </c>
      <c r="E301" s="12" t="s">
        <v>367</v>
      </c>
      <c r="F301" s="13" t="s">
        <v>680</v>
      </c>
      <c r="G301" s="14">
        <v>2500.0</v>
      </c>
      <c r="H301" s="15">
        <v>786.0</v>
      </c>
      <c r="I301" s="14"/>
      <c r="J301" s="15">
        <v>786.0</v>
      </c>
      <c r="K301" s="14"/>
      <c r="L301" s="14">
        <v>720.0</v>
      </c>
      <c r="M301" s="14">
        <v>410.0</v>
      </c>
      <c r="N301" s="16"/>
      <c r="O301" s="3">
        <f t="shared" si="1"/>
        <v>1916</v>
      </c>
      <c r="P301" s="56"/>
      <c r="Q301" s="18" t="s">
        <v>196</v>
      </c>
      <c r="R301" s="18" t="s">
        <v>93</v>
      </c>
      <c r="S301" s="19" t="s">
        <v>725</v>
      </c>
      <c r="T301" s="45" t="s">
        <v>1541</v>
      </c>
      <c r="U301" s="20"/>
      <c r="V301" s="20"/>
      <c r="W301" s="20"/>
      <c r="X301" s="20"/>
      <c r="Y301" s="20"/>
      <c r="Z301" s="20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</row>
    <row r="302" ht="17.25" customHeight="1">
      <c r="A302" s="8" t="s">
        <v>1824</v>
      </c>
      <c r="B302" s="9">
        <v>45049.0</v>
      </c>
      <c r="C302" s="68" t="s">
        <v>20</v>
      </c>
      <c r="D302" s="69" t="s">
        <v>726</v>
      </c>
      <c r="E302" s="12" t="s">
        <v>367</v>
      </c>
      <c r="F302" s="13" t="s">
        <v>680</v>
      </c>
      <c r="G302" s="14">
        <v>3000.0</v>
      </c>
      <c r="H302" s="15">
        <v>751.0</v>
      </c>
      <c r="I302" s="14"/>
      <c r="J302" s="15">
        <v>751.0</v>
      </c>
      <c r="K302" s="14"/>
      <c r="L302" s="14"/>
      <c r="M302" s="14">
        <v>359.0</v>
      </c>
      <c r="N302" s="16"/>
      <c r="O302" s="3">
        <f t="shared" si="1"/>
        <v>1110</v>
      </c>
      <c r="P302" s="56"/>
      <c r="Q302" s="18" t="s">
        <v>30</v>
      </c>
      <c r="R302" s="18" t="s">
        <v>93</v>
      </c>
      <c r="S302" s="19" t="s">
        <v>727</v>
      </c>
      <c r="T302" s="45" t="s">
        <v>1542</v>
      </c>
      <c r="U302" s="20"/>
      <c r="V302" s="20"/>
      <c r="W302" s="20"/>
      <c r="X302" s="20"/>
      <c r="Y302" s="20"/>
      <c r="Z302" s="20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</row>
    <row r="303" ht="17.25" customHeight="1">
      <c r="A303" s="8" t="s">
        <v>1824</v>
      </c>
      <c r="B303" s="9">
        <v>45051.0</v>
      </c>
      <c r="C303" s="68" t="s">
        <v>20</v>
      </c>
      <c r="D303" s="69" t="s">
        <v>728</v>
      </c>
      <c r="E303" s="12" t="s">
        <v>367</v>
      </c>
      <c r="F303" s="13" t="s">
        <v>680</v>
      </c>
      <c r="G303" s="14">
        <v>4000.0</v>
      </c>
      <c r="H303" s="15">
        <v>786.0</v>
      </c>
      <c r="I303" s="14"/>
      <c r="J303" s="15">
        <v>786.0</v>
      </c>
      <c r="K303" s="14"/>
      <c r="L303" s="14"/>
      <c r="M303" s="14"/>
      <c r="N303" s="16"/>
      <c r="O303" s="3">
        <f t="shared" si="1"/>
        <v>786</v>
      </c>
      <c r="P303" s="56"/>
      <c r="Q303" s="18" t="s">
        <v>213</v>
      </c>
      <c r="R303" s="18" t="s">
        <v>93</v>
      </c>
      <c r="S303" s="19" t="s">
        <v>729</v>
      </c>
      <c r="T303" s="45" t="s">
        <v>1543</v>
      </c>
      <c r="U303" s="20"/>
      <c r="V303" s="20"/>
      <c r="W303" s="20"/>
      <c r="X303" s="20"/>
      <c r="Y303" s="20"/>
      <c r="Z303" s="20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</row>
    <row r="304" ht="17.25" customHeight="1">
      <c r="A304" s="8" t="s">
        <v>1824</v>
      </c>
      <c r="B304" s="9">
        <v>45062.0</v>
      </c>
      <c r="C304" s="68" t="s">
        <v>20</v>
      </c>
      <c r="D304" s="69" t="s">
        <v>730</v>
      </c>
      <c r="E304" s="12" t="s">
        <v>367</v>
      </c>
      <c r="F304" s="13" t="s">
        <v>680</v>
      </c>
      <c r="G304" s="14">
        <v>2500.0</v>
      </c>
      <c r="H304" s="15">
        <v>786.0</v>
      </c>
      <c r="I304" s="14"/>
      <c r="J304" s="15">
        <v>786.0</v>
      </c>
      <c r="K304" s="14"/>
      <c r="L304" s="14"/>
      <c r="M304" s="14"/>
      <c r="N304" s="16"/>
      <c r="O304" s="3">
        <f t="shared" si="1"/>
        <v>786</v>
      </c>
      <c r="P304" s="56"/>
      <c r="Q304" s="18" t="s">
        <v>24</v>
      </c>
      <c r="R304" s="18" t="s">
        <v>93</v>
      </c>
      <c r="S304" s="19" t="s">
        <v>731</v>
      </c>
      <c r="T304" s="45" t="s">
        <v>1544</v>
      </c>
      <c r="U304" s="20"/>
      <c r="V304" s="20"/>
      <c r="W304" s="20"/>
      <c r="X304" s="20"/>
      <c r="Y304" s="20"/>
      <c r="Z304" s="20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</row>
    <row r="305" ht="17.25" customHeight="1">
      <c r="A305" s="8" t="s">
        <v>1824</v>
      </c>
      <c r="B305" s="9">
        <v>45062.0</v>
      </c>
      <c r="C305" s="68" t="s">
        <v>20</v>
      </c>
      <c r="D305" s="69" t="s">
        <v>732</v>
      </c>
      <c r="E305" s="12" t="s">
        <v>367</v>
      </c>
      <c r="F305" s="13" t="s">
        <v>345</v>
      </c>
      <c r="G305" s="14">
        <v>4000.0</v>
      </c>
      <c r="H305" s="15">
        <v>724.0</v>
      </c>
      <c r="I305" s="14"/>
      <c r="J305" s="15">
        <v>724.0</v>
      </c>
      <c r="K305" s="14"/>
      <c r="L305" s="14">
        <v>960.0</v>
      </c>
      <c r="M305" s="14"/>
      <c r="N305" s="16"/>
      <c r="O305" s="3">
        <f t="shared" si="1"/>
        <v>1684</v>
      </c>
      <c r="P305" s="56"/>
      <c r="Q305" s="18" t="s">
        <v>733</v>
      </c>
      <c r="R305" s="18" t="s">
        <v>93</v>
      </c>
      <c r="S305" s="19" t="s">
        <v>734</v>
      </c>
      <c r="T305" s="45" t="s">
        <v>1545</v>
      </c>
      <c r="U305" s="20"/>
      <c r="V305" s="20"/>
      <c r="W305" s="20"/>
      <c r="X305" s="20"/>
      <c r="Y305" s="20"/>
      <c r="Z305" s="20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</row>
    <row r="306" ht="17.25" customHeight="1">
      <c r="A306" s="8" t="s">
        <v>1824</v>
      </c>
      <c r="B306" s="9">
        <v>45064.0</v>
      </c>
      <c r="C306" s="68" t="s">
        <v>20</v>
      </c>
      <c r="D306" s="69" t="s">
        <v>1216</v>
      </c>
      <c r="E306" s="12" t="s">
        <v>367</v>
      </c>
      <c r="F306" s="13" t="s">
        <v>680</v>
      </c>
      <c r="G306" s="14">
        <v>680.0</v>
      </c>
      <c r="H306" s="15">
        <v>786.0</v>
      </c>
      <c r="I306" s="14"/>
      <c r="J306" s="15">
        <v>786.0</v>
      </c>
      <c r="K306" s="14"/>
      <c r="L306" s="14"/>
      <c r="M306" s="14"/>
      <c r="N306" s="16"/>
      <c r="O306" s="3">
        <f t="shared" si="1"/>
        <v>786</v>
      </c>
      <c r="P306" s="56"/>
      <c r="Q306" s="18" t="s">
        <v>30</v>
      </c>
      <c r="R306" s="18" t="s">
        <v>93</v>
      </c>
      <c r="S306" s="19" t="s">
        <v>736</v>
      </c>
      <c r="T306" s="45" t="s">
        <v>1546</v>
      </c>
      <c r="U306" s="20"/>
      <c r="V306" s="20"/>
      <c r="W306" s="20"/>
      <c r="X306" s="20"/>
      <c r="Y306" s="20"/>
      <c r="Z306" s="20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</row>
    <row r="307" ht="17.25" customHeight="1">
      <c r="A307" s="8" t="s">
        <v>1824</v>
      </c>
      <c r="B307" s="9">
        <v>45078.0</v>
      </c>
      <c r="C307" s="68" t="s">
        <v>27</v>
      </c>
      <c r="D307" s="69" t="s">
        <v>739</v>
      </c>
      <c r="E307" s="12" t="s">
        <v>27</v>
      </c>
      <c r="F307" s="13" t="s">
        <v>680</v>
      </c>
      <c r="G307" s="14">
        <v>2000.0</v>
      </c>
      <c r="H307" s="15">
        <v>712.0</v>
      </c>
      <c r="I307" s="14"/>
      <c r="J307" s="15">
        <v>759.0</v>
      </c>
      <c r="K307" s="14"/>
      <c r="L307" s="14"/>
      <c r="M307" s="14"/>
      <c r="N307" s="16"/>
      <c r="O307" s="3">
        <f t="shared" si="1"/>
        <v>759</v>
      </c>
      <c r="P307" s="56"/>
      <c r="Q307" s="18" t="s">
        <v>30</v>
      </c>
      <c r="R307" s="18" t="s">
        <v>438</v>
      </c>
      <c r="S307" s="19" t="s">
        <v>740</v>
      </c>
      <c r="T307" s="45"/>
      <c r="U307" s="20"/>
      <c r="V307" s="20"/>
      <c r="W307" s="20"/>
      <c r="X307" s="20"/>
      <c r="Y307" s="20"/>
      <c r="Z307" s="20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</row>
    <row r="308" ht="17.25" customHeight="1">
      <c r="A308" s="8" t="s">
        <v>1824</v>
      </c>
      <c r="B308" s="9">
        <v>45083.0</v>
      </c>
      <c r="C308" s="68" t="s">
        <v>20</v>
      </c>
      <c r="D308" s="69" t="s">
        <v>741</v>
      </c>
      <c r="E308" s="12" t="s">
        <v>367</v>
      </c>
      <c r="F308" s="13" t="s">
        <v>23</v>
      </c>
      <c r="G308" s="14">
        <v>11250.0</v>
      </c>
      <c r="H308" s="15">
        <v>1308.0</v>
      </c>
      <c r="I308" s="14"/>
      <c r="J308" s="15">
        <v>1394.0</v>
      </c>
      <c r="K308" s="14"/>
      <c r="L308" s="14"/>
      <c r="M308" s="14"/>
      <c r="N308" s="16"/>
      <c r="O308" s="3">
        <f t="shared" si="1"/>
        <v>1394</v>
      </c>
      <c r="P308" s="56"/>
      <c r="Q308" s="18" t="s">
        <v>670</v>
      </c>
      <c r="R308" s="18" t="s">
        <v>101</v>
      </c>
      <c r="S308" s="19" t="s">
        <v>742</v>
      </c>
      <c r="T308" s="45" t="s">
        <v>1548</v>
      </c>
      <c r="U308" s="20"/>
      <c r="V308" s="20"/>
      <c r="W308" s="20"/>
      <c r="X308" s="20"/>
      <c r="Y308" s="20"/>
      <c r="Z308" s="20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</row>
    <row r="309" ht="17.25" customHeight="1">
      <c r="A309" s="8" t="s">
        <v>1824</v>
      </c>
      <c r="B309" s="9">
        <v>45083.0</v>
      </c>
      <c r="C309" s="68" t="s">
        <v>20</v>
      </c>
      <c r="D309" s="69" t="s">
        <v>743</v>
      </c>
      <c r="E309" s="12" t="s">
        <v>367</v>
      </c>
      <c r="F309" s="13" t="s">
        <v>23</v>
      </c>
      <c r="G309" s="14">
        <v>11250.0</v>
      </c>
      <c r="H309" s="15">
        <v>1308.0</v>
      </c>
      <c r="I309" s="14"/>
      <c r="J309" s="15">
        <v>1394.0</v>
      </c>
      <c r="K309" s="14"/>
      <c r="L309" s="14"/>
      <c r="M309" s="14"/>
      <c r="N309" s="16"/>
      <c r="O309" s="3">
        <f t="shared" si="1"/>
        <v>1394</v>
      </c>
      <c r="P309" s="56"/>
      <c r="Q309" s="18" t="s">
        <v>34</v>
      </c>
      <c r="R309" s="18" t="s">
        <v>101</v>
      </c>
      <c r="S309" s="19" t="s">
        <v>744</v>
      </c>
      <c r="T309" s="45" t="s">
        <v>1549</v>
      </c>
      <c r="U309" s="20"/>
      <c r="V309" s="20"/>
      <c r="W309" s="20"/>
      <c r="X309" s="20"/>
      <c r="Y309" s="20"/>
      <c r="Z309" s="20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</row>
    <row r="310" ht="17.25" customHeight="1">
      <c r="A310" s="8" t="s">
        <v>1824</v>
      </c>
      <c r="B310" s="9">
        <v>45090.0</v>
      </c>
      <c r="C310" s="68" t="s">
        <v>20</v>
      </c>
      <c r="D310" s="69" t="s">
        <v>745</v>
      </c>
      <c r="E310" s="12" t="s">
        <v>367</v>
      </c>
      <c r="F310" s="13" t="s">
        <v>680</v>
      </c>
      <c r="G310" s="14">
        <v>4150.0</v>
      </c>
      <c r="H310" s="15">
        <v>712.0</v>
      </c>
      <c r="I310" s="14"/>
      <c r="J310" s="15">
        <v>759.0</v>
      </c>
      <c r="K310" s="14"/>
      <c r="L310" s="14"/>
      <c r="M310" s="14"/>
      <c r="N310" s="16"/>
      <c r="O310" s="3">
        <f t="shared" si="1"/>
        <v>759</v>
      </c>
      <c r="P310" s="56"/>
      <c r="Q310" s="18" t="s">
        <v>34</v>
      </c>
      <c r="R310" s="18" t="s">
        <v>101</v>
      </c>
      <c r="S310" s="19" t="s">
        <v>746</v>
      </c>
      <c r="T310" s="45" t="s">
        <v>1550</v>
      </c>
      <c r="U310" s="20"/>
      <c r="V310" s="20"/>
      <c r="W310" s="20"/>
      <c r="X310" s="20"/>
      <c r="Y310" s="20"/>
      <c r="Z310" s="20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</row>
    <row r="311" ht="17.25" customHeight="1">
      <c r="A311" s="8" t="s">
        <v>1824</v>
      </c>
      <c r="B311" s="9">
        <v>45091.0</v>
      </c>
      <c r="C311" s="68" t="s">
        <v>27</v>
      </c>
      <c r="D311" s="69" t="s">
        <v>747</v>
      </c>
      <c r="E311" s="12" t="s">
        <v>367</v>
      </c>
      <c r="F311" s="13" t="s">
        <v>680</v>
      </c>
      <c r="G311" s="14">
        <v>3200.0</v>
      </c>
      <c r="H311" s="15">
        <v>712.0</v>
      </c>
      <c r="I311" s="14"/>
      <c r="J311" s="15">
        <v>759.0</v>
      </c>
      <c r="K311" s="14"/>
      <c r="L311" s="14"/>
      <c r="M311" s="14"/>
      <c r="N311" s="16"/>
      <c r="O311" s="3">
        <f t="shared" si="1"/>
        <v>759</v>
      </c>
      <c r="P311" s="56"/>
      <c r="Q311" s="18" t="s">
        <v>34</v>
      </c>
      <c r="R311" s="18" t="s">
        <v>101</v>
      </c>
      <c r="S311" s="19" t="s">
        <v>748</v>
      </c>
      <c r="T311" s="45" t="s">
        <v>1551</v>
      </c>
      <c r="U311" s="20"/>
      <c r="V311" s="20"/>
      <c r="W311" s="20"/>
      <c r="X311" s="20"/>
      <c r="Y311" s="20"/>
      <c r="Z311" s="20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</row>
    <row r="312" ht="17.25" customHeight="1">
      <c r="A312" s="8" t="s">
        <v>1824</v>
      </c>
      <c r="B312" s="9">
        <v>45096.0</v>
      </c>
      <c r="C312" s="68" t="s">
        <v>20</v>
      </c>
      <c r="D312" s="69" t="s">
        <v>749</v>
      </c>
      <c r="E312" s="12" t="s">
        <v>367</v>
      </c>
      <c r="F312" s="13" t="s">
        <v>680</v>
      </c>
      <c r="G312" s="14">
        <v>2000.0</v>
      </c>
      <c r="H312" s="15">
        <v>712.0</v>
      </c>
      <c r="I312" s="14"/>
      <c r="J312" s="15">
        <v>759.0</v>
      </c>
      <c r="K312" s="14"/>
      <c r="L312" s="14"/>
      <c r="M312" s="14"/>
      <c r="N312" s="16"/>
      <c r="O312" s="3">
        <f t="shared" si="1"/>
        <v>759</v>
      </c>
      <c r="P312" s="56"/>
      <c r="Q312" s="18" t="s">
        <v>196</v>
      </c>
      <c r="R312" s="18" t="s">
        <v>101</v>
      </c>
      <c r="S312" s="19" t="s">
        <v>750</v>
      </c>
      <c r="T312" s="45" t="s">
        <v>1552</v>
      </c>
      <c r="U312" s="20"/>
      <c r="V312" s="20"/>
      <c r="W312" s="20"/>
      <c r="X312" s="20"/>
      <c r="Y312" s="20"/>
      <c r="Z312" s="20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</row>
    <row r="313" ht="17.25" customHeight="1">
      <c r="A313" s="8" t="s">
        <v>1824</v>
      </c>
      <c r="B313" s="9">
        <v>45099.0</v>
      </c>
      <c r="C313" s="68" t="s">
        <v>27</v>
      </c>
      <c r="D313" s="69" t="s">
        <v>751</v>
      </c>
      <c r="E313" s="12" t="s">
        <v>27</v>
      </c>
      <c r="F313" s="13" t="s">
        <v>680</v>
      </c>
      <c r="G313" s="14">
        <v>3000.0</v>
      </c>
      <c r="H313" s="15">
        <v>498.0</v>
      </c>
      <c r="I313" s="14"/>
      <c r="J313" s="15">
        <v>531.0</v>
      </c>
      <c r="K313" s="14"/>
      <c r="L313" s="14"/>
      <c r="M313" s="14"/>
      <c r="N313" s="16"/>
      <c r="O313" s="3">
        <f t="shared" si="1"/>
        <v>531</v>
      </c>
      <c r="P313" s="56"/>
      <c r="Q313" s="18" t="s">
        <v>30</v>
      </c>
      <c r="R313" s="18" t="s">
        <v>438</v>
      </c>
      <c r="S313" s="19" t="s">
        <v>752</v>
      </c>
      <c r="T313" s="45"/>
      <c r="U313" s="20"/>
      <c r="V313" s="20"/>
      <c r="W313" s="20"/>
      <c r="X313" s="20"/>
      <c r="Y313" s="20"/>
      <c r="Z313" s="20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</row>
    <row r="314" ht="17.25" customHeight="1">
      <c r="A314" s="8" t="s">
        <v>1824</v>
      </c>
      <c r="B314" s="9">
        <v>45099.0</v>
      </c>
      <c r="C314" s="68" t="s">
        <v>27</v>
      </c>
      <c r="D314" s="69" t="s">
        <v>753</v>
      </c>
      <c r="E314" s="12" t="s">
        <v>27</v>
      </c>
      <c r="F314" s="13" t="s">
        <v>680</v>
      </c>
      <c r="G314" s="14">
        <v>3600.0</v>
      </c>
      <c r="H314" s="15">
        <f>918-150</f>
        <v>768</v>
      </c>
      <c r="I314" s="14"/>
      <c r="J314" s="15">
        <v>768.0</v>
      </c>
      <c r="K314" s="14"/>
      <c r="L314" s="14"/>
      <c r="M314" s="14"/>
      <c r="N314" s="16"/>
      <c r="O314" s="3">
        <f t="shared" si="1"/>
        <v>768</v>
      </c>
      <c r="P314" s="56"/>
      <c r="Q314" s="18" t="s">
        <v>30</v>
      </c>
      <c r="R314" s="18" t="s">
        <v>438</v>
      </c>
      <c r="S314" s="19" t="s">
        <v>755</v>
      </c>
      <c r="T314" s="45" t="s">
        <v>1553</v>
      </c>
      <c r="U314" s="20"/>
      <c r="V314" s="20"/>
      <c r="W314" s="20"/>
      <c r="X314" s="20"/>
      <c r="Y314" s="20"/>
      <c r="Z314" s="20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</row>
    <row r="315" ht="17.25" customHeight="1">
      <c r="A315" s="8" t="s">
        <v>1824</v>
      </c>
      <c r="B315" s="9">
        <v>45100.0</v>
      </c>
      <c r="C315" s="68" t="s">
        <v>20</v>
      </c>
      <c r="D315" s="69" t="s">
        <v>756</v>
      </c>
      <c r="E315" s="12" t="s">
        <v>367</v>
      </c>
      <c r="F315" s="13" t="s">
        <v>680</v>
      </c>
      <c r="G315" s="14">
        <v>1000.0</v>
      </c>
      <c r="H315" s="15">
        <v>712.0</v>
      </c>
      <c r="I315" s="14"/>
      <c r="J315" s="15">
        <v>759.0</v>
      </c>
      <c r="K315" s="14"/>
      <c r="L315" s="14"/>
      <c r="M315" s="14"/>
      <c r="N315" s="16"/>
      <c r="O315" s="3">
        <f t="shared" si="1"/>
        <v>759</v>
      </c>
      <c r="P315" s="56"/>
      <c r="Q315" s="18" t="s">
        <v>503</v>
      </c>
      <c r="R315" s="18" t="s">
        <v>101</v>
      </c>
      <c r="S315" s="19" t="s">
        <v>757</v>
      </c>
      <c r="T315" s="45" t="s">
        <v>1554</v>
      </c>
      <c r="U315" s="20"/>
      <c r="V315" s="20"/>
      <c r="W315" s="20"/>
      <c r="X315" s="20"/>
      <c r="Y315" s="20"/>
      <c r="Z315" s="20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</row>
    <row r="316" ht="17.25" customHeight="1">
      <c r="A316" s="8" t="s">
        <v>1824</v>
      </c>
      <c r="B316" s="9">
        <v>45104.0</v>
      </c>
      <c r="C316" s="68" t="s">
        <v>20</v>
      </c>
      <c r="D316" s="69" t="s">
        <v>758</v>
      </c>
      <c r="E316" s="12" t="s">
        <v>367</v>
      </c>
      <c r="F316" s="13" t="s">
        <v>680</v>
      </c>
      <c r="G316" s="14">
        <v>3000.0</v>
      </c>
      <c r="H316" s="15">
        <v>712.0</v>
      </c>
      <c r="I316" s="14"/>
      <c r="J316" s="15">
        <v>759.0</v>
      </c>
      <c r="K316" s="14"/>
      <c r="L316" s="14"/>
      <c r="M316" s="14"/>
      <c r="N316" s="16"/>
      <c r="O316" s="3">
        <f t="shared" si="1"/>
        <v>759</v>
      </c>
      <c r="P316" s="56"/>
      <c r="Q316" s="18" t="s">
        <v>670</v>
      </c>
      <c r="R316" s="18" t="s">
        <v>101</v>
      </c>
      <c r="S316" s="19" t="s">
        <v>759</v>
      </c>
      <c r="T316" s="45" t="s">
        <v>1555</v>
      </c>
      <c r="U316" s="20"/>
      <c r="V316" s="20"/>
      <c r="W316" s="20"/>
      <c r="X316" s="20"/>
      <c r="Y316" s="20"/>
      <c r="Z316" s="20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</row>
    <row r="317" ht="17.25" customHeight="1">
      <c r="A317" s="8" t="s">
        <v>1824</v>
      </c>
      <c r="B317" s="9">
        <v>44687.0</v>
      </c>
      <c r="C317" s="68" t="s">
        <v>20</v>
      </c>
      <c r="D317" s="69" t="s">
        <v>760</v>
      </c>
      <c r="E317" s="12" t="s">
        <v>367</v>
      </c>
      <c r="F317" s="13" t="s">
        <v>39</v>
      </c>
      <c r="G317" s="14"/>
      <c r="H317" s="15">
        <v>691.0</v>
      </c>
      <c r="I317" s="14"/>
      <c r="J317" s="15">
        <v>691.0</v>
      </c>
      <c r="K317" s="14"/>
      <c r="L317" s="14"/>
      <c r="M317" s="14"/>
      <c r="N317" s="16"/>
      <c r="O317" s="3">
        <f t="shared" si="1"/>
        <v>691</v>
      </c>
      <c r="P317" s="56"/>
      <c r="Q317" s="18" t="s">
        <v>61</v>
      </c>
      <c r="R317" s="18" t="s">
        <v>93</v>
      </c>
      <c r="S317" s="19" t="s">
        <v>761</v>
      </c>
      <c r="T317" s="45" t="s">
        <v>1556</v>
      </c>
      <c r="U317" s="20"/>
      <c r="V317" s="20"/>
      <c r="W317" s="20"/>
      <c r="X317" s="20"/>
      <c r="Y317" s="20"/>
      <c r="Z317" s="20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</row>
    <row r="318" ht="17.25" customHeight="1">
      <c r="A318" s="8" t="s">
        <v>1824</v>
      </c>
      <c r="B318" s="9">
        <v>45124.0</v>
      </c>
      <c r="C318" s="68" t="s">
        <v>67</v>
      </c>
      <c r="D318" s="69" t="s">
        <v>762</v>
      </c>
      <c r="E318" s="12" t="s">
        <v>367</v>
      </c>
      <c r="F318" s="13" t="s">
        <v>39</v>
      </c>
      <c r="G318" s="14">
        <v>4000.0</v>
      </c>
      <c r="H318" s="15">
        <v>1092.0</v>
      </c>
      <c r="I318" s="14"/>
      <c r="J318" s="15">
        <v>1092.0</v>
      </c>
      <c r="K318" s="14"/>
      <c r="L318" s="14"/>
      <c r="M318" s="14"/>
      <c r="N318" s="16"/>
      <c r="O318" s="3">
        <f t="shared" si="1"/>
        <v>1092</v>
      </c>
      <c r="P318" s="56"/>
      <c r="Q318" s="18" t="s">
        <v>34</v>
      </c>
      <c r="R318" s="18" t="s">
        <v>454</v>
      </c>
      <c r="S318" s="19" t="s">
        <v>763</v>
      </c>
      <c r="T318" s="45" t="s">
        <v>1557</v>
      </c>
      <c r="U318" s="20"/>
      <c r="V318" s="20"/>
      <c r="W318" s="20"/>
      <c r="X318" s="20"/>
      <c r="Y318" s="20"/>
      <c r="Z318" s="20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</row>
    <row r="319" ht="17.25" customHeight="1">
      <c r="A319" s="8" t="s">
        <v>1824</v>
      </c>
      <c r="B319" s="9">
        <v>45125.0</v>
      </c>
      <c r="C319" s="68" t="s">
        <v>20</v>
      </c>
      <c r="D319" s="69" t="s">
        <v>764</v>
      </c>
      <c r="E319" s="12" t="s">
        <v>367</v>
      </c>
      <c r="F319" s="13" t="s">
        <v>680</v>
      </c>
      <c r="G319" s="14">
        <v>1000.0</v>
      </c>
      <c r="H319" s="15">
        <v>625.0</v>
      </c>
      <c r="I319" s="14"/>
      <c r="J319" s="15">
        <v>625.0</v>
      </c>
      <c r="K319" s="14"/>
      <c r="L319" s="14"/>
      <c r="M319" s="14">
        <v>410.0</v>
      </c>
      <c r="N319" s="16"/>
      <c r="O319" s="3">
        <f t="shared" si="1"/>
        <v>1035</v>
      </c>
      <c r="P319" s="56"/>
      <c r="Q319" s="18" t="s">
        <v>30</v>
      </c>
      <c r="R319" s="18" t="s">
        <v>454</v>
      </c>
      <c r="S319" s="19" t="s">
        <v>765</v>
      </c>
      <c r="T319" s="45" t="s">
        <v>1558</v>
      </c>
      <c r="U319" s="20"/>
      <c r="V319" s="20"/>
      <c r="W319" s="20"/>
      <c r="X319" s="20"/>
      <c r="Y319" s="20"/>
      <c r="Z319" s="20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</row>
    <row r="320" ht="17.25" customHeight="1">
      <c r="A320" s="8" t="s">
        <v>1824</v>
      </c>
      <c r="B320" s="9">
        <v>45125.0</v>
      </c>
      <c r="C320" s="68" t="s">
        <v>20</v>
      </c>
      <c r="D320" s="69" t="s">
        <v>766</v>
      </c>
      <c r="E320" s="12" t="s">
        <v>367</v>
      </c>
      <c r="F320" s="13" t="s">
        <v>680</v>
      </c>
      <c r="G320" s="14">
        <v>1000.0</v>
      </c>
      <c r="H320" s="15">
        <v>625.0</v>
      </c>
      <c r="I320" s="14"/>
      <c r="J320" s="15">
        <v>625.0</v>
      </c>
      <c r="K320" s="14"/>
      <c r="L320" s="14"/>
      <c r="M320" s="14"/>
      <c r="N320" s="16"/>
      <c r="O320" s="3">
        <f t="shared" si="1"/>
        <v>625</v>
      </c>
      <c r="P320" s="56"/>
      <c r="Q320" s="18" t="s">
        <v>30</v>
      </c>
      <c r="R320" s="18" t="s">
        <v>454</v>
      </c>
      <c r="S320" s="19" t="s">
        <v>767</v>
      </c>
      <c r="T320" s="45" t="s">
        <v>1559</v>
      </c>
      <c r="U320" s="20"/>
      <c r="V320" s="20"/>
      <c r="W320" s="20"/>
      <c r="X320" s="20"/>
      <c r="Y320" s="20"/>
      <c r="Z320" s="20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</row>
    <row r="321" ht="17.25" customHeight="1">
      <c r="A321" s="8" t="s">
        <v>1824</v>
      </c>
      <c r="B321" s="9">
        <v>45135.0</v>
      </c>
      <c r="C321" s="68" t="s">
        <v>20</v>
      </c>
      <c r="D321" s="69" t="s">
        <v>768</v>
      </c>
      <c r="E321" s="12" t="s">
        <v>367</v>
      </c>
      <c r="F321" s="13" t="s">
        <v>680</v>
      </c>
      <c r="G321" s="14">
        <v>2000.0</v>
      </c>
      <c r="H321" s="15">
        <v>853.0</v>
      </c>
      <c r="I321" s="14"/>
      <c r="J321" s="15">
        <v>853.0</v>
      </c>
      <c r="K321" s="14"/>
      <c r="L321" s="14"/>
      <c r="M321" s="14"/>
      <c r="N321" s="16"/>
      <c r="O321" s="3">
        <f t="shared" si="1"/>
        <v>853</v>
      </c>
      <c r="P321" s="56"/>
      <c r="Q321" s="18" t="s">
        <v>125</v>
      </c>
      <c r="R321" s="18" t="s">
        <v>454</v>
      </c>
      <c r="S321" s="19" t="s">
        <v>769</v>
      </c>
      <c r="T321" s="45" t="s">
        <v>1560</v>
      </c>
      <c r="U321" s="20"/>
      <c r="V321" s="20"/>
      <c r="W321" s="20"/>
      <c r="X321" s="20"/>
      <c r="Y321" s="20"/>
      <c r="Z321" s="20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</row>
    <row r="322" ht="17.25" customHeight="1">
      <c r="A322" s="8" t="s">
        <v>1824</v>
      </c>
      <c r="B322" s="9">
        <v>43160.0</v>
      </c>
      <c r="C322" s="68" t="s">
        <v>27</v>
      </c>
      <c r="D322" s="69" t="s">
        <v>770</v>
      </c>
      <c r="E322" s="12" t="s">
        <v>367</v>
      </c>
      <c r="F322" s="13" t="s">
        <v>39</v>
      </c>
      <c r="G322" s="14"/>
      <c r="H322" s="15">
        <v>410.0</v>
      </c>
      <c r="I322" s="14"/>
      <c r="J322" s="15">
        <v>410.0</v>
      </c>
      <c r="K322" s="14"/>
      <c r="L322" s="14"/>
      <c r="M322" s="14"/>
      <c r="N322" s="16"/>
      <c r="O322" s="3">
        <f t="shared" si="1"/>
        <v>410</v>
      </c>
      <c r="P322" s="56"/>
      <c r="Q322" s="18" t="s">
        <v>34</v>
      </c>
      <c r="R322" s="18" t="s">
        <v>25</v>
      </c>
      <c r="S322" s="19" t="s">
        <v>771</v>
      </c>
      <c r="T322" s="45" t="s">
        <v>1561</v>
      </c>
      <c r="U322" s="20"/>
      <c r="V322" s="20"/>
      <c r="W322" s="20"/>
      <c r="X322" s="20"/>
      <c r="Y322" s="20"/>
      <c r="Z322" s="20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</row>
    <row r="323" ht="17.25" customHeight="1">
      <c r="A323" s="8" t="s">
        <v>1824</v>
      </c>
      <c r="B323" s="9">
        <v>45139.0</v>
      </c>
      <c r="C323" s="68" t="s">
        <v>20</v>
      </c>
      <c r="D323" s="69" t="s">
        <v>772</v>
      </c>
      <c r="E323" s="12" t="s">
        <v>367</v>
      </c>
      <c r="F323" s="13" t="s">
        <v>680</v>
      </c>
      <c r="G323" s="14">
        <v>2000.0</v>
      </c>
      <c r="H323" s="15">
        <v>557.0</v>
      </c>
      <c r="I323" s="14"/>
      <c r="J323" s="15">
        <v>557.0</v>
      </c>
      <c r="K323" s="14"/>
      <c r="L323" s="14"/>
      <c r="M323" s="14"/>
      <c r="N323" s="16"/>
      <c r="O323" s="3">
        <f t="shared" si="1"/>
        <v>557</v>
      </c>
      <c r="P323" s="56"/>
      <c r="Q323" s="18" t="s">
        <v>34</v>
      </c>
      <c r="R323" s="18" t="s">
        <v>379</v>
      </c>
      <c r="S323" s="19" t="s">
        <v>773</v>
      </c>
      <c r="T323" s="45" t="s">
        <v>1562</v>
      </c>
      <c r="U323" s="20"/>
      <c r="V323" s="20"/>
      <c r="W323" s="20"/>
      <c r="X323" s="20"/>
      <c r="Y323" s="20"/>
      <c r="Z323" s="20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</row>
    <row r="324" ht="17.25" customHeight="1">
      <c r="A324" s="8" t="s">
        <v>1824</v>
      </c>
      <c r="B324" s="9">
        <v>45140.0</v>
      </c>
      <c r="C324" s="68" t="s">
        <v>20</v>
      </c>
      <c r="D324" s="69" t="s">
        <v>774</v>
      </c>
      <c r="E324" s="12" t="s">
        <v>367</v>
      </c>
      <c r="F324" s="13" t="s">
        <v>680</v>
      </c>
      <c r="G324" s="14">
        <v>3500.0</v>
      </c>
      <c r="H324" s="15">
        <v>759.0</v>
      </c>
      <c r="I324" s="14"/>
      <c r="J324" s="15">
        <v>759.0</v>
      </c>
      <c r="K324" s="14"/>
      <c r="L324" s="14"/>
      <c r="M324" s="14"/>
      <c r="N324" s="16"/>
      <c r="O324" s="3">
        <f t="shared" si="1"/>
        <v>759</v>
      </c>
      <c r="P324" s="56"/>
      <c r="Q324" s="18" t="s">
        <v>34</v>
      </c>
      <c r="R324" s="18" t="s">
        <v>379</v>
      </c>
      <c r="S324" s="19" t="s">
        <v>775</v>
      </c>
      <c r="T324" s="45" t="s">
        <v>1563</v>
      </c>
      <c r="U324" s="20"/>
      <c r="V324" s="20"/>
      <c r="W324" s="20"/>
      <c r="X324" s="20"/>
      <c r="Y324" s="20"/>
      <c r="Z324" s="20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</row>
    <row r="325" ht="17.25" customHeight="1">
      <c r="A325" s="8" t="s">
        <v>1824</v>
      </c>
      <c r="B325" s="9">
        <v>45146.0</v>
      </c>
      <c r="C325" s="68" t="s">
        <v>20</v>
      </c>
      <c r="D325" s="69" t="s">
        <v>776</v>
      </c>
      <c r="E325" s="12" t="s">
        <v>367</v>
      </c>
      <c r="F325" s="13" t="s">
        <v>680</v>
      </c>
      <c r="G325" s="14">
        <v>4000.0</v>
      </c>
      <c r="H325" s="15">
        <v>669.0</v>
      </c>
      <c r="I325" s="14"/>
      <c r="J325" s="15">
        <v>669.0</v>
      </c>
      <c r="K325" s="14"/>
      <c r="L325" s="14"/>
      <c r="M325" s="14"/>
      <c r="N325" s="16"/>
      <c r="O325" s="3">
        <f t="shared" si="1"/>
        <v>669</v>
      </c>
      <c r="P325" s="56"/>
      <c r="Q325" s="18" t="s">
        <v>379</v>
      </c>
      <c r="R325" s="18" t="s">
        <v>379</v>
      </c>
      <c r="S325" s="19" t="s">
        <v>777</v>
      </c>
      <c r="T325" s="45" t="s">
        <v>1564</v>
      </c>
      <c r="U325" s="20"/>
      <c r="V325" s="20"/>
      <c r="W325" s="20"/>
      <c r="X325" s="20"/>
      <c r="Y325" s="20"/>
      <c r="Z325" s="20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</row>
    <row r="326" ht="17.25" customHeight="1">
      <c r="A326" s="8" t="s">
        <v>1824</v>
      </c>
      <c r="B326" s="9">
        <v>45146.0</v>
      </c>
      <c r="C326" s="68" t="s">
        <v>27</v>
      </c>
      <c r="D326" s="69" t="s">
        <v>778</v>
      </c>
      <c r="E326" s="12" t="s">
        <v>367</v>
      </c>
      <c r="F326" s="13" t="s">
        <v>680</v>
      </c>
      <c r="G326" s="14">
        <v>4000.0</v>
      </c>
      <c r="H326" s="15">
        <v>759.0</v>
      </c>
      <c r="I326" s="14"/>
      <c r="J326" s="15">
        <v>759.0</v>
      </c>
      <c r="K326" s="14"/>
      <c r="L326" s="14"/>
      <c r="M326" s="14"/>
      <c r="N326" s="16"/>
      <c r="O326" s="3">
        <f t="shared" si="1"/>
        <v>759</v>
      </c>
      <c r="P326" s="56"/>
      <c r="Q326" s="18" t="s">
        <v>30</v>
      </c>
      <c r="R326" s="18" t="s">
        <v>379</v>
      </c>
      <c r="S326" s="19" t="s">
        <v>779</v>
      </c>
      <c r="T326" s="45" t="s">
        <v>1565</v>
      </c>
      <c r="U326" s="20"/>
      <c r="V326" s="20"/>
      <c r="W326" s="20"/>
      <c r="X326" s="20"/>
      <c r="Y326" s="20"/>
      <c r="Z326" s="20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</row>
    <row r="327" ht="17.25" customHeight="1">
      <c r="A327" s="8" t="s">
        <v>1824</v>
      </c>
      <c r="B327" s="9">
        <v>45148.0</v>
      </c>
      <c r="C327" s="68" t="s">
        <v>27</v>
      </c>
      <c r="D327" s="69" t="s">
        <v>780</v>
      </c>
      <c r="E327" s="12" t="s">
        <v>27</v>
      </c>
      <c r="F327" s="13" t="s">
        <v>680</v>
      </c>
      <c r="G327" s="14">
        <v>4000.0</v>
      </c>
      <c r="H327" s="15">
        <v>759.0</v>
      </c>
      <c r="I327" s="14"/>
      <c r="J327" s="15">
        <v>759.0</v>
      </c>
      <c r="K327" s="14"/>
      <c r="L327" s="14"/>
      <c r="M327" s="14">
        <v>380.0</v>
      </c>
      <c r="N327" s="16"/>
      <c r="O327" s="3">
        <f t="shared" si="1"/>
        <v>1139</v>
      </c>
      <c r="P327" s="56"/>
      <c r="Q327" s="18" t="s">
        <v>30</v>
      </c>
      <c r="R327" s="18" t="s">
        <v>660</v>
      </c>
      <c r="S327" s="19" t="s">
        <v>781</v>
      </c>
      <c r="T327" s="45"/>
      <c r="U327" s="20"/>
      <c r="V327" s="20"/>
      <c r="W327" s="20"/>
      <c r="X327" s="20"/>
      <c r="Y327" s="20"/>
      <c r="Z327" s="20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</row>
    <row r="328" ht="17.25" customHeight="1">
      <c r="A328" s="8" t="s">
        <v>1824</v>
      </c>
      <c r="B328" s="9">
        <v>45149.0</v>
      </c>
      <c r="C328" s="68" t="s">
        <v>20</v>
      </c>
      <c r="D328" s="69" t="s">
        <v>782</v>
      </c>
      <c r="E328" s="12" t="s">
        <v>367</v>
      </c>
      <c r="F328" s="13" t="s">
        <v>680</v>
      </c>
      <c r="G328" s="14">
        <v>4000.0</v>
      </c>
      <c r="H328" s="15">
        <v>759.0</v>
      </c>
      <c r="I328" s="14"/>
      <c r="J328" s="15">
        <v>759.0</v>
      </c>
      <c r="K328" s="14"/>
      <c r="L328" s="14"/>
      <c r="M328" s="14">
        <f>410*2</f>
        <v>820</v>
      </c>
      <c r="N328" s="16"/>
      <c r="O328" s="3">
        <f t="shared" si="1"/>
        <v>1579</v>
      </c>
      <c r="P328" s="56"/>
      <c r="Q328" s="18" t="s">
        <v>34</v>
      </c>
      <c r="R328" s="18" t="s">
        <v>379</v>
      </c>
      <c r="S328" s="19" t="s">
        <v>783</v>
      </c>
      <c r="T328" s="45" t="s">
        <v>1566</v>
      </c>
      <c r="U328" s="20"/>
      <c r="V328" s="20"/>
      <c r="W328" s="20"/>
      <c r="X328" s="20"/>
      <c r="Y328" s="20"/>
      <c r="Z328" s="20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</row>
    <row r="329" ht="17.25" customHeight="1">
      <c r="A329" s="8" t="s">
        <v>1824</v>
      </c>
      <c r="B329" s="9">
        <v>45152.0</v>
      </c>
      <c r="C329" s="68" t="s">
        <v>20</v>
      </c>
      <c r="D329" s="69" t="s">
        <v>784</v>
      </c>
      <c r="E329" s="12" t="s">
        <v>367</v>
      </c>
      <c r="F329" s="13" t="s">
        <v>680</v>
      </c>
      <c r="G329" s="14">
        <v>3600.0</v>
      </c>
      <c r="H329" s="15">
        <v>669.0</v>
      </c>
      <c r="I329" s="14"/>
      <c r="J329" s="15">
        <v>669.0</v>
      </c>
      <c r="K329" s="14"/>
      <c r="L329" s="14"/>
      <c r="M329" s="14"/>
      <c r="N329" s="16"/>
      <c r="O329" s="3">
        <f t="shared" si="1"/>
        <v>669</v>
      </c>
      <c r="P329" s="56"/>
      <c r="Q329" s="18" t="s">
        <v>667</v>
      </c>
      <c r="R329" s="18" t="s">
        <v>379</v>
      </c>
      <c r="S329" s="19" t="s">
        <v>785</v>
      </c>
      <c r="T329" s="45" t="s">
        <v>1567</v>
      </c>
      <c r="U329" s="20"/>
      <c r="V329" s="20"/>
      <c r="W329" s="20"/>
      <c r="X329" s="20"/>
      <c r="Y329" s="20"/>
      <c r="Z329" s="20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</row>
    <row r="330" ht="17.25" customHeight="1">
      <c r="A330" s="8" t="s">
        <v>1824</v>
      </c>
      <c r="B330" s="9">
        <v>45154.0</v>
      </c>
      <c r="C330" s="68" t="s">
        <v>20</v>
      </c>
      <c r="D330" s="69" t="s">
        <v>786</v>
      </c>
      <c r="E330" s="12" t="s">
        <v>367</v>
      </c>
      <c r="F330" s="13" t="s">
        <v>680</v>
      </c>
      <c r="G330" s="14">
        <v>4000.0</v>
      </c>
      <c r="H330" s="15">
        <v>759.0</v>
      </c>
      <c r="I330" s="14"/>
      <c r="J330" s="15">
        <v>759.0</v>
      </c>
      <c r="K330" s="14"/>
      <c r="L330" s="14"/>
      <c r="M330" s="14"/>
      <c r="N330" s="16"/>
      <c r="O330" s="3">
        <f t="shared" si="1"/>
        <v>759</v>
      </c>
      <c r="P330" s="56"/>
      <c r="Q330" s="18" t="s">
        <v>34</v>
      </c>
      <c r="R330" s="18" t="s">
        <v>379</v>
      </c>
      <c r="S330" s="19" t="s">
        <v>787</v>
      </c>
      <c r="T330" s="45" t="s">
        <v>1568</v>
      </c>
      <c r="U330" s="20"/>
      <c r="V330" s="20"/>
      <c r="W330" s="20"/>
      <c r="X330" s="20"/>
      <c r="Y330" s="20"/>
      <c r="Z330" s="20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</row>
    <row r="331" ht="17.25" customHeight="1">
      <c r="A331" s="8" t="s">
        <v>1824</v>
      </c>
      <c r="B331" s="9">
        <v>45159.0</v>
      </c>
      <c r="C331" s="68" t="s">
        <v>20</v>
      </c>
      <c r="D331" s="69" t="s">
        <v>790</v>
      </c>
      <c r="E331" s="12" t="s">
        <v>367</v>
      </c>
      <c r="F331" s="13" t="s">
        <v>680</v>
      </c>
      <c r="G331" s="14">
        <v>2000.0</v>
      </c>
      <c r="H331" s="15">
        <v>759.0</v>
      </c>
      <c r="I331" s="14"/>
      <c r="J331" s="15">
        <v>759.0</v>
      </c>
      <c r="K331" s="14"/>
      <c r="L331" s="14"/>
      <c r="M331" s="14"/>
      <c r="N331" s="16"/>
      <c r="O331" s="3">
        <f t="shared" si="1"/>
        <v>759</v>
      </c>
      <c r="P331" s="56"/>
      <c r="Q331" s="18" t="s">
        <v>446</v>
      </c>
      <c r="R331" s="18" t="s">
        <v>379</v>
      </c>
      <c r="S331" s="19" t="s">
        <v>791</v>
      </c>
      <c r="T331" s="45" t="s">
        <v>1569</v>
      </c>
      <c r="U331" s="20"/>
      <c r="V331" s="20"/>
      <c r="W331" s="20"/>
      <c r="X331" s="20"/>
      <c r="Y331" s="20"/>
      <c r="Z331" s="20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</row>
    <row r="332" ht="17.25" customHeight="1">
      <c r="A332" s="8" t="s">
        <v>1824</v>
      </c>
      <c r="B332" s="9">
        <v>45160.0</v>
      </c>
      <c r="C332" s="68" t="s">
        <v>20</v>
      </c>
      <c r="D332" s="69" t="s">
        <v>792</v>
      </c>
      <c r="E332" s="12" t="s">
        <v>367</v>
      </c>
      <c r="F332" s="13" t="s">
        <v>680</v>
      </c>
      <c r="G332" s="14">
        <v>4000.0</v>
      </c>
      <c r="H332" s="15">
        <v>759.0</v>
      </c>
      <c r="I332" s="14"/>
      <c r="J332" s="15">
        <v>759.0</v>
      </c>
      <c r="K332" s="14"/>
      <c r="L332" s="14"/>
      <c r="M332" s="14"/>
      <c r="N332" s="16"/>
      <c r="O332" s="3">
        <f t="shared" si="1"/>
        <v>759</v>
      </c>
      <c r="P332" s="56"/>
      <c r="Q332" s="18" t="s">
        <v>30</v>
      </c>
      <c r="R332" s="18" t="s">
        <v>379</v>
      </c>
      <c r="S332" s="19" t="s">
        <v>793</v>
      </c>
      <c r="T332" s="45" t="s">
        <v>1570</v>
      </c>
      <c r="U332" s="20"/>
      <c r="V332" s="20"/>
      <c r="W332" s="20"/>
      <c r="X332" s="20"/>
      <c r="Y332" s="20"/>
      <c r="Z332" s="20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</row>
    <row r="333" ht="17.25" customHeight="1">
      <c r="A333" s="8" t="s">
        <v>1824</v>
      </c>
      <c r="B333" s="9">
        <v>45163.0</v>
      </c>
      <c r="C333" s="68" t="s">
        <v>20</v>
      </c>
      <c r="D333" s="69" t="s">
        <v>794</v>
      </c>
      <c r="E333" s="12" t="s">
        <v>367</v>
      </c>
      <c r="F333" s="13" t="s">
        <v>680</v>
      </c>
      <c r="G333" s="14">
        <v>4000.0</v>
      </c>
      <c r="H333" s="15">
        <v>759.0</v>
      </c>
      <c r="I333" s="14"/>
      <c r="J333" s="15">
        <v>759.0</v>
      </c>
      <c r="K333" s="14"/>
      <c r="L333" s="14"/>
      <c r="M333" s="14"/>
      <c r="N333" s="16"/>
      <c r="O333" s="3">
        <f t="shared" si="1"/>
        <v>759</v>
      </c>
      <c r="P333" s="56"/>
      <c r="Q333" s="18" t="s">
        <v>125</v>
      </c>
      <c r="R333" s="18" t="s">
        <v>379</v>
      </c>
      <c r="S333" s="19" t="s">
        <v>795</v>
      </c>
      <c r="T333" s="45" t="s">
        <v>1571</v>
      </c>
      <c r="U333" s="20"/>
      <c r="V333" s="20"/>
      <c r="W333" s="20"/>
      <c r="X333" s="20"/>
      <c r="Y333" s="20"/>
      <c r="Z333" s="20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</row>
    <row r="334" ht="17.25" customHeight="1">
      <c r="A334" s="8" t="s">
        <v>1824</v>
      </c>
      <c r="B334" s="9">
        <v>44834.0</v>
      </c>
      <c r="C334" s="68" t="s">
        <v>20</v>
      </c>
      <c r="D334" s="69" t="s">
        <v>796</v>
      </c>
      <c r="E334" s="12" t="s">
        <v>367</v>
      </c>
      <c r="F334" s="13" t="s">
        <v>39</v>
      </c>
      <c r="G334" s="14"/>
      <c r="H334" s="15">
        <v>1204.0</v>
      </c>
      <c r="I334" s="14"/>
      <c r="J334" s="15">
        <v>1204.0</v>
      </c>
      <c r="K334" s="14"/>
      <c r="L334" s="14"/>
      <c r="M334" s="14"/>
      <c r="N334" s="16"/>
      <c r="O334" s="3">
        <f t="shared" si="1"/>
        <v>1204</v>
      </c>
      <c r="P334" s="56"/>
      <c r="Q334" s="18" t="s">
        <v>125</v>
      </c>
      <c r="R334" s="18" t="s">
        <v>379</v>
      </c>
      <c r="S334" s="19" t="s">
        <v>797</v>
      </c>
      <c r="T334" s="45" t="s">
        <v>1572</v>
      </c>
      <c r="U334" s="20"/>
      <c r="V334" s="20"/>
      <c r="W334" s="20"/>
      <c r="X334" s="20"/>
      <c r="Y334" s="20"/>
      <c r="Z334" s="20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</row>
    <row r="335" ht="17.25" customHeight="1">
      <c r="A335" s="8" t="s">
        <v>1824</v>
      </c>
      <c r="B335" s="9">
        <v>45173.0</v>
      </c>
      <c r="C335" s="68" t="s">
        <v>20</v>
      </c>
      <c r="D335" s="69" t="s">
        <v>798</v>
      </c>
      <c r="E335" s="12" t="s">
        <v>367</v>
      </c>
      <c r="F335" s="13" t="s">
        <v>680</v>
      </c>
      <c r="G335" s="14">
        <v>4000.0</v>
      </c>
      <c r="H335" s="15">
        <v>759.0</v>
      </c>
      <c r="I335" s="14"/>
      <c r="J335" s="15">
        <v>759.0</v>
      </c>
      <c r="K335" s="14"/>
      <c r="L335" s="14"/>
      <c r="M335" s="14"/>
      <c r="N335" s="16"/>
      <c r="O335" s="3">
        <f t="shared" si="1"/>
        <v>759</v>
      </c>
      <c r="P335" s="56"/>
      <c r="Q335" s="18" t="s">
        <v>34</v>
      </c>
      <c r="R335" s="18" t="s">
        <v>379</v>
      </c>
      <c r="S335" s="19" t="s">
        <v>799</v>
      </c>
      <c r="T335" s="45" t="s">
        <v>1573</v>
      </c>
      <c r="U335" s="20"/>
      <c r="V335" s="20"/>
      <c r="W335" s="20"/>
      <c r="X335" s="20"/>
      <c r="Y335" s="20"/>
      <c r="Z335" s="20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</row>
    <row r="336" ht="17.25" customHeight="1">
      <c r="A336" s="8" t="s">
        <v>1824</v>
      </c>
      <c r="B336" s="9">
        <v>45183.0</v>
      </c>
      <c r="C336" s="68" t="s">
        <v>27</v>
      </c>
      <c r="D336" s="69" t="s">
        <v>800</v>
      </c>
      <c r="E336" s="12" t="s">
        <v>27</v>
      </c>
      <c r="F336" s="13" t="s">
        <v>680</v>
      </c>
      <c r="G336" s="14">
        <v>4000.0</v>
      </c>
      <c r="H336" s="15">
        <v>759.0</v>
      </c>
      <c r="I336" s="14"/>
      <c r="J336" s="15">
        <v>759.0</v>
      </c>
      <c r="K336" s="14"/>
      <c r="L336" s="14"/>
      <c r="M336" s="14"/>
      <c r="N336" s="16"/>
      <c r="O336" s="3">
        <f t="shared" si="1"/>
        <v>759</v>
      </c>
      <c r="P336" s="56"/>
      <c r="Q336" s="18" t="s">
        <v>30</v>
      </c>
      <c r="R336" s="18">
        <v>9.0</v>
      </c>
      <c r="S336" s="19" t="s">
        <v>801</v>
      </c>
      <c r="T336" s="45"/>
      <c r="U336" s="20"/>
      <c r="V336" s="20"/>
      <c r="W336" s="20"/>
      <c r="X336" s="20"/>
      <c r="Y336" s="20"/>
      <c r="Z336" s="20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</row>
    <row r="337" ht="17.25" customHeight="1">
      <c r="A337" s="8" t="s">
        <v>1824</v>
      </c>
      <c r="B337" s="9">
        <v>45190.0</v>
      </c>
      <c r="C337" s="68" t="s">
        <v>20</v>
      </c>
      <c r="D337" s="69" t="s">
        <v>802</v>
      </c>
      <c r="E337" s="12" t="s">
        <v>367</v>
      </c>
      <c r="F337" s="13" t="s">
        <v>680</v>
      </c>
      <c r="G337" s="14">
        <v>3800.0</v>
      </c>
      <c r="H337" s="15">
        <v>759.0</v>
      </c>
      <c r="I337" s="14"/>
      <c r="J337" s="15">
        <v>759.0</v>
      </c>
      <c r="K337" s="14"/>
      <c r="L337" s="14"/>
      <c r="M337" s="14">
        <f>680+410</f>
        <v>1090</v>
      </c>
      <c r="N337" s="16"/>
      <c r="O337" s="3">
        <f t="shared" si="1"/>
        <v>1849</v>
      </c>
      <c r="P337" s="56"/>
      <c r="Q337" s="18" t="s">
        <v>196</v>
      </c>
      <c r="R337" s="18" t="s">
        <v>379</v>
      </c>
      <c r="S337" s="19" t="s">
        <v>803</v>
      </c>
      <c r="T337" s="45" t="s">
        <v>1574</v>
      </c>
      <c r="U337" s="20"/>
      <c r="V337" s="20"/>
      <c r="W337" s="20"/>
      <c r="X337" s="20"/>
      <c r="Y337" s="20"/>
      <c r="Z337" s="20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</row>
    <row r="338" ht="17.25" customHeight="1">
      <c r="A338" s="8" t="s">
        <v>1824</v>
      </c>
      <c r="B338" s="9">
        <v>45190.0</v>
      </c>
      <c r="C338" s="68" t="s">
        <v>27</v>
      </c>
      <c r="D338" s="69" t="s">
        <v>804</v>
      </c>
      <c r="E338" s="12" t="s">
        <v>27</v>
      </c>
      <c r="F338" s="13" t="s">
        <v>453</v>
      </c>
      <c r="G338" s="14">
        <v>4000.0</v>
      </c>
      <c r="H338" s="15">
        <v>1555.0</v>
      </c>
      <c r="I338" s="14"/>
      <c r="J338" s="15">
        <v>1555.0</v>
      </c>
      <c r="K338" s="14"/>
      <c r="L338" s="14"/>
      <c r="M338" s="14">
        <f>150*2</f>
        <v>300</v>
      </c>
      <c r="N338" s="16"/>
      <c r="O338" s="3">
        <f t="shared" si="1"/>
        <v>1855</v>
      </c>
      <c r="P338" s="56"/>
      <c r="Q338" s="18" t="s">
        <v>30</v>
      </c>
      <c r="R338" s="18">
        <v>9.0</v>
      </c>
      <c r="S338" s="19" t="s">
        <v>806</v>
      </c>
      <c r="T338" s="45"/>
      <c r="U338" s="20"/>
      <c r="V338" s="20"/>
      <c r="W338" s="20"/>
      <c r="X338" s="20"/>
      <c r="Y338" s="20"/>
      <c r="Z338" s="20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</row>
    <row r="339" ht="17.25" customHeight="1">
      <c r="A339" s="8" t="s">
        <v>1824</v>
      </c>
      <c r="B339" s="9">
        <v>45191.0</v>
      </c>
      <c r="C339" s="68" t="s">
        <v>27</v>
      </c>
      <c r="D339" s="69" t="s">
        <v>807</v>
      </c>
      <c r="E339" s="12" t="s">
        <v>27</v>
      </c>
      <c r="F339" s="13" t="s">
        <v>680</v>
      </c>
      <c r="G339" s="14">
        <v>4000.0</v>
      </c>
      <c r="H339" s="15">
        <v>759.0</v>
      </c>
      <c r="I339" s="14"/>
      <c r="J339" s="15">
        <v>759.0</v>
      </c>
      <c r="K339" s="14"/>
      <c r="L339" s="14"/>
      <c r="M339" s="14"/>
      <c r="N339" s="16"/>
      <c r="O339" s="3">
        <f t="shared" si="1"/>
        <v>759</v>
      </c>
      <c r="P339" s="56"/>
      <c r="Q339" s="18" t="s">
        <v>30</v>
      </c>
      <c r="R339" s="18">
        <v>9.0</v>
      </c>
      <c r="S339" s="19" t="s">
        <v>808</v>
      </c>
      <c r="T339" s="45"/>
      <c r="U339" s="20"/>
      <c r="V339" s="20"/>
      <c r="W339" s="20"/>
      <c r="X339" s="20"/>
      <c r="Y339" s="20"/>
      <c r="Z339" s="20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</row>
    <row r="340" ht="17.25" customHeight="1">
      <c r="A340" s="8" t="s">
        <v>1824</v>
      </c>
      <c r="B340" s="9">
        <v>45196.0</v>
      </c>
      <c r="C340" s="68" t="s">
        <v>20</v>
      </c>
      <c r="D340" s="69" t="s">
        <v>809</v>
      </c>
      <c r="E340" s="12" t="s">
        <v>367</v>
      </c>
      <c r="F340" s="13" t="s">
        <v>680</v>
      </c>
      <c r="G340" s="14">
        <v>4000.0</v>
      </c>
      <c r="H340" s="15">
        <v>759.0</v>
      </c>
      <c r="I340" s="14"/>
      <c r="J340" s="15">
        <v>759.0</v>
      </c>
      <c r="K340" s="14"/>
      <c r="L340" s="14"/>
      <c r="M340" s="14"/>
      <c r="N340" s="16"/>
      <c r="O340" s="3">
        <f t="shared" si="1"/>
        <v>759</v>
      </c>
      <c r="P340" s="56"/>
      <c r="Q340" s="18" t="s">
        <v>125</v>
      </c>
      <c r="R340" s="18" t="s">
        <v>379</v>
      </c>
      <c r="S340" s="19" t="s">
        <v>810</v>
      </c>
      <c r="T340" s="45" t="s">
        <v>1575</v>
      </c>
      <c r="U340" s="20"/>
      <c r="V340" s="20"/>
      <c r="W340" s="20"/>
      <c r="X340" s="20"/>
      <c r="Y340" s="20"/>
      <c r="Z340" s="20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</row>
    <row r="341" ht="17.25" customHeight="1">
      <c r="A341" s="8" t="s">
        <v>1824</v>
      </c>
      <c r="B341" s="9">
        <v>45204.0</v>
      </c>
      <c r="C341" s="68" t="s">
        <v>20</v>
      </c>
      <c r="D341" s="69" t="s">
        <v>811</v>
      </c>
      <c r="E341" s="12" t="s">
        <v>367</v>
      </c>
      <c r="F341" s="13" t="s">
        <v>39</v>
      </c>
      <c r="G341" s="14">
        <v>4000.0</v>
      </c>
      <c r="H341" s="15">
        <v>1093.0</v>
      </c>
      <c r="I341" s="14"/>
      <c r="J341" s="15">
        <v>1093.0</v>
      </c>
      <c r="K341" s="14"/>
      <c r="L341" s="14"/>
      <c r="M341" s="14">
        <f>680*3</f>
        <v>2040</v>
      </c>
      <c r="N341" s="16"/>
      <c r="O341" s="3">
        <f t="shared" si="1"/>
        <v>3133</v>
      </c>
      <c r="P341" s="56"/>
      <c r="Q341" s="18" t="s">
        <v>34</v>
      </c>
      <c r="R341" s="18">
        <v>10.0</v>
      </c>
      <c r="S341" s="19" t="s">
        <v>812</v>
      </c>
      <c r="T341" s="45" t="s">
        <v>1576</v>
      </c>
      <c r="U341" s="20"/>
      <c r="V341" s="20"/>
      <c r="W341" s="20"/>
      <c r="X341" s="20"/>
      <c r="Y341" s="20"/>
      <c r="Z341" s="20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</row>
    <row r="342" ht="17.25" customHeight="1">
      <c r="A342" s="8" t="s">
        <v>1824</v>
      </c>
      <c r="B342" s="9">
        <v>45229.0</v>
      </c>
      <c r="C342" s="68" t="s">
        <v>67</v>
      </c>
      <c r="D342" s="69" t="s">
        <v>813</v>
      </c>
      <c r="E342" s="12" t="s">
        <v>367</v>
      </c>
      <c r="F342" s="13" t="s">
        <v>680</v>
      </c>
      <c r="G342" s="14">
        <v>4000.0</v>
      </c>
      <c r="H342" s="15">
        <v>759.0</v>
      </c>
      <c r="I342" s="14"/>
      <c r="J342" s="15">
        <v>759.0</v>
      </c>
      <c r="K342" s="14"/>
      <c r="L342" s="14"/>
      <c r="M342" s="14"/>
      <c r="N342" s="16"/>
      <c r="O342" s="3">
        <f t="shared" si="1"/>
        <v>759</v>
      </c>
      <c r="P342" s="56"/>
      <c r="Q342" s="18" t="s">
        <v>596</v>
      </c>
      <c r="R342" s="18">
        <v>10.0</v>
      </c>
      <c r="S342" s="19" t="s">
        <v>814</v>
      </c>
      <c r="T342" s="45" t="s">
        <v>1577</v>
      </c>
      <c r="U342" s="20"/>
      <c r="V342" s="20"/>
      <c r="W342" s="20"/>
      <c r="X342" s="20"/>
      <c r="Y342" s="20"/>
      <c r="Z342" s="20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</row>
    <row r="343" ht="17.25" customHeight="1">
      <c r="A343" s="8" t="s">
        <v>1824</v>
      </c>
      <c r="B343" s="9">
        <v>44039.0</v>
      </c>
      <c r="C343" s="68" t="s">
        <v>20</v>
      </c>
      <c r="D343" s="69" t="s">
        <v>815</v>
      </c>
      <c r="E343" s="12" t="s">
        <v>367</v>
      </c>
      <c r="F343" s="13" t="s">
        <v>39</v>
      </c>
      <c r="G343" s="14"/>
      <c r="H343" s="15">
        <v>460.0</v>
      </c>
      <c r="I343" s="14"/>
      <c r="J343" s="15">
        <v>460.0</v>
      </c>
      <c r="K343" s="14"/>
      <c r="L343" s="14"/>
      <c r="M343" s="14"/>
      <c r="N343" s="16"/>
      <c r="O343" s="3">
        <f t="shared" si="1"/>
        <v>460</v>
      </c>
      <c r="P343" s="56"/>
      <c r="Q343" s="18" t="s">
        <v>34</v>
      </c>
      <c r="R343" s="18" t="s">
        <v>25</v>
      </c>
      <c r="S343" s="19" t="s">
        <v>816</v>
      </c>
      <c r="T343" s="45" t="s">
        <v>1578</v>
      </c>
      <c r="U343" s="20"/>
      <c r="V343" s="20"/>
      <c r="W343" s="20"/>
      <c r="X343" s="20"/>
      <c r="Y343" s="20"/>
      <c r="Z343" s="20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</row>
    <row r="344" ht="17.25" customHeight="1">
      <c r="A344" s="8" t="s">
        <v>1824</v>
      </c>
      <c r="B344" s="9">
        <v>45251.0</v>
      </c>
      <c r="C344" s="68" t="s">
        <v>20</v>
      </c>
      <c r="D344" s="69" t="s">
        <v>817</v>
      </c>
      <c r="E344" s="12" t="s">
        <v>367</v>
      </c>
      <c r="F344" s="13" t="s">
        <v>680</v>
      </c>
      <c r="G344" s="14">
        <v>625.0</v>
      </c>
      <c r="H344" s="15">
        <v>279.0</v>
      </c>
      <c r="I344" s="14"/>
      <c r="J344" s="15">
        <v>279.0</v>
      </c>
      <c r="K344" s="14"/>
      <c r="L344" s="14"/>
      <c r="M344" s="14"/>
      <c r="N344" s="16"/>
      <c r="O344" s="3">
        <f t="shared" si="1"/>
        <v>279</v>
      </c>
      <c r="P344" s="56"/>
      <c r="Q344" s="18" t="s">
        <v>406</v>
      </c>
      <c r="R344" s="18">
        <v>11.0</v>
      </c>
      <c r="S344" s="19" t="s">
        <v>818</v>
      </c>
      <c r="T344" s="45" t="s">
        <v>1579</v>
      </c>
      <c r="U344" s="20"/>
      <c r="V344" s="20"/>
      <c r="W344" s="20"/>
      <c r="X344" s="20"/>
      <c r="Y344" s="20"/>
      <c r="Z344" s="20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</row>
    <row r="345" ht="17.25" customHeight="1">
      <c r="A345" s="8" t="s">
        <v>1824</v>
      </c>
      <c r="B345" s="9">
        <v>45251.0</v>
      </c>
      <c r="C345" s="68" t="s">
        <v>20</v>
      </c>
      <c r="D345" s="69" t="s">
        <v>817</v>
      </c>
      <c r="E345" s="12" t="s">
        <v>367</v>
      </c>
      <c r="F345" s="13" t="s">
        <v>680</v>
      </c>
      <c r="G345" s="14">
        <v>625.0</v>
      </c>
      <c r="H345" s="15">
        <v>279.0</v>
      </c>
      <c r="I345" s="14"/>
      <c r="J345" s="15">
        <v>279.0</v>
      </c>
      <c r="K345" s="14"/>
      <c r="L345" s="14"/>
      <c r="M345" s="14"/>
      <c r="N345" s="16"/>
      <c r="O345" s="3">
        <f t="shared" si="1"/>
        <v>279</v>
      </c>
      <c r="P345" s="56"/>
      <c r="Q345" s="18" t="s">
        <v>406</v>
      </c>
      <c r="R345" s="18">
        <v>11.0</v>
      </c>
      <c r="S345" s="19" t="s">
        <v>819</v>
      </c>
      <c r="T345" s="45" t="s">
        <v>1580</v>
      </c>
      <c r="U345" s="20"/>
      <c r="V345" s="20"/>
      <c r="W345" s="20"/>
      <c r="X345" s="20"/>
      <c r="Y345" s="20"/>
      <c r="Z345" s="20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</row>
    <row r="346" ht="17.25" customHeight="1">
      <c r="A346" s="8" t="s">
        <v>1824</v>
      </c>
      <c r="B346" s="9">
        <v>45251.0</v>
      </c>
      <c r="C346" s="68" t="s">
        <v>20</v>
      </c>
      <c r="D346" s="69" t="s">
        <v>817</v>
      </c>
      <c r="E346" s="12" t="s">
        <v>367</v>
      </c>
      <c r="F346" s="13" t="s">
        <v>680</v>
      </c>
      <c r="G346" s="14">
        <v>625.0</v>
      </c>
      <c r="H346" s="15">
        <v>279.0</v>
      </c>
      <c r="I346" s="14"/>
      <c r="J346" s="15">
        <v>279.0</v>
      </c>
      <c r="K346" s="14"/>
      <c r="L346" s="14"/>
      <c r="M346" s="14"/>
      <c r="N346" s="16"/>
      <c r="O346" s="3">
        <f t="shared" si="1"/>
        <v>279</v>
      </c>
      <c r="P346" s="56"/>
      <c r="Q346" s="18" t="s">
        <v>406</v>
      </c>
      <c r="R346" s="18">
        <v>11.0</v>
      </c>
      <c r="S346" s="19" t="s">
        <v>820</v>
      </c>
      <c r="T346" s="45" t="s">
        <v>1581</v>
      </c>
      <c r="U346" s="20"/>
      <c r="V346" s="20"/>
      <c r="W346" s="20"/>
      <c r="X346" s="20"/>
      <c r="Y346" s="20"/>
      <c r="Z346" s="20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</row>
    <row r="347" ht="17.25" customHeight="1">
      <c r="A347" s="8" t="s">
        <v>1824</v>
      </c>
      <c r="B347" s="9">
        <v>45252.0</v>
      </c>
      <c r="C347" s="68" t="s">
        <v>20</v>
      </c>
      <c r="D347" s="69" t="s">
        <v>822</v>
      </c>
      <c r="E347" s="12" t="s">
        <v>367</v>
      </c>
      <c r="F347" s="13" t="s">
        <v>680</v>
      </c>
      <c r="G347" s="14">
        <v>2000.0</v>
      </c>
      <c r="H347" s="15">
        <v>759.0</v>
      </c>
      <c r="I347" s="14"/>
      <c r="J347" s="15">
        <v>759.0</v>
      </c>
      <c r="K347" s="14"/>
      <c r="L347" s="14"/>
      <c r="M347" s="14"/>
      <c r="N347" s="16"/>
      <c r="O347" s="3">
        <f t="shared" si="1"/>
        <v>759</v>
      </c>
      <c r="P347" s="56"/>
      <c r="Q347" s="18" t="s">
        <v>196</v>
      </c>
      <c r="R347" s="18">
        <v>11.0</v>
      </c>
      <c r="S347" s="19" t="s">
        <v>823</v>
      </c>
      <c r="T347" s="45" t="s">
        <v>1582</v>
      </c>
      <c r="U347" s="20"/>
      <c r="V347" s="20"/>
      <c r="W347" s="20"/>
      <c r="X347" s="20"/>
      <c r="Y347" s="20"/>
      <c r="Z347" s="20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</row>
    <row r="348" ht="17.25" customHeight="1">
      <c r="A348" s="8" t="s">
        <v>1824</v>
      </c>
      <c r="B348" s="9">
        <v>45259.0</v>
      </c>
      <c r="C348" s="68" t="s">
        <v>20</v>
      </c>
      <c r="D348" s="69" t="s">
        <v>827</v>
      </c>
      <c r="E348" s="12" t="s">
        <v>367</v>
      </c>
      <c r="F348" s="13" t="s">
        <v>680</v>
      </c>
      <c r="G348" s="14">
        <v>2000.0</v>
      </c>
      <c r="H348" s="15">
        <v>759.0</v>
      </c>
      <c r="I348" s="14"/>
      <c r="J348" s="15">
        <v>759.0</v>
      </c>
      <c r="K348" s="14"/>
      <c r="L348" s="14"/>
      <c r="M348" s="14"/>
      <c r="N348" s="16"/>
      <c r="O348" s="3">
        <f t="shared" si="1"/>
        <v>759</v>
      </c>
      <c r="P348" s="56"/>
      <c r="Q348" s="18" t="s">
        <v>596</v>
      </c>
      <c r="R348" s="18">
        <v>11.0</v>
      </c>
      <c r="S348" s="19" t="s">
        <v>828</v>
      </c>
      <c r="T348" s="45" t="s">
        <v>1584</v>
      </c>
      <c r="U348" s="20"/>
      <c r="V348" s="20"/>
      <c r="W348" s="20"/>
      <c r="X348" s="20"/>
      <c r="Y348" s="20"/>
      <c r="Z348" s="20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</row>
    <row r="349" ht="17.25" customHeight="1">
      <c r="A349" s="8" t="s">
        <v>1824</v>
      </c>
      <c r="B349" s="9">
        <v>45261.0</v>
      </c>
      <c r="C349" s="68" t="s">
        <v>20</v>
      </c>
      <c r="D349" s="69" t="s">
        <v>829</v>
      </c>
      <c r="E349" s="12" t="s">
        <v>367</v>
      </c>
      <c r="F349" s="13" t="s">
        <v>680</v>
      </c>
      <c r="G349" s="14">
        <v>0.0</v>
      </c>
      <c r="H349" s="15">
        <v>724.0</v>
      </c>
      <c r="I349" s="14"/>
      <c r="J349" s="15">
        <v>724.0</v>
      </c>
      <c r="K349" s="14"/>
      <c r="L349" s="14"/>
      <c r="M349" s="14"/>
      <c r="N349" s="16"/>
      <c r="O349" s="3">
        <f t="shared" si="1"/>
        <v>724</v>
      </c>
      <c r="P349" s="56"/>
      <c r="Q349" s="18" t="s">
        <v>34</v>
      </c>
      <c r="R349" s="18" t="s">
        <v>379</v>
      </c>
      <c r="S349" s="19" t="s">
        <v>830</v>
      </c>
      <c r="T349" s="45" t="s">
        <v>1585</v>
      </c>
      <c r="U349" s="20"/>
      <c r="V349" s="20"/>
      <c r="W349" s="20"/>
      <c r="X349" s="20"/>
      <c r="Y349" s="20"/>
      <c r="Z349" s="20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</row>
    <row r="350" ht="17.25" customHeight="1">
      <c r="A350" s="8" t="s">
        <v>1824</v>
      </c>
      <c r="B350" s="9">
        <v>45265.0</v>
      </c>
      <c r="C350" s="68" t="s">
        <v>20</v>
      </c>
      <c r="D350" s="69" t="s">
        <v>831</v>
      </c>
      <c r="E350" s="12" t="s">
        <v>367</v>
      </c>
      <c r="F350" s="13" t="s">
        <v>680</v>
      </c>
      <c r="G350" s="14">
        <v>680.0</v>
      </c>
      <c r="H350" s="15">
        <v>680.0</v>
      </c>
      <c r="I350" s="14"/>
      <c r="J350" s="15">
        <f>H350</f>
        <v>680</v>
      </c>
      <c r="K350" s="14"/>
      <c r="L350" s="14"/>
      <c r="M350" s="14"/>
      <c r="N350" s="16"/>
      <c r="O350" s="3">
        <f t="shared" si="1"/>
        <v>680</v>
      </c>
      <c r="P350" s="56"/>
      <c r="Q350" s="18" t="s">
        <v>125</v>
      </c>
      <c r="R350" s="18" t="s">
        <v>454</v>
      </c>
      <c r="S350" s="19" t="s">
        <v>832</v>
      </c>
      <c r="T350" s="45" t="s">
        <v>1586</v>
      </c>
      <c r="U350" s="20"/>
      <c r="V350" s="20"/>
      <c r="W350" s="20"/>
      <c r="X350" s="20"/>
      <c r="Y350" s="20"/>
      <c r="Z350" s="20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</row>
    <row r="351" ht="17.25" customHeight="1">
      <c r="A351" s="8" t="s">
        <v>1824</v>
      </c>
      <c r="B351" s="9">
        <v>45272.0</v>
      </c>
      <c r="C351" s="68" t="s">
        <v>27</v>
      </c>
      <c r="D351" s="69" t="s">
        <v>833</v>
      </c>
      <c r="E351" s="12" t="s">
        <v>27</v>
      </c>
      <c r="F351" s="13" t="s">
        <v>680</v>
      </c>
      <c r="G351" s="14">
        <v>4000.0</v>
      </c>
      <c r="H351" s="15">
        <v>712.0</v>
      </c>
      <c r="I351" s="14">
        <v>47.0</v>
      </c>
      <c r="J351" s="15">
        <v>759.0</v>
      </c>
      <c r="K351" s="14"/>
      <c r="L351" s="14"/>
      <c r="M351" s="14"/>
      <c r="N351" s="16"/>
      <c r="O351" s="3">
        <f t="shared" si="1"/>
        <v>759</v>
      </c>
      <c r="P351" s="56"/>
      <c r="Q351" s="18" t="s">
        <v>30</v>
      </c>
      <c r="R351" s="18" t="s">
        <v>213</v>
      </c>
      <c r="S351" s="19" t="s">
        <v>834</v>
      </c>
      <c r="T351" s="45"/>
      <c r="U351" s="20"/>
      <c r="V351" s="20"/>
      <c r="W351" s="20"/>
      <c r="X351" s="20"/>
      <c r="Y351" s="20"/>
      <c r="Z351" s="20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</row>
    <row r="352" ht="17.25" customHeight="1">
      <c r="A352" s="8" t="s">
        <v>1824</v>
      </c>
      <c r="B352" s="9">
        <v>45280.0</v>
      </c>
      <c r="C352" s="68" t="s">
        <v>20</v>
      </c>
      <c r="D352" s="69" t="s">
        <v>835</v>
      </c>
      <c r="E352" s="12" t="s">
        <v>367</v>
      </c>
      <c r="F352" s="13" t="s">
        <v>680</v>
      </c>
      <c r="G352" s="14">
        <v>0.0</v>
      </c>
      <c r="H352" s="15">
        <v>680.0</v>
      </c>
      <c r="I352" s="14">
        <v>44.0</v>
      </c>
      <c r="J352" s="15">
        <v>724.0</v>
      </c>
      <c r="K352" s="14"/>
      <c r="L352" s="14"/>
      <c r="M352" s="14"/>
      <c r="N352" s="16"/>
      <c r="O352" s="3">
        <f t="shared" si="1"/>
        <v>724</v>
      </c>
      <c r="P352" s="56"/>
      <c r="Q352" s="18" t="s">
        <v>101</v>
      </c>
      <c r="R352" s="18" t="s">
        <v>213</v>
      </c>
      <c r="S352" s="19" t="s">
        <v>836</v>
      </c>
      <c r="T352" s="45" t="s">
        <v>1587</v>
      </c>
      <c r="U352" s="20"/>
      <c r="V352" s="20"/>
      <c r="W352" s="20"/>
      <c r="X352" s="20"/>
      <c r="Y352" s="20"/>
      <c r="Z352" s="20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</row>
    <row r="353" ht="17.25" customHeight="1">
      <c r="A353" s="8" t="s">
        <v>1824</v>
      </c>
      <c r="B353" s="9">
        <v>45302.0</v>
      </c>
      <c r="C353" s="68" t="s">
        <v>20</v>
      </c>
      <c r="D353" s="69" t="s">
        <v>837</v>
      </c>
      <c r="E353" s="12" t="s">
        <v>367</v>
      </c>
      <c r="F353" s="13" t="s">
        <v>680</v>
      </c>
      <c r="G353" s="14">
        <v>3500.0</v>
      </c>
      <c r="H353" s="15">
        <v>725.0</v>
      </c>
      <c r="I353" s="14"/>
      <c r="J353" s="15">
        <v>725.0</v>
      </c>
      <c r="K353" s="14"/>
      <c r="L353" s="14"/>
      <c r="M353" s="14"/>
      <c r="N353" s="16"/>
      <c r="O353" s="3">
        <f t="shared" si="1"/>
        <v>725</v>
      </c>
      <c r="P353" s="56"/>
      <c r="Q353" s="18" t="s">
        <v>458</v>
      </c>
      <c r="R353" s="18" t="s">
        <v>519</v>
      </c>
      <c r="S353" s="19" t="s">
        <v>838</v>
      </c>
      <c r="T353" s="45" t="s">
        <v>1588</v>
      </c>
      <c r="U353" s="20"/>
      <c r="V353" s="20"/>
      <c r="W353" s="20"/>
      <c r="X353" s="20"/>
      <c r="Y353" s="20"/>
      <c r="Z353" s="20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</row>
    <row r="354" ht="17.25" customHeight="1">
      <c r="A354" s="8" t="s">
        <v>1824</v>
      </c>
      <c r="B354" s="9">
        <v>45307.0</v>
      </c>
      <c r="C354" s="68" t="s">
        <v>20</v>
      </c>
      <c r="D354" s="69" t="s">
        <v>839</v>
      </c>
      <c r="E354" s="12" t="s">
        <v>367</v>
      </c>
      <c r="F354" s="13" t="s">
        <v>680</v>
      </c>
      <c r="G354" s="14">
        <v>0.0</v>
      </c>
      <c r="H354" s="15">
        <v>392.0</v>
      </c>
      <c r="I354" s="14"/>
      <c r="J354" s="15">
        <v>392.0</v>
      </c>
      <c r="K354" s="14"/>
      <c r="L354" s="14"/>
      <c r="M354" s="14"/>
      <c r="N354" s="16"/>
      <c r="O354" s="3">
        <f t="shared" si="1"/>
        <v>392</v>
      </c>
      <c r="P354" s="56"/>
      <c r="Q354" s="18" t="s">
        <v>458</v>
      </c>
      <c r="R354" s="18" t="s">
        <v>519</v>
      </c>
      <c r="S354" s="19" t="s">
        <v>840</v>
      </c>
      <c r="T354" s="45" t="s">
        <v>1589</v>
      </c>
      <c r="U354" s="20"/>
      <c r="V354" s="20"/>
      <c r="W354" s="20"/>
      <c r="X354" s="20"/>
      <c r="Y354" s="20"/>
      <c r="Z354" s="20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</row>
    <row r="355" ht="17.25" customHeight="1">
      <c r="A355" s="8" t="s">
        <v>1824</v>
      </c>
      <c r="B355" s="9">
        <v>45314.0</v>
      </c>
      <c r="C355" s="68" t="s">
        <v>20</v>
      </c>
      <c r="D355" s="69" t="s">
        <v>841</v>
      </c>
      <c r="E355" s="12" t="s">
        <v>367</v>
      </c>
      <c r="F355" s="13" t="s">
        <v>680</v>
      </c>
      <c r="G355" s="14">
        <v>3800.0</v>
      </c>
      <c r="H355" s="15">
        <v>725.0</v>
      </c>
      <c r="I355" s="14"/>
      <c r="J355" s="15">
        <v>725.0</v>
      </c>
      <c r="K355" s="14"/>
      <c r="L355" s="14"/>
      <c r="M355" s="14">
        <v>359.0</v>
      </c>
      <c r="N355" s="16"/>
      <c r="O355" s="3">
        <f t="shared" si="1"/>
        <v>1084</v>
      </c>
      <c r="P355" s="56"/>
      <c r="Q355" s="18" t="s">
        <v>647</v>
      </c>
      <c r="R355" s="18" t="s">
        <v>519</v>
      </c>
      <c r="S355" s="19" t="s">
        <v>842</v>
      </c>
      <c r="T355" s="45" t="s">
        <v>1590</v>
      </c>
      <c r="U355" s="20"/>
      <c r="V355" s="20"/>
      <c r="W355" s="20"/>
      <c r="X355" s="20"/>
      <c r="Y355" s="20"/>
      <c r="Z355" s="20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</row>
    <row r="356" ht="17.25" customHeight="1">
      <c r="A356" s="8" t="s">
        <v>1824</v>
      </c>
      <c r="B356" s="9">
        <v>45314.0</v>
      </c>
      <c r="C356" s="68" t="s">
        <v>20</v>
      </c>
      <c r="D356" s="69" t="s">
        <v>843</v>
      </c>
      <c r="E356" s="12" t="s">
        <v>367</v>
      </c>
      <c r="F356" s="13" t="s">
        <v>680</v>
      </c>
      <c r="G356" s="14">
        <v>3600.0</v>
      </c>
      <c r="H356" s="15">
        <v>680.0</v>
      </c>
      <c r="I356" s="14"/>
      <c r="J356" s="15">
        <v>680.0</v>
      </c>
      <c r="K356" s="14"/>
      <c r="L356" s="14"/>
      <c r="M356" s="14"/>
      <c r="N356" s="16"/>
      <c r="O356" s="3">
        <f t="shared" si="1"/>
        <v>680</v>
      </c>
      <c r="P356" s="56"/>
      <c r="Q356" s="18" t="s">
        <v>647</v>
      </c>
      <c r="R356" s="18" t="s">
        <v>519</v>
      </c>
      <c r="S356" s="19" t="s">
        <v>844</v>
      </c>
      <c r="T356" s="45" t="s">
        <v>1591</v>
      </c>
      <c r="U356" s="20"/>
      <c r="V356" s="20"/>
      <c r="W356" s="20"/>
      <c r="X356" s="20"/>
      <c r="Y356" s="20"/>
      <c r="Z356" s="20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</row>
    <row r="357" ht="17.25" customHeight="1">
      <c r="A357" s="8" t="s">
        <v>1824</v>
      </c>
      <c r="B357" s="9">
        <v>45322.0</v>
      </c>
      <c r="C357" s="68" t="s">
        <v>20</v>
      </c>
      <c r="D357" s="69" t="s">
        <v>847</v>
      </c>
      <c r="E357" s="12" t="s">
        <v>367</v>
      </c>
      <c r="F357" s="13" t="s">
        <v>39</v>
      </c>
      <c r="G357" s="14">
        <v>0.0</v>
      </c>
      <c r="H357" s="15">
        <v>638.0</v>
      </c>
      <c r="I357" s="14"/>
      <c r="J357" s="15">
        <v>638.0</v>
      </c>
      <c r="K357" s="14"/>
      <c r="L357" s="14"/>
      <c r="M357" s="14">
        <f>359*6</f>
        <v>2154</v>
      </c>
      <c r="N357" s="16"/>
      <c r="O357" s="3">
        <f t="shared" si="1"/>
        <v>2792</v>
      </c>
      <c r="P357" s="56"/>
      <c r="Q357" s="18" t="s">
        <v>125</v>
      </c>
      <c r="R357" s="18" t="s">
        <v>519</v>
      </c>
      <c r="S357" s="19" t="s">
        <v>848</v>
      </c>
      <c r="T357" s="45" t="s">
        <v>1592</v>
      </c>
      <c r="U357" s="20"/>
      <c r="V357" s="20"/>
      <c r="W357" s="20"/>
      <c r="X357" s="20"/>
      <c r="Y357" s="20"/>
      <c r="Z357" s="20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</row>
    <row r="358" ht="17.25" customHeight="1">
      <c r="A358" s="8" t="s">
        <v>1824</v>
      </c>
      <c r="B358" s="9">
        <v>45327.0</v>
      </c>
      <c r="C358" s="68" t="s">
        <v>20</v>
      </c>
      <c r="D358" s="69" t="s">
        <v>849</v>
      </c>
      <c r="E358" s="12" t="s">
        <v>367</v>
      </c>
      <c r="F358" s="13" t="s">
        <v>680</v>
      </c>
      <c r="G358" s="14">
        <v>3500.0</v>
      </c>
      <c r="H358" s="15">
        <v>639.0</v>
      </c>
      <c r="I358" s="14"/>
      <c r="J358" s="15">
        <v>639.0</v>
      </c>
      <c r="K358" s="14"/>
      <c r="L358" s="14"/>
      <c r="M358" s="14"/>
      <c r="N358" s="16"/>
      <c r="O358" s="3">
        <f t="shared" si="1"/>
        <v>639</v>
      </c>
      <c r="P358" s="56"/>
      <c r="Q358" s="18" t="s">
        <v>446</v>
      </c>
      <c r="R358" s="18" t="s">
        <v>550</v>
      </c>
      <c r="S358" s="19" t="s">
        <v>850</v>
      </c>
      <c r="T358" s="45" t="s">
        <v>1593</v>
      </c>
      <c r="U358" s="20"/>
      <c r="V358" s="20"/>
      <c r="W358" s="20"/>
      <c r="X358" s="20"/>
      <c r="Y358" s="20"/>
      <c r="Z358" s="20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</row>
    <row r="359" ht="17.25" customHeight="1">
      <c r="A359" s="8" t="s">
        <v>1824</v>
      </c>
      <c r="B359" s="9">
        <v>45328.0</v>
      </c>
      <c r="C359" s="68" t="s">
        <v>20</v>
      </c>
      <c r="D359" s="69" t="s">
        <v>851</v>
      </c>
      <c r="E359" s="12" t="s">
        <v>367</v>
      </c>
      <c r="F359" s="13" t="s">
        <v>680</v>
      </c>
      <c r="G359" s="14">
        <v>0.0</v>
      </c>
      <c r="H359" s="15">
        <v>724.0</v>
      </c>
      <c r="I359" s="14"/>
      <c r="J359" s="15">
        <v>724.0</v>
      </c>
      <c r="K359" s="14"/>
      <c r="L359" s="14"/>
      <c r="M359" s="14"/>
      <c r="N359" s="16"/>
      <c r="O359" s="3">
        <f t="shared" si="1"/>
        <v>724</v>
      </c>
      <c r="P359" s="56"/>
      <c r="Q359" s="18" t="s">
        <v>446</v>
      </c>
      <c r="R359" s="18" t="s">
        <v>550</v>
      </c>
      <c r="S359" s="19" t="s">
        <v>852</v>
      </c>
      <c r="T359" s="45" t="s">
        <v>1594</v>
      </c>
      <c r="U359" s="20"/>
      <c r="V359" s="20"/>
      <c r="W359" s="20"/>
      <c r="X359" s="20"/>
      <c r="Y359" s="20"/>
      <c r="Z359" s="20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</row>
    <row r="360" ht="17.25" customHeight="1">
      <c r="A360" s="8" t="s">
        <v>1824</v>
      </c>
      <c r="B360" s="9">
        <v>45331.0</v>
      </c>
      <c r="C360" s="68" t="s">
        <v>20</v>
      </c>
      <c r="D360" s="69" t="s">
        <v>853</v>
      </c>
      <c r="E360" s="12" t="s">
        <v>367</v>
      </c>
      <c r="F360" s="13" t="s">
        <v>854</v>
      </c>
      <c r="G360" s="14">
        <v>7000.0</v>
      </c>
      <c r="H360" s="15">
        <v>1577.0</v>
      </c>
      <c r="I360" s="14"/>
      <c r="J360" s="15">
        <v>1577.0</v>
      </c>
      <c r="K360" s="14"/>
      <c r="L360" s="14"/>
      <c r="M360" s="14">
        <v>410.0</v>
      </c>
      <c r="N360" s="16"/>
      <c r="O360" s="3">
        <f t="shared" si="1"/>
        <v>1987</v>
      </c>
      <c r="P360" s="56"/>
      <c r="Q360" s="18" t="s">
        <v>482</v>
      </c>
      <c r="R360" s="18" t="s">
        <v>570</v>
      </c>
      <c r="S360" s="19" t="s">
        <v>855</v>
      </c>
      <c r="T360" s="45" t="s">
        <v>1595</v>
      </c>
      <c r="U360" s="20"/>
      <c r="V360" s="20"/>
      <c r="W360" s="20"/>
      <c r="X360" s="20"/>
      <c r="Y360" s="20"/>
      <c r="Z360" s="20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</row>
    <row r="361" ht="17.25" customHeight="1">
      <c r="A361" s="8" t="s">
        <v>1824</v>
      </c>
      <c r="B361" s="9">
        <v>45337.0</v>
      </c>
      <c r="C361" s="68" t="s">
        <v>27</v>
      </c>
      <c r="D361" s="69" t="s">
        <v>856</v>
      </c>
      <c r="E361" s="12" t="s">
        <v>27</v>
      </c>
      <c r="F361" s="13" t="s">
        <v>680</v>
      </c>
      <c r="G361" s="14">
        <v>4000.0</v>
      </c>
      <c r="H361" s="15">
        <v>680.0</v>
      </c>
      <c r="I361" s="14"/>
      <c r="J361" s="15">
        <v>680.0</v>
      </c>
      <c r="K361" s="14"/>
      <c r="L361" s="14"/>
      <c r="M361" s="14"/>
      <c r="N361" s="16"/>
      <c r="O361" s="3">
        <f t="shared" si="1"/>
        <v>680</v>
      </c>
      <c r="P361" s="56"/>
      <c r="Q361" s="18" t="s">
        <v>30</v>
      </c>
      <c r="R361" s="18">
        <v>2.0</v>
      </c>
      <c r="S361" s="19" t="s">
        <v>857</v>
      </c>
      <c r="T361" s="45"/>
      <c r="U361" s="20"/>
      <c r="V361" s="20"/>
      <c r="W361" s="20"/>
      <c r="X361" s="20"/>
      <c r="Y361" s="20"/>
      <c r="Z361" s="20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</row>
    <row r="362" ht="17.25" customHeight="1">
      <c r="A362" s="8" t="s">
        <v>1824</v>
      </c>
      <c r="B362" s="9">
        <v>45343.0</v>
      </c>
      <c r="C362" s="68" t="s">
        <v>67</v>
      </c>
      <c r="D362" s="69" t="s">
        <v>858</v>
      </c>
      <c r="E362" s="12" t="s">
        <v>367</v>
      </c>
      <c r="F362" s="13" t="s">
        <v>680</v>
      </c>
      <c r="G362" s="14">
        <v>4000.0</v>
      </c>
      <c r="H362" s="15">
        <v>724.0</v>
      </c>
      <c r="I362" s="14"/>
      <c r="J362" s="15">
        <v>724.0</v>
      </c>
      <c r="K362" s="14"/>
      <c r="L362" s="14"/>
      <c r="M362" s="14"/>
      <c r="N362" s="16"/>
      <c r="O362" s="3">
        <f t="shared" si="1"/>
        <v>724</v>
      </c>
      <c r="P362" s="56"/>
      <c r="Q362" s="18" t="s">
        <v>34</v>
      </c>
      <c r="R362" s="18" t="s">
        <v>550</v>
      </c>
      <c r="S362" s="19" t="s">
        <v>859</v>
      </c>
      <c r="T362" s="45" t="s">
        <v>1596</v>
      </c>
      <c r="U362" s="20"/>
      <c r="V362" s="20"/>
      <c r="W362" s="20"/>
      <c r="X362" s="20"/>
      <c r="Y362" s="20"/>
      <c r="Z362" s="20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</row>
    <row r="363" ht="17.25" customHeight="1">
      <c r="A363" s="8" t="s">
        <v>1824</v>
      </c>
      <c r="B363" s="9">
        <v>45343.0</v>
      </c>
      <c r="C363" s="68" t="s">
        <v>20</v>
      </c>
      <c r="D363" s="69" t="s">
        <v>860</v>
      </c>
      <c r="E363" s="12" t="s">
        <v>367</v>
      </c>
      <c r="F363" s="13" t="s">
        <v>610</v>
      </c>
      <c r="G363" s="14"/>
      <c r="H363" s="15">
        <v>319.0</v>
      </c>
      <c r="I363" s="14"/>
      <c r="J363" s="15">
        <v>319.0</v>
      </c>
      <c r="K363" s="14"/>
      <c r="L363" s="14"/>
      <c r="M363" s="14"/>
      <c r="N363" s="16"/>
      <c r="O363" s="3">
        <f t="shared" si="1"/>
        <v>319</v>
      </c>
      <c r="P363" s="56"/>
      <c r="Q363" s="18" t="s">
        <v>196</v>
      </c>
      <c r="R363" s="18" t="s">
        <v>550</v>
      </c>
      <c r="S363" s="19" t="s">
        <v>861</v>
      </c>
      <c r="T363" s="45" t="s">
        <v>1597</v>
      </c>
      <c r="U363" s="20"/>
      <c r="V363" s="20"/>
      <c r="W363" s="20"/>
      <c r="X363" s="20"/>
      <c r="Y363" s="20"/>
      <c r="Z363" s="20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</row>
    <row r="364" ht="17.25" customHeight="1">
      <c r="A364" s="8" t="s">
        <v>1824</v>
      </c>
      <c r="B364" s="9">
        <v>45343.0</v>
      </c>
      <c r="C364" s="68" t="s">
        <v>20</v>
      </c>
      <c r="D364" s="69" t="s">
        <v>862</v>
      </c>
      <c r="E364" s="12" t="s">
        <v>367</v>
      </c>
      <c r="F364" s="13" t="s">
        <v>680</v>
      </c>
      <c r="G364" s="14">
        <v>0.0</v>
      </c>
      <c r="H364" s="15">
        <v>680.0</v>
      </c>
      <c r="I364" s="14"/>
      <c r="J364" s="15">
        <v>680.0</v>
      </c>
      <c r="K364" s="14"/>
      <c r="L364" s="14">
        <v>600.0</v>
      </c>
      <c r="M364" s="14"/>
      <c r="N364" s="16">
        <v>381.0</v>
      </c>
      <c r="O364" s="3">
        <f t="shared" si="1"/>
        <v>899</v>
      </c>
      <c r="P364" s="56" t="s">
        <v>940</v>
      </c>
      <c r="Q364" s="18" t="s">
        <v>196</v>
      </c>
      <c r="R364" s="18" t="s">
        <v>550</v>
      </c>
      <c r="S364" s="19" t="s">
        <v>864</v>
      </c>
      <c r="T364" s="45" t="s">
        <v>1598</v>
      </c>
      <c r="U364" s="20"/>
      <c r="V364" s="20"/>
      <c r="W364" s="20"/>
      <c r="X364" s="20"/>
      <c r="Y364" s="20"/>
      <c r="Z364" s="20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</row>
    <row r="365" ht="17.25" customHeight="1">
      <c r="A365" s="8" t="s">
        <v>1824</v>
      </c>
      <c r="B365" s="9">
        <v>45344.0</v>
      </c>
      <c r="C365" s="68" t="s">
        <v>27</v>
      </c>
      <c r="D365" s="69" t="s">
        <v>865</v>
      </c>
      <c r="E365" s="12" t="s">
        <v>27</v>
      </c>
      <c r="F365" s="13" t="s">
        <v>680</v>
      </c>
      <c r="G365" s="14"/>
      <c r="H365" s="15">
        <v>1278.0</v>
      </c>
      <c r="I365" s="14"/>
      <c r="J365" s="15">
        <v>1278.0</v>
      </c>
      <c r="K365" s="14"/>
      <c r="L365" s="14"/>
      <c r="M365" s="14"/>
      <c r="N365" s="16"/>
      <c r="O365" s="3">
        <f t="shared" si="1"/>
        <v>1278</v>
      </c>
      <c r="P365" s="56" t="s">
        <v>1830</v>
      </c>
      <c r="Q365" s="18" t="s">
        <v>30</v>
      </c>
      <c r="R365" s="18" t="s">
        <v>577</v>
      </c>
      <c r="S365" s="19" t="s">
        <v>867</v>
      </c>
      <c r="T365" s="45"/>
      <c r="U365" s="20"/>
      <c r="V365" s="20"/>
      <c r="W365" s="20"/>
      <c r="X365" s="20"/>
      <c r="Y365" s="20"/>
      <c r="Z365" s="20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</row>
    <row r="366" ht="17.25" customHeight="1">
      <c r="A366" s="8" t="s">
        <v>1824</v>
      </c>
      <c r="B366" s="9">
        <v>45345.0</v>
      </c>
      <c r="C366" s="68" t="s">
        <v>20</v>
      </c>
      <c r="D366" s="69" t="s">
        <v>868</v>
      </c>
      <c r="E366" s="12" t="s">
        <v>367</v>
      </c>
      <c r="F366" s="13" t="s">
        <v>680</v>
      </c>
      <c r="G366" s="14">
        <v>4000.0</v>
      </c>
      <c r="H366" s="15">
        <v>724.0</v>
      </c>
      <c r="I366" s="14"/>
      <c r="J366" s="15">
        <v>724.0</v>
      </c>
      <c r="K366" s="14"/>
      <c r="L366" s="14"/>
      <c r="M366" s="14"/>
      <c r="N366" s="16"/>
      <c r="O366" s="3">
        <f t="shared" si="1"/>
        <v>724</v>
      </c>
      <c r="P366" s="56"/>
      <c r="Q366" s="18" t="s">
        <v>647</v>
      </c>
      <c r="R366" s="18" t="s">
        <v>550</v>
      </c>
      <c r="S366" s="19" t="s">
        <v>869</v>
      </c>
      <c r="T366" s="45" t="s">
        <v>1599</v>
      </c>
      <c r="U366" s="20"/>
      <c r="V366" s="20"/>
      <c r="W366" s="20"/>
      <c r="X366" s="20"/>
      <c r="Y366" s="20"/>
      <c r="Z366" s="20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</row>
    <row r="367" ht="17.25" customHeight="1">
      <c r="A367" s="8" t="s">
        <v>1824</v>
      </c>
      <c r="B367" s="9">
        <v>45345.0</v>
      </c>
      <c r="C367" s="68" t="s">
        <v>20</v>
      </c>
      <c r="D367" s="69" t="s">
        <v>870</v>
      </c>
      <c r="E367" s="12" t="s">
        <v>367</v>
      </c>
      <c r="F367" s="13" t="s">
        <v>610</v>
      </c>
      <c r="G367" s="14">
        <v>0.0</v>
      </c>
      <c r="H367" s="15">
        <v>382.0</v>
      </c>
      <c r="I367" s="14"/>
      <c r="J367" s="15">
        <v>382.0</v>
      </c>
      <c r="K367" s="14"/>
      <c r="L367" s="14"/>
      <c r="M367" s="14"/>
      <c r="N367" s="16"/>
      <c r="O367" s="3">
        <f t="shared" si="1"/>
        <v>382</v>
      </c>
      <c r="P367" s="56"/>
      <c r="Q367" s="18" t="s">
        <v>647</v>
      </c>
      <c r="R367" s="18" t="s">
        <v>550</v>
      </c>
      <c r="S367" s="19" t="s">
        <v>871</v>
      </c>
      <c r="T367" s="45" t="s">
        <v>1600</v>
      </c>
      <c r="U367" s="20"/>
      <c r="V367" s="20"/>
      <c r="W367" s="20"/>
      <c r="X367" s="20"/>
      <c r="Y367" s="20"/>
      <c r="Z367" s="20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</row>
    <row r="368" ht="17.25" customHeight="1">
      <c r="A368" s="8" t="s">
        <v>1824</v>
      </c>
      <c r="B368" s="9">
        <v>45349.0</v>
      </c>
      <c r="C368" s="68" t="s">
        <v>20</v>
      </c>
      <c r="D368" s="69" t="s">
        <v>872</v>
      </c>
      <c r="E368" s="12" t="s">
        <v>367</v>
      </c>
      <c r="F368" s="13" t="s">
        <v>680</v>
      </c>
      <c r="G368" s="14">
        <v>3400.0</v>
      </c>
      <c r="H368" s="15">
        <v>724.0</v>
      </c>
      <c r="I368" s="14"/>
      <c r="J368" s="15">
        <v>724.0</v>
      </c>
      <c r="K368" s="14"/>
      <c r="L368" s="14"/>
      <c r="M368" s="14"/>
      <c r="N368" s="16"/>
      <c r="O368" s="3">
        <f t="shared" si="1"/>
        <v>724</v>
      </c>
      <c r="P368" s="56"/>
      <c r="Q368" s="18" t="s">
        <v>647</v>
      </c>
      <c r="R368" s="18" t="s">
        <v>550</v>
      </c>
      <c r="S368" s="19" t="s">
        <v>873</v>
      </c>
      <c r="T368" s="45" t="s">
        <v>1601</v>
      </c>
      <c r="U368" s="20"/>
      <c r="V368" s="20"/>
      <c r="W368" s="20"/>
      <c r="X368" s="20"/>
      <c r="Y368" s="20"/>
      <c r="Z368" s="20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</row>
    <row r="369" ht="17.25" customHeight="1">
      <c r="A369" s="8" t="s">
        <v>1824</v>
      </c>
      <c r="B369" s="9">
        <v>45349.0</v>
      </c>
      <c r="C369" s="68" t="s">
        <v>27</v>
      </c>
      <c r="D369" s="69" t="s">
        <v>874</v>
      </c>
      <c r="E369" s="12" t="s">
        <v>367</v>
      </c>
      <c r="F369" s="13" t="s">
        <v>392</v>
      </c>
      <c r="G369" s="14">
        <v>840.0</v>
      </c>
      <c r="H369" s="15"/>
      <c r="I369" s="14"/>
      <c r="J369" s="15"/>
      <c r="K369" s="14"/>
      <c r="L369" s="14">
        <v>840.0</v>
      </c>
      <c r="M369" s="14"/>
      <c r="N369" s="16"/>
      <c r="O369" s="3">
        <f t="shared" si="1"/>
        <v>840</v>
      </c>
      <c r="P369" s="56"/>
      <c r="Q369" s="18" t="s">
        <v>384</v>
      </c>
      <c r="R369" s="18" t="s">
        <v>550</v>
      </c>
      <c r="S369" s="19" t="s">
        <v>410</v>
      </c>
      <c r="T369" s="45" t="s">
        <v>1602</v>
      </c>
      <c r="U369" s="20"/>
      <c r="V369" s="20"/>
      <c r="W369" s="20"/>
      <c r="X369" s="20"/>
      <c r="Y369" s="20"/>
      <c r="Z369" s="20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</row>
    <row r="370" ht="17.25" customHeight="1">
      <c r="A370" s="8" t="s">
        <v>1824</v>
      </c>
      <c r="B370" s="9">
        <v>45357.0</v>
      </c>
      <c r="C370" s="68" t="s">
        <v>20</v>
      </c>
      <c r="D370" s="69" t="s">
        <v>875</v>
      </c>
      <c r="E370" s="12" t="s">
        <v>367</v>
      </c>
      <c r="F370" s="13" t="s">
        <v>680</v>
      </c>
      <c r="G370" s="14">
        <v>4000.0</v>
      </c>
      <c r="H370" s="15">
        <v>724.0</v>
      </c>
      <c r="I370" s="14"/>
      <c r="J370" s="15">
        <v>724.0</v>
      </c>
      <c r="K370" s="14"/>
      <c r="L370" s="14"/>
      <c r="M370" s="14"/>
      <c r="N370" s="16"/>
      <c r="O370" s="3">
        <f t="shared" si="1"/>
        <v>724</v>
      </c>
      <c r="P370" s="56"/>
      <c r="Q370" s="18" t="s">
        <v>454</v>
      </c>
      <c r="R370" s="18" t="s">
        <v>570</v>
      </c>
      <c r="S370" s="19" t="s">
        <v>876</v>
      </c>
      <c r="T370" s="45" t="s">
        <v>1603</v>
      </c>
      <c r="U370" s="20"/>
      <c r="V370" s="20"/>
      <c r="W370" s="20"/>
      <c r="X370" s="20"/>
      <c r="Y370" s="20"/>
      <c r="Z370" s="20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</row>
    <row r="371" ht="17.25" customHeight="1">
      <c r="A371" s="8" t="s">
        <v>1824</v>
      </c>
      <c r="B371" s="9">
        <v>45357.0</v>
      </c>
      <c r="C371" s="68" t="s">
        <v>20</v>
      </c>
      <c r="D371" s="69" t="s">
        <v>877</v>
      </c>
      <c r="E371" s="12" t="s">
        <v>367</v>
      </c>
      <c r="F371" s="13" t="s">
        <v>680</v>
      </c>
      <c r="G371" s="14">
        <v>4000.0</v>
      </c>
      <c r="H371" s="15">
        <v>724.0</v>
      </c>
      <c r="I371" s="14"/>
      <c r="J371" s="15">
        <v>724.0</v>
      </c>
      <c r="K371" s="14"/>
      <c r="L371" s="14"/>
      <c r="M371" s="14">
        <v>410.0</v>
      </c>
      <c r="N371" s="16"/>
      <c r="O371" s="3">
        <f t="shared" si="1"/>
        <v>1134</v>
      </c>
      <c r="P371" s="56"/>
      <c r="Q371" s="18" t="s">
        <v>101</v>
      </c>
      <c r="R371" s="18" t="s">
        <v>570</v>
      </c>
      <c r="S371" s="19" t="s">
        <v>878</v>
      </c>
      <c r="T371" s="45" t="s">
        <v>1604</v>
      </c>
      <c r="U371" s="20"/>
      <c r="V371" s="20"/>
      <c r="W371" s="20"/>
      <c r="X371" s="20"/>
      <c r="Y371" s="20"/>
      <c r="Z371" s="20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</row>
    <row r="372" ht="17.25" customHeight="1">
      <c r="A372" s="8" t="s">
        <v>1824</v>
      </c>
      <c r="B372" s="9">
        <v>45366.0</v>
      </c>
      <c r="C372" s="68" t="s">
        <v>20</v>
      </c>
      <c r="D372" s="69" t="s">
        <v>881</v>
      </c>
      <c r="E372" s="12" t="s">
        <v>367</v>
      </c>
      <c r="F372" s="13" t="s">
        <v>680</v>
      </c>
      <c r="G372" s="14">
        <f>4000+2000</f>
        <v>6000</v>
      </c>
      <c r="H372" s="15">
        <v>724.0</v>
      </c>
      <c r="I372" s="14"/>
      <c r="J372" s="15">
        <v>724.0</v>
      </c>
      <c r="K372" s="14"/>
      <c r="L372" s="14"/>
      <c r="M372" s="14"/>
      <c r="N372" s="16"/>
      <c r="O372" s="3">
        <f t="shared" si="1"/>
        <v>724</v>
      </c>
      <c r="P372" s="56"/>
      <c r="Q372" s="18" t="s">
        <v>34</v>
      </c>
      <c r="R372" s="18" t="s">
        <v>570</v>
      </c>
      <c r="S372" s="19" t="s">
        <v>882</v>
      </c>
      <c r="T372" s="45" t="s">
        <v>1605</v>
      </c>
      <c r="U372" s="20"/>
      <c r="V372" s="20"/>
      <c r="W372" s="20"/>
      <c r="X372" s="20"/>
      <c r="Y372" s="20"/>
      <c r="Z372" s="20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</row>
    <row r="373" ht="17.25" customHeight="1">
      <c r="A373" s="8" t="s">
        <v>1824</v>
      </c>
      <c r="B373" s="9">
        <v>45370.0</v>
      </c>
      <c r="C373" s="68" t="s">
        <v>20</v>
      </c>
      <c r="D373" s="69" t="s">
        <v>885</v>
      </c>
      <c r="E373" s="12" t="s">
        <v>367</v>
      </c>
      <c r="F373" s="13" t="s">
        <v>680</v>
      </c>
      <c r="G373" s="14">
        <v>4000.0</v>
      </c>
      <c r="H373" s="15">
        <v>724.0</v>
      </c>
      <c r="I373" s="14"/>
      <c r="J373" s="15">
        <v>724.0</v>
      </c>
      <c r="K373" s="14"/>
      <c r="L373" s="14"/>
      <c r="M373" s="14"/>
      <c r="N373" s="16"/>
      <c r="O373" s="3">
        <f t="shared" si="1"/>
        <v>724</v>
      </c>
      <c r="P373" s="56"/>
      <c r="Q373" s="18" t="s">
        <v>510</v>
      </c>
      <c r="R373" s="18" t="s">
        <v>570</v>
      </c>
      <c r="S373" s="19" t="s">
        <v>886</v>
      </c>
      <c r="T373" s="45" t="s">
        <v>1607</v>
      </c>
      <c r="U373" s="20"/>
      <c r="V373" s="20"/>
      <c r="W373" s="20"/>
      <c r="X373" s="20"/>
      <c r="Y373" s="20"/>
      <c r="Z373" s="20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</row>
    <row r="374" ht="17.25" customHeight="1">
      <c r="A374" s="8" t="s">
        <v>1824</v>
      </c>
      <c r="B374" s="9">
        <v>45378.0</v>
      </c>
      <c r="C374" s="68" t="s">
        <v>20</v>
      </c>
      <c r="D374" s="69" t="s">
        <v>887</v>
      </c>
      <c r="E374" s="12" t="s">
        <v>367</v>
      </c>
      <c r="F374" s="13" t="s">
        <v>680</v>
      </c>
      <c r="G374" s="14">
        <v>4000.0</v>
      </c>
      <c r="H374" s="15">
        <v>724.0</v>
      </c>
      <c r="I374" s="14"/>
      <c r="J374" s="15">
        <v>724.0</v>
      </c>
      <c r="K374" s="14"/>
      <c r="L374" s="14">
        <v>450.0</v>
      </c>
      <c r="M374" s="14"/>
      <c r="N374" s="16"/>
      <c r="O374" s="3">
        <f t="shared" si="1"/>
        <v>1174</v>
      </c>
      <c r="P374" s="56"/>
      <c r="Q374" s="18" t="s">
        <v>384</v>
      </c>
      <c r="R374" s="18" t="s">
        <v>570</v>
      </c>
      <c r="S374" s="19" t="s">
        <v>888</v>
      </c>
      <c r="T374" s="45" t="s">
        <v>1608</v>
      </c>
      <c r="U374" s="20"/>
      <c r="V374" s="20"/>
      <c r="W374" s="20"/>
      <c r="X374" s="20"/>
      <c r="Y374" s="20"/>
      <c r="Z374" s="20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</row>
    <row r="375" ht="17.25" customHeight="1">
      <c r="A375" s="8" t="s">
        <v>1824</v>
      </c>
      <c r="B375" s="9">
        <v>45383.0</v>
      </c>
      <c r="C375" s="68" t="s">
        <v>20</v>
      </c>
      <c r="D375" s="69" t="s">
        <v>889</v>
      </c>
      <c r="E375" s="12" t="s">
        <v>367</v>
      </c>
      <c r="F375" s="13" t="s">
        <v>680</v>
      </c>
      <c r="G375" s="14">
        <v>4000.0</v>
      </c>
      <c r="H375" s="15">
        <v>724.0</v>
      </c>
      <c r="I375" s="14"/>
      <c r="J375" s="15">
        <v>724.0</v>
      </c>
      <c r="K375" s="14"/>
      <c r="L375" s="14"/>
      <c r="M375" s="14"/>
      <c r="N375" s="16"/>
      <c r="O375" s="3">
        <f t="shared" si="1"/>
        <v>724</v>
      </c>
      <c r="P375" s="56"/>
      <c r="Q375" s="18" t="s">
        <v>446</v>
      </c>
      <c r="R375" s="18" t="s">
        <v>25</v>
      </c>
      <c r="S375" s="19" t="s">
        <v>890</v>
      </c>
      <c r="T375" s="45" t="s">
        <v>1609</v>
      </c>
      <c r="U375" s="20"/>
      <c r="V375" s="20"/>
      <c r="W375" s="20"/>
      <c r="X375" s="20"/>
      <c r="Y375" s="20"/>
      <c r="Z375" s="20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</row>
    <row r="376" ht="17.25" customHeight="1">
      <c r="A376" s="8" t="s">
        <v>1824</v>
      </c>
      <c r="B376" s="9">
        <v>45390.0</v>
      </c>
      <c r="C376" s="68" t="s">
        <v>20</v>
      </c>
      <c r="D376" s="69" t="s">
        <v>893</v>
      </c>
      <c r="E376" s="12" t="s">
        <v>367</v>
      </c>
      <c r="F376" s="13" t="s">
        <v>680</v>
      </c>
      <c r="G376" s="14">
        <v>2000.0</v>
      </c>
      <c r="H376" s="15">
        <v>1449.0</v>
      </c>
      <c r="I376" s="14"/>
      <c r="J376" s="15">
        <v>1449.0</v>
      </c>
      <c r="K376" s="14"/>
      <c r="L376" s="14"/>
      <c r="M376" s="14">
        <v>340.0</v>
      </c>
      <c r="N376" s="16"/>
      <c r="O376" s="3">
        <f t="shared" si="1"/>
        <v>1789</v>
      </c>
      <c r="P376" s="56"/>
      <c r="Q376" s="18" t="s">
        <v>446</v>
      </c>
      <c r="R376" s="18" t="s">
        <v>25</v>
      </c>
      <c r="S376" s="19" t="s">
        <v>894</v>
      </c>
      <c r="T376" s="45" t="s">
        <v>1611</v>
      </c>
      <c r="U376" s="20"/>
      <c r="V376" s="20"/>
      <c r="W376" s="20"/>
      <c r="X376" s="20"/>
      <c r="Y376" s="20"/>
      <c r="Z376" s="20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</row>
    <row r="377" ht="17.25" customHeight="1">
      <c r="A377" s="8" t="s">
        <v>1824</v>
      </c>
      <c r="B377" s="9">
        <v>45391.0</v>
      </c>
      <c r="C377" s="68" t="s">
        <v>27</v>
      </c>
      <c r="D377" s="69" t="s">
        <v>895</v>
      </c>
      <c r="E377" s="12" t="s">
        <v>27</v>
      </c>
      <c r="F377" s="13" t="s">
        <v>680</v>
      </c>
      <c r="G377" s="14">
        <v>4000.0</v>
      </c>
      <c r="H377" s="15">
        <v>724.0</v>
      </c>
      <c r="I377" s="14"/>
      <c r="J377" s="15">
        <v>724.0</v>
      </c>
      <c r="K377" s="14"/>
      <c r="L377" s="14"/>
      <c r="M377" s="14"/>
      <c r="N377" s="16"/>
      <c r="O377" s="3">
        <f t="shared" si="1"/>
        <v>724</v>
      </c>
      <c r="P377" s="56"/>
      <c r="Q377" s="18" t="s">
        <v>446</v>
      </c>
      <c r="R377" s="18">
        <f>MONTH(B377)</f>
        <v>4</v>
      </c>
      <c r="S377" s="19" t="s">
        <v>896</v>
      </c>
      <c r="T377" s="45"/>
      <c r="U377" s="20"/>
      <c r="V377" s="20"/>
      <c r="W377" s="20"/>
      <c r="X377" s="20"/>
      <c r="Y377" s="20"/>
      <c r="Z377" s="20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</row>
    <row r="378" ht="17.25" customHeight="1">
      <c r="A378" s="8" t="s">
        <v>1824</v>
      </c>
      <c r="B378" s="9">
        <v>43588.0</v>
      </c>
      <c r="C378" s="68" t="s">
        <v>27</v>
      </c>
      <c r="D378" s="69" t="s">
        <v>897</v>
      </c>
      <c r="E378" s="12" t="s">
        <v>367</v>
      </c>
      <c r="F378" s="13" t="s">
        <v>23</v>
      </c>
      <c r="G378" s="14">
        <v>0.0</v>
      </c>
      <c r="H378" s="15">
        <v>420.0</v>
      </c>
      <c r="I378" s="14"/>
      <c r="J378" s="15">
        <v>420.0</v>
      </c>
      <c r="K378" s="14"/>
      <c r="L378" s="14"/>
      <c r="M378" s="14"/>
      <c r="N378" s="16"/>
      <c r="O378" s="3">
        <f t="shared" si="1"/>
        <v>420</v>
      </c>
      <c r="P378" s="56"/>
      <c r="Q378" s="18" t="s">
        <v>101</v>
      </c>
      <c r="R378" s="18" t="s">
        <v>93</v>
      </c>
      <c r="S378" s="19" t="s">
        <v>898</v>
      </c>
      <c r="T378" s="45" t="s">
        <v>1612</v>
      </c>
      <c r="U378" s="20"/>
      <c r="V378" s="20"/>
      <c r="W378" s="20"/>
      <c r="X378" s="20"/>
      <c r="Y378" s="20"/>
      <c r="Z378" s="20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</row>
    <row r="379" ht="17.25" customHeight="1">
      <c r="A379" s="8" t="s">
        <v>1824</v>
      </c>
      <c r="B379" s="9">
        <v>45398.0</v>
      </c>
      <c r="C379" s="68" t="s">
        <v>20</v>
      </c>
      <c r="D379" s="69" t="s">
        <v>899</v>
      </c>
      <c r="E379" s="12" t="s">
        <v>367</v>
      </c>
      <c r="F379" s="13" t="s">
        <v>680</v>
      </c>
      <c r="G379" s="14">
        <v>4000.0</v>
      </c>
      <c r="H379" s="15">
        <v>724.0</v>
      </c>
      <c r="I379" s="14"/>
      <c r="J379" s="15">
        <v>724.0</v>
      </c>
      <c r="K379" s="14"/>
      <c r="L379" s="14"/>
      <c r="M379" s="14"/>
      <c r="N379" s="16"/>
      <c r="O379" s="3">
        <f t="shared" si="1"/>
        <v>724</v>
      </c>
      <c r="P379" s="56"/>
      <c r="Q379" s="18">
        <f t="shared" ref="Q379:Q382" si="2">DAY(B379)</f>
        <v>16</v>
      </c>
      <c r="R379" s="18" t="s">
        <v>25</v>
      </c>
      <c r="S379" s="19" t="s">
        <v>900</v>
      </c>
      <c r="T379" s="45" t="s">
        <v>1613</v>
      </c>
      <c r="U379" s="20"/>
      <c r="V379" s="20"/>
      <c r="W379" s="20"/>
      <c r="X379" s="20"/>
      <c r="Y379" s="20"/>
      <c r="Z379" s="20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</row>
    <row r="380" ht="17.25" customHeight="1">
      <c r="A380" s="8" t="s">
        <v>1824</v>
      </c>
      <c r="B380" s="9">
        <v>45399.0</v>
      </c>
      <c r="C380" s="68" t="s">
        <v>20</v>
      </c>
      <c r="D380" s="69" t="s">
        <v>901</v>
      </c>
      <c r="E380" s="12" t="s">
        <v>367</v>
      </c>
      <c r="F380" s="13" t="s">
        <v>453</v>
      </c>
      <c r="G380" s="14">
        <v>4000.0</v>
      </c>
      <c r="H380" s="15">
        <v>1044.0</v>
      </c>
      <c r="I380" s="14"/>
      <c r="J380" s="15">
        <v>1044.0</v>
      </c>
      <c r="K380" s="14"/>
      <c r="L380" s="14"/>
      <c r="M380" s="14">
        <v>820.0</v>
      </c>
      <c r="N380" s="16"/>
      <c r="O380" s="3">
        <f t="shared" si="1"/>
        <v>1864</v>
      </c>
      <c r="P380" s="56"/>
      <c r="Q380" s="18">
        <f t="shared" si="2"/>
        <v>17</v>
      </c>
      <c r="R380" s="18" t="s">
        <v>25</v>
      </c>
      <c r="S380" s="19" t="s">
        <v>902</v>
      </c>
      <c r="T380" s="45" t="s">
        <v>1614</v>
      </c>
      <c r="U380" s="20"/>
      <c r="V380" s="20"/>
      <c r="W380" s="20"/>
      <c r="X380" s="20"/>
      <c r="Y380" s="20"/>
      <c r="Z380" s="20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</row>
    <row r="381" ht="17.25" customHeight="1">
      <c r="A381" s="8" t="s">
        <v>1824</v>
      </c>
      <c r="B381" s="9">
        <v>45404.0</v>
      </c>
      <c r="C381" s="68" t="s">
        <v>20</v>
      </c>
      <c r="D381" s="69" t="s">
        <v>903</v>
      </c>
      <c r="E381" s="12" t="s">
        <v>367</v>
      </c>
      <c r="F381" s="13" t="s">
        <v>345</v>
      </c>
      <c r="G381" s="14">
        <v>4000.0</v>
      </c>
      <c r="H381" s="15">
        <v>724.0</v>
      </c>
      <c r="I381" s="14"/>
      <c r="J381" s="15">
        <v>724.0</v>
      </c>
      <c r="K381" s="14"/>
      <c r="L381" s="14"/>
      <c r="M381" s="14"/>
      <c r="N381" s="16"/>
      <c r="O381" s="3">
        <f t="shared" si="1"/>
        <v>724</v>
      </c>
      <c r="P381" s="56"/>
      <c r="Q381" s="18">
        <f t="shared" si="2"/>
        <v>22</v>
      </c>
      <c r="R381" s="18" t="s">
        <v>25</v>
      </c>
      <c r="S381" s="19" t="s">
        <v>904</v>
      </c>
      <c r="T381" s="45" t="s">
        <v>1615</v>
      </c>
      <c r="U381" s="20"/>
      <c r="V381" s="20"/>
      <c r="W381" s="20"/>
      <c r="X381" s="20"/>
      <c r="Y381" s="20"/>
      <c r="Z381" s="20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</row>
    <row r="382" ht="17.25" customHeight="1">
      <c r="A382" s="8" t="s">
        <v>1824</v>
      </c>
      <c r="B382" s="9">
        <v>45407.0</v>
      </c>
      <c r="C382" s="68" t="s">
        <v>20</v>
      </c>
      <c r="D382" s="69" t="s">
        <v>905</v>
      </c>
      <c r="E382" s="12" t="s">
        <v>367</v>
      </c>
      <c r="F382" s="13" t="s">
        <v>680</v>
      </c>
      <c r="G382" s="14">
        <v>4000.0</v>
      </c>
      <c r="H382" s="15">
        <v>724.0</v>
      </c>
      <c r="I382" s="14"/>
      <c r="J382" s="15">
        <v>724.0</v>
      </c>
      <c r="K382" s="14"/>
      <c r="L382" s="14"/>
      <c r="M382" s="14"/>
      <c r="N382" s="16"/>
      <c r="O382" s="3">
        <f t="shared" si="1"/>
        <v>724</v>
      </c>
      <c r="P382" s="56"/>
      <c r="Q382" s="18">
        <f t="shared" si="2"/>
        <v>25</v>
      </c>
      <c r="R382" s="18" t="s">
        <v>25</v>
      </c>
      <c r="S382" s="19" t="s">
        <v>906</v>
      </c>
      <c r="T382" s="45" t="s">
        <v>1616</v>
      </c>
      <c r="U382" s="20"/>
      <c r="V382" s="20"/>
      <c r="W382" s="20"/>
      <c r="X382" s="20"/>
      <c r="Y382" s="20"/>
      <c r="Z382" s="20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</row>
    <row r="383" ht="17.25" customHeight="1">
      <c r="A383" s="8" t="s">
        <v>1824</v>
      </c>
      <c r="B383" s="9">
        <v>45408.0</v>
      </c>
      <c r="C383" s="68" t="s">
        <v>20</v>
      </c>
      <c r="D383" s="69" t="s">
        <v>907</v>
      </c>
      <c r="E383" s="12" t="s">
        <v>367</v>
      </c>
      <c r="F383" s="13" t="s">
        <v>680</v>
      </c>
      <c r="G383" s="14">
        <v>3500.0</v>
      </c>
      <c r="H383" s="15">
        <v>724.0</v>
      </c>
      <c r="I383" s="14"/>
      <c r="J383" s="15">
        <v>724.0</v>
      </c>
      <c r="K383" s="14"/>
      <c r="L383" s="14"/>
      <c r="M383" s="14">
        <v>410.0</v>
      </c>
      <c r="N383" s="16"/>
      <c r="O383" s="3">
        <f t="shared" si="1"/>
        <v>1134</v>
      </c>
      <c r="P383" s="56"/>
      <c r="Q383" s="18" t="s">
        <v>446</v>
      </c>
      <c r="R383" s="18" t="s">
        <v>25</v>
      </c>
      <c r="S383" s="19" t="s">
        <v>908</v>
      </c>
      <c r="T383" s="45" t="s">
        <v>1617</v>
      </c>
      <c r="U383" s="20"/>
      <c r="V383" s="20"/>
      <c r="W383" s="20"/>
      <c r="X383" s="20"/>
      <c r="Y383" s="20"/>
      <c r="Z383" s="20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</row>
    <row r="384" ht="17.25" customHeight="1">
      <c r="A384" s="8" t="s">
        <v>1824</v>
      </c>
      <c r="B384" s="9">
        <v>45343.0</v>
      </c>
      <c r="C384" s="68" t="s">
        <v>20</v>
      </c>
      <c r="D384" s="69" t="s">
        <v>909</v>
      </c>
      <c r="E384" s="12" t="s">
        <v>367</v>
      </c>
      <c r="F384" s="13" t="s">
        <v>680</v>
      </c>
      <c r="G384" s="14">
        <v>4000.0</v>
      </c>
      <c r="H384" s="15">
        <v>724.0</v>
      </c>
      <c r="I384" s="14"/>
      <c r="J384" s="15">
        <v>724.0</v>
      </c>
      <c r="K384" s="14"/>
      <c r="L384" s="14"/>
      <c r="M384" s="14"/>
      <c r="N384" s="16"/>
      <c r="O384" s="3">
        <f t="shared" si="1"/>
        <v>724</v>
      </c>
      <c r="P384" s="56"/>
      <c r="Q384" s="18" t="s">
        <v>406</v>
      </c>
      <c r="R384" s="18" t="s">
        <v>550</v>
      </c>
      <c r="S384" s="19" t="s">
        <v>910</v>
      </c>
      <c r="T384" s="45" t="s">
        <v>1618</v>
      </c>
      <c r="U384" s="20"/>
      <c r="V384" s="20"/>
      <c r="W384" s="20"/>
      <c r="X384" s="20"/>
      <c r="Y384" s="20"/>
      <c r="Z384" s="20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</row>
    <row r="385" ht="17.25" customHeight="1">
      <c r="A385" s="8" t="s">
        <v>1824</v>
      </c>
      <c r="B385" s="9">
        <v>45419.0</v>
      </c>
      <c r="C385" s="68" t="s">
        <v>20</v>
      </c>
      <c r="D385" s="69" t="s">
        <v>1219</v>
      </c>
      <c r="E385" s="12" t="s">
        <v>367</v>
      </c>
      <c r="F385" s="13" t="s">
        <v>680</v>
      </c>
      <c r="G385" s="14">
        <v>2800.0</v>
      </c>
      <c r="H385" s="15">
        <v>724.0</v>
      </c>
      <c r="I385" s="14"/>
      <c r="J385" s="15">
        <v>724.0</v>
      </c>
      <c r="K385" s="14"/>
      <c r="L385" s="14"/>
      <c r="M385" s="14"/>
      <c r="N385" s="16"/>
      <c r="O385" s="3">
        <f t="shared" si="1"/>
        <v>724</v>
      </c>
      <c r="P385" s="56"/>
      <c r="Q385" s="18" t="s">
        <v>454</v>
      </c>
      <c r="R385" s="18" t="s">
        <v>93</v>
      </c>
      <c r="S385" s="19" t="s">
        <v>912</v>
      </c>
      <c r="T385" s="45" t="s">
        <v>1619</v>
      </c>
      <c r="U385" s="20"/>
      <c r="V385" s="20"/>
      <c r="W385" s="20"/>
      <c r="X385" s="20"/>
      <c r="Y385" s="20"/>
      <c r="Z385" s="20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</row>
    <row r="386" ht="17.25" customHeight="1">
      <c r="A386" s="8" t="s">
        <v>1824</v>
      </c>
      <c r="B386" s="9">
        <v>45428.0</v>
      </c>
      <c r="C386" s="68" t="s">
        <v>20</v>
      </c>
      <c r="D386" s="69" t="s">
        <v>913</v>
      </c>
      <c r="E386" s="12" t="s">
        <v>367</v>
      </c>
      <c r="F386" s="13" t="s">
        <v>680</v>
      </c>
      <c r="G386" s="14">
        <v>4000.0</v>
      </c>
      <c r="H386" s="15">
        <v>724.0</v>
      </c>
      <c r="I386" s="14"/>
      <c r="J386" s="15">
        <v>724.0</v>
      </c>
      <c r="K386" s="14"/>
      <c r="L386" s="14"/>
      <c r="M386" s="14"/>
      <c r="N386" s="16"/>
      <c r="O386" s="3">
        <f t="shared" si="1"/>
        <v>724</v>
      </c>
      <c r="P386" s="56"/>
      <c r="Q386" s="18" t="s">
        <v>733</v>
      </c>
      <c r="R386" s="18" t="s">
        <v>93</v>
      </c>
      <c r="S386" s="19" t="s">
        <v>914</v>
      </c>
      <c r="T386" s="45" t="s">
        <v>1620</v>
      </c>
      <c r="U386" s="20"/>
      <c r="V386" s="20"/>
      <c r="W386" s="20"/>
      <c r="X386" s="20"/>
      <c r="Y386" s="20"/>
      <c r="Z386" s="20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</row>
    <row r="387" ht="17.25" customHeight="1">
      <c r="A387" s="8" t="s">
        <v>1824</v>
      </c>
      <c r="B387" s="9">
        <v>45432.0</v>
      </c>
      <c r="C387" s="68" t="s">
        <v>27</v>
      </c>
      <c r="D387" s="69" t="s">
        <v>917</v>
      </c>
      <c r="E387" s="12" t="s">
        <v>27</v>
      </c>
      <c r="F387" s="13" t="s">
        <v>680</v>
      </c>
      <c r="G387" s="14">
        <v>3400.0</v>
      </c>
      <c r="H387" s="15">
        <v>724.0</v>
      </c>
      <c r="I387" s="14"/>
      <c r="J387" s="15">
        <v>724.0</v>
      </c>
      <c r="K387" s="14"/>
      <c r="L387" s="14"/>
      <c r="M387" s="14"/>
      <c r="N387" s="16"/>
      <c r="O387" s="3">
        <f t="shared" si="1"/>
        <v>724</v>
      </c>
      <c r="P387" s="56"/>
      <c r="Q387" s="18" t="s">
        <v>30</v>
      </c>
      <c r="R387" s="18" t="s">
        <v>918</v>
      </c>
      <c r="S387" s="19" t="s">
        <v>919</v>
      </c>
      <c r="T387" s="45" t="s">
        <v>1621</v>
      </c>
      <c r="U387" s="20"/>
      <c r="V387" s="20"/>
      <c r="W387" s="20"/>
      <c r="X387" s="20"/>
      <c r="Y387" s="20"/>
      <c r="Z387" s="20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</row>
    <row r="388" ht="17.25" customHeight="1">
      <c r="A388" s="8" t="s">
        <v>1824</v>
      </c>
      <c r="B388" s="9">
        <v>45432.0</v>
      </c>
      <c r="C388" s="68" t="s">
        <v>27</v>
      </c>
      <c r="D388" s="69" t="s">
        <v>917</v>
      </c>
      <c r="E388" s="12" t="s">
        <v>367</v>
      </c>
      <c r="F388" s="13" t="s">
        <v>954</v>
      </c>
      <c r="G388" s="14">
        <v>1000.0</v>
      </c>
      <c r="H388" s="15"/>
      <c r="I388" s="14"/>
      <c r="J388" s="15"/>
      <c r="K388" s="14"/>
      <c r="L388" s="14">
        <v>600.0</v>
      </c>
      <c r="M388" s="14"/>
      <c r="N388" s="16"/>
      <c r="O388" s="3">
        <f t="shared" si="1"/>
        <v>600</v>
      </c>
      <c r="P388" s="56"/>
      <c r="Q388" s="18" t="s">
        <v>30</v>
      </c>
      <c r="R388" s="18" t="s">
        <v>93</v>
      </c>
      <c r="S388" s="19" t="s">
        <v>919</v>
      </c>
      <c r="T388" s="45" t="s">
        <v>1621</v>
      </c>
      <c r="U388" s="20"/>
      <c r="V388" s="20"/>
      <c r="W388" s="20"/>
      <c r="X388" s="20"/>
      <c r="Y388" s="20"/>
      <c r="Z388" s="20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</row>
    <row r="389" ht="17.25" customHeight="1">
      <c r="A389" s="8" t="s">
        <v>1824</v>
      </c>
      <c r="B389" s="9">
        <v>45441.0</v>
      </c>
      <c r="C389" s="68" t="s">
        <v>20</v>
      </c>
      <c r="D389" s="69" t="s">
        <v>920</v>
      </c>
      <c r="E389" s="12" t="s">
        <v>367</v>
      </c>
      <c r="F389" s="13" t="s">
        <v>680</v>
      </c>
      <c r="G389" s="14">
        <v>4000.0</v>
      </c>
      <c r="H389" s="15">
        <v>724.0</v>
      </c>
      <c r="I389" s="14"/>
      <c r="J389" s="15">
        <v>724.0</v>
      </c>
      <c r="K389" s="14"/>
      <c r="L389" s="14"/>
      <c r="M389" s="14"/>
      <c r="N389" s="16"/>
      <c r="O389" s="3">
        <f t="shared" si="1"/>
        <v>724</v>
      </c>
      <c r="P389" s="56"/>
      <c r="Q389" s="18" t="s">
        <v>596</v>
      </c>
      <c r="R389" s="18" t="s">
        <v>93</v>
      </c>
      <c r="S389" s="19" t="s">
        <v>921</v>
      </c>
      <c r="T389" s="45" t="s">
        <v>1622</v>
      </c>
      <c r="U389" s="20"/>
      <c r="V389" s="20"/>
      <c r="W389" s="20"/>
      <c r="X389" s="20"/>
      <c r="Y389" s="20"/>
      <c r="Z389" s="20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</row>
    <row r="390" ht="17.25" customHeight="1">
      <c r="A390" s="8" t="s">
        <v>1824</v>
      </c>
      <c r="B390" s="9">
        <v>45441.0</v>
      </c>
      <c r="C390" s="68" t="s">
        <v>27</v>
      </c>
      <c r="D390" s="69" t="s">
        <v>922</v>
      </c>
      <c r="E390" s="12" t="s">
        <v>27</v>
      </c>
      <c r="F390" s="13" t="s">
        <v>680</v>
      </c>
      <c r="G390" s="14">
        <v>0.0</v>
      </c>
      <c r="H390" s="15">
        <v>724.0</v>
      </c>
      <c r="I390" s="14"/>
      <c r="J390" s="15">
        <v>724.0</v>
      </c>
      <c r="K390" s="14"/>
      <c r="L390" s="14"/>
      <c r="M390" s="14"/>
      <c r="N390" s="16"/>
      <c r="O390" s="3">
        <f t="shared" si="1"/>
        <v>724</v>
      </c>
      <c r="P390" s="56"/>
      <c r="Q390" s="18" t="s">
        <v>34</v>
      </c>
      <c r="R390" s="18" t="s">
        <v>918</v>
      </c>
      <c r="S390" s="19" t="s">
        <v>923</v>
      </c>
      <c r="T390" s="45" t="s">
        <v>1623</v>
      </c>
      <c r="U390" s="20"/>
      <c r="V390" s="20"/>
      <c r="W390" s="20"/>
      <c r="X390" s="20"/>
      <c r="Y390" s="20"/>
      <c r="Z390" s="20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</row>
    <row r="391" ht="17.25" customHeight="1">
      <c r="A391" s="8" t="s">
        <v>1824</v>
      </c>
      <c r="B391" s="9">
        <v>45450.0</v>
      </c>
      <c r="C391" s="68" t="s">
        <v>67</v>
      </c>
      <c r="D391" s="69" t="s">
        <v>924</v>
      </c>
      <c r="E391" s="12" t="s">
        <v>367</v>
      </c>
      <c r="F391" s="13" t="s">
        <v>680</v>
      </c>
      <c r="G391" s="14">
        <v>4000.0</v>
      </c>
      <c r="H391" s="15">
        <v>680.0</v>
      </c>
      <c r="I391" s="14"/>
      <c r="J391" s="15">
        <v>724.0</v>
      </c>
      <c r="K391" s="14"/>
      <c r="L391" s="14"/>
      <c r="M391" s="14"/>
      <c r="N391" s="16"/>
      <c r="O391" s="3">
        <f t="shared" si="1"/>
        <v>724</v>
      </c>
      <c r="P391" s="56"/>
      <c r="Q391" s="18" t="s">
        <v>446</v>
      </c>
      <c r="R391" s="18" t="s">
        <v>101</v>
      </c>
      <c r="S391" s="19" t="s">
        <v>925</v>
      </c>
      <c r="T391" s="45" t="s">
        <v>1624</v>
      </c>
      <c r="U391" s="20"/>
      <c r="V391" s="20"/>
      <c r="W391" s="20"/>
      <c r="X391" s="20"/>
      <c r="Y391" s="20"/>
      <c r="Z391" s="20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</row>
    <row r="392" ht="17.25" customHeight="1">
      <c r="A392" s="8" t="s">
        <v>1824</v>
      </c>
      <c r="B392" s="9">
        <v>45462.0</v>
      </c>
      <c r="C392" s="68" t="s">
        <v>20</v>
      </c>
      <c r="D392" s="69" t="s">
        <v>926</v>
      </c>
      <c r="E392" s="12" t="s">
        <v>367</v>
      </c>
      <c r="F392" s="13" t="s">
        <v>39</v>
      </c>
      <c r="G392" s="14">
        <v>349.0</v>
      </c>
      <c r="H392" s="15">
        <v>349.0</v>
      </c>
      <c r="I392" s="14"/>
      <c r="J392" s="15">
        <v>372.0</v>
      </c>
      <c r="K392" s="14"/>
      <c r="L392" s="14"/>
      <c r="M392" s="14"/>
      <c r="N392" s="16"/>
      <c r="O392" s="3">
        <f t="shared" si="1"/>
        <v>372</v>
      </c>
      <c r="P392" s="56"/>
      <c r="Q392" s="18" t="s">
        <v>510</v>
      </c>
      <c r="R392" s="18" t="s">
        <v>101</v>
      </c>
      <c r="S392" s="19" t="s">
        <v>927</v>
      </c>
      <c r="T392" s="45" t="s">
        <v>1625</v>
      </c>
      <c r="U392" s="20"/>
      <c r="V392" s="20"/>
      <c r="W392" s="20"/>
      <c r="X392" s="20"/>
      <c r="Y392" s="20"/>
      <c r="Z392" s="20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</row>
    <row r="393" ht="17.25" customHeight="1">
      <c r="A393" s="8" t="s">
        <v>1824</v>
      </c>
      <c r="B393" s="9">
        <v>45464.0</v>
      </c>
      <c r="C393" s="68" t="s">
        <v>20</v>
      </c>
      <c r="D393" s="69" t="s">
        <v>928</v>
      </c>
      <c r="E393" s="12" t="s">
        <v>367</v>
      </c>
      <c r="F393" s="13" t="s">
        <v>453</v>
      </c>
      <c r="G393" s="14">
        <v>4000.0</v>
      </c>
      <c r="H393" s="15">
        <v>980.0</v>
      </c>
      <c r="I393" s="14"/>
      <c r="J393" s="15">
        <v>1044.0</v>
      </c>
      <c r="K393" s="14"/>
      <c r="L393" s="14"/>
      <c r="M393" s="14"/>
      <c r="N393" s="16"/>
      <c r="O393" s="3">
        <f t="shared" si="1"/>
        <v>1044</v>
      </c>
      <c r="P393" s="56"/>
      <c r="Q393" s="18" t="s">
        <v>406</v>
      </c>
      <c r="R393" s="18" t="s">
        <v>101</v>
      </c>
      <c r="S393" s="19" t="s">
        <v>929</v>
      </c>
      <c r="T393" s="45" t="s">
        <v>1626</v>
      </c>
      <c r="U393" s="20"/>
      <c r="V393" s="20"/>
      <c r="W393" s="20"/>
      <c r="X393" s="20"/>
      <c r="Y393" s="20"/>
      <c r="Z393" s="20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</row>
    <row r="394" ht="17.25" customHeight="1">
      <c r="A394" s="8" t="s">
        <v>1824</v>
      </c>
      <c r="B394" s="9">
        <v>45470.0</v>
      </c>
      <c r="C394" s="68" t="s">
        <v>20</v>
      </c>
      <c r="D394" s="69" t="s">
        <v>932</v>
      </c>
      <c r="E394" s="12" t="s">
        <v>367</v>
      </c>
      <c r="F394" s="13" t="s">
        <v>680</v>
      </c>
      <c r="G394" s="14">
        <v>4000.0</v>
      </c>
      <c r="H394" s="15">
        <v>780.0</v>
      </c>
      <c r="I394" s="14"/>
      <c r="J394" s="15">
        <v>831.0</v>
      </c>
      <c r="K394" s="14"/>
      <c r="L394" s="14"/>
      <c r="M394" s="14"/>
      <c r="N394" s="16"/>
      <c r="O394" s="3">
        <f t="shared" si="1"/>
        <v>831</v>
      </c>
      <c r="P394" s="56"/>
      <c r="Q394" s="18" t="s">
        <v>384</v>
      </c>
      <c r="R394" s="18" t="s">
        <v>101</v>
      </c>
      <c r="S394" s="19" t="s">
        <v>933</v>
      </c>
      <c r="T394" s="45" t="s">
        <v>1628</v>
      </c>
      <c r="U394" s="20"/>
      <c r="V394" s="20"/>
      <c r="W394" s="20"/>
      <c r="X394" s="20"/>
      <c r="Y394" s="20"/>
      <c r="Z394" s="20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</row>
    <row r="395" ht="17.25" customHeight="1">
      <c r="A395" s="8" t="s">
        <v>1824</v>
      </c>
      <c r="B395" s="9">
        <v>45476.0</v>
      </c>
      <c r="C395" s="68" t="s">
        <v>27</v>
      </c>
      <c r="D395" s="69" t="s">
        <v>934</v>
      </c>
      <c r="E395" s="12" t="s">
        <v>27</v>
      </c>
      <c r="F395" s="13" t="s">
        <v>680</v>
      </c>
      <c r="G395" s="14">
        <v>1000.0</v>
      </c>
      <c r="H395" s="15">
        <v>933.0</v>
      </c>
      <c r="I395" s="14"/>
      <c r="J395" s="15">
        <v>933.0</v>
      </c>
      <c r="K395" s="14"/>
      <c r="L395" s="14"/>
      <c r="M395" s="14"/>
      <c r="N395" s="16"/>
      <c r="O395" s="3">
        <f t="shared" si="1"/>
        <v>933</v>
      </c>
      <c r="P395" s="56"/>
      <c r="Q395" s="18" t="s">
        <v>30</v>
      </c>
      <c r="R395" s="18" t="s">
        <v>461</v>
      </c>
      <c r="S395" s="19" t="s">
        <v>935</v>
      </c>
      <c r="T395" s="45" t="s">
        <v>1629</v>
      </c>
      <c r="U395" s="20"/>
      <c r="V395" s="20"/>
      <c r="W395" s="20"/>
      <c r="X395" s="20"/>
      <c r="Y395" s="20"/>
      <c r="Z395" s="20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</row>
    <row r="396" ht="17.25" customHeight="1">
      <c r="A396" s="8" t="s">
        <v>1824</v>
      </c>
      <c r="B396" s="9">
        <v>45484.0</v>
      </c>
      <c r="C396" s="68" t="s">
        <v>27</v>
      </c>
      <c r="D396" s="69" t="s">
        <v>936</v>
      </c>
      <c r="E396" s="12" t="s">
        <v>27</v>
      </c>
      <c r="F396" s="13" t="s">
        <v>680</v>
      </c>
      <c r="G396" s="14">
        <v>3600.0</v>
      </c>
      <c r="H396" s="15">
        <v>933.0</v>
      </c>
      <c r="I396" s="14"/>
      <c r="J396" s="15">
        <v>933.0</v>
      </c>
      <c r="K396" s="14"/>
      <c r="L396" s="14"/>
      <c r="M396" s="14"/>
      <c r="N396" s="16">
        <v>69.0</v>
      </c>
      <c r="O396" s="3">
        <f t="shared" si="1"/>
        <v>864</v>
      </c>
      <c r="P396" s="56" t="s">
        <v>1220</v>
      </c>
      <c r="Q396" s="18" t="s">
        <v>30</v>
      </c>
      <c r="R396" s="18" t="s">
        <v>461</v>
      </c>
      <c r="S396" s="19" t="s">
        <v>938</v>
      </c>
      <c r="T396" s="45" t="s">
        <v>1630</v>
      </c>
      <c r="U396" s="20"/>
      <c r="V396" s="20"/>
      <c r="W396" s="20"/>
      <c r="X396" s="20"/>
      <c r="Y396" s="20"/>
      <c r="Z396" s="20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</row>
    <row r="397" ht="17.25" customHeight="1">
      <c r="A397" s="8" t="s">
        <v>1824</v>
      </c>
      <c r="B397" s="9">
        <v>45485.0</v>
      </c>
      <c r="C397" s="68" t="s">
        <v>20</v>
      </c>
      <c r="D397" s="69" t="s">
        <v>939</v>
      </c>
      <c r="E397" s="12" t="s">
        <v>367</v>
      </c>
      <c r="F397" s="13" t="s">
        <v>39</v>
      </c>
      <c r="G397" s="14">
        <v>4000.0</v>
      </c>
      <c r="H397" s="15">
        <v>1193.0</v>
      </c>
      <c r="I397" s="14"/>
      <c r="J397" s="15">
        <v>1193.0</v>
      </c>
      <c r="K397" s="14"/>
      <c r="L397" s="14"/>
      <c r="M397" s="14"/>
      <c r="N397" s="16">
        <v>224.0</v>
      </c>
      <c r="O397" s="3">
        <f t="shared" si="1"/>
        <v>969</v>
      </c>
      <c r="P397" s="56" t="s">
        <v>940</v>
      </c>
      <c r="Q397" s="18">
        <v>12.0</v>
      </c>
      <c r="R397" s="18" t="s">
        <v>476</v>
      </c>
      <c r="S397" s="19" t="s">
        <v>941</v>
      </c>
      <c r="T397" s="45" t="s">
        <v>1631</v>
      </c>
      <c r="U397" s="20"/>
      <c r="V397" s="20"/>
      <c r="W397" s="20"/>
      <c r="X397" s="20"/>
      <c r="Y397" s="20"/>
      <c r="Z397" s="20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</row>
    <row r="398" ht="17.25" customHeight="1">
      <c r="A398" s="8" t="s">
        <v>1824</v>
      </c>
      <c r="B398" s="9">
        <v>45495.0</v>
      </c>
      <c r="C398" s="68" t="s">
        <v>20</v>
      </c>
      <c r="D398" s="69" t="s">
        <v>944</v>
      </c>
      <c r="E398" s="12" t="s">
        <v>367</v>
      </c>
      <c r="F398" s="13" t="s">
        <v>680</v>
      </c>
      <c r="G398" s="14">
        <v>3600.0</v>
      </c>
      <c r="H398" s="15">
        <v>933.0</v>
      </c>
      <c r="I398" s="14"/>
      <c r="J398" s="15">
        <v>933.0</v>
      </c>
      <c r="K398" s="14"/>
      <c r="L398" s="14"/>
      <c r="M398" s="14"/>
      <c r="N398" s="16"/>
      <c r="O398" s="3">
        <f t="shared" si="1"/>
        <v>933</v>
      </c>
      <c r="P398" s="56"/>
      <c r="Q398" s="18">
        <v>22.0</v>
      </c>
      <c r="R398" s="18" t="s">
        <v>476</v>
      </c>
      <c r="S398" s="19" t="s">
        <v>945</v>
      </c>
      <c r="T398" s="45" t="s">
        <v>1632</v>
      </c>
      <c r="U398" s="20"/>
      <c r="V398" s="20"/>
      <c r="W398" s="20"/>
      <c r="X398" s="20"/>
      <c r="Y398" s="20"/>
      <c r="Z398" s="20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</row>
    <row r="399" ht="17.25" customHeight="1">
      <c r="A399" s="8" t="s">
        <v>1824</v>
      </c>
      <c r="B399" s="9">
        <v>45495.0</v>
      </c>
      <c r="C399" s="68" t="s">
        <v>20</v>
      </c>
      <c r="D399" s="69" t="s">
        <v>946</v>
      </c>
      <c r="E399" s="12" t="s">
        <v>367</v>
      </c>
      <c r="F399" s="13" t="s">
        <v>680</v>
      </c>
      <c r="G399" s="14">
        <v>4000.0</v>
      </c>
      <c r="H399" s="15">
        <v>831.0</v>
      </c>
      <c r="I399" s="14"/>
      <c r="J399" s="15">
        <v>831.0</v>
      </c>
      <c r="K399" s="14"/>
      <c r="L399" s="14"/>
      <c r="M399" s="14"/>
      <c r="N399" s="16"/>
      <c r="O399" s="3">
        <f t="shared" si="1"/>
        <v>831</v>
      </c>
      <c r="P399" s="56"/>
      <c r="Q399" s="18">
        <v>22.0</v>
      </c>
      <c r="R399" s="18" t="s">
        <v>476</v>
      </c>
      <c r="S399" s="19" t="s">
        <v>947</v>
      </c>
      <c r="T399" s="45" t="s">
        <v>1633</v>
      </c>
      <c r="U399" s="20"/>
      <c r="V399" s="20"/>
      <c r="W399" s="20"/>
      <c r="X399" s="20"/>
      <c r="Y399" s="20"/>
      <c r="Z399" s="20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</row>
    <row r="400" ht="17.25" customHeight="1">
      <c r="A400" s="8" t="s">
        <v>1824</v>
      </c>
      <c r="B400" s="9">
        <v>45509.0</v>
      </c>
      <c r="C400" s="68" t="s">
        <v>20</v>
      </c>
      <c r="D400" s="69" t="s">
        <v>948</v>
      </c>
      <c r="E400" s="12" t="s">
        <v>367</v>
      </c>
      <c r="F400" s="13" t="s">
        <v>680</v>
      </c>
      <c r="G400" s="14">
        <v>680.0</v>
      </c>
      <c r="H400" s="15">
        <v>680.0</v>
      </c>
      <c r="I400" s="14"/>
      <c r="J400" s="15">
        <v>724.0</v>
      </c>
      <c r="K400" s="14"/>
      <c r="L400" s="14"/>
      <c r="M400" s="14">
        <f>257.77*10+258+410</f>
        <v>3245.7</v>
      </c>
      <c r="N400" s="16"/>
      <c r="O400" s="3">
        <f t="shared" si="1"/>
        <v>3969.7</v>
      </c>
      <c r="P400" s="56"/>
      <c r="Q400" s="18" t="s">
        <v>34</v>
      </c>
      <c r="R400" s="18" t="s">
        <v>476</v>
      </c>
      <c r="S400" s="19" t="s">
        <v>949</v>
      </c>
      <c r="T400" s="45" t="s">
        <v>1634</v>
      </c>
      <c r="U400" s="20"/>
      <c r="V400" s="20"/>
      <c r="W400" s="20"/>
      <c r="X400" s="20"/>
      <c r="Y400" s="20"/>
      <c r="Z400" s="20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</row>
    <row r="401" ht="17.25" customHeight="1">
      <c r="A401" s="8" t="s">
        <v>1824</v>
      </c>
      <c r="B401" s="9">
        <v>45512.0</v>
      </c>
      <c r="C401" s="68" t="s">
        <v>20</v>
      </c>
      <c r="D401" s="69" t="s">
        <v>950</v>
      </c>
      <c r="E401" s="12" t="s">
        <v>367</v>
      </c>
      <c r="F401" s="13" t="s">
        <v>680</v>
      </c>
      <c r="G401" s="14">
        <v>3500.0</v>
      </c>
      <c r="H401" s="15">
        <v>780.0</v>
      </c>
      <c r="I401" s="14"/>
      <c r="J401" s="15">
        <v>831.0</v>
      </c>
      <c r="K401" s="14"/>
      <c r="L401" s="14"/>
      <c r="M401" s="14"/>
      <c r="N401" s="16"/>
      <c r="O401" s="3">
        <f t="shared" si="1"/>
        <v>831</v>
      </c>
      <c r="P401" s="56"/>
      <c r="Q401" s="18" t="s">
        <v>476</v>
      </c>
      <c r="R401" s="18" t="s">
        <v>476</v>
      </c>
      <c r="S401" s="19" t="s">
        <v>951</v>
      </c>
      <c r="T401" s="45" t="s">
        <v>1635</v>
      </c>
      <c r="U401" s="20"/>
      <c r="V401" s="20"/>
      <c r="W401" s="20"/>
      <c r="X401" s="20"/>
      <c r="Y401" s="20"/>
      <c r="Z401" s="20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</row>
    <row r="402" ht="17.25" customHeight="1">
      <c r="A402" s="8" t="s">
        <v>1824</v>
      </c>
      <c r="B402" s="9">
        <v>45513.0</v>
      </c>
      <c r="C402" s="68" t="s">
        <v>20</v>
      </c>
      <c r="D402" s="69" t="s">
        <v>952</v>
      </c>
      <c r="E402" s="12" t="s">
        <v>367</v>
      </c>
      <c r="F402" s="13" t="s">
        <v>680</v>
      </c>
      <c r="G402" s="14">
        <v>4000.0</v>
      </c>
      <c r="H402" s="15">
        <v>780.0</v>
      </c>
      <c r="I402" s="14"/>
      <c r="J402" s="15">
        <v>831.0</v>
      </c>
      <c r="K402" s="14"/>
      <c r="L402" s="14"/>
      <c r="M402" s="14"/>
      <c r="N402" s="16"/>
      <c r="O402" s="3">
        <f t="shared" si="1"/>
        <v>831</v>
      </c>
      <c r="P402" s="56"/>
      <c r="Q402" s="18" t="s">
        <v>379</v>
      </c>
      <c r="R402" s="18" t="s">
        <v>476</v>
      </c>
      <c r="S402" s="19" t="s">
        <v>953</v>
      </c>
      <c r="T402" s="45" t="s">
        <v>1636</v>
      </c>
      <c r="U402" s="20"/>
      <c r="V402" s="20"/>
      <c r="W402" s="20"/>
      <c r="X402" s="20"/>
      <c r="Y402" s="20"/>
      <c r="Z402" s="20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</row>
    <row r="403" ht="17.25" customHeight="1">
      <c r="A403" s="8" t="s">
        <v>1824</v>
      </c>
      <c r="B403" s="9">
        <v>45516.0</v>
      </c>
      <c r="C403" s="68" t="s">
        <v>27</v>
      </c>
      <c r="D403" s="69" t="s">
        <v>546</v>
      </c>
      <c r="E403" s="12" t="s">
        <v>367</v>
      </c>
      <c r="F403" s="13" t="s">
        <v>954</v>
      </c>
      <c r="G403" s="14">
        <v>756.0</v>
      </c>
      <c r="H403" s="15"/>
      <c r="I403" s="14"/>
      <c r="J403" s="15"/>
      <c r="K403" s="14"/>
      <c r="L403" s="14">
        <v>800.0</v>
      </c>
      <c r="M403" s="14"/>
      <c r="N403" s="16"/>
      <c r="O403" s="3">
        <f t="shared" si="1"/>
        <v>800</v>
      </c>
      <c r="P403" s="56"/>
      <c r="Q403" s="18" t="s">
        <v>30</v>
      </c>
      <c r="R403" s="18" t="s">
        <v>476</v>
      </c>
      <c r="S403" s="19" t="s">
        <v>548</v>
      </c>
      <c r="T403" s="45" t="s">
        <v>1637</v>
      </c>
      <c r="U403" s="20"/>
      <c r="V403" s="20"/>
      <c r="W403" s="20"/>
      <c r="X403" s="20"/>
      <c r="Y403" s="20"/>
      <c r="Z403" s="20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</row>
    <row r="404" ht="17.25" customHeight="1">
      <c r="A404" s="8" t="s">
        <v>1824</v>
      </c>
      <c r="B404" s="9">
        <v>45524.0</v>
      </c>
      <c r="C404" s="68" t="s">
        <v>20</v>
      </c>
      <c r="D404" s="69" t="s">
        <v>955</v>
      </c>
      <c r="E404" s="12" t="s">
        <v>367</v>
      </c>
      <c r="F404" s="13" t="s">
        <v>680</v>
      </c>
      <c r="G404" s="14">
        <v>4000.0</v>
      </c>
      <c r="H404" s="15">
        <v>780.0</v>
      </c>
      <c r="I404" s="14"/>
      <c r="J404" s="15">
        <v>831.0</v>
      </c>
      <c r="K404" s="14"/>
      <c r="L404" s="14"/>
      <c r="M404" s="14"/>
      <c r="N404" s="16"/>
      <c r="O404" s="3">
        <f t="shared" si="1"/>
        <v>831</v>
      </c>
      <c r="P404" s="56"/>
      <c r="Q404" s="18" t="s">
        <v>30</v>
      </c>
      <c r="R404" s="18" t="s">
        <v>476</v>
      </c>
      <c r="S404" s="19" t="s">
        <v>956</v>
      </c>
      <c r="T404" s="45" t="s">
        <v>1638</v>
      </c>
      <c r="U404" s="20"/>
      <c r="V404" s="20"/>
      <c r="W404" s="20"/>
      <c r="X404" s="20"/>
      <c r="Y404" s="20"/>
      <c r="Z404" s="20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</row>
    <row r="405" ht="17.25" customHeight="1">
      <c r="A405" s="8" t="s">
        <v>1824</v>
      </c>
      <c r="B405" s="9">
        <v>45525.0</v>
      </c>
      <c r="C405" s="68" t="s">
        <v>20</v>
      </c>
      <c r="D405" s="69" t="s">
        <v>957</v>
      </c>
      <c r="E405" s="12" t="s">
        <v>367</v>
      </c>
      <c r="F405" s="13" t="s">
        <v>680</v>
      </c>
      <c r="G405" s="14">
        <v>1000.0</v>
      </c>
      <c r="H405" s="15">
        <v>780.0</v>
      </c>
      <c r="I405" s="14"/>
      <c r="J405" s="15">
        <v>831.0</v>
      </c>
      <c r="K405" s="14"/>
      <c r="L405" s="14"/>
      <c r="M405" s="14"/>
      <c r="N405" s="16"/>
      <c r="O405" s="3">
        <f t="shared" si="1"/>
        <v>831</v>
      </c>
      <c r="P405" s="56"/>
      <c r="Q405" s="18" t="s">
        <v>406</v>
      </c>
      <c r="R405" s="18" t="s">
        <v>476</v>
      </c>
      <c r="S405" s="19" t="s">
        <v>958</v>
      </c>
      <c r="T405" s="45" t="s">
        <v>1639</v>
      </c>
      <c r="U405" s="20"/>
      <c r="V405" s="20"/>
      <c r="W405" s="20"/>
      <c r="X405" s="20"/>
      <c r="Y405" s="20"/>
      <c r="Z405" s="20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</row>
    <row r="406" ht="17.25" customHeight="1">
      <c r="A406" s="8" t="s">
        <v>1824</v>
      </c>
      <c r="B406" s="9">
        <v>45530.0</v>
      </c>
      <c r="C406" s="68" t="s">
        <v>20</v>
      </c>
      <c r="D406" s="69" t="s">
        <v>961</v>
      </c>
      <c r="E406" s="12" t="s">
        <v>367</v>
      </c>
      <c r="F406" s="13" t="s">
        <v>680</v>
      </c>
      <c r="G406" s="14">
        <v>3800.0</v>
      </c>
      <c r="H406" s="15">
        <v>780.0</v>
      </c>
      <c r="I406" s="14"/>
      <c r="J406" s="15">
        <v>831.0</v>
      </c>
      <c r="K406" s="14"/>
      <c r="L406" s="14"/>
      <c r="M406" s="14"/>
      <c r="N406" s="16"/>
      <c r="O406" s="3">
        <f t="shared" si="1"/>
        <v>831</v>
      </c>
      <c r="P406" s="56"/>
      <c r="Q406" s="18" t="s">
        <v>670</v>
      </c>
      <c r="R406" s="18" t="s">
        <v>476</v>
      </c>
      <c r="S406" s="19" t="s">
        <v>962</v>
      </c>
      <c r="T406" s="45" t="s">
        <v>1640</v>
      </c>
      <c r="U406" s="20"/>
      <c r="V406" s="20"/>
      <c r="W406" s="20"/>
      <c r="X406" s="20"/>
      <c r="Y406" s="20"/>
      <c r="Z406" s="20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</row>
    <row r="407" ht="17.25" customHeight="1">
      <c r="A407" s="8" t="s">
        <v>1824</v>
      </c>
      <c r="B407" s="9">
        <v>45530.0</v>
      </c>
      <c r="C407" s="68" t="s">
        <v>27</v>
      </c>
      <c r="D407" s="69" t="s">
        <v>963</v>
      </c>
      <c r="E407" s="12" t="s">
        <v>367</v>
      </c>
      <c r="F407" s="13" t="s">
        <v>680</v>
      </c>
      <c r="G407" s="14">
        <v>0.0</v>
      </c>
      <c r="H407" s="15">
        <v>780.0</v>
      </c>
      <c r="I407" s="14"/>
      <c r="J407" s="15">
        <v>780.0</v>
      </c>
      <c r="K407" s="14"/>
      <c r="L407" s="14"/>
      <c r="M407" s="14"/>
      <c r="N407" s="16"/>
      <c r="O407" s="3">
        <f t="shared" si="1"/>
        <v>780</v>
      </c>
      <c r="P407" s="56"/>
      <c r="Q407" s="18" t="s">
        <v>670</v>
      </c>
      <c r="R407" s="18" t="s">
        <v>476</v>
      </c>
      <c r="S407" s="19" t="s">
        <v>965</v>
      </c>
      <c r="T407" s="45" t="s">
        <v>1641</v>
      </c>
      <c r="U407" s="20"/>
      <c r="V407" s="20"/>
      <c r="W407" s="20"/>
      <c r="X407" s="20"/>
      <c r="Y407" s="20"/>
      <c r="Z407" s="20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</row>
    <row r="408" ht="17.25" customHeight="1">
      <c r="A408" s="8" t="s">
        <v>1824</v>
      </c>
      <c r="B408" s="9" t="s">
        <v>968</v>
      </c>
      <c r="C408" s="68" t="s">
        <v>27</v>
      </c>
      <c r="D408" s="69" t="s">
        <v>969</v>
      </c>
      <c r="E408" s="12" t="s">
        <v>27</v>
      </c>
      <c r="F408" s="13" t="s">
        <v>680</v>
      </c>
      <c r="G408" s="14">
        <v>3400.0</v>
      </c>
      <c r="H408" s="15">
        <v>1193.0</v>
      </c>
      <c r="I408" s="14"/>
      <c r="J408" s="15">
        <v>1193.0</v>
      </c>
      <c r="K408" s="14"/>
      <c r="L408" s="14"/>
      <c r="M408" s="14"/>
      <c r="N408" s="16"/>
      <c r="O408" s="3">
        <f t="shared" si="1"/>
        <v>1193</v>
      </c>
      <c r="P408" s="56"/>
      <c r="Q408" s="18" t="s">
        <v>446</v>
      </c>
      <c r="R408" s="18" t="s">
        <v>379</v>
      </c>
      <c r="S408" s="19" t="s">
        <v>971</v>
      </c>
      <c r="T408" s="45" t="s">
        <v>1643</v>
      </c>
      <c r="U408" s="20"/>
      <c r="V408" s="20"/>
      <c r="W408" s="20"/>
      <c r="X408" s="20"/>
      <c r="Y408" s="20"/>
      <c r="Z408" s="20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</row>
    <row r="409" ht="17.25" customHeight="1">
      <c r="A409" s="8" t="s">
        <v>1824</v>
      </c>
      <c r="B409" s="9" t="s">
        <v>972</v>
      </c>
      <c r="C409" s="68" t="s">
        <v>20</v>
      </c>
      <c r="D409" s="69" t="s">
        <v>973</v>
      </c>
      <c r="E409" s="12" t="s">
        <v>367</v>
      </c>
      <c r="F409" s="13" t="s">
        <v>680</v>
      </c>
      <c r="G409" s="14">
        <v>4000.0</v>
      </c>
      <c r="H409" s="15">
        <v>831.0</v>
      </c>
      <c r="I409" s="14"/>
      <c r="J409" s="15">
        <v>831.0</v>
      </c>
      <c r="K409" s="14"/>
      <c r="L409" s="14"/>
      <c r="M409" s="14"/>
      <c r="N409" s="16"/>
      <c r="O409" s="3">
        <f t="shared" si="1"/>
        <v>831</v>
      </c>
      <c r="P409" s="56"/>
      <c r="Q409" s="18" t="s">
        <v>446</v>
      </c>
      <c r="R409" s="18" t="s">
        <v>379</v>
      </c>
      <c r="S409" s="19" t="s">
        <v>974</v>
      </c>
      <c r="T409" s="45" t="s">
        <v>1644</v>
      </c>
      <c r="U409" s="20"/>
      <c r="V409" s="20"/>
      <c r="W409" s="20"/>
      <c r="X409" s="20"/>
      <c r="Y409" s="20"/>
      <c r="Z409" s="20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</row>
    <row r="410" ht="17.25" customHeight="1">
      <c r="A410" s="8" t="s">
        <v>1824</v>
      </c>
      <c r="B410" s="9" t="s">
        <v>972</v>
      </c>
      <c r="C410" s="68" t="s">
        <v>27</v>
      </c>
      <c r="D410" s="69" t="s">
        <v>975</v>
      </c>
      <c r="E410" s="12" t="s">
        <v>27</v>
      </c>
      <c r="F410" s="13" t="s">
        <v>680</v>
      </c>
      <c r="G410" s="14">
        <v>3600.0</v>
      </c>
      <c r="H410" s="15">
        <v>831.0</v>
      </c>
      <c r="I410" s="14"/>
      <c r="J410" s="15">
        <v>831.0</v>
      </c>
      <c r="K410" s="14"/>
      <c r="L410" s="14"/>
      <c r="M410" s="14"/>
      <c r="N410" s="16"/>
      <c r="O410" s="3">
        <f t="shared" si="1"/>
        <v>831</v>
      </c>
      <c r="P410" s="56"/>
      <c r="Q410" s="18" t="s">
        <v>446</v>
      </c>
      <c r="R410" s="18" t="s">
        <v>379</v>
      </c>
      <c r="S410" s="19" t="s">
        <v>976</v>
      </c>
      <c r="T410" s="45" t="s">
        <v>1645</v>
      </c>
      <c r="U410" s="20"/>
      <c r="V410" s="20"/>
      <c r="W410" s="20"/>
      <c r="X410" s="20"/>
      <c r="Y410" s="20"/>
      <c r="Z410" s="20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</row>
    <row r="411" ht="17.25" customHeight="1">
      <c r="A411" s="8" t="s">
        <v>1824</v>
      </c>
      <c r="B411" s="9" t="s">
        <v>977</v>
      </c>
      <c r="C411" s="68" t="s">
        <v>27</v>
      </c>
      <c r="D411" s="69" t="s">
        <v>978</v>
      </c>
      <c r="E411" s="12" t="s">
        <v>367</v>
      </c>
      <c r="F411" s="13" t="s">
        <v>680</v>
      </c>
      <c r="G411" s="14">
        <v>3600.0</v>
      </c>
      <c r="H411" s="15">
        <v>831.0</v>
      </c>
      <c r="I411" s="14"/>
      <c r="J411" s="15">
        <v>831.0</v>
      </c>
      <c r="K411" s="14"/>
      <c r="L411" s="14"/>
      <c r="M411" s="14"/>
      <c r="N411" s="16"/>
      <c r="O411" s="3">
        <f t="shared" si="1"/>
        <v>831</v>
      </c>
      <c r="P411" s="56"/>
      <c r="Q411" s="18" t="s">
        <v>384</v>
      </c>
      <c r="R411" s="18" t="s">
        <v>379</v>
      </c>
      <c r="S411" s="19" t="s">
        <v>980</v>
      </c>
      <c r="T411" s="45" t="s">
        <v>1646</v>
      </c>
      <c r="U411" s="20"/>
      <c r="V411" s="20"/>
      <c r="W411" s="20"/>
      <c r="X411" s="20"/>
      <c r="Y411" s="20"/>
      <c r="Z411" s="20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</row>
    <row r="412" ht="17.25" customHeight="1">
      <c r="A412" s="8" t="s">
        <v>1824</v>
      </c>
      <c r="B412" s="9" t="s">
        <v>981</v>
      </c>
      <c r="C412" s="68" t="s">
        <v>20</v>
      </c>
      <c r="D412" s="69" t="s">
        <v>982</v>
      </c>
      <c r="E412" s="12" t="s">
        <v>367</v>
      </c>
      <c r="F412" s="13" t="s">
        <v>680</v>
      </c>
      <c r="G412" s="14">
        <v>2000.0</v>
      </c>
      <c r="H412" s="15">
        <v>693.0</v>
      </c>
      <c r="I412" s="14"/>
      <c r="J412" s="15">
        <v>693.0</v>
      </c>
      <c r="K412" s="14"/>
      <c r="L412" s="14"/>
      <c r="M412" s="14">
        <v>410.0</v>
      </c>
      <c r="N412" s="16"/>
      <c r="O412" s="3">
        <f t="shared" si="1"/>
        <v>1103</v>
      </c>
      <c r="P412" s="56"/>
      <c r="Q412" s="18" t="s">
        <v>52</v>
      </c>
      <c r="R412" s="18" t="s">
        <v>379</v>
      </c>
      <c r="S412" s="19" t="s">
        <v>983</v>
      </c>
      <c r="T412" s="45" t="s">
        <v>1647</v>
      </c>
      <c r="U412" s="20"/>
      <c r="V412" s="20"/>
      <c r="W412" s="20"/>
      <c r="X412" s="20"/>
      <c r="Y412" s="20"/>
      <c r="Z412" s="20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</row>
    <row r="413" ht="17.25" customHeight="1">
      <c r="A413" s="8" t="s">
        <v>1824</v>
      </c>
      <c r="B413" s="9" t="s">
        <v>981</v>
      </c>
      <c r="C413" s="68" t="s">
        <v>20</v>
      </c>
      <c r="D413" s="69" t="s">
        <v>984</v>
      </c>
      <c r="E413" s="12" t="s">
        <v>367</v>
      </c>
      <c r="F413" s="13" t="s">
        <v>680</v>
      </c>
      <c r="G413" s="14">
        <v>3000.0</v>
      </c>
      <c r="H413" s="15">
        <v>831.0</v>
      </c>
      <c r="I413" s="14"/>
      <c r="J413" s="15">
        <v>831.0</v>
      </c>
      <c r="K413" s="14"/>
      <c r="L413" s="14"/>
      <c r="M413" s="14"/>
      <c r="N413" s="16"/>
      <c r="O413" s="3">
        <f t="shared" si="1"/>
        <v>831</v>
      </c>
      <c r="P413" s="56"/>
      <c r="Q413" s="18" t="s">
        <v>52</v>
      </c>
      <c r="R413" s="18" t="s">
        <v>379</v>
      </c>
      <c r="S413" s="19" t="s">
        <v>985</v>
      </c>
      <c r="T413" s="45" t="s">
        <v>1648</v>
      </c>
      <c r="U413" s="20"/>
      <c r="V413" s="20"/>
      <c r="W413" s="20"/>
      <c r="X413" s="20"/>
      <c r="Y413" s="20"/>
      <c r="Z413" s="20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</row>
    <row r="414" ht="17.25" customHeight="1">
      <c r="A414" s="8" t="s">
        <v>1824</v>
      </c>
      <c r="B414" s="9">
        <v>45020.0</v>
      </c>
      <c r="C414" s="68" t="s">
        <v>27</v>
      </c>
      <c r="D414" s="69" t="s">
        <v>986</v>
      </c>
      <c r="E414" s="12" t="s">
        <v>27</v>
      </c>
      <c r="F414" s="13" t="s">
        <v>680</v>
      </c>
      <c r="G414" s="14">
        <v>3600.0</v>
      </c>
      <c r="H414" s="15">
        <v>724.0</v>
      </c>
      <c r="I414" s="14"/>
      <c r="J414" s="15">
        <v>724.0</v>
      </c>
      <c r="K414" s="14"/>
      <c r="L414" s="14"/>
      <c r="M414" s="14"/>
      <c r="N414" s="16"/>
      <c r="O414" s="3">
        <f t="shared" si="1"/>
        <v>724</v>
      </c>
      <c r="P414" s="56"/>
      <c r="Q414" s="18" t="s">
        <v>30</v>
      </c>
      <c r="R414" s="18" t="s">
        <v>31</v>
      </c>
      <c r="S414" s="19" t="s">
        <v>987</v>
      </c>
      <c r="T414" s="45"/>
      <c r="U414" s="20"/>
      <c r="V414" s="20"/>
      <c r="W414" s="20"/>
      <c r="X414" s="20"/>
      <c r="Y414" s="20"/>
      <c r="Z414" s="20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</row>
    <row r="415" ht="17.25" customHeight="1">
      <c r="A415" s="8" t="s">
        <v>1824</v>
      </c>
      <c r="B415" s="9">
        <v>45098.0</v>
      </c>
      <c r="C415" s="68" t="s">
        <v>27</v>
      </c>
      <c r="D415" s="69" t="s">
        <v>988</v>
      </c>
      <c r="E415" s="12" t="s">
        <v>27</v>
      </c>
      <c r="F415" s="13" t="s">
        <v>680</v>
      </c>
      <c r="G415" s="14">
        <v>2000.0</v>
      </c>
      <c r="H415" s="15">
        <v>680.0</v>
      </c>
      <c r="I415" s="14"/>
      <c r="J415" s="15">
        <v>724.0</v>
      </c>
      <c r="K415" s="14"/>
      <c r="L415" s="14"/>
      <c r="M415" s="14"/>
      <c r="N415" s="16"/>
      <c r="O415" s="3">
        <f t="shared" si="1"/>
        <v>724</v>
      </c>
      <c r="P415" s="56"/>
      <c r="Q415" s="18" t="s">
        <v>30</v>
      </c>
      <c r="R415" s="18" t="s">
        <v>438</v>
      </c>
      <c r="S415" s="19" t="s">
        <v>989</v>
      </c>
      <c r="T415" s="45"/>
      <c r="U415" s="20"/>
      <c r="V415" s="20"/>
      <c r="W415" s="20"/>
      <c r="X415" s="20"/>
      <c r="Y415" s="20"/>
      <c r="Z415" s="20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</row>
    <row r="416" ht="17.25" customHeight="1">
      <c r="A416" s="8" t="s">
        <v>1824</v>
      </c>
      <c r="B416" s="9">
        <v>45568.0</v>
      </c>
      <c r="C416" s="68" t="s">
        <v>27</v>
      </c>
      <c r="D416" s="69" t="s">
        <v>990</v>
      </c>
      <c r="E416" s="12" t="s">
        <v>367</v>
      </c>
      <c r="F416" s="13" t="s">
        <v>39</v>
      </c>
      <c r="G416" s="14">
        <v>2800.0</v>
      </c>
      <c r="H416" s="15">
        <v>1193.0</v>
      </c>
      <c r="I416" s="14"/>
      <c r="J416" s="15">
        <v>1193.0</v>
      </c>
      <c r="K416" s="14"/>
      <c r="L416" s="14">
        <v>300.0</v>
      </c>
      <c r="M416" s="14"/>
      <c r="N416" s="16"/>
      <c r="O416" s="3">
        <f t="shared" si="1"/>
        <v>1493</v>
      </c>
      <c r="P416" s="56"/>
      <c r="Q416" s="18" t="s">
        <v>101</v>
      </c>
      <c r="R416" s="18" t="s">
        <v>446</v>
      </c>
      <c r="S416" s="19" t="s">
        <v>991</v>
      </c>
      <c r="T416" s="45" t="s">
        <v>1649</v>
      </c>
      <c r="U416" s="20"/>
      <c r="V416" s="20"/>
      <c r="W416" s="20"/>
      <c r="X416" s="20"/>
      <c r="Y416" s="20"/>
      <c r="Z416" s="20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</row>
    <row r="417" ht="17.25" customHeight="1">
      <c r="A417" s="8" t="s">
        <v>1824</v>
      </c>
      <c r="B417" s="9" t="s">
        <v>992</v>
      </c>
      <c r="C417" s="68" t="s">
        <v>20</v>
      </c>
      <c r="D417" s="69" t="s">
        <v>993</v>
      </c>
      <c r="E417" s="12" t="s">
        <v>367</v>
      </c>
      <c r="F417" s="13" t="s">
        <v>680</v>
      </c>
      <c r="G417" s="14">
        <v>1500.0</v>
      </c>
      <c r="H417" s="15">
        <v>831.0</v>
      </c>
      <c r="I417" s="14"/>
      <c r="J417" s="15">
        <v>831.0</v>
      </c>
      <c r="K417" s="14"/>
      <c r="L417" s="14"/>
      <c r="M417" s="14"/>
      <c r="N417" s="16"/>
      <c r="O417" s="3">
        <f t="shared" si="1"/>
        <v>831</v>
      </c>
      <c r="P417" s="56"/>
      <c r="Q417" s="18" t="s">
        <v>61</v>
      </c>
      <c r="R417" s="18" t="s">
        <v>446</v>
      </c>
      <c r="S417" s="19" t="s">
        <v>994</v>
      </c>
      <c r="T417" s="45" t="s">
        <v>1650</v>
      </c>
      <c r="U417" s="20"/>
      <c r="V417" s="20"/>
      <c r="W417" s="20"/>
      <c r="X417" s="20"/>
      <c r="Y417" s="20"/>
      <c r="Z417" s="20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</row>
    <row r="418" ht="17.25" customHeight="1">
      <c r="A418" s="8" t="s">
        <v>1824</v>
      </c>
      <c r="B418" s="9" t="s">
        <v>995</v>
      </c>
      <c r="C418" s="68" t="s">
        <v>20</v>
      </c>
      <c r="D418" s="69" t="s">
        <v>996</v>
      </c>
      <c r="E418" s="12" t="s">
        <v>367</v>
      </c>
      <c r="F418" s="13" t="s">
        <v>680</v>
      </c>
      <c r="G418" s="14">
        <v>4000.0</v>
      </c>
      <c r="H418" s="15">
        <v>831.0</v>
      </c>
      <c r="I418" s="14"/>
      <c r="J418" s="15">
        <v>831.0</v>
      </c>
      <c r="K418" s="14"/>
      <c r="L418" s="14"/>
      <c r="M418" s="14"/>
      <c r="N418" s="16"/>
      <c r="O418" s="3">
        <f t="shared" si="1"/>
        <v>831</v>
      </c>
      <c r="P418" s="56"/>
      <c r="Q418" s="18" t="s">
        <v>406</v>
      </c>
      <c r="R418" s="18" t="s">
        <v>446</v>
      </c>
      <c r="S418" s="19" t="s">
        <v>997</v>
      </c>
      <c r="T418" s="45" t="s">
        <v>1651</v>
      </c>
      <c r="U418" s="20"/>
      <c r="V418" s="20"/>
      <c r="W418" s="20"/>
      <c r="X418" s="20"/>
      <c r="Y418" s="20"/>
      <c r="Z418" s="20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</row>
    <row r="419" ht="17.25" customHeight="1">
      <c r="A419" s="8" t="s">
        <v>1824</v>
      </c>
      <c r="B419" s="9">
        <v>45590.0</v>
      </c>
      <c r="C419" s="68" t="s">
        <v>20</v>
      </c>
      <c r="D419" s="69" t="s">
        <v>998</v>
      </c>
      <c r="E419" s="12" t="s">
        <v>367</v>
      </c>
      <c r="F419" s="13" t="s">
        <v>680</v>
      </c>
      <c r="G419" s="14">
        <v>2000.0</v>
      </c>
      <c r="H419" s="15">
        <v>831.0</v>
      </c>
      <c r="I419" s="14"/>
      <c r="J419" s="15">
        <v>831.0</v>
      </c>
      <c r="K419" s="14"/>
      <c r="L419" s="14"/>
      <c r="M419" s="14"/>
      <c r="N419" s="16"/>
      <c r="O419" s="3">
        <f t="shared" si="1"/>
        <v>831</v>
      </c>
      <c r="P419" s="56" t="s">
        <v>999</v>
      </c>
      <c r="Q419" s="18" t="s">
        <v>482</v>
      </c>
      <c r="R419" s="18" t="s">
        <v>446</v>
      </c>
      <c r="S419" s="19" t="s">
        <v>1000</v>
      </c>
      <c r="T419" s="45" t="s">
        <v>1652</v>
      </c>
      <c r="U419" s="20"/>
      <c r="V419" s="20"/>
      <c r="W419" s="20"/>
      <c r="X419" s="20"/>
      <c r="Y419" s="20"/>
      <c r="Z419" s="20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</row>
    <row r="420" ht="17.25" customHeight="1">
      <c r="A420" s="8" t="s">
        <v>1824</v>
      </c>
      <c r="B420" s="9">
        <v>45595.0</v>
      </c>
      <c r="C420" s="68" t="s">
        <v>20</v>
      </c>
      <c r="D420" s="69" t="s">
        <v>1001</v>
      </c>
      <c r="E420" s="12" t="s">
        <v>367</v>
      </c>
      <c r="F420" s="13" t="s">
        <v>680</v>
      </c>
      <c r="G420" s="14">
        <v>2000.0</v>
      </c>
      <c r="H420" s="15">
        <v>831.0</v>
      </c>
      <c r="I420" s="14"/>
      <c r="J420" s="15">
        <v>831.0</v>
      </c>
      <c r="K420" s="14"/>
      <c r="L420" s="14"/>
      <c r="M420" s="14"/>
      <c r="N420" s="16"/>
      <c r="O420" s="3">
        <f t="shared" si="1"/>
        <v>831</v>
      </c>
      <c r="P420" s="56"/>
      <c r="Q420" s="18" t="s">
        <v>52</v>
      </c>
      <c r="R420" s="18" t="s">
        <v>446</v>
      </c>
      <c r="S420" s="19" t="s">
        <v>1002</v>
      </c>
      <c r="T420" s="45" t="s">
        <v>1653</v>
      </c>
      <c r="U420" s="20"/>
      <c r="V420" s="20"/>
      <c r="W420" s="20"/>
      <c r="X420" s="20"/>
      <c r="Y420" s="20"/>
      <c r="Z420" s="20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</row>
    <row r="421" ht="17.25" customHeight="1">
      <c r="A421" s="8" t="s">
        <v>1824</v>
      </c>
      <c r="B421" s="9">
        <v>44782.0</v>
      </c>
      <c r="C421" s="68" t="s">
        <v>20</v>
      </c>
      <c r="D421" s="69" t="s">
        <v>1003</v>
      </c>
      <c r="E421" s="12" t="s">
        <v>367</v>
      </c>
      <c r="F421" s="13" t="s">
        <v>39</v>
      </c>
      <c r="G421" s="14"/>
      <c r="H421" s="15">
        <v>412.0</v>
      </c>
      <c r="I421" s="14"/>
      <c r="J421" s="15">
        <v>439.0</v>
      </c>
      <c r="K421" s="14"/>
      <c r="L421" s="14"/>
      <c r="M421" s="14"/>
      <c r="N421" s="16"/>
      <c r="O421" s="3">
        <f t="shared" si="1"/>
        <v>439</v>
      </c>
      <c r="P421" s="56"/>
      <c r="Q421" s="18" t="s">
        <v>213</v>
      </c>
      <c r="R421" s="18" t="s">
        <v>476</v>
      </c>
      <c r="S421" s="19" t="s">
        <v>1004</v>
      </c>
      <c r="T421" s="45" t="s">
        <v>1654</v>
      </c>
      <c r="U421" s="20"/>
      <c r="V421" s="20"/>
      <c r="W421" s="20"/>
      <c r="X421" s="20"/>
      <c r="Y421" s="20"/>
      <c r="Z421" s="20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</row>
    <row r="422" ht="17.25" customHeight="1">
      <c r="A422" s="8" t="s">
        <v>1824</v>
      </c>
      <c r="B422" s="9">
        <v>44987.0</v>
      </c>
      <c r="C422" s="68" t="s">
        <v>20</v>
      </c>
      <c r="D422" s="69" t="s">
        <v>1005</v>
      </c>
      <c r="E422" s="12" t="s">
        <v>367</v>
      </c>
      <c r="F422" s="13" t="s">
        <v>680</v>
      </c>
      <c r="G422" s="14">
        <v>4000.0</v>
      </c>
      <c r="H422" s="15">
        <v>759.0</v>
      </c>
      <c r="I422" s="14"/>
      <c r="J422" s="15">
        <v>759.0</v>
      </c>
      <c r="K422" s="14"/>
      <c r="L422" s="14"/>
      <c r="M422" s="14"/>
      <c r="N422" s="16"/>
      <c r="O422" s="3">
        <f t="shared" si="1"/>
        <v>759</v>
      </c>
      <c r="P422" s="56"/>
      <c r="Q422" s="18" t="s">
        <v>213</v>
      </c>
      <c r="R422" s="18" t="s">
        <v>570</v>
      </c>
      <c r="S422" s="19" t="s">
        <v>1006</v>
      </c>
      <c r="T422" s="45" t="s">
        <v>1655</v>
      </c>
      <c r="U422" s="20"/>
      <c r="V422" s="20"/>
      <c r="W422" s="20"/>
      <c r="X422" s="20"/>
      <c r="Y422" s="20"/>
      <c r="Z422" s="20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</row>
    <row r="423" ht="17.25" customHeight="1">
      <c r="A423" s="8" t="s">
        <v>1824</v>
      </c>
      <c r="B423" s="9">
        <v>45604.0</v>
      </c>
      <c r="C423" s="68" t="s">
        <v>20</v>
      </c>
      <c r="D423" s="69" t="s">
        <v>1009</v>
      </c>
      <c r="E423" s="12" t="s">
        <v>367</v>
      </c>
      <c r="F423" s="13" t="s">
        <v>1010</v>
      </c>
      <c r="G423" s="14">
        <f>2500+4000</f>
        <v>6500</v>
      </c>
      <c r="H423" s="15">
        <v>1183.0</v>
      </c>
      <c r="I423" s="14"/>
      <c r="J423" s="15">
        <v>1183.0</v>
      </c>
      <c r="K423" s="14"/>
      <c r="L423" s="14"/>
      <c r="M423" s="14"/>
      <c r="N423" s="16"/>
      <c r="O423" s="3">
        <f t="shared" si="1"/>
        <v>1183</v>
      </c>
      <c r="P423" s="56"/>
      <c r="Q423" s="18" t="s">
        <v>476</v>
      </c>
      <c r="R423" s="18" t="s">
        <v>61</v>
      </c>
      <c r="S423" s="19" t="s">
        <v>1011</v>
      </c>
      <c r="T423" s="45" t="s">
        <v>1656</v>
      </c>
      <c r="U423" s="20"/>
      <c r="V423" s="20"/>
      <c r="W423" s="20"/>
      <c r="X423" s="20"/>
      <c r="Y423" s="20"/>
      <c r="Z423" s="20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</row>
    <row r="424" ht="17.25" customHeight="1">
      <c r="A424" s="8" t="s">
        <v>1824</v>
      </c>
      <c r="B424" s="9">
        <v>45609.0</v>
      </c>
      <c r="C424" s="68" t="s">
        <v>27</v>
      </c>
      <c r="D424" s="69" t="s">
        <v>1015</v>
      </c>
      <c r="E424" s="12" t="s">
        <v>27</v>
      </c>
      <c r="F424" s="13" t="s">
        <v>680</v>
      </c>
      <c r="G424" s="14">
        <v>2000.0</v>
      </c>
      <c r="H424" s="15">
        <v>831.0</v>
      </c>
      <c r="I424" s="14"/>
      <c r="J424" s="15">
        <v>831.0</v>
      </c>
      <c r="K424" s="14"/>
      <c r="L424" s="14"/>
      <c r="M424" s="14"/>
      <c r="N424" s="16"/>
      <c r="O424" s="3">
        <f t="shared" si="1"/>
        <v>831</v>
      </c>
      <c r="P424" s="56"/>
      <c r="Q424" s="18" t="s">
        <v>1013</v>
      </c>
      <c r="R424" s="18" t="s">
        <v>61</v>
      </c>
      <c r="S424" s="19" t="s">
        <v>1016</v>
      </c>
      <c r="T424" s="45" t="s">
        <v>1658</v>
      </c>
      <c r="U424" s="20"/>
      <c r="V424" s="20"/>
      <c r="W424" s="20"/>
      <c r="X424" s="20"/>
      <c r="Y424" s="20"/>
      <c r="Z424" s="20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</row>
    <row r="425" ht="17.25" customHeight="1">
      <c r="A425" s="8" t="s">
        <v>1824</v>
      </c>
      <c r="B425" s="9">
        <v>45615.0</v>
      </c>
      <c r="C425" s="68" t="s">
        <v>20</v>
      </c>
      <c r="D425" s="69" t="s">
        <v>1017</v>
      </c>
      <c r="E425" s="12" t="s">
        <v>367</v>
      </c>
      <c r="F425" s="13" t="s">
        <v>1010</v>
      </c>
      <c r="G425" s="14">
        <f>2500+4000</f>
        <v>6500</v>
      </c>
      <c r="H425" s="15">
        <v>1183.0</v>
      </c>
      <c r="I425" s="14"/>
      <c r="J425" s="15">
        <v>1183.0</v>
      </c>
      <c r="K425" s="14"/>
      <c r="L425" s="14">
        <v>400.0</v>
      </c>
      <c r="M425" s="14">
        <f>400*5</f>
        <v>2000</v>
      </c>
      <c r="N425" s="16">
        <v>400.0</v>
      </c>
      <c r="O425" s="3">
        <f t="shared" si="1"/>
        <v>3183</v>
      </c>
      <c r="P425" s="56" t="s">
        <v>1018</v>
      </c>
      <c r="Q425" s="18" t="s">
        <v>510</v>
      </c>
      <c r="R425" s="18" t="s">
        <v>61</v>
      </c>
      <c r="S425" s="19" t="s">
        <v>1019</v>
      </c>
      <c r="T425" s="45" t="s">
        <v>1659</v>
      </c>
      <c r="U425" s="20"/>
      <c r="V425" s="20"/>
      <c r="W425" s="20"/>
      <c r="X425" s="20"/>
      <c r="Y425" s="20"/>
      <c r="Z425" s="20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</row>
    <row r="426" ht="17.25" customHeight="1">
      <c r="A426" s="8" t="s">
        <v>1824</v>
      </c>
      <c r="B426" s="9">
        <v>45625.0</v>
      </c>
      <c r="C426" s="68" t="s">
        <v>20</v>
      </c>
      <c r="D426" s="69" t="s">
        <v>1023</v>
      </c>
      <c r="E426" s="12" t="s">
        <v>367</v>
      </c>
      <c r="F426" s="13" t="s">
        <v>680</v>
      </c>
      <c r="G426" s="14">
        <v>2000.0</v>
      </c>
      <c r="H426" s="15">
        <v>831.0</v>
      </c>
      <c r="I426" s="14"/>
      <c r="J426" s="15">
        <v>831.0</v>
      </c>
      <c r="K426" s="14"/>
      <c r="L426" s="14"/>
      <c r="M426" s="14"/>
      <c r="N426" s="16"/>
      <c r="O426" s="3">
        <f t="shared" si="1"/>
        <v>831</v>
      </c>
      <c r="P426" s="56"/>
      <c r="Q426" s="18" t="s">
        <v>596</v>
      </c>
      <c r="R426" s="18" t="s">
        <v>61</v>
      </c>
      <c r="S426" s="19" t="s">
        <v>1024</v>
      </c>
      <c r="T426" s="45" t="s">
        <v>1661</v>
      </c>
      <c r="U426" s="20"/>
      <c r="V426" s="20"/>
      <c r="W426" s="20"/>
      <c r="X426" s="20"/>
      <c r="Y426" s="20"/>
      <c r="Z426" s="20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</row>
    <row r="427" ht="17.25" customHeight="1">
      <c r="A427" s="8" t="s">
        <v>1824</v>
      </c>
      <c r="B427" s="9">
        <v>45625.0</v>
      </c>
      <c r="C427" s="68" t="s">
        <v>20</v>
      </c>
      <c r="D427" s="69" t="s">
        <v>1025</v>
      </c>
      <c r="E427" s="12" t="s">
        <v>367</v>
      </c>
      <c r="F427" s="13" t="s">
        <v>453</v>
      </c>
      <c r="G427" s="14">
        <v>2000.0</v>
      </c>
      <c r="H427" s="15">
        <v>1193.0</v>
      </c>
      <c r="I427" s="14"/>
      <c r="J427" s="15">
        <v>1193.0</v>
      </c>
      <c r="K427" s="14"/>
      <c r="L427" s="14"/>
      <c r="M427" s="14"/>
      <c r="N427" s="16"/>
      <c r="O427" s="3">
        <f t="shared" si="1"/>
        <v>1193</v>
      </c>
      <c r="P427" s="56"/>
      <c r="Q427" s="18" t="s">
        <v>596</v>
      </c>
      <c r="R427" s="18" t="s">
        <v>61</v>
      </c>
      <c r="S427" s="19" t="s">
        <v>1026</v>
      </c>
      <c r="T427" s="45" t="s">
        <v>1662</v>
      </c>
      <c r="U427" s="20"/>
      <c r="V427" s="20"/>
      <c r="W427" s="20"/>
      <c r="X427" s="20"/>
      <c r="Y427" s="20"/>
      <c r="Z427" s="20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</row>
    <row r="428" ht="17.25" customHeight="1">
      <c r="A428" s="8" t="s">
        <v>1824</v>
      </c>
      <c r="B428" s="9">
        <v>45635.0</v>
      </c>
      <c r="C428" s="68" t="s">
        <v>20</v>
      </c>
      <c r="D428" s="69" t="s">
        <v>1027</v>
      </c>
      <c r="E428" s="12" t="s">
        <v>367</v>
      </c>
      <c r="F428" s="13" t="s">
        <v>680</v>
      </c>
      <c r="G428" s="14">
        <v>780.0</v>
      </c>
      <c r="H428" s="15">
        <v>780.0</v>
      </c>
      <c r="I428" s="14">
        <v>51.0</v>
      </c>
      <c r="J428" s="15">
        <v>831.0</v>
      </c>
      <c r="K428" s="14"/>
      <c r="L428" s="14"/>
      <c r="M428" s="14"/>
      <c r="N428" s="16"/>
      <c r="O428" s="3">
        <f t="shared" si="1"/>
        <v>831</v>
      </c>
      <c r="P428" s="56"/>
      <c r="Q428" s="18" t="s">
        <v>379</v>
      </c>
      <c r="R428" s="18" t="s">
        <v>213</v>
      </c>
      <c r="S428" s="19" t="s">
        <v>1028</v>
      </c>
      <c r="T428" s="45" t="s">
        <v>1663</v>
      </c>
      <c r="U428" s="20"/>
      <c r="V428" s="20"/>
      <c r="W428" s="20"/>
      <c r="X428" s="20"/>
      <c r="Y428" s="20"/>
      <c r="Z428" s="20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</row>
    <row r="429" ht="17.25" customHeight="1">
      <c r="A429" s="8" t="s">
        <v>1824</v>
      </c>
      <c r="B429" s="9">
        <v>45636.0</v>
      </c>
      <c r="C429" s="68" t="s">
        <v>20</v>
      </c>
      <c r="D429" s="69" t="s">
        <v>1029</v>
      </c>
      <c r="E429" s="12" t="s">
        <v>367</v>
      </c>
      <c r="F429" s="13" t="s">
        <v>680</v>
      </c>
      <c r="G429" s="14">
        <v>4000.0</v>
      </c>
      <c r="H429" s="15">
        <v>780.0</v>
      </c>
      <c r="I429" s="14">
        <v>51.0</v>
      </c>
      <c r="J429" s="15">
        <v>831.0</v>
      </c>
      <c r="K429" s="14"/>
      <c r="L429" s="14"/>
      <c r="M429" s="14"/>
      <c r="N429" s="16"/>
      <c r="O429" s="3">
        <f t="shared" si="1"/>
        <v>831</v>
      </c>
      <c r="P429" s="56"/>
      <c r="Q429" s="18" t="s">
        <v>446</v>
      </c>
      <c r="R429" s="18" t="s">
        <v>213</v>
      </c>
      <c r="S429" s="19" t="s">
        <v>1030</v>
      </c>
      <c r="T429" s="45" t="s">
        <v>1664</v>
      </c>
      <c r="U429" s="20"/>
      <c r="V429" s="20"/>
      <c r="W429" s="20"/>
      <c r="X429" s="20"/>
      <c r="Y429" s="20"/>
      <c r="Z429" s="20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</row>
    <row r="430" ht="17.25" customHeight="1">
      <c r="A430" s="8" t="s">
        <v>1824</v>
      </c>
      <c r="B430" s="9">
        <v>43620.0</v>
      </c>
      <c r="C430" s="68" t="s">
        <v>27</v>
      </c>
      <c r="D430" s="69" t="s">
        <v>1031</v>
      </c>
      <c r="E430" s="12" t="s">
        <v>27</v>
      </c>
      <c r="F430" s="13" t="s">
        <v>29</v>
      </c>
      <c r="G430" s="14"/>
      <c r="H430" s="15">
        <v>678.0</v>
      </c>
      <c r="I430" s="14"/>
      <c r="J430" s="15">
        <v>678.0</v>
      </c>
      <c r="K430" s="14"/>
      <c r="L430" s="14"/>
      <c r="M430" s="14"/>
      <c r="N430" s="16"/>
      <c r="O430" s="3">
        <f t="shared" si="1"/>
        <v>678</v>
      </c>
      <c r="P430" s="56"/>
      <c r="Q430" s="18" t="s">
        <v>30</v>
      </c>
      <c r="R430" s="18" t="s">
        <v>31</v>
      </c>
      <c r="S430" s="19" t="s">
        <v>1032</v>
      </c>
      <c r="T430" s="45"/>
      <c r="U430" s="20"/>
      <c r="V430" s="20"/>
      <c r="W430" s="20"/>
      <c r="X430" s="20"/>
      <c r="Y430" s="20"/>
      <c r="Z430" s="20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</row>
    <row r="431" ht="17.25" customHeight="1">
      <c r="A431" s="8" t="s">
        <v>1824</v>
      </c>
      <c r="B431" s="9">
        <v>45147.0</v>
      </c>
      <c r="C431" s="68" t="s">
        <v>20</v>
      </c>
      <c r="D431" s="69" t="s">
        <v>1033</v>
      </c>
      <c r="E431" s="12" t="s">
        <v>367</v>
      </c>
      <c r="F431" s="13" t="s">
        <v>680</v>
      </c>
      <c r="G431" s="14">
        <v>1000.0</v>
      </c>
      <c r="H431" s="15">
        <v>531.0</v>
      </c>
      <c r="I431" s="14"/>
      <c r="J431" s="15">
        <v>531.0</v>
      </c>
      <c r="K431" s="14"/>
      <c r="L431" s="14"/>
      <c r="M431" s="14"/>
      <c r="N431" s="16"/>
      <c r="O431" s="3">
        <f t="shared" si="1"/>
        <v>531</v>
      </c>
      <c r="P431" s="56"/>
      <c r="Q431" s="18" t="s">
        <v>34</v>
      </c>
      <c r="R431" s="18" t="s">
        <v>379</v>
      </c>
      <c r="S431" s="19" t="s">
        <v>1034</v>
      </c>
      <c r="T431" s="45" t="s">
        <v>1665</v>
      </c>
      <c r="U431" s="20"/>
      <c r="V431" s="20"/>
      <c r="W431" s="20"/>
      <c r="X431" s="20"/>
      <c r="Y431" s="20"/>
      <c r="Z431" s="20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</row>
    <row r="432" ht="17.25" customHeight="1">
      <c r="A432" s="8" t="s">
        <v>1824</v>
      </c>
      <c r="B432" s="9">
        <v>45670.0</v>
      </c>
      <c r="C432" s="68" t="s">
        <v>20</v>
      </c>
      <c r="D432" s="69" t="s">
        <v>1035</v>
      </c>
      <c r="E432" s="12" t="s">
        <v>367</v>
      </c>
      <c r="F432" s="13" t="s">
        <v>453</v>
      </c>
      <c r="G432" s="14">
        <v>2000.0</v>
      </c>
      <c r="H432" s="15">
        <v>1120.0</v>
      </c>
      <c r="I432" s="14"/>
      <c r="J432" s="15">
        <v>1120.0</v>
      </c>
      <c r="K432" s="14"/>
      <c r="L432" s="14"/>
      <c r="M432" s="14"/>
      <c r="N432" s="16"/>
      <c r="O432" s="3">
        <f t="shared" si="1"/>
        <v>1120</v>
      </c>
      <c r="P432" s="56"/>
      <c r="Q432" s="18" t="s">
        <v>1013</v>
      </c>
      <c r="R432" s="18" t="s">
        <v>519</v>
      </c>
      <c r="S432" s="19" t="s">
        <v>1036</v>
      </c>
      <c r="T432" s="45" t="s">
        <v>1666</v>
      </c>
      <c r="U432" s="20"/>
      <c r="V432" s="20"/>
      <c r="W432" s="20"/>
      <c r="X432" s="20"/>
      <c r="Y432" s="20"/>
      <c r="Z432" s="20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</row>
    <row r="433" ht="17.25" customHeight="1">
      <c r="A433" s="8" t="s">
        <v>1824</v>
      </c>
      <c r="B433" s="9">
        <v>45671.0</v>
      </c>
      <c r="C433" s="68" t="s">
        <v>27</v>
      </c>
      <c r="D433" s="69" t="s">
        <v>1037</v>
      </c>
      <c r="E433" s="12" t="s">
        <v>27</v>
      </c>
      <c r="F433" s="13" t="s">
        <v>680</v>
      </c>
      <c r="G433" s="14">
        <v>3200.0</v>
      </c>
      <c r="H433" s="15">
        <v>780.0</v>
      </c>
      <c r="I433" s="14"/>
      <c r="J433" s="15">
        <v>780.0</v>
      </c>
      <c r="K433" s="14"/>
      <c r="L433" s="14"/>
      <c r="M433" s="14"/>
      <c r="N433" s="16">
        <f>H433*20%</f>
        <v>156</v>
      </c>
      <c r="O433" s="3">
        <f t="shared" si="1"/>
        <v>624</v>
      </c>
      <c r="P433" s="56" t="s">
        <v>1038</v>
      </c>
      <c r="Q433" s="18" t="s">
        <v>30</v>
      </c>
      <c r="R433" s="18" t="s">
        <v>519</v>
      </c>
      <c r="S433" s="19" t="s">
        <v>1039</v>
      </c>
      <c r="T433" s="45" t="s">
        <v>1667</v>
      </c>
      <c r="U433" s="20"/>
      <c r="V433" s="20"/>
      <c r="W433" s="20"/>
      <c r="X433" s="20"/>
      <c r="Y433" s="20"/>
      <c r="Z433" s="20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</row>
    <row r="434" ht="17.25" customHeight="1">
      <c r="A434" s="8" t="s">
        <v>1824</v>
      </c>
      <c r="B434" s="9">
        <v>45674.0</v>
      </c>
      <c r="C434" s="68" t="s">
        <v>20</v>
      </c>
      <c r="D434" s="69" t="s">
        <v>1040</v>
      </c>
      <c r="E434" s="12" t="s">
        <v>367</v>
      </c>
      <c r="F434" s="13" t="s">
        <v>1010</v>
      </c>
      <c r="G434" s="14">
        <v>4000.0</v>
      </c>
      <c r="H434" s="15">
        <v>1100.0</v>
      </c>
      <c r="I434" s="14"/>
      <c r="J434" s="15">
        <v>1100.0</v>
      </c>
      <c r="K434" s="14"/>
      <c r="L434" s="14"/>
      <c r="M434" s="14"/>
      <c r="N434" s="16"/>
      <c r="O434" s="3">
        <f t="shared" si="1"/>
        <v>1100</v>
      </c>
      <c r="P434" s="56"/>
      <c r="Q434" s="18" t="s">
        <v>24</v>
      </c>
      <c r="R434" s="18" t="s">
        <v>519</v>
      </c>
      <c r="S434" s="19" t="s">
        <v>1041</v>
      </c>
      <c r="T434" s="45" t="s">
        <v>1668</v>
      </c>
      <c r="U434" s="20"/>
      <c r="V434" s="20"/>
      <c r="W434" s="20"/>
      <c r="X434" s="20"/>
      <c r="Y434" s="20"/>
      <c r="Z434" s="20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</row>
    <row r="435" ht="17.25" customHeight="1">
      <c r="A435" s="8" t="s">
        <v>1824</v>
      </c>
      <c r="B435" s="9">
        <v>43640.0</v>
      </c>
      <c r="C435" s="68" t="s">
        <v>27</v>
      </c>
      <c r="D435" s="69" t="s">
        <v>1042</v>
      </c>
      <c r="E435" s="12" t="s">
        <v>367</v>
      </c>
      <c r="F435" s="13" t="s">
        <v>29</v>
      </c>
      <c r="G435" s="14"/>
      <c r="H435" s="15">
        <v>266.0</v>
      </c>
      <c r="I435" s="14"/>
      <c r="J435" s="15">
        <v>266.0</v>
      </c>
      <c r="K435" s="14"/>
      <c r="L435" s="14"/>
      <c r="M435" s="14"/>
      <c r="N435" s="16"/>
      <c r="O435" s="3">
        <f t="shared" si="1"/>
        <v>266</v>
      </c>
      <c r="P435" s="56"/>
      <c r="Q435" s="18" t="s">
        <v>503</v>
      </c>
      <c r="R435" s="18" t="s">
        <v>519</v>
      </c>
      <c r="S435" s="19" t="s">
        <v>1043</v>
      </c>
      <c r="T435" s="45" t="s">
        <v>1669</v>
      </c>
      <c r="U435" s="20"/>
      <c r="V435" s="20"/>
      <c r="W435" s="20"/>
      <c r="X435" s="20"/>
      <c r="Y435" s="20"/>
      <c r="Z435" s="20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</row>
    <row r="436" ht="17.25" customHeight="1">
      <c r="A436" s="8" t="s">
        <v>1824</v>
      </c>
      <c r="B436" s="9">
        <v>45680.0</v>
      </c>
      <c r="C436" s="68" t="s">
        <v>20</v>
      </c>
      <c r="D436" s="69" t="s">
        <v>1046</v>
      </c>
      <c r="E436" s="12" t="s">
        <v>367</v>
      </c>
      <c r="F436" s="13" t="s">
        <v>680</v>
      </c>
      <c r="G436" s="14">
        <v>2000.0</v>
      </c>
      <c r="H436" s="15">
        <v>780.0</v>
      </c>
      <c r="I436" s="14"/>
      <c r="J436" s="15">
        <v>780.0</v>
      </c>
      <c r="K436" s="14"/>
      <c r="L436" s="14"/>
      <c r="M436" s="14"/>
      <c r="N436" s="16"/>
      <c r="O436" s="3">
        <f t="shared" si="1"/>
        <v>780</v>
      </c>
      <c r="P436" s="56"/>
      <c r="Q436" s="18" t="s">
        <v>647</v>
      </c>
      <c r="R436" s="18" t="s">
        <v>519</v>
      </c>
      <c r="S436" s="19" t="s">
        <v>1047</v>
      </c>
      <c r="T436" s="45" t="s">
        <v>1670</v>
      </c>
      <c r="U436" s="20"/>
      <c r="V436" s="20"/>
      <c r="W436" s="20"/>
      <c r="X436" s="20"/>
      <c r="Y436" s="20"/>
      <c r="Z436" s="20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</row>
    <row r="437" ht="17.25" customHeight="1">
      <c r="A437" s="8" t="s">
        <v>1824</v>
      </c>
      <c r="B437" s="9">
        <v>45681.0</v>
      </c>
      <c r="C437" s="68" t="s">
        <v>20</v>
      </c>
      <c r="D437" s="69" t="s">
        <v>1048</v>
      </c>
      <c r="E437" s="12" t="s">
        <v>367</v>
      </c>
      <c r="F437" s="13" t="s">
        <v>680</v>
      </c>
      <c r="G437" s="14">
        <v>2000.0</v>
      </c>
      <c r="H437" s="15">
        <v>780.0</v>
      </c>
      <c r="I437" s="14"/>
      <c r="J437" s="15">
        <v>780.0</v>
      </c>
      <c r="K437" s="14"/>
      <c r="L437" s="14"/>
      <c r="M437" s="14">
        <v>410.0</v>
      </c>
      <c r="N437" s="16"/>
      <c r="O437" s="3">
        <f t="shared" si="1"/>
        <v>1190</v>
      </c>
      <c r="P437" s="56"/>
      <c r="Q437" s="18" t="s">
        <v>503</v>
      </c>
      <c r="R437" s="18" t="s">
        <v>519</v>
      </c>
      <c r="S437" s="19" t="s">
        <v>1049</v>
      </c>
      <c r="T437" s="45" t="s">
        <v>1671</v>
      </c>
      <c r="U437" s="20"/>
      <c r="V437" s="20"/>
      <c r="W437" s="20"/>
      <c r="X437" s="20"/>
      <c r="Y437" s="20"/>
      <c r="Z437" s="20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</row>
    <row r="438" ht="17.25" customHeight="1">
      <c r="A438" s="8" t="s">
        <v>1824</v>
      </c>
      <c r="B438" s="9">
        <v>45681.0</v>
      </c>
      <c r="C438" s="68" t="s">
        <v>20</v>
      </c>
      <c r="D438" s="69" t="s">
        <v>1050</v>
      </c>
      <c r="E438" s="12" t="s">
        <v>367</v>
      </c>
      <c r="F438" s="13" t="s">
        <v>1010</v>
      </c>
      <c r="G438" s="14">
        <v>4000.0</v>
      </c>
      <c r="H438" s="15">
        <v>1100.0</v>
      </c>
      <c r="I438" s="14"/>
      <c r="J438" s="15">
        <v>1100.0</v>
      </c>
      <c r="K438" s="14"/>
      <c r="L438" s="14"/>
      <c r="M438" s="14"/>
      <c r="N438" s="16"/>
      <c r="O438" s="3">
        <f t="shared" si="1"/>
        <v>1100</v>
      </c>
      <c r="P438" s="56"/>
      <c r="Q438" s="18" t="s">
        <v>503</v>
      </c>
      <c r="R438" s="18" t="s">
        <v>519</v>
      </c>
      <c r="S438" s="19" t="s">
        <v>1051</v>
      </c>
      <c r="T438" s="45" t="s">
        <v>1672</v>
      </c>
      <c r="U438" s="20"/>
      <c r="V438" s="20"/>
      <c r="W438" s="20"/>
      <c r="X438" s="20"/>
      <c r="Y438" s="20"/>
      <c r="Z438" s="20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</row>
    <row r="439" ht="17.25" customHeight="1">
      <c r="A439" s="8" t="s">
        <v>1824</v>
      </c>
      <c r="B439" s="9">
        <v>45684.0</v>
      </c>
      <c r="C439" s="68" t="s">
        <v>20</v>
      </c>
      <c r="D439" s="69" t="s">
        <v>1052</v>
      </c>
      <c r="E439" s="12" t="s">
        <v>367</v>
      </c>
      <c r="F439" s="13" t="s">
        <v>680</v>
      </c>
      <c r="G439" s="14">
        <v>2000.0</v>
      </c>
      <c r="H439" s="15">
        <v>780.0</v>
      </c>
      <c r="I439" s="14"/>
      <c r="J439" s="15">
        <v>780.0</v>
      </c>
      <c r="K439" s="14"/>
      <c r="L439" s="14"/>
      <c r="M439" s="14"/>
      <c r="N439" s="16"/>
      <c r="O439" s="3">
        <f t="shared" si="1"/>
        <v>780</v>
      </c>
      <c r="P439" s="56"/>
      <c r="Q439" s="18" t="s">
        <v>446</v>
      </c>
      <c r="R439" s="18" t="s">
        <v>570</v>
      </c>
      <c r="S439" s="19" t="s">
        <v>1053</v>
      </c>
      <c r="T439" s="45" t="s">
        <v>1673</v>
      </c>
      <c r="U439" s="20"/>
      <c r="V439" s="20"/>
      <c r="W439" s="20"/>
      <c r="X439" s="20"/>
      <c r="Y439" s="20"/>
      <c r="Z439" s="20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</row>
    <row r="440" ht="17.25" customHeight="1">
      <c r="A440" s="8" t="s">
        <v>1824</v>
      </c>
      <c r="B440" s="9">
        <v>45684.0</v>
      </c>
      <c r="C440" s="68" t="s">
        <v>20</v>
      </c>
      <c r="D440" s="69" t="s">
        <v>1054</v>
      </c>
      <c r="E440" s="12" t="s">
        <v>367</v>
      </c>
      <c r="F440" s="13" t="s">
        <v>1010</v>
      </c>
      <c r="G440" s="14">
        <f>4000+2000</f>
        <v>6000</v>
      </c>
      <c r="H440" s="15">
        <v>1100.0</v>
      </c>
      <c r="I440" s="14"/>
      <c r="J440" s="15">
        <v>1100.0</v>
      </c>
      <c r="K440" s="14"/>
      <c r="L440" s="14"/>
      <c r="M440" s="14"/>
      <c r="N440" s="16"/>
      <c r="O440" s="3">
        <f t="shared" si="1"/>
        <v>1100</v>
      </c>
      <c r="P440" s="56"/>
      <c r="Q440" s="18" t="s">
        <v>384</v>
      </c>
      <c r="R440" s="18" t="s">
        <v>519</v>
      </c>
      <c r="S440" s="19" t="s">
        <v>1055</v>
      </c>
      <c r="T440" s="45" t="s">
        <v>1674</v>
      </c>
      <c r="U440" s="20"/>
      <c r="V440" s="20"/>
      <c r="W440" s="20"/>
      <c r="X440" s="20"/>
      <c r="Y440" s="20"/>
      <c r="Z440" s="20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</row>
    <row r="441" ht="17.25" customHeight="1">
      <c r="A441" s="8" t="s">
        <v>1824</v>
      </c>
      <c r="B441" s="9">
        <v>45687.0</v>
      </c>
      <c r="C441" s="68" t="s">
        <v>20</v>
      </c>
      <c r="D441" s="69" t="s">
        <v>1059</v>
      </c>
      <c r="E441" s="12" t="s">
        <v>367</v>
      </c>
      <c r="F441" s="13" t="s">
        <v>1010</v>
      </c>
      <c r="G441" s="14">
        <v>4000.0</v>
      </c>
      <c r="H441" s="15">
        <v>1100.0</v>
      </c>
      <c r="I441" s="14"/>
      <c r="J441" s="15">
        <v>1100.0</v>
      </c>
      <c r="K441" s="14"/>
      <c r="L441" s="14"/>
      <c r="M441" s="14"/>
      <c r="N441" s="16"/>
      <c r="O441" s="3">
        <f t="shared" si="1"/>
        <v>1100</v>
      </c>
      <c r="P441" s="56"/>
      <c r="Q441" s="18" t="s">
        <v>52</v>
      </c>
      <c r="R441" s="18" t="s">
        <v>519</v>
      </c>
      <c r="S441" s="19" t="s">
        <v>1060</v>
      </c>
      <c r="T441" s="45" t="s">
        <v>1675</v>
      </c>
      <c r="U441" s="20"/>
      <c r="V441" s="20"/>
      <c r="W441" s="20"/>
      <c r="X441" s="20"/>
      <c r="Y441" s="20"/>
      <c r="Z441" s="20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</row>
    <row r="442" ht="17.25" customHeight="1">
      <c r="A442" s="8" t="s">
        <v>1824</v>
      </c>
      <c r="B442" s="9">
        <v>45688.0</v>
      </c>
      <c r="C442" s="68" t="s">
        <v>1061</v>
      </c>
      <c r="D442" s="69" t="s">
        <v>1062</v>
      </c>
      <c r="E442" s="12" t="s">
        <v>367</v>
      </c>
      <c r="F442" s="13" t="s">
        <v>1010</v>
      </c>
      <c r="G442" s="14"/>
      <c r="H442" s="15">
        <v>1100.0</v>
      </c>
      <c r="I442" s="14"/>
      <c r="J442" s="15">
        <v>1100.0</v>
      </c>
      <c r="K442" s="14"/>
      <c r="L442" s="14"/>
      <c r="M442" s="14">
        <v>410.0</v>
      </c>
      <c r="N442" s="16"/>
      <c r="O442" s="3">
        <f t="shared" si="1"/>
        <v>1510</v>
      </c>
      <c r="P442" s="56"/>
      <c r="Q442" s="18" t="s">
        <v>52</v>
      </c>
      <c r="R442" s="18" t="s">
        <v>519</v>
      </c>
      <c r="S442" s="19" t="s">
        <v>1063</v>
      </c>
      <c r="T442" s="45" t="s">
        <v>1676</v>
      </c>
      <c r="U442" s="20"/>
      <c r="V442" s="20"/>
      <c r="W442" s="20"/>
      <c r="X442" s="20"/>
      <c r="Y442" s="20"/>
      <c r="Z442" s="20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</row>
    <row r="443" ht="17.25" customHeight="1">
      <c r="A443" s="8" t="s">
        <v>1824</v>
      </c>
      <c r="B443" s="9">
        <v>45693.0</v>
      </c>
      <c r="C443" s="68" t="s">
        <v>20</v>
      </c>
      <c r="D443" s="69" t="s">
        <v>1066</v>
      </c>
      <c r="E443" s="12" t="s">
        <v>367</v>
      </c>
      <c r="F443" s="13" t="s">
        <v>1010</v>
      </c>
      <c r="G443" s="14">
        <v>4000.0</v>
      </c>
      <c r="H443" s="15">
        <v>1100.0</v>
      </c>
      <c r="I443" s="14"/>
      <c r="J443" s="15">
        <v>1100.0</v>
      </c>
      <c r="K443" s="14"/>
      <c r="L443" s="14"/>
      <c r="M443" s="14"/>
      <c r="N443" s="16"/>
      <c r="O443" s="3">
        <f t="shared" si="1"/>
        <v>1100</v>
      </c>
      <c r="P443" s="56"/>
      <c r="Q443" s="18" t="s">
        <v>454</v>
      </c>
      <c r="R443" s="18" t="s">
        <v>550</v>
      </c>
      <c r="S443" s="19" t="s">
        <v>1067</v>
      </c>
      <c r="T443" s="45" t="s">
        <v>1678</v>
      </c>
      <c r="U443" s="20"/>
      <c r="V443" s="20"/>
      <c r="W443" s="20"/>
      <c r="X443" s="20"/>
      <c r="Y443" s="20"/>
      <c r="Z443" s="20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</row>
    <row r="444" ht="17.25" customHeight="1">
      <c r="A444" s="8" t="s">
        <v>1824</v>
      </c>
      <c r="B444" s="9">
        <v>45693.0</v>
      </c>
      <c r="C444" s="68" t="s">
        <v>20</v>
      </c>
      <c r="D444" s="69" t="s">
        <v>1068</v>
      </c>
      <c r="E444" s="12" t="s">
        <v>367</v>
      </c>
      <c r="F444" s="13" t="s">
        <v>1010</v>
      </c>
      <c r="G444" s="14">
        <v>2000.0</v>
      </c>
      <c r="H444" s="15">
        <v>1100.0</v>
      </c>
      <c r="I444" s="14"/>
      <c r="J444" s="15">
        <v>1100.0</v>
      </c>
      <c r="K444" s="14"/>
      <c r="L444" s="14"/>
      <c r="M444" s="14"/>
      <c r="N444" s="16"/>
      <c r="O444" s="3">
        <f t="shared" si="1"/>
        <v>1100</v>
      </c>
      <c r="P444" s="56"/>
      <c r="Q444" s="18" t="s">
        <v>454</v>
      </c>
      <c r="R444" s="18" t="s">
        <v>550</v>
      </c>
      <c r="S444" s="19" t="s">
        <v>1069</v>
      </c>
      <c r="T444" s="45" t="s">
        <v>1679</v>
      </c>
      <c r="U444" s="20"/>
      <c r="V444" s="20"/>
      <c r="W444" s="20"/>
      <c r="X444" s="20"/>
      <c r="Y444" s="20"/>
      <c r="Z444" s="20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</row>
    <row r="445" ht="17.25" customHeight="1">
      <c r="A445" s="8" t="s">
        <v>1824</v>
      </c>
      <c r="B445" s="9">
        <v>45693.0</v>
      </c>
      <c r="C445" s="68" t="s">
        <v>20</v>
      </c>
      <c r="D445" s="69" t="s">
        <v>1070</v>
      </c>
      <c r="E445" s="12" t="s">
        <v>367</v>
      </c>
      <c r="F445" s="13" t="s">
        <v>1010</v>
      </c>
      <c r="G445" s="14">
        <v>6000.0</v>
      </c>
      <c r="H445" s="15">
        <v>1100.0</v>
      </c>
      <c r="I445" s="14"/>
      <c r="J445" s="15">
        <v>1100.0</v>
      </c>
      <c r="K445" s="14"/>
      <c r="L445" s="14"/>
      <c r="M445" s="14"/>
      <c r="N445" s="16"/>
      <c r="O445" s="3">
        <f t="shared" si="1"/>
        <v>1100</v>
      </c>
      <c r="P445" s="56"/>
      <c r="Q445" s="18" t="s">
        <v>454</v>
      </c>
      <c r="R445" s="18" t="s">
        <v>550</v>
      </c>
      <c r="S445" s="19" t="s">
        <v>1071</v>
      </c>
      <c r="T445" s="45" t="s">
        <v>1680</v>
      </c>
      <c r="U445" s="20"/>
      <c r="V445" s="20"/>
      <c r="W445" s="20"/>
      <c r="X445" s="20"/>
      <c r="Y445" s="20"/>
      <c r="Z445" s="20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</row>
    <row r="446" ht="17.25" customHeight="1">
      <c r="A446" s="8" t="s">
        <v>1824</v>
      </c>
      <c r="B446" s="9">
        <v>45700.0</v>
      </c>
      <c r="C446" s="68" t="s">
        <v>20</v>
      </c>
      <c r="D446" s="69" t="s">
        <v>1072</v>
      </c>
      <c r="E446" s="12" t="s">
        <v>367</v>
      </c>
      <c r="F446" s="13" t="s">
        <v>1010</v>
      </c>
      <c r="G446" s="14">
        <v>4000.0</v>
      </c>
      <c r="H446" s="15">
        <v>1100.0</v>
      </c>
      <c r="I446" s="14"/>
      <c r="J446" s="15">
        <v>1100.0</v>
      </c>
      <c r="K446" s="14"/>
      <c r="L446" s="14"/>
      <c r="M446" s="14"/>
      <c r="N446" s="16"/>
      <c r="O446" s="3">
        <f t="shared" si="1"/>
        <v>1100</v>
      </c>
      <c r="P446" s="56"/>
      <c r="Q446" s="18" t="s">
        <v>213</v>
      </c>
      <c r="R446" s="18" t="s">
        <v>550</v>
      </c>
      <c r="S446" s="19" t="s">
        <v>1073</v>
      </c>
      <c r="T446" s="45" t="s">
        <v>1681</v>
      </c>
      <c r="U446" s="20"/>
      <c r="V446" s="20"/>
      <c r="W446" s="20"/>
      <c r="X446" s="20"/>
      <c r="Y446" s="20"/>
      <c r="Z446" s="20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</row>
    <row r="447" ht="17.25" customHeight="1">
      <c r="A447" s="8" t="s">
        <v>1824</v>
      </c>
      <c r="B447" s="9">
        <v>45705.0</v>
      </c>
      <c r="C447" s="68" t="s">
        <v>20</v>
      </c>
      <c r="D447" s="69" t="s">
        <v>1074</v>
      </c>
      <c r="E447" s="12" t="s">
        <v>367</v>
      </c>
      <c r="F447" s="13" t="s">
        <v>1075</v>
      </c>
      <c r="G447" s="14">
        <v>4000.0</v>
      </c>
      <c r="H447" s="15">
        <v>1100.0</v>
      </c>
      <c r="I447" s="14"/>
      <c r="J447" s="15">
        <v>1100.0</v>
      </c>
      <c r="K447" s="14"/>
      <c r="L447" s="14"/>
      <c r="M447" s="14"/>
      <c r="N447" s="16"/>
      <c r="O447" s="3">
        <f t="shared" si="1"/>
        <v>1100</v>
      </c>
      <c r="P447" s="56"/>
      <c r="Q447" s="18" t="s">
        <v>24</v>
      </c>
      <c r="R447" s="18" t="s">
        <v>550</v>
      </c>
      <c r="S447" s="19" t="s">
        <v>1076</v>
      </c>
      <c r="T447" s="45" t="s">
        <v>1682</v>
      </c>
      <c r="U447" s="20"/>
      <c r="V447" s="20"/>
      <c r="W447" s="20"/>
      <c r="X447" s="20"/>
      <c r="Y447" s="20"/>
      <c r="Z447" s="20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</row>
    <row r="448" ht="17.25" customHeight="1">
      <c r="A448" s="8" t="s">
        <v>1824</v>
      </c>
      <c r="B448" s="9">
        <v>45709.0</v>
      </c>
      <c r="C448" s="68" t="s">
        <v>1079</v>
      </c>
      <c r="D448" s="69" t="s">
        <v>1080</v>
      </c>
      <c r="E448" s="12" t="s">
        <v>367</v>
      </c>
      <c r="F448" s="13" t="s">
        <v>1075</v>
      </c>
      <c r="G448" s="14">
        <f>4000+2500</f>
        <v>6500</v>
      </c>
      <c r="H448" s="15">
        <v>1100.0</v>
      </c>
      <c r="I448" s="14"/>
      <c r="J448" s="15">
        <v>1100.0</v>
      </c>
      <c r="K448" s="14"/>
      <c r="L448" s="14"/>
      <c r="M448" s="14"/>
      <c r="N448" s="16"/>
      <c r="O448" s="3">
        <f t="shared" si="1"/>
        <v>1100</v>
      </c>
      <c r="P448" s="56"/>
      <c r="Q448" s="18" t="s">
        <v>406</v>
      </c>
      <c r="R448" s="18" t="s">
        <v>550</v>
      </c>
      <c r="S448" s="19" t="s">
        <v>1081</v>
      </c>
      <c r="T448" s="45" t="s">
        <v>1683</v>
      </c>
      <c r="U448" s="20"/>
      <c r="V448" s="20"/>
      <c r="W448" s="20"/>
      <c r="X448" s="20"/>
      <c r="Y448" s="20"/>
      <c r="Z448" s="20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</row>
    <row r="449" ht="17.25" customHeight="1">
      <c r="A449" s="8" t="s">
        <v>1824</v>
      </c>
      <c r="B449" s="9">
        <v>45713.0</v>
      </c>
      <c r="C449" s="68" t="s">
        <v>20</v>
      </c>
      <c r="D449" s="69" t="s">
        <v>1087</v>
      </c>
      <c r="E449" s="12" t="s">
        <v>367</v>
      </c>
      <c r="F449" s="13" t="s">
        <v>1075</v>
      </c>
      <c r="G449" s="14">
        <v>2000.0</v>
      </c>
      <c r="H449" s="15">
        <v>1100.0</v>
      </c>
      <c r="I449" s="14"/>
      <c r="J449" s="15">
        <v>1100.0</v>
      </c>
      <c r="K449" s="14"/>
      <c r="L449" s="14"/>
      <c r="M449" s="14"/>
      <c r="N449" s="16"/>
      <c r="O449" s="3">
        <f t="shared" si="1"/>
        <v>1100</v>
      </c>
      <c r="P449" s="56"/>
      <c r="Q449" s="18" t="s">
        <v>482</v>
      </c>
      <c r="R449" s="18" t="s">
        <v>550</v>
      </c>
      <c r="S449" s="19" t="s">
        <v>1088</v>
      </c>
      <c r="T449" s="45" t="s">
        <v>1684</v>
      </c>
      <c r="U449" s="20"/>
      <c r="V449" s="20"/>
      <c r="W449" s="20"/>
      <c r="X449" s="20"/>
      <c r="Y449" s="20"/>
      <c r="Z449" s="20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</row>
    <row r="450" ht="17.25" customHeight="1">
      <c r="A450" s="8" t="s">
        <v>1824</v>
      </c>
      <c r="B450" s="9">
        <v>44830.0</v>
      </c>
      <c r="C450" s="68" t="s">
        <v>20</v>
      </c>
      <c r="D450" s="69" t="s">
        <v>666</v>
      </c>
      <c r="E450" s="12" t="s">
        <v>367</v>
      </c>
      <c r="F450" s="13" t="s">
        <v>1090</v>
      </c>
      <c r="G450" s="14"/>
      <c r="H450" s="15"/>
      <c r="I450" s="14"/>
      <c r="J450" s="15"/>
      <c r="K450" s="14"/>
      <c r="L450" s="14">
        <f>333.333*3</f>
        <v>999.999</v>
      </c>
      <c r="M450" s="14"/>
      <c r="N450" s="16"/>
      <c r="O450" s="3">
        <f t="shared" si="1"/>
        <v>999.999</v>
      </c>
      <c r="P450" s="56"/>
      <c r="Q450" s="18" t="s">
        <v>125</v>
      </c>
      <c r="R450" s="18" t="s">
        <v>379</v>
      </c>
      <c r="S450" s="19" t="s">
        <v>668</v>
      </c>
      <c r="T450" s="45" t="s">
        <v>1518</v>
      </c>
      <c r="U450" s="20"/>
      <c r="V450" s="20"/>
      <c r="W450" s="20"/>
      <c r="X450" s="20"/>
      <c r="Y450" s="20"/>
      <c r="Z450" s="20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</row>
    <row r="451" ht="17.25" customHeight="1">
      <c r="A451" s="8" t="s">
        <v>1824</v>
      </c>
      <c r="B451" s="9">
        <v>45320.0</v>
      </c>
      <c r="C451" s="68" t="s">
        <v>121</v>
      </c>
      <c r="D451" s="69" t="s">
        <v>1091</v>
      </c>
      <c r="E451" s="12" t="s">
        <v>367</v>
      </c>
      <c r="F451" s="13" t="s">
        <v>392</v>
      </c>
      <c r="G451" s="14"/>
      <c r="H451" s="15"/>
      <c r="I451" s="14"/>
      <c r="J451" s="15"/>
      <c r="K451" s="14"/>
      <c r="L451" s="14">
        <v>2420.0</v>
      </c>
      <c r="M451" s="14"/>
      <c r="N451" s="16"/>
      <c r="O451" s="3">
        <f t="shared" si="1"/>
        <v>2420</v>
      </c>
      <c r="P451" s="56" t="s">
        <v>1686</v>
      </c>
      <c r="Q451" s="18" t="s">
        <v>30</v>
      </c>
      <c r="R451" s="18" t="s">
        <v>25</v>
      </c>
      <c r="S451" s="19" t="s">
        <v>1092</v>
      </c>
      <c r="T451" s="45" t="s">
        <v>1687</v>
      </c>
      <c r="U451" s="20"/>
      <c r="V451" s="20"/>
      <c r="W451" s="20"/>
      <c r="X451" s="20"/>
      <c r="Y451" s="20"/>
      <c r="Z451" s="20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</row>
    <row r="452" ht="17.25" customHeight="1">
      <c r="A452" s="8" t="s">
        <v>1824</v>
      </c>
      <c r="B452" s="9">
        <v>45708.0</v>
      </c>
      <c r="C452" s="68" t="s">
        <v>1079</v>
      </c>
      <c r="D452" s="69" t="s">
        <v>1093</v>
      </c>
      <c r="E452" s="12" t="s">
        <v>1094</v>
      </c>
      <c r="F452" s="13" t="s">
        <v>1095</v>
      </c>
      <c r="G452" s="14">
        <v>1751.0</v>
      </c>
      <c r="H452" s="15">
        <v>780.0</v>
      </c>
      <c r="I452" s="14"/>
      <c r="J452" s="15">
        <v>780.0</v>
      </c>
      <c r="K452" s="14"/>
      <c r="L452" s="14"/>
      <c r="M452" s="14"/>
      <c r="N452" s="16"/>
      <c r="O452" s="3">
        <f t="shared" si="1"/>
        <v>780</v>
      </c>
      <c r="P452" s="56"/>
      <c r="Q452" s="18" t="s">
        <v>30</v>
      </c>
      <c r="R452" s="18" t="s">
        <v>550</v>
      </c>
      <c r="S452" s="19" t="s">
        <v>1096</v>
      </c>
      <c r="T452" s="45" t="s">
        <v>1688</v>
      </c>
      <c r="U452" s="20"/>
      <c r="V452" s="20"/>
      <c r="W452" s="20"/>
      <c r="X452" s="20"/>
      <c r="Y452" s="20"/>
      <c r="Z452" s="20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</row>
    <row r="453" ht="17.25" customHeight="1">
      <c r="A453" s="8" t="s">
        <v>1824</v>
      </c>
      <c r="B453" s="9">
        <v>45721.0</v>
      </c>
      <c r="C453" s="68" t="s">
        <v>20</v>
      </c>
      <c r="D453" s="69" t="s">
        <v>1097</v>
      </c>
      <c r="E453" s="12" t="s">
        <v>367</v>
      </c>
      <c r="F453" s="13" t="s">
        <v>1075</v>
      </c>
      <c r="G453" s="14">
        <v>4000.0</v>
      </c>
      <c r="H453" s="15">
        <v>1100.0</v>
      </c>
      <c r="I453" s="14"/>
      <c r="J453" s="15">
        <v>1100.0</v>
      </c>
      <c r="K453" s="14"/>
      <c r="L453" s="14"/>
      <c r="M453" s="14"/>
      <c r="N453" s="16"/>
      <c r="O453" s="3">
        <f t="shared" si="1"/>
        <v>1100</v>
      </c>
      <c r="P453" s="56"/>
      <c r="Q453" s="18" t="s">
        <v>454</v>
      </c>
      <c r="R453" s="18" t="s">
        <v>570</v>
      </c>
      <c r="S453" s="19" t="s">
        <v>1098</v>
      </c>
      <c r="T453" s="45" t="s">
        <v>1689</v>
      </c>
      <c r="U453" s="20"/>
      <c r="V453" s="20"/>
      <c r="W453" s="20"/>
      <c r="X453" s="20"/>
      <c r="Y453" s="20"/>
      <c r="Z453" s="20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</row>
    <row r="454" ht="17.25" customHeight="1">
      <c r="A454" s="8" t="s">
        <v>1824</v>
      </c>
      <c r="B454" s="9">
        <v>45727.0</v>
      </c>
      <c r="C454" s="68" t="s">
        <v>20</v>
      </c>
      <c r="D454" s="69" t="s">
        <v>1099</v>
      </c>
      <c r="E454" s="12" t="s">
        <v>367</v>
      </c>
      <c r="F454" s="13" t="s">
        <v>1075</v>
      </c>
      <c r="G454" s="14">
        <f>4000+2500</f>
        <v>6500</v>
      </c>
      <c r="H454" s="15">
        <v>1100.0</v>
      </c>
      <c r="I454" s="14"/>
      <c r="J454" s="15">
        <v>1100.0</v>
      </c>
      <c r="K454" s="14"/>
      <c r="L454" s="14"/>
      <c r="M454" s="14"/>
      <c r="N454" s="16"/>
      <c r="O454" s="3">
        <f t="shared" si="1"/>
        <v>1100</v>
      </c>
      <c r="P454" s="56"/>
      <c r="Q454" s="18" t="s">
        <v>61</v>
      </c>
      <c r="R454" s="18" t="s">
        <v>570</v>
      </c>
      <c r="S454" s="19" t="s">
        <v>1100</v>
      </c>
      <c r="T454" s="45" t="s">
        <v>1690</v>
      </c>
      <c r="U454" s="20"/>
      <c r="V454" s="20"/>
      <c r="W454" s="20"/>
      <c r="X454" s="20"/>
      <c r="Y454" s="20"/>
      <c r="Z454" s="20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</row>
    <row r="455" ht="17.25" customHeight="1">
      <c r="A455" s="8" t="s">
        <v>1824</v>
      </c>
      <c r="B455" s="9">
        <v>45728.0</v>
      </c>
      <c r="C455" s="68" t="s">
        <v>20</v>
      </c>
      <c r="D455" s="69" t="s">
        <v>1101</v>
      </c>
      <c r="E455" s="12" t="s">
        <v>367</v>
      </c>
      <c r="F455" s="13" t="s">
        <v>1075</v>
      </c>
      <c r="G455" s="14">
        <v>4000.0</v>
      </c>
      <c r="H455" s="15">
        <v>1100.0</v>
      </c>
      <c r="I455" s="14"/>
      <c r="J455" s="15">
        <v>1100.0</v>
      </c>
      <c r="K455" s="14"/>
      <c r="L455" s="14"/>
      <c r="M455" s="14">
        <v>410.0</v>
      </c>
      <c r="N455" s="16"/>
      <c r="O455" s="3">
        <f t="shared" si="1"/>
        <v>1510</v>
      </c>
      <c r="P455" s="56"/>
      <c r="Q455" s="18" t="s">
        <v>213</v>
      </c>
      <c r="R455" s="18" t="s">
        <v>570</v>
      </c>
      <c r="S455" s="19" t="s">
        <v>1102</v>
      </c>
      <c r="T455" s="45" t="s">
        <v>1691</v>
      </c>
      <c r="U455" s="20"/>
      <c r="V455" s="20"/>
      <c r="W455" s="20"/>
      <c r="X455" s="20"/>
      <c r="Y455" s="20"/>
      <c r="Z455" s="20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</row>
    <row r="456" ht="17.25" customHeight="1">
      <c r="A456" s="8" t="s">
        <v>1824</v>
      </c>
      <c r="B456" s="9">
        <v>45729.0</v>
      </c>
      <c r="C456" s="68" t="s">
        <v>20</v>
      </c>
      <c r="D456" s="69" t="s">
        <v>1103</v>
      </c>
      <c r="E456" s="12" t="s">
        <v>367</v>
      </c>
      <c r="F456" s="13" t="s">
        <v>1075</v>
      </c>
      <c r="G456" s="14">
        <v>4000.0</v>
      </c>
      <c r="H456" s="15">
        <v>1100.0</v>
      </c>
      <c r="I456" s="14"/>
      <c r="J456" s="15">
        <v>1100.0</v>
      </c>
      <c r="K456" s="14"/>
      <c r="L456" s="14"/>
      <c r="M456" s="14">
        <v>410.0</v>
      </c>
      <c r="N456" s="16"/>
      <c r="O456" s="3">
        <f t="shared" si="1"/>
        <v>1510</v>
      </c>
      <c r="P456" s="56"/>
      <c r="Q456" s="18" t="s">
        <v>1013</v>
      </c>
      <c r="R456" s="18" t="s">
        <v>570</v>
      </c>
      <c r="S456" s="19" t="s">
        <v>1104</v>
      </c>
      <c r="T456" s="45" t="s">
        <v>1692</v>
      </c>
      <c r="U456" s="20"/>
      <c r="V456" s="20"/>
      <c r="W456" s="20"/>
      <c r="X456" s="20"/>
      <c r="Y456" s="20"/>
      <c r="Z456" s="20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</row>
    <row r="457" ht="17.25" customHeight="1">
      <c r="A457" s="8" t="s">
        <v>1824</v>
      </c>
      <c r="B457" s="9">
        <v>45730.0</v>
      </c>
      <c r="C457" s="68" t="s">
        <v>20</v>
      </c>
      <c r="D457" s="69" t="s">
        <v>1105</v>
      </c>
      <c r="E457" s="12" t="s">
        <v>367</v>
      </c>
      <c r="F457" s="13" t="s">
        <v>1075</v>
      </c>
      <c r="G457" s="14">
        <v>3500.0</v>
      </c>
      <c r="H457" s="15">
        <v>1100.0</v>
      </c>
      <c r="I457" s="14"/>
      <c r="J457" s="15">
        <v>1100.0</v>
      </c>
      <c r="K457" s="14"/>
      <c r="L457" s="14"/>
      <c r="M457" s="14"/>
      <c r="N457" s="16"/>
      <c r="O457" s="3">
        <f t="shared" si="1"/>
        <v>1100</v>
      </c>
      <c r="P457" s="56"/>
      <c r="Q457" s="18" t="s">
        <v>667</v>
      </c>
      <c r="R457" s="18" t="s">
        <v>570</v>
      </c>
      <c r="S457" s="19" t="s">
        <v>1106</v>
      </c>
      <c r="T457" s="45" t="s">
        <v>1693</v>
      </c>
      <c r="U457" s="20"/>
      <c r="V457" s="20"/>
      <c r="W457" s="20"/>
      <c r="X457" s="20"/>
      <c r="Y457" s="20"/>
      <c r="Z457" s="20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</row>
    <row r="458" ht="17.25" customHeight="1">
      <c r="A458" s="8" t="s">
        <v>1824</v>
      </c>
      <c r="B458" s="9">
        <v>45735.0</v>
      </c>
      <c r="C458" s="68" t="s">
        <v>1079</v>
      </c>
      <c r="D458" s="69" t="s">
        <v>1107</v>
      </c>
      <c r="E458" s="12" t="s">
        <v>1094</v>
      </c>
      <c r="F458" s="13" t="s">
        <v>1075</v>
      </c>
      <c r="G458" s="14">
        <v>4000.0</v>
      </c>
      <c r="H458" s="15">
        <v>1100.0</v>
      </c>
      <c r="I458" s="14"/>
      <c r="J458" s="15">
        <v>1100.0</v>
      </c>
      <c r="K458" s="14"/>
      <c r="L458" s="14"/>
      <c r="M458" s="14"/>
      <c r="N458" s="16"/>
      <c r="O458" s="3">
        <f t="shared" si="1"/>
        <v>1100</v>
      </c>
      <c r="P458" s="56"/>
      <c r="Q458" s="18" t="s">
        <v>510</v>
      </c>
      <c r="R458" s="18" t="s">
        <v>570</v>
      </c>
      <c r="S458" s="19" t="s">
        <v>1108</v>
      </c>
      <c r="T458" s="45" t="s">
        <v>1694</v>
      </c>
      <c r="U458" s="20"/>
      <c r="V458" s="20"/>
      <c r="W458" s="20"/>
      <c r="X458" s="20"/>
      <c r="Y458" s="20"/>
      <c r="Z458" s="20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</row>
    <row r="459" ht="17.25" customHeight="1">
      <c r="A459" s="8" t="s">
        <v>1824</v>
      </c>
      <c r="B459" s="9">
        <v>45736.0</v>
      </c>
      <c r="C459" s="68" t="s">
        <v>20</v>
      </c>
      <c r="D459" s="69" t="s">
        <v>1109</v>
      </c>
      <c r="E459" s="12" t="s">
        <v>367</v>
      </c>
      <c r="F459" s="13" t="s">
        <v>1075</v>
      </c>
      <c r="G459" s="14">
        <v>4000.0</v>
      </c>
      <c r="H459" s="15">
        <v>1100.0</v>
      </c>
      <c r="I459" s="14"/>
      <c r="J459" s="15">
        <v>1100.0</v>
      </c>
      <c r="K459" s="14"/>
      <c r="L459" s="14"/>
      <c r="M459" s="14"/>
      <c r="N459" s="16"/>
      <c r="O459" s="3">
        <f t="shared" si="1"/>
        <v>1100</v>
      </c>
      <c r="P459" s="56"/>
      <c r="Q459" s="18" t="s">
        <v>30</v>
      </c>
      <c r="R459" s="18" t="s">
        <v>570</v>
      </c>
      <c r="S459" s="19" t="s">
        <v>1110</v>
      </c>
      <c r="T459" s="45" t="s">
        <v>1695</v>
      </c>
      <c r="U459" s="20"/>
      <c r="V459" s="20"/>
      <c r="W459" s="20"/>
      <c r="X459" s="20"/>
      <c r="Y459" s="20"/>
      <c r="Z459" s="20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</row>
    <row r="460" ht="17.25" customHeight="1">
      <c r="A460" s="8" t="s">
        <v>1824</v>
      </c>
      <c r="B460" s="9">
        <v>45736.0</v>
      </c>
      <c r="C460" s="68" t="s">
        <v>20</v>
      </c>
      <c r="D460" s="69" t="s">
        <v>1111</v>
      </c>
      <c r="E460" s="12" t="s">
        <v>367</v>
      </c>
      <c r="F460" s="13" t="s">
        <v>1075</v>
      </c>
      <c r="G460" s="14">
        <f>4000+2500</f>
        <v>6500</v>
      </c>
      <c r="H460" s="15">
        <v>1100.0</v>
      </c>
      <c r="I460" s="14"/>
      <c r="J460" s="15">
        <v>1100.0</v>
      </c>
      <c r="K460" s="14"/>
      <c r="L460" s="14"/>
      <c r="M460" s="14"/>
      <c r="N460" s="16"/>
      <c r="O460" s="3">
        <f t="shared" si="1"/>
        <v>1100</v>
      </c>
      <c r="P460" s="56"/>
      <c r="Q460" s="18" t="s">
        <v>30</v>
      </c>
      <c r="R460" s="18" t="s">
        <v>570</v>
      </c>
      <c r="S460" s="19" t="s">
        <v>1112</v>
      </c>
      <c r="T460" s="45" t="s">
        <v>1696</v>
      </c>
      <c r="U460" s="20"/>
      <c r="V460" s="20"/>
      <c r="W460" s="20"/>
      <c r="X460" s="20"/>
      <c r="Y460" s="20"/>
      <c r="Z460" s="20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</row>
    <row r="461" ht="17.25" customHeight="1">
      <c r="A461" s="8" t="s">
        <v>1824</v>
      </c>
      <c r="B461" s="9">
        <v>45737.0</v>
      </c>
      <c r="C461" s="68" t="s">
        <v>20</v>
      </c>
      <c r="D461" s="69" t="s">
        <v>1115</v>
      </c>
      <c r="E461" s="12" t="s">
        <v>367</v>
      </c>
      <c r="F461" s="13" t="s">
        <v>1075</v>
      </c>
      <c r="G461" s="14">
        <v>4500.0</v>
      </c>
      <c r="H461" s="15">
        <v>1100.0</v>
      </c>
      <c r="I461" s="14"/>
      <c r="J461" s="15">
        <v>1100.0</v>
      </c>
      <c r="K461" s="14"/>
      <c r="L461" s="14"/>
      <c r="M461" s="14"/>
      <c r="N461" s="16"/>
      <c r="O461" s="3">
        <f t="shared" si="1"/>
        <v>1100</v>
      </c>
      <c r="P461" s="56"/>
      <c r="Q461" s="18" t="s">
        <v>406</v>
      </c>
      <c r="R461" s="18" t="s">
        <v>570</v>
      </c>
      <c r="S461" s="19" t="s">
        <v>1116</v>
      </c>
      <c r="T461" s="45" t="s">
        <v>1697</v>
      </c>
      <c r="U461" s="20"/>
      <c r="V461" s="20"/>
      <c r="W461" s="20"/>
      <c r="X461" s="20"/>
      <c r="Y461" s="20"/>
      <c r="Z461" s="20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</row>
    <row r="462" ht="17.25" customHeight="1">
      <c r="A462" s="8" t="s">
        <v>1824</v>
      </c>
      <c r="B462" s="9">
        <v>45741.0</v>
      </c>
      <c r="C462" s="68" t="s">
        <v>27</v>
      </c>
      <c r="D462" s="69" t="s">
        <v>1117</v>
      </c>
      <c r="E462" s="12" t="s">
        <v>367</v>
      </c>
      <c r="F462" s="13" t="s">
        <v>1075</v>
      </c>
      <c r="G462" s="14"/>
      <c r="H462" s="15">
        <v>1100.0</v>
      </c>
      <c r="I462" s="14"/>
      <c r="J462" s="15">
        <v>1100.0</v>
      </c>
      <c r="K462" s="14"/>
      <c r="L462" s="14"/>
      <c r="M462" s="14"/>
      <c r="N462" s="16"/>
      <c r="O462" s="3">
        <f t="shared" si="1"/>
        <v>1100</v>
      </c>
      <c r="P462" s="56"/>
      <c r="Q462" s="18" t="s">
        <v>482</v>
      </c>
      <c r="R462" s="18" t="s">
        <v>570</v>
      </c>
      <c r="S462" s="19" t="s">
        <v>1118</v>
      </c>
      <c r="T462" s="45" t="s">
        <v>1698</v>
      </c>
      <c r="U462" s="20"/>
      <c r="V462" s="20"/>
      <c r="W462" s="20"/>
      <c r="X462" s="20"/>
      <c r="Y462" s="20"/>
      <c r="Z462" s="20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</row>
    <row r="463" ht="17.25" customHeight="1">
      <c r="A463" s="8" t="s">
        <v>1824</v>
      </c>
      <c r="B463" s="9">
        <v>45743.0</v>
      </c>
      <c r="C463" s="68" t="s">
        <v>27</v>
      </c>
      <c r="D463" s="69" t="s">
        <v>183</v>
      </c>
      <c r="E463" s="12" t="s">
        <v>367</v>
      </c>
      <c r="F463" s="13" t="s">
        <v>1119</v>
      </c>
      <c r="G463" s="14">
        <v>400.0</v>
      </c>
      <c r="H463" s="15"/>
      <c r="I463" s="14"/>
      <c r="J463" s="15"/>
      <c r="K463" s="14"/>
      <c r="L463" s="14">
        <v>400.0</v>
      </c>
      <c r="M463" s="14"/>
      <c r="N463" s="16"/>
      <c r="O463" s="3">
        <f t="shared" si="1"/>
        <v>400</v>
      </c>
      <c r="P463" s="56"/>
      <c r="Q463" s="18" t="s">
        <v>384</v>
      </c>
      <c r="R463" s="18" t="s">
        <v>570</v>
      </c>
      <c r="S463" s="19" t="s">
        <v>184</v>
      </c>
      <c r="T463" s="45" t="s">
        <v>1346</v>
      </c>
      <c r="U463" s="20"/>
      <c r="V463" s="20"/>
      <c r="W463" s="20"/>
      <c r="X463" s="20"/>
      <c r="Y463" s="20"/>
      <c r="Z463" s="20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</row>
    <row r="464" ht="17.25" customHeight="1">
      <c r="A464" s="8" t="s">
        <v>1824</v>
      </c>
      <c r="B464" s="9">
        <v>45744.0</v>
      </c>
      <c r="C464" s="68" t="s">
        <v>20</v>
      </c>
      <c r="D464" s="69" t="s">
        <v>1223</v>
      </c>
      <c r="E464" s="12" t="s">
        <v>367</v>
      </c>
      <c r="F464" s="13" t="s">
        <v>1075</v>
      </c>
      <c r="G464" s="14">
        <v>3500.0</v>
      </c>
      <c r="H464" s="15">
        <v>1100.0</v>
      </c>
      <c r="I464" s="14"/>
      <c r="J464" s="15">
        <v>1100.0</v>
      </c>
      <c r="K464" s="14"/>
      <c r="L464" s="14"/>
      <c r="M464" s="14">
        <f>410+410</f>
        <v>820</v>
      </c>
      <c r="N464" s="16"/>
      <c r="O464" s="3">
        <f t="shared" si="1"/>
        <v>1920</v>
      </c>
      <c r="P464" s="56"/>
      <c r="Q464" s="18" t="s">
        <v>125</v>
      </c>
      <c r="R464" s="18" t="s">
        <v>570</v>
      </c>
      <c r="S464" s="19" t="s">
        <v>1224</v>
      </c>
      <c r="T464" s="45" t="s">
        <v>1699</v>
      </c>
      <c r="U464" s="20"/>
      <c r="V464" s="20"/>
      <c r="W464" s="20"/>
      <c r="X464" s="20"/>
      <c r="Y464" s="20"/>
      <c r="Z464" s="20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</row>
    <row r="465" ht="17.25" customHeight="1">
      <c r="A465" s="8" t="s">
        <v>1824</v>
      </c>
      <c r="B465" s="9">
        <v>45747.0</v>
      </c>
      <c r="C465" s="68" t="s">
        <v>20</v>
      </c>
      <c r="D465" s="69" t="s">
        <v>1120</v>
      </c>
      <c r="E465" s="12" t="s">
        <v>367</v>
      </c>
      <c r="F465" s="13" t="s">
        <v>1075</v>
      </c>
      <c r="G465" s="14">
        <v>1600.0</v>
      </c>
      <c r="H465" s="15">
        <v>1100.0</v>
      </c>
      <c r="I465" s="14"/>
      <c r="J465" s="15">
        <v>1100.0</v>
      </c>
      <c r="K465" s="14"/>
      <c r="L465" s="14"/>
      <c r="M465" s="14"/>
      <c r="N465" s="16">
        <v>110.0</v>
      </c>
      <c r="O465" s="3">
        <f t="shared" si="1"/>
        <v>990</v>
      </c>
      <c r="P465" s="56" t="s">
        <v>1121</v>
      </c>
      <c r="Q465" s="18" t="s">
        <v>454</v>
      </c>
      <c r="R465" s="18" t="s">
        <v>570</v>
      </c>
      <c r="S465" s="19" t="s">
        <v>1122</v>
      </c>
      <c r="T465" s="45" t="s">
        <v>1700</v>
      </c>
      <c r="U465" s="20"/>
      <c r="V465" s="20"/>
      <c r="W465" s="20"/>
      <c r="X465" s="20"/>
      <c r="Y465" s="20"/>
      <c r="Z465" s="20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</row>
    <row r="466" ht="17.25" customHeight="1">
      <c r="A466" s="8" t="s">
        <v>1824</v>
      </c>
      <c r="B466" s="9">
        <v>45748.0</v>
      </c>
      <c r="C466" s="68" t="s">
        <v>20</v>
      </c>
      <c r="D466" s="69" t="s">
        <v>1123</v>
      </c>
      <c r="E466" s="12" t="s">
        <v>367</v>
      </c>
      <c r="F466" s="13" t="s">
        <v>1075</v>
      </c>
      <c r="G466" s="14" t="s">
        <v>999</v>
      </c>
      <c r="H466" s="15">
        <v>1100.0</v>
      </c>
      <c r="I466" s="14"/>
      <c r="J466" s="15">
        <v>1100.0</v>
      </c>
      <c r="K466" s="14"/>
      <c r="L466" s="14"/>
      <c r="M466" s="14">
        <v>410.0</v>
      </c>
      <c r="N466" s="16"/>
      <c r="O466" s="3">
        <f t="shared" si="1"/>
        <v>1510</v>
      </c>
      <c r="P466" s="56"/>
      <c r="Q466" s="18" t="s">
        <v>101</v>
      </c>
      <c r="R466" s="18" t="s">
        <v>25</v>
      </c>
      <c r="S466" s="19" t="s">
        <v>1124</v>
      </c>
      <c r="T466" s="45" t="s">
        <v>1701</v>
      </c>
      <c r="U466" s="20"/>
      <c r="V466" s="20"/>
      <c r="W466" s="20"/>
      <c r="X466" s="20"/>
      <c r="Y466" s="20"/>
      <c r="Z466" s="20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</row>
    <row r="467" ht="17.25" customHeight="1">
      <c r="A467" s="8" t="s">
        <v>1824</v>
      </c>
      <c r="B467" s="9">
        <v>45750.0</v>
      </c>
      <c r="C467" s="68" t="s">
        <v>20</v>
      </c>
      <c r="D467" s="69" t="s">
        <v>1127</v>
      </c>
      <c r="E467" s="12" t="s">
        <v>367</v>
      </c>
      <c r="F467" s="13" t="s">
        <v>1075</v>
      </c>
      <c r="G467" s="14"/>
      <c r="H467" s="15">
        <v>1100.0</v>
      </c>
      <c r="I467" s="14"/>
      <c r="J467" s="15">
        <v>1100.0</v>
      </c>
      <c r="K467" s="14"/>
      <c r="L467" s="14"/>
      <c r="M467" s="14"/>
      <c r="N467" s="16"/>
      <c r="O467" s="3">
        <f t="shared" si="1"/>
        <v>1100</v>
      </c>
      <c r="P467" s="56"/>
      <c r="Q467" s="18" t="s">
        <v>101</v>
      </c>
      <c r="R467" s="18" t="s">
        <v>25</v>
      </c>
      <c r="S467" s="19" t="s">
        <v>1128</v>
      </c>
      <c r="T467" s="45" t="s">
        <v>1703</v>
      </c>
      <c r="U467" s="20"/>
      <c r="V467" s="20"/>
      <c r="W467" s="20"/>
      <c r="X467" s="20"/>
      <c r="Y467" s="20"/>
      <c r="Z467" s="20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</row>
    <row r="468" ht="17.25" customHeight="1">
      <c r="A468" s="8" t="s">
        <v>1824</v>
      </c>
      <c r="B468" s="9">
        <v>45750.0</v>
      </c>
      <c r="C468" s="68" t="s">
        <v>20</v>
      </c>
      <c r="D468" s="69" t="s">
        <v>1129</v>
      </c>
      <c r="E468" s="12" t="s">
        <v>367</v>
      </c>
      <c r="F468" s="13" t="s">
        <v>1075</v>
      </c>
      <c r="G468" s="14"/>
      <c r="H468" s="15">
        <v>1100.0</v>
      </c>
      <c r="I468" s="14"/>
      <c r="J468" s="15">
        <v>1100.0</v>
      </c>
      <c r="K468" s="14"/>
      <c r="L468" s="14"/>
      <c r="M468" s="14">
        <v>299.0</v>
      </c>
      <c r="N468" s="16"/>
      <c r="O468" s="3">
        <f t="shared" si="1"/>
        <v>1399</v>
      </c>
      <c r="P468" s="56"/>
      <c r="Q468" s="18" t="s">
        <v>101</v>
      </c>
      <c r="R468" s="18" t="s">
        <v>25</v>
      </c>
      <c r="S468" s="19" t="s">
        <v>1130</v>
      </c>
      <c r="T468" s="45" t="s">
        <v>1704</v>
      </c>
      <c r="U468" s="20"/>
      <c r="V468" s="20"/>
      <c r="W468" s="20"/>
      <c r="X468" s="20"/>
      <c r="Y468" s="20"/>
      <c r="Z468" s="20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</row>
    <row r="469" ht="17.25" customHeight="1">
      <c r="A469" s="8" t="s">
        <v>1824</v>
      </c>
      <c r="B469" s="9">
        <v>45754.0</v>
      </c>
      <c r="C469" s="68" t="s">
        <v>20</v>
      </c>
      <c r="D469" s="69" t="s">
        <v>1131</v>
      </c>
      <c r="E469" s="12" t="s">
        <v>367</v>
      </c>
      <c r="F469" s="13" t="s">
        <v>1075</v>
      </c>
      <c r="G469" s="14">
        <v>4000.0</v>
      </c>
      <c r="H469" s="15">
        <v>1100.0</v>
      </c>
      <c r="I469" s="14"/>
      <c r="J469" s="15">
        <v>1100.0</v>
      </c>
      <c r="K469" s="14"/>
      <c r="L469" s="14"/>
      <c r="M469" s="14"/>
      <c r="N469" s="16"/>
      <c r="O469" s="3">
        <f t="shared" si="1"/>
        <v>1100</v>
      </c>
      <c r="P469" s="56"/>
      <c r="Q469" s="18" t="s">
        <v>454</v>
      </c>
      <c r="R469" s="18" t="s">
        <v>25</v>
      </c>
      <c r="S469" s="19" t="s">
        <v>1132</v>
      </c>
      <c r="T469" s="45" t="s">
        <v>1705</v>
      </c>
      <c r="U469" s="20"/>
      <c r="V469" s="20"/>
      <c r="W469" s="20"/>
      <c r="X469" s="20"/>
      <c r="Y469" s="20"/>
      <c r="Z469" s="20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</row>
    <row r="470" ht="17.25" customHeight="1">
      <c r="A470" s="8" t="s">
        <v>1824</v>
      </c>
      <c r="B470" s="9">
        <v>45756.0</v>
      </c>
      <c r="C470" s="68" t="s">
        <v>27</v>
      </c>
      <c r="D470" s="69" t="s">
        <v>1133</v>
      </c>
      <c r="E470" s="12" t="s">
        <v>367</v>
      </c>
      <c r="F470" s="13" t="s">
        <v>1095</v>
      </c>
      <c r="G470" s="14"/>
      <c r="H470" s="15">
        <v>600.0</v>
      </c>
      <c r="I470" s="14"/>
      <c r="J470" s="15">
        <v>600.0</v>
      </c>
      <c r="K470" s="14"/>
      <c r="L470" s="14"/>
      <c r="M470" s="14"/>
      <c r="N470" s="16"/>
      <c r="O470" s="3">
        <f t="shared" si="1"/>
        <v>600</v>
      </c>
      <c r="P470" s="56"/>
      <c r="Q470" s="18" t="s">
        <v>34</v>
      </c>
      <c r="R470" s="18" t="s">
        <v>25</v>
      </c>
      <c r="S470" s="19" t="s">
        <v>1135</v>
      </c>
      <c r="T470" s="45" t="s">
        <v>1706</v>
      </c>
      <c r="U470" s="20"/>
      <c r="V470" s="20"/>
      <c r="W470" s="20"/>
      <c r="X470" s="20"/>
      <c r="Y470" s="20"/>
      <c r="Z470" s="20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</row>
    <row r="471" ht="17.25" customHeight="1">
      <c r="A471" s="8" t="s">
        <v>1824</v>
      </c>
      <c r="B471" s="9">
        <v>45758.0</v>
      </c>
      <c r="C471" s="68" t="s">
        <v>20</v>
      </c>
      <c r="D471" s="69" t="s">
        <v>1136</v>
      </c>
      <c r="E471" s="12" t="s">
        <v>367</v>
      </c>
      <c r="F471" s="13" t="s">
        <v>1075</v>
      </c>
      <c r="G471" s="14">
        <v>1000.0</v>
      </c>
      <c r="H471" s="15">
        <v>1100.0</v>
      </c>
      <c r="I471" s="14"/>
      <c r="J471" s="15">
        <v>1100.0</v>
      </c>
      <c r="K471" s="14"/>
      <c r="L471" s="14"/>
      <c r="M471" s="14"/>
      <c r="N471" s="16"/>
      <c r="O471" s="3">
        <f t="shared" si="1"/>
        <v>1100</v>
      </c>
      <c r="P471" s="56" t="s">
        <v>1137</v>
      </c>
      <c r="Q471" s="18" t="s">
        <v>61</v>
      </c>
      <c r="R471" s="18" t="s">
        <v>25</v>
      </c>
      <c r="S471" s="19" t="s">
        <v>1138</v>
      </c>
      <c r="T471" s="45" t="s">
        <v>1707</v>
      </c>
      <c r="U471" s="20"/>
      <c r="V471" s="20"/>
      <c r="W471" s="20"/>
      <c r="X471" s="20"/>
      <c r="Y471" s="20"/>
      <c r="Z471" s="20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</row>
    <row r="472" ht="17.25" customHeight="1">
      <c r="A472" s="8" t="s">
        <v>1824</v>
      </c>
      <c r="B472" s="9">
        <v>45758.0</v>
      </c>
      <c r="C472" s="68" t="s">
        <v>20</v>
      </c>
      <c r="D472" s="69" t="s">
        <v>1139</v>
      </c>
      <c r="E472" s="12" t="s">
        <v>367</v>
      </c>
      <c r="F472" s="13" t="s">
        <v>1075</v>
      </c>
      <c r="G472" s="14">
        <f>2000+1250</f>
        <v>3250</v>
      </c>
      <c r="H472" s="15">
        <v>1100.0</v>
      </c>
      <c r="I472" s="14"/>
      <c r="J472" s="15">
        <v>1100.0</v>
      </c>
      <c r="K472" s="14"/>
      <c r="L472" s="14"/>
      <c r="M472" s="14"/>
      <c r="N472" s="16"/>
      <c r="O472" s="3">
        <f t="shared" si="1"/>
        <v>1100</v>
      </c>
      <c r="P472" s="56"/>
      <c r="Q472" s="18" t="s">
        <v>61</v>
      </c>
      <c r="R472" s="18" t="s">
        <v>25</v>
      </c>
      <c r="S472" s="19" t="s">
        <v>1140</v>
      </c>
      <c r="T472" s="45" t="s">
        <v>1708</v>
      </c>
      <c r="U472" s="20"/>
      <c r="V472" s="20"/>
      <c r="W472" s="20"/>
      <c r="X472" s="20"/>
      <c r="Y472" s="20"/>
      <c r="Z472" s="20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</row>
    <row r="473" ht="17.25" customHeight="1">
      <c r="A473" s="8" t="s">
        <v>1824</v>
      </c>
      <c r="B473" s="9">
        <v>45762.0</v>
      </c>
      <c r="C473" s="68" t="s">
        <v>20</v>
      </c>
      <c r="D473" s="69" t="s">
        <v>1141</v>
      </c>
      <c r="E473" s="12" t="s">
        <v>367</v>
      </c>
      <c r="F473" s="13" t="s">
        <v>39</v>
      </c>
      <c r="G473" s="14"/>
      <c r="H473" s="15">
        <v>1026.0</v>
      </c>
      <c r="I473" s="14"/>
      <c r="J473" s="15">
        <v>1026.0</v>
      </c>
      <c r="K473" s="14"/>
      <c r="L473" s="14"/>
      <c r="M473" s="14"/>
      <c r="N473" s="16"/>
      <c r="O473" s="3">
        <f t="shared" si="1"/>
        <v>1026</v>
      </c>
      <c r="P473" s="56"/>
      <c r="Q473" s="18" t="s">
        <v>34</v>
      </c>
      <c r="R473" s="18" t="s">
        <v>25</v>
      </c>
      <c r="S473" s="19" t="s">
        <v>1142</v>
      </c>
      <c r="T473" s="45" t="s">
        <v>1709</v>
      </c>
      <c r="U473" s="20"/>
      <c r="V473" s="20"/>
      <c r="W473" s="20"/>
      <c r="X473" s="20"/>
      <c r="Y473" s="20"/>
      <c r="Z473" s="20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</row>
    <row r="474" ht="17.25" customHeight="1">
      <c r="A474" s="8" t="s">
        <v>1824</v>
      </c>
      <c r="B474" s="9">
        <v>45764.0</v>
      </c>
      <c r="C474" s="68" t="s">
        <v>20</v>
      </c>
      <c r="D474" s="69" t="s">
        <v>1145</v>
      </c>
      <c r="E474" s="12" t="s">
        <v>367</v>
      </c>
      <c r="F474" s="13" t="s">
        <v>1075</v>
      </c>
      <c r="G474" s="14">
        <v>4000.0</v>
      </c>
      <c r="H474" s="15">
        <v>1100.0</v>
      </c>
      <c r="I474" s="14"/>
      <c r="J474" s="15">
        <v>1100.0</v>
      </c>
      <c r="K474" s="14"/>
      <c r="L474" s="14"/>
      <c r="M474" s="14">
        <v>410.0</v>
      </c>
      <c r="N474" s="16"/>
      <c r="O474" s="3">
        <f>SUM(I474:M474)-N474</f>
        <v>1510</v>
      </c>
      <c r="P474" s="56"/>
      <c r="Q474" s="18" t="s">
        <v>24</v>
      </c>
      <c r="R474" s="18" t="s">
        <v>25</v>
      </c>
      <c r="S474" s="19" t="s">
        <v>1146</v>
      </c>
      <c r="T474" s="45" t="s">
        <v>1710</v>
      </c>
      <c r="U474" s="20"/>
      <c r="V474" s="20"/>
      <c r="W474" s="20"/>
      <c r="X474" s="20"/>
      <c r="Y474" s="20"/>
      <c r="Z474" s="20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</row>
    <row r="475" ht="17.25" customHeight="1">
      <c r="A475" s="8" t="s">
        <v>1824</v>
      </c>
      <c r="B475" s="9">
        <v>45764.0</v>
      </c>
      <c r="C475" s="68" t="s">
        <v>20</v>
      </c>
      <c r="D475" s="69" t="s">
        <v>1147</v>
      </c>
      <c r="E475" s="12" t="s">
        <v>367</v>
      </c>
      <c r="F475" s="13" t="s">
        <v>680</v>
      </c>
      <c r="G475" s="14"/>
      <c r="H475" s="15">
        <v>1100.0</v>
      </c>
      <c r="I475" s="14"/>
      <c r="J475" s="15">
        <v>1100.0</v>
      </c>
      <c r="K475" s="14"/>
      <c r="L475" s="14"/>
      <c r="M475" s="14"/>
      <c r="N475" s="16"/>
      <c r="O475" s="3">
        <f t="shared" ref="O475:O491" si="3">SUM(J475:M475)-N475</f>
        <v>1100</v>
      </c>
      <c r="P475" s="56"/>
      <c r="Q475" s="18" t="s">
        <v>24</v>
      </c>
      <c r="R475" s="18" t="s">
        <v>25</v>
      </c>
      <c r="S475" s="19" t="s">
        <v>1148</v>
      </c>
      <c r="T475" s="45" t="s">
        <v>1711</v>
      </c>
      <c r="U475" s="20"/>
      <c r="V475" s="20"/>
      <c r="W475" s="20"/>
      <c r="X475" s="20"/>
      <c r="Y475" s="20"/>
      <c r="Z475" s="20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</row>
    <row r="476" ht="17.25" customHeight="1">
      <c r="A476" s="8" t="s">
        <v>1824</v>
      </c>
      <c r="B476" s="9">
        <v>45770.0</v>
      </c>
      <c r="C476" s="68" t="s">
        <v>20</v>
      </c>
      <c r="D476" s="69" t="s">
        <v>1151</v>
      </c>
      <c r="E476" s="12" t="s">
        <v>367</v>
      </c>
      <c r="F476" s="13" t="s">
        <v>1075</v>
      </c>
      <c r="G476" s="14">
        <v>4000.0</v>
      </c>
      <c r="H476" s="15">
        <v>1100.0</v>
      </c>
      <c r="I476" s="14"/>
      <c r="J476" s="15">
        <v>1100.0</v>
      </c>
      <c r="K476" s="14"/>
      <c r="L476" s="14"/>
      <c r="M476" s="14"/>
      <c r="N476" s="16"/>
      <c r="O476" s="3">
        <f t="shared" si="3"/>
        <v>1100</v>
      </c>
      <c r="P476" s="56"/>
      <c r="Q476" s="18" t="s">
        <v>647</v>
      </c>
      <c r="R476" s="18" t="s">
        <v>25</v>
      </c>
      <c r="S476" s="19" t="s">
        <v>1152</v>
      </c>
      <c r="T476" s="45" t="s">
        <v>1713</v>
      </c>
      <c r="U476" s="20"/>
      <c r="V476" s="20"/>
      <c r="W476" s="20"/>
      <c r="X476" s="20"/>
      <c r="Y476" s="20"/>
      <c r="Z476" s="20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</row>
    <row r="477" ht="17.25" customHeight="1">
      <c r="A477" s="8" t="s">
        <v>1824</v>
      </c>
      <c r="B477" s="9">
        <v>45770.0</v>
      </c>
      <c r="C477" s="68" t="s">
        <v>20</v>
      </c>
      <c r="D477" s="69" t="s">
        <v>1153</v>
      </c>
      <c r="E477" s="12" t="s">
        <v>1154</v>
      </c>
      <c r="F477" s="13" t="s">
        <v>1090</v>
      </c>
      <c r="G477" s="14">
        <v>600.0</v>
      </c>
      <c r="H477" s="15"/>
      <c r="I477" s="14"/>
      <c r="J477" s="15"/>
      <c r="K477" s="14"/>
      <c r="L477" s="14">
        <v>600.0</v>
      </c>
      <c r="M477" s="14"/>
      <c r="N477" s="16"/>
      <c r="O477" s="3">
        <f t="shared" si="3"/>
        <v>600</v>
      </c>
      <c r="P477" s="56"/>
      <c r="Q477" s="18" t="s">
        <v>503</v>
      </c>
      <c r="R477" s="18" t="s">
        <v>25</v>
      </c>
      <c r="S477" s="19" t="s">
        <v>1155</v>
      </c>
      <c r="T477" s="45" t="s">
        <v>1714</v>
      </c>
      <c r="U477" s="20"/>
      <c r="V477" s="20"/>
      <c r="W477" s="20"/>
      <c r="X477" s="20"/>
      <c r="Y477" s="20"/>
      <c r="Z477" s="20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</row>
    <row r="478" ht="17.25" customHeight="1">
      <c r="A478" s="8" t="s">
        <v>1824</v>
      </c>
      <c r="B478" s="9">
        <v>45772.0</v>
      </c>
      <c r="C478" s="68" t="s">
        <v>20</v>
      </c>
      <c r="D478" s="69" t="s">
        <v>1153</v>
      </c>
      <c r="E478" s="12" t="s">
        <v>1154</v>
      </c>
      <c r="F478" s="13" t="s">
        <v>1075</v>
      </c>
      <c r="G478" s="14"/>
      <c r="H478" s="15">
        <v>1100.0</v>
      </c>
      <c r="I478" s="14"/>
      <c r="J478" s="15">
        <v>1100.0</v>
      </c>
      <c r="K478" s="14"/>
      <c r="L478" s="14"/>
      <c r="M478" s="14"/>
      <c r="N478" s="16"/>
      <c r="O478" s="3">
        <f t="shared" si="3"/>
        <v>1100</v>
      </c>
      <c r="P478" s="56"/>
      <c r="Q478" s="18" t="s">
        <v>670</v>
      </c>
      <c r="R478" s="18" t="s">
        <v>25</v>
      </c>
      <c r="S478" s="19" t="s">
        <v>1155</v>
      </c>
      <c r="T478" s="45" t="s">
        <v>1714</v>
      </c>
      <c r="U478" s="20"/>
      <c r="V478" s="20"/>
      <c r="W478" s="20"/>
      <c r="X478" s="20"/>
      <c r="Y478" s="20"/>
      <c r="Z478" s="20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</row>
    <row r="479" ht="17.25" customHeight="1">
      <c r="A479" s="8" t="s">
        <v>1824</v>
      </c>
      <c r="B479" s="9">
        <v>45772.0</v>
      </c>
      <c r="C479" s="68" t="s">
        <v>20</v>
      </c>
      <c r="D479" s="69" t="s">
        <v>225</v>
      </c>
      <c r="E479" s="12" t="s">
        <v>367</v>
      </c>
      <c r="F479" s="13" t="s">
        <v>1090</v>
      </c>
      <c r="G479" s="14"/>
      <c r="H479" s="15"/>
      <c r="I479" s="14"/>
      <c r="J479" s="15"/>
      <c r="K479" s="14"/>
      <c r="L479" s="14">
        <v>790.0</v>
      </c>
      <c r="M479" s="14"/>
      <c r="N479" s="16"/>
      <c r="O479" s="3">
        <f t="shared" si="3"/>
        <v>790</v>
      </c>
      <c r="P479" s="56"/>
      <c r="Q479" s="18" t="s">
        <v>482</v>
      </c>
      <c r="R479" s="18" t="s">
        <v>25</v>
      </c>
      <c r="S479" s="19" t="s">
        <v>226</v>
      </c>
      <c r="T479" s="45" t="s">
        <v>1367</v>
      </c>
      <c r="U479" s="20"/>
      <c r="V479" s="20"/>
      <c r="W479" s="20"/>
      <c r="X479" s="20"/>
      <c r="Y479" s="20"/>
      <c r="Z479" s="20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</row>
    <row r="480" ht="17.25" customHeight="1">
      <c r="A480" s="8" t="s">
        <v>1824</v>
      </c>
      <c r="B480" s="9">
        <v>45775.0</v>
      </c>
      <c r="C480" s="68" t="s">
        <v>27</v>
      </c>
      <c r="D480" s="69" t="s">
        <v>1157</v>
      </c>
      <c r="E480" s="12" t="s">
        <v>367</v>
      </c>
      <c r="F480" s="13" t="s">
        <v>1075</v>
      </c>
      <c r="G480" s="14">
        <v>0.0</v>
      </c>
      <c r="H480" s="15">
        <v>1100.0</v>
      </c>
      <c r="I480" s="14"/>
      <c r="J480" s="15">
        <v>1100.0</v>
      </c>
      <c r="K480" s="14"/>
      <c r="L480" s="14">
        <v>300.0</v>
      </c>
      <c r="M480" s="14"/>
      <c r="N480" s="16"/>
      <c r="O480" s="3">
        <f t="shared" si="3"/>
        <v>1400</v>
      </c>
      <c r="P480" s="56"/>
      <c r="Q480" s="18" t="s">
        <v>125</v>
      </c>
      <c r="R480" s="18" t="s">
        <v>25</v>
      </c>
      <c r="S480" s="19" t="s">
        <v>1158</v>
      </c>
      <c r="T480" s="45" t="s">
        <v>1715</v>
      </c>
      <c r="U480" s="20"/>
      <c r="V480" s="20"/>
      <c r="W480" s="20"/>
      <c r="X480" s="20"/>
      <c r="Y480" s="20"/>
      <c r="Z480" s="20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</row>
    <row r="481" ht="17.25" customHeight="1">
      <c r="A481" s="8" t="s">
        <v>1824</v>
      </c>
      <c r="B481" s="9">
        <v>45775.0</v>
      </c>
      <c r="C481" s="68" t="s">
        <v>20</v>
      </c>
      <c r="D481" s="69" t="s">
        <v>1159</v>
      </c>
      <c r="E481" s="12" t="s">
        <v>367</v>
      </c>
      <c r="F481" s="13" t="s">
        <v>1075</v>
      </c>
      <c r="G481" s="14">
        <v>4000.0</v>
      </c>
      <c r="H481" s="15">
        <v>1100.0</v>
      </c>
      <c r="I481" s="14"/>
      <c r="J481" s="15">
        <v>1100.0</v>
      </c>
      <c r="K481" s="14"/>
      <c r="L481" s="14"/>
      <c r="M481" s="14"/>
      <c r="N481" s="16"/>
      <c r="O481" s="3">
        <f t="shared" si="3"/>
        <v>1100</v>
      </c>
      <c r="P481" s="56"/>
      <c r="Q481" s="18" t="s">
        <v>125</v>
      </c>
      <c r="R481" s="18" t="s">
        <v>25</v>
      </c>
      <c r="S481" s="19" t="s">
        <v>1160</v>
      </c>
      <c r="T481" s="45" t="s">
        <v>1716</v>
      </c>
      <c r="U481" s="20"/>
      <c r="V481" s="20"/>
      <c r="W481" s="20"/>
      <c r="X481" s="20"/>
      <c r="Y481" s="20"/>
      <c r="Z481" s="20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</row>
    <row r="482" ht="17.25" customHeight="1">
      <c r="A482" s="8" t="s">
        <v>1824</v>
      </c>
      <c r="B482" s="9">
        <v>45776.0</v>
      </c>
      <c r="C482" s="68" t="s">
        <v>1161</v>
      </c>
      <c r="D482" s="69" t="s">
        <v>1162</v>
      </c>
      <c r="E482" s="12" t="s">
        <v>1163</v>
      </c>
      <c r="F482" s="13" t="s">
        <v>680</v>
      </c>
      <c r="G482" s="14">
        <v>0.0</v>
      </c>
      <c r="H482" s="15">
        <v>780.0</v>
      </c>
      <c r="I482" s="14"/>
      <c r="J482" s="15">
        <f>H482+I482</f>
        <v>780</v>
      </c>
      <c r="K482" s="14"/>
      <c r="L482" s="14"/>
      <c r="M482" s="14"/>
      <c r="N482" s="16"/>
      <c r="O482" s="3">
        <f t="shared" si="3"/>
        <v>780</v>
      </c>
      <c r="P482" s="56"/>
      <c r="Q482" s="18" t="s">
        <v>596</v>
      </c>
      <c r="R482" s="18" t="s">
        <v>25</v>
      </c>
      <c r="S482" s="19" t="s">
        <v>1164</v>
      </c>
      <c r="T482" s="45" t="s">
        <v>1717</v>
      </c>
      <c r="U482" s="20"/>
      <c r="V482" s="20"/>
      <c r="W482" s="20"/>
      <c r="X482" s="20"/>
      <c r="Y482" s="20"/>
      <c r="Z482" s="20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</row>
    <row r="483" ht="17.25" customHeight="1">
      <c r="A483" s="8" t="s">
        <v>1824</v>
      </c>
      <c r="B483" s="9">
        <v>45777.0</v>
      </c>
      <c r="C483" s="68" t="s">
        <v>1079</v>
      </c>
      <c r="D483" s="69" t="s">
        <v>1166</v>
      </c>
      <c r="E483" s="12" t="s">
        <v>367</v>
      </c>
      <c r="F483" s="13" t="s">
        <v>1075</v>
      </c>
      <c r="G483" s="14">
        <v>500.0</v>
      </c>
      <c r="H483" s="15">
        <v>780.0</v>
      </c>
      <c r="I483" s="14"/>
      <c r="J483" s="15">
        <v>780.0</v>
      </c>
      <c r="K483" s="14"/>
      <c r="L483" s="14"/>
      <c r="M483" s="14"/>
      <c r="N483" s="16"/>
      <c r="O483" s="3">
        <f t="shared" si="3"/>
        <v>780</v>
      </c>
      <c r="P483" s="56"/>
      <c r="Q483" s="18" t="s">
        <v>52</v>
      </c>
      <c r="R483" s="18" t="s">
        <v>25</v>
      </c>
      <c r="S483" s="19" t="s">
        <v>1168</v>
      </c>
      <c r="T483" s="45" t="s">
        <v>1718</v>
      </c>
      <c r="U483" s="20"/>
      <c r="V483" s="20"/>
      <c r="W483" s="20"/>
      <c r="X483" s="20"/>
      <c r="Y483" s="20"/>
      <c r="Z483" s="20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</row>
    <row r="484" ht="17.25" customHeight="1">
      <c r="A484" s="8" t="s">
        <v>1824</v>
      </c>
      <c r="B484" s="9">
        <v>45782.0</v>
      </c>
      <c r="C484" s="68" t="s">
        <v>20</v>
      </c>
      <c r="D484" s="69" t="s">
        <v>1169</v>
      </c>
      <c r="E484" s="12" t="s">
        <v>367</v>
      </c>
      <c r="F484" s="13" t="s">
        <v>1075</v>
      </c>
      <c r="G484" s="14">
        <v>4000.0</v>
      </c>
      <c r="H484" s="15">
        <v>1100.0</v>
      </c>
      <c r="I484" s="14"/>
      <c r="J484" s="15">
        <v>1100.0</v>
      </c>
      <c r="K484" s="14"/>
      <c r="L484" s="14"/>
      <c r="M484" s="14"/>
      <c r="N484" s="16">
        <v>110.0</v>
      </c>
      <c r="O484" s="3">
        <f t="shared" si="3"/>
        <v>990</v>
      </c>
      <c r="P484" s="56"/>
      <c r="Q484" s="18" t="s">
        <v>101</v>
      </c>
      <c r="R484" s="18" t="s">
        <v>93</v>
      </c>
      <c r="S484" s="19">
        <v>6.1802338000151E13</v>
      </c>
      <c r="T484" s="45" t="s">
        <v>1719</v>
      </c>
      <c r="U484" s="20"/>
      <c r="V484" s="20"/>
      <c r="W484" s="20"/>
      <c r="X484" s="20"/>
      <c r="Y484" s="20"/>
      <c r="Z484" s="20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</row>
    <row r="485" ht="17.25" customHeight="1">
      <c r="A485" s="8" t="s">
        <v>1824</v>
      </c>
      <c r="B485" s="9">
        <v>45782.0</v>
      </c>
      <c r="C485" s="68" t="s">
        <v>121</v>
      </c>
      <c r="D485" s="69" t="s">
        <v>1091</v>
      </c>
      <c r="E485" s="12" t="s">
        <v>367</v>
      </c>
      <c r="F485" s="13" t="s">
        <v>1075</v>
      </c>
      <c r="G485" s="14"/>
      <c r="H485" s="15">
        <v>1100.0</v>
      </c>
      <c r="I485" s="14"/>
      <c r="J485" s="15">
        <v>1100.0</v>
      </c>
      <c r="K485" s="14"/>
      <c r="L485" s="14"/>
      <c r="M485" s="14"/>
      <c r="N485" s="16"/>
      <c r="O485" s="3">
        <f t="shared" si="3"/>
        <v>1100</v>
      </c>
      <c r="P485" s="56"/>
      <c r="Q485" s="18" t="s">
        <v>101</v>
      </c>
      <c r="R485" s="18" t="s">
        <v>93</v>
      </c>
      <c r="S485" s="19" t="s">
        <v>1092</v>
      </c>
      <c r="T485" s="45" t="s">
        <v>1720</v>
      </c>
      <c r="U485" s="20"/>
      <c r="V485" s="20"/>
      <c r="W485" s="20"/>
      <c r="X485" s="20"/>
      <c r="Y485" s="20"/>
      <c r="Z485" s="20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</row>
    <row r="486" ht="17.25" customHeight="1">
      <c r="A486" s="8" t="s">
        <v>1824</v>
      </c>
      <c r="B486" s="9">
        <v>45784.0</v>
      </c>
      <c r="C486" s="68" t="s">
        <v>20</v>
      </c>
      <c r="D486" s="69" t="s">
        <v>1170</v>
      </c>
      <c r="E486" s="12" t="s">
        <v>367</v>
      </c>
      <c r="F486" s="13" t="s">
        <v>1075</v>
      </c>
      <c r="G486" s="14">
        <v>1100.0</v>
      </c>
      <c r="H486" s="15">
        <v>1100.0</v>
      </c>
      <c r="I486" s="14"/>
      <c r="J486" s="15">
        <v>1100.0</v>
      </c>
      <c r="K486" s="14"/>
      <c r="L486" s="14"/>
      <c r="M486" s="14"/>
      <c r="N486" s="16"/>
      <c r="O486" s="3">
        <f t="shared" si="3"/>
        <v>1100</v>
      </c>
      <c r="P486" s="56"/>
      <c r="Q486" s="18" t="s">
        <v>454</v>
      </c>
      <c r="R486" s="18" t="s">
        <v>93</v>
      </c>
      <c r="S486" s="19" t="s">
        <v>1171</v>
      </c>
      <c r="T486" s="45" t="s">
        <v>1721</v>
      </c>
      <c r="U486" s="20"/>
      <c r="V486" s="20"/>
      <c r="W486" s="20"/>
      <c r="X486" s="20"/>
      <c r="Y486" s="20"/>
      <c r="Z486" s="20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</row>
    <row r="487" ht="17.25" customHeight="1">
      <c r="A487" s="8" t="s">
        <v>1824</v>
      </c>
      <c r="B487" s="9">
        <v>45785.0</v>
      </c>
      <c r="C487" s="68" t="s">
        <v>1172</v>
      </c>
      <c r="D487" s="69" t="s">
        <v>1173</v>
      </c>
      <c r="E487" s="12" t="s">
        <v>1174</v>
      </c>
      <c r="F487" s="13" t="s">
        <v>1075</v>
      </c>
      <c r="G487" s="14">
        <v>1701.0</v>
      </c>
      <c r="H487" s="15">
        <v>780.0</v>
      </c>
      <c r="I487" s="14"/>
      <c r="J487" s="15">
        <v>780.0</v>
      </c>
      <c r="K487" s="14"/>
      <c r="L487" s="14"/>
      <c r="M487" s="14"/>
      <c r="N487" s="16"/>
      <c r="O487" s="3">
        <f t="shared" si="3"/>
        <v>780</v>
      </c>
      <c r="P487" s="56"/>
      <c r="Q487" s="18" t="s">
        <v>406</v>
      </c>
      <c r="R487" s="18" t="s">
        <v>93</v>
      </c>
      <c r="S487" s="19" t="s">
        <v>1175</v>
      </c>
      <c r="T487" s="45" t="s">
        <v>1722</v>
      </c>
      <c r="U487" s="20"/>
      <c r="V487" s="20"/>
      <c r="W487" s="20"/>
      <c r="X487" s="20"/>
      <c r="Y487" s="20"/>
      <c r="Z487" s="20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</row>
    <row r="488" ht="17.25" customHeight="1">
      <c r="A488" s="8" t="s">
        <v>1824</v>
      </c>
      <c r="B488" s="9">
        <v>45790.0</v>
      </c>
      <c r="C488" s="68" t="s">
        <v>20</v>
      </c>
      <c r="D488" s="69" t="s">
        <v>1176</v>
      </c>
      <c r="E488" s="12" t="s">
        <v>1154</v>
      </c>
      <c r="F488" s="13" t="s">
        <v>1075</v>
      </c>
      <c r="G488" s="14">
        <v>1700.0</v>
      </c>
      <c r="H488" s="15">
        <v>780.0</v>
      </c>
      <c r="I488" s="14"/>
      <c r="J488" s="15">
        <v>780.0</v>
      </c>
      <c r="K488" s="14"/>
      <c r="L488" s="14"/>
      <c r="M488" s="14"/>
      <c r="N488" s="16"/>
      <c r="O488" s="3">
        <f t="shared" si="3"/>
        <v>780</v>
      </c>
      <c r="P488" s="56"/>
      <c r="Q488" s="18" t="s">
        <v>1013</v>
      </c>
      <c r="R488" s="18" t="s">
        <v>93</v>
      </c>
      <c r="S488" s="19" t="s">
        <v>1177</v>
      </c>
      <c r="T488" s="45" t="s">
        <v>1723</v>
      </c>
      <c r="U488" s="20"/>
      <c r="V488" s="20"/>
      <c r="W488" s="20"/>
      <c r="X488" s="20"/>
      <c r="Y488" s="20"/>
      <c r="Z488" s="20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</row>
    <row r="489" ht="17.25" customHeight="1">
      <c r="A489" s="8" t="s">
        <v>1824</v>
      </c>
      <c r="B489" s="9">
        <v>45792.0</v>
      </c>
      <c r="C489" s="68" t="s">
        <v>27</v>
      </c>
      <c r="D489" s="69" t="s">
        <v>1178</v>
      </c>
      <c r="E489" s="12" t="s">
        <v>367</v>
      </c>
      <c r="F489" s="13" t="s">
        <v>1075</v>
      </c>
      <c r="G489" s="14">
        <v>2000.0</v>
      </c>
      <c r="H489" s="15">
        <v>1100.0</v>
      </c>
      <c r="I489" s="14"/>
      <c r="J489" s="15">
        <v>1100.0</v>
      </c>
      <c r="K489" s="14"/>
      <c r="L489" s="14"/>
      <c r="M489" s="14"/>
      <c r="N489" s="16"/>
      <c r="O489" s="3">
        <f t="shared" si="3"/>
        <v>1100</v>
      </c>
      <c r="P489" s="56"/>
      <c r="Q489" s="18" t="s">
        <v>34</v>
      </c>
      <c r="R489" s="18" t="s">
        <v>93</v>
      </c>
      <c r="S489" s="19" t="s">
        <v>1179</v>
      </c>
      <c r="T489" s="45" t="s">
        <v>1724</v>
      </c>
      <c r="U489" s="20"/>
      <c r="V489" s="20"/>
      <c r="W489" s="20"/>
      <c r="X489" s="20"/>
      <c r="Y489" s="20"/>
      <c r="Z489" s="20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</row>
    <row r="490" ht="17.25" customHeight="1">
      <c r="A490" s="8" t="s">
        <v>1824</v>
      </c>
      <c r="B490" s="9">
        <v>45793.0</v>
      </c>
      <c r="C490" s="68" t="s">
        <v>20</v>
      </c>
      <c r="D490" s="69" t="s">
        <v>1226</v>
      </c>
      <c r="E490" s="12" t="s">
        <v>367</v>
      </c>
      <c r="F490" s="13" t="s">
        <v>1075</v>
      </c>
      <c r="G490" s="14">
        <v>4000.0</v>
      </c>
      <c r="H490" s="15">
        <v>1100.0</v>
      </c>
      <c r="I490" s="14"/>
      <c r="J490" s="15">
        <v>1100.0</v>
      </c>
      <c r="K490" s="14"/>
      <c r="L490" s="14"/>
      <c r="M490" s="14"/>
      <c r="N490" s="16"/>
      <c r="O490" s="3">
        <f t="shared" si="3"/>
        <v>1100</v>
      </c>
      <c r="P490" s="56"/>
      <c r="Q490" s="18" t="s">
        <v>733</v>
      </c>
      <c r="R490" s="18" t="s">
        <v>93</v>
      </c>
      <c r="S490" s="19" t="s">
        <v>1227</v>
      </c>
      <c r="T490" s="45" t="s">
        <v>1725</v>
      </c>
      <c r="U490" s="20"/>
      <c r="V490" s="20"/>
      <c r="W490" s="20"/>
      <c r="X490" s="20"/>
      <c r="Y490" s="20"/>
      <c r="Z490" s="20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</row>
    <row r="491" ht="17.25" customHeight="1">
      <c r="A491" s="8" t="s">
        <v>1824</v>
      </c>
      <c r="B491" s="9">
        <v>45793.0</v>
      </c>
      <c r="C491" s="68" t="s">
        <v>20</v>
      </c>
      <c r="D491" s="69" t="s">
        <v>1180</v>
      </c>
      <c r="E491" s="12" t="s">
        <v>367</v>
      </c>
      <c r="F491" s="13" t="s">
        <v>1075</v>
      </c>
      <c r="G491" s="14">
        <v>3600.0</v>
      </c>
      <c r="H491" s="15">
        <v>1100.0</v>
      </c>
      <c r="I491" s="14"/>
      <c r="J491" s="15">
        <v>1100.0</v>
      </c>
      <c r="K491" s="14"/>
      <c r="L491" s="14"/>
      <c r="M491" s="14"/>
      <c r="N491" s="16"/>
      <c r="O491" s="3">
        <f t="shared" si="3"/>
        <v>1100</v>
      </c>
      <c r="P491" s="56"/>
      <c r="Q491" s="18" t="s">
        <v>733</v>
      </c>
      <c r="R491" s="18" t="s">
        <v>93</v>
      </c>
      <c r="S491" s="19" t="s">
        <v>1181</v>
      </c>
      <c r="T491" s="45" t="s">
        <v>1726</v>
      </c>
      <c r="U491" s="20"/>
      <c r="V491" s="20"/>
      <c r="W491" s="20"/>
      <c r="X491" s="20"/>
      <c r="Y491" s="20"/>
      <c r="Z491" s="20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</row>
    <row r="492" ht="17.25" customHeight="1">
      <c r="A492" s="8" t="s">
        <v>1824</v>
      </c>
      <c r="B492" s="9">
        <v>45800.0</v>
      </c>
      <c r="C492" s="68" t="s">
        <v>20</v>
      </c>
      <c r="D492" s="69" t="s">
        <v>1184</v>
      </c>
      <c r="E492" s="12" t="s">
        <v>367</v>
      </c>
      <c r="F492" s="13" t="s">
        <v>23</v>
      </c>
      <c r="G492" s="14">
        <f>2000+1250</f>
        <v>3250</v>
      </c>
      <c r="H492" s="15">
        <v>1100.0</v>
      </c>
      <c r="I492" s="14"/>
      <c r="J492" s="15">
        <v>1100.0</v>
      </c>
      <c r="K492" s="14"/>
      <c r="L492" s="14"/>
      <c r="M492" s="14"/>
      <c r="N492" s="16"/>
      <c r="O492" s="3">
        <f>SUM(I492:M492)-N492</f>
        <v>1100</v>
      </c>
      <c r="P492" s="56"/>
      <c r="Q492" s="18" t="s">
        <v>647</v>
      </c>
      <c r="R492" s="18" t="s">
        <v>93</v>
      </c>
      <c r="S492" s="19" t="s">
        <v>1185</v>
      </c>
      <c r="T492" s="45" t="s">
        <v>1727</v>
      </c>
      <c r="U492" s="20"/>
      <c r="V492" s="20"/>
      <c r="W492" s="20"/>
      <c r="X492" s="20"/>
      <c r="Y492" s="20"/>
      <c r="Z492" s="20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</row>
    <row r="493" ht="17.25" customHeight="1">
      <c r="A493" s="8" t="s">
        <v>1824</v>
      </c>
      <c r="B493" s="9">
        <v>45800.0</v>
      </c>
      <c r="C493" s="68" t="s">
        <v>20</v>
      </c>
      <c r="D493" s="69" t="s">
        <v>1186</v>
      </c>
      <c r="E493" s="12" t="s">
        <v>367</v>
      </c>
      <c r="F493" s="13" t="s">
        <v>1075</v>
      </c>
      <c r="G493" s="14">
        <v>3600.0</v>
      </c>
      <c r="H493" s="15">
        <v>1100.0</v>
      </c>
      <c r="I493" s="14"/>
      <c r="J493" s="15">
        <v>1100.0</v>
      </c>
      <c r="K493" s="14"/>
      <c r="L493" s="14"/>
      <c r="M493" s="14"/>
      <c r="N493" s="16"/>
      <c r="O493" s="3">
        <f t="shared" ref="O493:O615" si="4">SUM(J493:M493)-N493</f>
        <v>1100</v>
      </c>
      <c r="P493" s="56"/>
      <c r="Q493" s="18" t="s">
        <v>647</v>
      </c>
      <c r="R493" s="18" t="s">
        <v>93</v>
      </c>
      <c r="S493" s="19" t="s">
        <v>1187</v>
      </c>
      <c r="T493" s="45" t="s">
        <v>1728</v>
      </c>
      <c r="U493" s="20"/>
      <c r="V493" s="20"/>
      <c r="W493" s="20"/>
      <c r="X493" s="20"/>
      <c r="Y493" s="20"/>
      <c r="Z493" s="20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</row>
    <row r="494" ht="17.25" customHeight="1">
      <c r="A494" s="8" t="s">
        <v>1824</v>
      </c>
      <c r="B494" s="9">
        <v>45804.0</v>
      </c>
      <c r="C494" s="68" t="s">
        <v>67</v>
      </c>
      <c r="D494" s="69" t="s">
        <v>1188</v>
      </c>
      <c r="E494" s="12" t="s">
        <v>367</v>
      </c>
      <c r="F494" s="13" t="s">
        <v>1075</v>
      </c>
      <c r="G494" s="14">
        <v>2000.0</v>
      </c>
      <c r="H494" s="15">
        <v>1100.0</v>
      </c>
      <c r="I494" s="14"/>
      <c r="J494" s="15">
        <v>1100.0</v>
      </c>
      <c r="K494" s="14"/>
      <c r="L494" s="14"/>
      <c r="M494" s="14"/>
      <c r="N494" s="16"/>
      <c r="O494" s="3">
        <f t="shared" si="4"/>
        <v>1100</v>
      </c>
      <c r="P494" s="56"/>
      <c r="Q494" s="18" t="s">
        <v>384</v>
      </c>
      <c r="R494" s="18" t="s">
        <v>93</v>
      </c>
      <c r="S494" s="19" t="s">
        <v>1189</v>
      </c>
      <c r="T494" s="45" t="s">
        <v>1729</v>
      </c>
      <c r="U494" s="20"/>
      <c r="V494" s="20"/>
      <c r="W494" s="20"/>
      <c r="X494" s="20"/>
      <c r="Y494" s="20"/>
      <c r="Z494" s="20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</row>
    <row r="495" ht="17.25" customHeight="1">
      <c r="A495" s="8" t="s">
        <v>1824</v>
      </c>
      <c r="B495" s="9">
        <v>45805.0</v>
      </c>
      <c r="C495" s="68" t="s">
        <v>27</v>
      </c>
      <c r="D495" s="69" t="s">
        <v>185</v>
      </c>
      <c r="E495" s="12" t="s">
        <v>367</v>
      </c>
      <c r="F495" s="13" t="s">
        <v>1090</v>
      </c>
      <c r="G495" s="14"/>
      <c r="H495" s="15"/>
      <c r="I495" s="14"/>
      <c r="J495" s="15"/>
      <c r="K495" s="14"/>
      <c r="L495" s="14">
        <v>900.0</v>
      </c>
      <c r="M495" s="14"/>
      <c r="N495" s="16"/>
      <c r="O495" s="3">
        <f t="shared" si="4"/>
        <v>900</v>
      </c>
      <c r="P495" s="56"/>
      <c r="Q495" s="18" t="s">
        <v>125</v>
      </c>
      <c r="R495" s="18" t="s">
        <v>93</v>
      </c>
      <c r="S495" s="19" t="s">
        <v>186</v>
      </c>
      <c r="T495" s="45" t="s">
        <v>1347</v>
      </c>
      <c r="U495" s="20"/>
      <c r="V495" s="20"/>
      <c r="W495" s="20"/>
      <c r="X495" s="20"/>
      <c r="Y495" s="20"/>
      <c r="Z495" s="20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</row>
    <row r="496" ht="17.25" customHeight="1">
      <c r="A496" s="8" t="s">
        <v>1824</v>
      </c>
      <c r="B496" s="9">
        <v>45806.0</v>
      </c>
      <c r="C496" s="68" t="s">
        <v>20</v>
      </c>
      <c r="D496" s="69" t="s">
        <v>1191</v>
      </c>
      <c r="E496" s="12" t="s">
        <v>367</v>
      </c>
      <c r="F496" s="13" t="s">
        <v>1075</v>
      </c>
      <c r="G496" s="14">
        <f>3850+2000</f>
        <v>5850</v>
      </c>
      <c r="H496" s="15">
        <v>1100.0</v>
      </c>
      <c r="I496" s="14"/>
      <c r="J496" s="15">
        <v>1100.0</v>
      </c>
      <c r="K496" s="14"/>
      <c r="L496" s="14"/>
      <c r="M496" s="14">
        <v>410.0</v>
      </c>
      <c r="N496" s="16"/>
      <c r="O496" s="3">
        <f t="shared" si="4"/>
        <v>1510</v>
      </c>
      <c r="P496" s="56"/>
      <c r="Q496" s="18" t="s">
        <v>596</v>
      </c>
      <c r="R496" s="18" t="s">
        <v>93</v>
      </c>
      <c r="S496" s="19" t="s">
        <v>1192</v>
      </c>
      <c r="T496" s="45" t="s">
        <v>1730</v>
      </c>
      <c r="U496" s="20"/>
      <c r="V496" s="20"/>
      <c r="W496" s="20"/>
      <c r="X496" s="20"/>
      <c r="Y496" s="20"/>
      <c r="Z496" s="20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</row>
    <row r="497" ht="17.25" customHeight="1">
      <c r="A497" s="8" t="s">
        <v>1824</v>
      </c>
      <c r="B497" s="9">
        <v>45807.0</v>
      </c>
      <c r="C497" s="68" t="s">
        <v>27</v>
      </c>
      <c r="D497" s="69" t="s">
        <v>1193</v>
      </c>
      <c r="E497" s="12" t="s">
        <v>27</v>
      </c>
      <c r="F497" s="13" t="s">
        <v>39</v>
      </c>
      <c r="G497" s="14"/>
      <c r="H497" s="15">
        <v>385.0</v>
      </c>
      <c r="I497" s="14"/>
      <c r="J497" s="15">
        <v>410.0</v>
      </c>
      <c r="K497" s="14">
        <v>350.0</v>
      </c>
      <c r="L497" s="14"/>
      <c r="M497" s="14"/>
      <c r="N497" s="16"/>
      <c r="O497" s="3">
        <f t="shared" si="4"/>
        <v>760</v>
      </c>
      <c r="P497" s="56"/>
      <c r="Q497" s="18" t="s">
        <v>30</v>
      </c>
      <c r="R497" s="18" t="s">
        <v>25</v>
      </c>
      <c r="S497" s="19" t="s">
        <v>1195</v>
      </c>
      <c r="T497" s="45" t="s">
        <v>1731</v>
      </c>
      <c r="U497" s="20"/>
      <c r="V497" s="20"/>
      <c r="W497" s="20"/>
      <c r="X497" s="20"/>
      <c r="Y497" s="20"/>
      <c r="Z497" s="20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</row>
    <row r="498" ht="17.25" customHeight="1">
      <c r="A498" s="8" t="s">
        <v>1824</v>
      </c>
      <c r="B498" s="9">
        <v>45807.0</v>
      </c>
      <c r="C498" s="68" t="s">
        <v>20</v>
      </c>
      <c r="D498" s="69" t="s">
        <v>1196</v>
      </c>
      <c r="E498" s="12" t="s">
        <v>367</v>
      </c>
      <c r="F498" s="13" t="s">
        <v>1075</v>
      </c>
      <c r="G498" s="14">
        <v>4000.0</v>
      </c>
      <c r="H498" s="15">
        <v>1100.0</v>
      </c>
      <c r="I498" s="14"/>
      <c r="J498" s="15">
        <v>1100.0</v>
      </c>
      <c r="K498" s="14"/>
      <c r="L498" s="14"/>
      <c r="M498" s="14"/>
      <c r="N498" s="16"/>
      <c r="O498" s="3">
        <f t="shared" si="4"/>
        <v>1100</v>
      </c>
      <c r="P498" s="56"/>
      <c r="Q498" s="18" t="s">
        <v>52</v>
      </c>
      <c r="R498" s="18" t="s">
        <v>93</v>
      </c>
      <c r="S498" s="19" t="s">
        <v>1197</v>
      </c>
      <c r="T498" s="45" t="s">
        <v>1732</v>
      </c>
      <c r="U498" s="20"/>
      <c r="V498" s="20"/>
      <c r="W498" s="20"/>
      <c r="X498" s="20"/>
      <c r="Y498" s="20"/>
      <c r="Z498" s="20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</row>
    <row r="499" ht="17.25" customHeight="1">
      <c r="A499" s="8" t="s">
        <v>1824</v>
      </c>
      <c r="B499" s="9">
        <v>45811.0</v>
      </c>
      <c r="C499" s="68" t="s">
        <v>27</v>
      </c>
      <c r="D499" s="69" t="s">
        <v>1198</v>
      </c>
      <c r="E499" s="12" t="s">
        <v>367</v>
      </c>
      <c r="F499" s="13" t="s">
        <v>1075</v>
      </c>
      <c r="G499" s="14"/>
      <c r="H499" s="15">
        <v>1100.0</v>
      </c>
      <c r="I499" s="14"/>
      <c r="J499" s="15">
        <v>1100.0</v>
      </c>
      <c r="K499" s="14"/>
      <c r="L499" s="14"/>
      <c r="M499" s="14"/>
      <c r="N499" s="16"/>
      <c r="O499" s="3">
        <f t="shared" si="4"/>
        <v>1100</v>
      </c>
      <c r="P499" s="56"/>
      <c r="Q499" s="18" t="s">
        <v>34</v>
      </c>
      <c r="R499" s="18" t="s">
        <v>101</v>
      </c>
      <c r="S499" s="19" t="s">
        <v>1199</v>
      </c>
      <c r="T499" s="45" t="s">
        <v>1733</v>
      </c>
      <c r="U499" s="20"/>
      <c r="V499" s="20"/>
      <c r="W499" s="20"/>
      <c r="X499" s="20"/>
      <c r="Y499" s="20"/>
      <c r="Z499" s="20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</row>
    <row r="500" ht="17.25" customHeight="1">
      <c r="A500" s="8" t="s">
        <v>1824</v>
      </c>
      <c r="B500" s="9">
        <v>45824.0</v>
      </c>
      <c r="C500" s="68" t="s">
        <v>20</v>
      </c>
      <c r="D500" s="69" t="s">
        <v>1200</v>
      </c>
      <c r="E500" s="12" t="s">
        <v>367</v>
      </c>
      <c r="F500" s="13" t="s">
        <v>1075</v>
      </c>
      <c r="G500" s="14"/>
      <c r="H500" s="15">
        <v>1100.0</v>
      </c>
      <c r="I500" s="14"/>
      <c r="J500" s="15">
        <v>1100.0</v>
      </c>
      <c r="K500" s="14"/>
      <c r="L500" s="14">
        <v>960.0</v>
      </c>
      <c r="M500" s="14"/>
      <c r="N500" s="16"/>
      <c r="O500" s="3">
        <f t="shared" si="4"/>
        <v>2060</v>
      </c>
      <c r="P500" s="56"/>
      <c r="Q500" s="18" t="s">
        <v>733</v>
      </c>
      <c r="R500" s="18" t="s">
        <v>101</v>
      </c>
      <c r="S500" s="19" t="s">
        <v>1201</v>
      </c>
      <c r="T500" s="45" t="s">
        <v>1734</v>
      </c>
      <c r="U500" s="20"/>
      <c r="V500" s="20"/>
      <c r="W500" s="20"/>
      <c r="X500" s="20"/>
      <c r="Y500" s="20"/>
      <c r="Z500" s="20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</row>
    <row r="501" ht="17.25" customHeight="1">
      <c r="A501" s="8" t="s">
        <v>1824</v>
      </c>
      <c r="B501" s="9">
        <v>45825.0</v>
      </c>
      <c r="C501" s="68" t="s">
        <v>27</v>
      </c>
      <c r="D501" s="69" t="s">
        <v>1202</v>
      </c>
      <c r="E501" s="12" t="s">
        <v>367</v>
      </c>
      <c r="F501" s="13" t="s">
        <v>1075</v>
      </c>
      <c r="G501" s="14">
        <v>3400.0</v>
      </c>
      <c r="H501" s="15">
        <v>1100.0</v>
      </c>
      <c r="I501" s="14"/>
      <c r="J501" s="15">
        <v>1100.0</v>
      </c>
      <c r="K501" s="14"/>
      <c r="L501" s="14"/>
      <c r="M501" s="14">
        <v>410.0</v>
      </c>
      <c r="N501" s="16"/>
      <c r="O501" s="3">
        <f t="shared" si="4"/>
        <v>1510</v>
      </c>
      <c r="P501" s="56"/>
      <c r="Q501" s="18" t="s">
        <v>24</v>
      </c>
      <c r="R501" s="18" t="s">
        <v>101</v>
      </c>
      <c r="S501" s="19" t="s">
        <v>1735</v>
      </c>
      <c r="T501" s="45" t="s">
        <v>1736</v>
      </c>
      <c r="U501" s="20"/>
      <c r="V501" s="20"/>
      <c r="W501" s="20"/>
      <c r="X501" s="20"/>
      <c r="Y501" s="20"/>
      <c r="Z501" s="20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</row>
    <row r="502" ht="17.25" customHeight="1">
      <c r="A502" s="8" t="s">
        <v>1824</v>
      </c>
      <c r="B502" s="9">
        <v>45828.0</v>
      </c>
      <c r="C502" s="68" t="s">
        <v>1172</v>
      </c>
      <c r="D502" s="69" t="s">
        <v>1203</v>
      </c>
      <c r="E502" s="12" t="s">
        <v>1174</v>
      </c>
      <c r="F502" s="13" t="s">
        <v>1075</v>
      </c>
      <c r="G502" s="14">
        <v>1701.0</v>
      </c>
      <c r="H502" s="15">
        <v>780.0</v>
      </c>
      <c r="I502" s="14"/>
      <c r="J502" s="15">
        <f>H502</f>
        <v>780</v>
      </c>
      <c r="K502" s="14"/>
      <c r="L502" s="14"/>
      <c r="M502" s="14"/>
      <c r="N502" s="16"/>
      <c r="O502" s="3">
        <f t="shared" si="4"/>
        <v>780</v>
      </c>
      <c r="P502" s="56"/>
      <c r="Q502" s="18" t="s">
        <v>125</v>
      </c>
      <c r="R502" s="18" t="s">
        <v>101</v>
      </c>
      <c r="S502" s="19" t="s">
        <v>1205</v>
      </c>
      <c r="T502" s="45" t="s">
        <v>1737</v>
      </c>
      <c r="U502" s="20"/>
      <c r="V502" s="20"/>
      <c r="W502" s="20"/>
      <c r="X502" s="20"/>
      <c r="Y502" s="20"/>
      <c r="Z502" s="20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</row>
    <row r="503" ht="17.25" customHeight="1">
      <c r="A503" s="8" t="s">
        <v>1824</v>
      </c>
      <c r="B503" s="9">
        <v>45832.0</v>
      </c>
      <c r="C503" s="68" t="s">
        <v>20</v>
      </c>
      <c r="D503" s="69" t="s">
        <v>1111</v>
      </c>
      <c r="E503" s="12" t="s">
        <v>367</v>
      </c>
      <c r="F503" s="13" t="s">
        <v>1090</v>
      </c>
      <c r="G503" s="14">
        <v>400.0</v>
      </c>
      <c r="H503" s="15"/>
      <c r="I503" s="14"/>
      <c r="J503" s="15"/>
      <c r="K503" s="14"/>
      <c r="L503" s="14">
        <v>400.0</v>
      </c>
      <c r="M503" s="14"/>
      <c r="N503" s="16"/>
      <c r="O503" s="3">
        <f t="shared" si="4"/>
        <v>400</v>
      </c>
      <c r="P503" s="56"/>
      <c r="Q503" s="18" t="s">
        <v>503</v>
      </c>
      <c r="R503" s="18" t="s">
        <v>101</v>
      </c>
      <c r="S503" s="19" t="s">
        <v>1112</v>
      </c>
      <c r="T503" s="45" t="s">
        <v>1696</v>
      </c>
      <c r="U503" s="20"/>
      <c r="V503" s="20"/>
      <c r="W503" s="20"/>
      <c r="X503" s="20"/>
      <c r="Y503" s="20"/>
      <c r="Z503" s="20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</row>
    <row r="504" ht="17.25" customHeight="1">
      <c r="A504" s="8" t="s">
        <v>1824</v>
      </c>
      <c r="B504" s="9">
        <v>45820.0</v>
      </c>
      <c r="C504" s="68" t="s">
        <v>20</v>
      </c>
      <c r="D504" s="69" t="s">
        <v>1208</v>
      </c>
      <c r="E504" s="12" t="s">
        <v>367</v>
      </c>
      <c r="F504" s="13" t="s">
        <v>1075</v>
      </c>
      <c r="G504" s="14">
        <v>2000.0</v>
      </c>
      <c r="H504" s="15">
        <v>1100.0</v>
      </c>
      <c r="I504" s="14"/>
      <c r="J504" s="15">
        <v>1100.0</v>
      </c>
      <c r="K504" s="14"/>
      <c r="L504" s="14"/>
      <c r="M504" s="14"/>
      <c r="N504" s="16"/>
      <c r="O504" s="3">
        <f t="shared" si="4"/>
        <v>1100</v>
      </c>
      <c r="P504" s="56"/>
      <c r="Q504" s="18" t="s">
        <v>213</v>
      </c>
      <c r="R504" s="18" t="s">
        <v>101</v>
      </c>
      <c r="S504" s="19" t="s">
        <v>1210</v>
      </c>
      <c r="T504" s="45" t="s">
        <v>1738</v>
      </c>
      <c r="U504" s="20"/>
      <c r="V504" s="20"/>
      <c r="W504" s="20"/>
      <c r="X504" s="20"/>
      <c r="Y504" s="20"/>
      <c r="Z504" s="20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</row>
    <row r="505" ht="17.25" customHeight="1">
      <c r="A505" s="8" t="s">
        <v>1824</v>
      </c>
      <c r="B505" s="9">
        <v>45820.0</v>
      </c>
      <c r="C505" s="68" t="s">
        <v>20</v>
      </c>
      <c r="D505" s="69" t="s">
        <v>1211</v>
      </c>
      <c r="E505" s="12" t="s">
        <v>367</v>
      </c>
      <c r="F505" s="13" t="s">
        <v>1075</v>
      </c>
      <c r="G505" s="14">
        <v>2000.0</v>
      </c>
      <c r="H505" s="15">
        <v>1100.0</v>
      </c>
      <c r="I505" s="14"/>
      <c r="J505" s="15">
        <v>1100.0</v>
      </c>
      <c r="K505" s="14"/>
      <c r="L505" s="14"/>
      <c r="M505" s="14"/>
      <c r="N505" s="16"/>
      <c r="O505" s="3">
        <f t="shared" si="4"/>
        <v>1100</v>
      </c>
      <c r="P505" s="56"/>
      <c r="Q505" s="18" t="s">
        <v>1013</v>
      </c>
      <c r="R505" s="18" t="s">
        <v>101</v>
      </c>
      <c r="S505" s="19" t="s">
        <v>1213</v>
      </c>
      <c r="T505" s="45" t="s">
        <v>1739</v>
      </c>
      <c r="U505" s="20"/>
      <c r="V505" s="20"/>
      <c r="W505" s="20"/>
      <c r="X505" s="20"/>
      <c r="Y505" s="20"/>
      <c r="Z505" s="20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</row>
    <row r="506" ht="17.25" customHeight="1">
      <c r="A506" s="8" t="s">
        <v>1824</v>
      </c>
      <c r="B506" s="9">
        <v>44617.0</v>
      </c>
      <c r="C506" s="68" t="s">
        <v>20</v>
      </c>
      <c r="D506" s="69" t="s">
        <v>1044</v>
      </c>
      <c r="E506" s="12" t="s">
        <v>367</v>
      </c>
      <c r="F506" s="13" t="s">
        <v>39</v>
      </c>
      <c r="G506" s="14"/>
      <c r="H506" s="15">
        <v>412.0</v>
      </c>
      <c r="I506" s="14"/>
      <c r="J506" s="15">
        <v>412.0</v>
      </c>
      <c r="K506" s="14"/>
      <c r="L506" s="14"/>
      <c r="M506" s="14"/>
      <c r="N506" s="16"/>
      <c r="O506" s="3">
        <f t="shared" si="4"/>
        <v>412</v>
      </c>
      <c r="P506" s="56"/>
      <c r="Q506" s="18" t="s">
        <v>482</v>
      </c>
      <c r="R506" s="18" t="s">
        <v>550</v>
      </c>
      <c r="S506" s="19" t="s">
        <v>1045</v>
      </c>
      <c r="T506" s="45" t="s">
        <v>1740</v>
      </c>
      <c r="U506" s="20"/>
      <c r="V506" s="20"/>
      <c r="W506" s="20"/>
      <c r="X506" s="20"/>
      <c r="Y506" s="20"/>
      <c r="Z506" s="20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</row>
    <row r="507" ht="17.25" customHeight="1">
      <c r="A507" s="8" t="s">
        <v>1824</v>
      </c>
      <c r="B507" s="9">
        <v>45842.0</v>
      </c>
      <c r="C507" s="68" t="s">
        <v>20</v>
      </c>
      <c r="D507" s="69" t="s">
        <v>1229</v>
      </c>
      <c r="E507" s="12" t="s">
        <v>367</v>
      </c>
      <c r="F507" s="13" t="s">
        <v>1075</v>
      </c>
      <c r="G507" s="14">
        <v>4000.0</v>
      </c>
      <c r="H507" s="15">
        <v>1100.0</v>
      </c>
      <c r="I507" s="14"/>
      <c r="J507" s="15">
        <v>1100.0</v>
      </c>
      <c r="K507" s="14"/>
      <c r="L507" s="14"/>
      <c r="M507" s="14"/>
      <c r="N507" s="16"/>
      <c r="O507" s="3">
        <f t="shared" si="4"/>
        <v>1100</v>
      </c>
      <c r="P507" s="56"/>
      <c r="Q507" s="18" t="s">
        <v>454</v>
      </c>
      <c r="R507" s="18" t="s">
        <v>454</v>
      </c>
      <c r="S507" s="19" t="s">
        <v>1231</v>
      </c>
      <c r="T507" s="45" t="s">
        <v>1741</v>
      </c>
      <c r="U507" s="20"/>
      <c r="V507" s="20"/>
      <c r="W507" s="20"/>
      <c r="X507" s="20"/>
      <c r="Y507" s="20"/>
      <c r="Z507" s="20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</row>
    <row r="508" ht="17.25" customHeight="1">
      <c r="A508" s="8" t="s">
        <v>1824</v>
      </c>
      <c r="B508" s="9">
        <v>45842.0</v>
      </c>
      <c r="C508" s="68" t="s">
        <v>20</v>
      </c>
      <c r="D508" s="69" t="s">
        <v>1232</v>
      </c>
      <c r="E508" s="12" t="s">
        <v>367</v>
      </c>
      <c r="F508" s="13" t="s">
        <v>1075</v>
      </c>
      <c r="G508" s="14">
        <v>4000.0</v>
      </c>
      <c r="H508" s="15">
        <v>1100.0</v>
      </c>
      <c r="I508" s="14"/>
      <c r="J508" s="15">
        <v>1100.0</v>
      </c>
      <c r="K508" s="14"/>
      <c r="L508" s="14"/>
      <c r="M508" s="14"/>
      <c r="N508" s="16"/>
      <c r="O508" s="3">
        <f t="shared" si="4"/>
        <v>1100</v>
      </c>
      <c r="P508" s="56"/>
      <c r="Q508" s="18" t="s">
        <v>454</v>
      </c>
      <c r="R508" s="18" t="s">
        <v>454</v>
      </c>
      <c r="S508" s="19" t="s">
        <v>1233</v>
      </c>
      <c r="T508" s="45" t="s">
        <v>1742</v>
      </c>
      <c r="U508" s="20"/>
      <c r="V508" s="20"/>
      <c r="W508" s="20"/>
      <c r="X508" s="20"/>
      <c r="Y508" s="20"/>
      <c r="Z508" s="20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</row>
    <row r="509" ht="17.25" customHeight="1">
      <c r="A509" s="8" t="s">
        <v>1824</v>
      </c>
      <c r="B509" s="9">
        <v>45845.0</v>
      </c>
      <c r="C509" s="68" t="s">
        <v>20</v>
      </c>
      <c r="D509" s="69" t="s">
        <v>1234</v>
      </c>
      <c r="E509" s="12" t="s">
        <v>367</v>
      </c>
      <c r="F509" s="13" t="s">
        <v>1075</v>
      </c>
      <c r="G509" s="14">
        <v>4000.0</v>
      </c>
      <c r="H509" s="15">
        <v>1100.0</v>
      </c>
      <c r="I509" s="14"/>
      <c r="J509" s="15">
        <v>1100.0</v>
      </c>
      <c r="K509" s="14"/>
      <c r="L509" s="14"/>
      <c r="M509" s="14"/>
      <c r="N509" s="16"/>
      <c r="O509" s="3">
        <f t="shared" si="4"/>
        <v>1100</v>
      </c>
      <c r="P509" s="56"/>
      <c r="Q509" s="18" t="s">
        <v>454</v>
      </c>
      <c r="R509" s="18" t="s">
        <v>454</v>
      </c>
      <c r="S509" s="19" t="s">
        <v>1236</v>
      </c>
      <c r="T509" s="45" t="s">
        <v>1743</v>
      </c>
      <c r="U509" s="20"/>
      <c r="V509" s="20"/>
      <c r="W509" s="20"/>
      <c r="X509" s="20"/>
      <c r="Y509" s="20"/>
      <c r="Z509" s="20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</row>
    <row r="510" ht="17.25" customHeight="1">
      <c r="A510" s="8" t="s">
        <v>1824</v>
      </c>
      <c r="B510" s="9">
        <v>45846.0</v>
      </c>
      <c r="C510" s="68" t="s">
        <v>20</v>
      </c>
      <c r="D510" s="69" t="s">
        <v>1237</v>
      </c>
      <c r="E510" s="12" t="s">
        <v>367</v>
      </c>
      <c r="F510" s="13" t="s">
        <v>1075</v>
      </c>
      <c r="G510" s="14">
        <f>4000+5000</f>
        <v>9000</v>
      </c>
      <c r="H510" s="15">
        <v>1100.0</v>
      </c>
      <c r="I510" s="14"/>
      <c r="J510" s="15">
        <v>1100.0</v>
      </c>
      <c r="K510" s="14"/>
      <c r="L510" s="14"/>
      <c r="M510" s="14"/>
      <c r="N510" s="16">
        <v>1100.0</v>
      </c>
      <c r="O510" s="3">
        <f t="shared" si="4"/>
        <v>0</v>
      </c>
      <c r="P510" s="56" t="s">
        <v>1238</v>
      </c>
      <c r="Q510" s="18" t="s">
        <v>476</v>
      </c>
      <c r="R510" s="18" t="s">
        <v>454</v>
      </c>
      <c r="S510" s="19" t="s">
        <v>1239</v>
      </c>
      <c r="T510" s="45" t="s">
        <v>1744</v>
      </c>
      <c r="U510" s="20"/>
      <c r="V510" s="20"/>
      <c r="W510" s="20"/>
      <c r="X510" s="20"/>
      <c r="Y510" s="20"/>
      <c r="Z510" s="20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</row>
    <row r="511" ht="17.25" customHeight="1">
      <c r="A511" s="8" t="s">
        <v>1824</v>
      </c>
      <c r="B511" s="9">
        <v>45848.0</v>
      </c>
      <c r="C511" s="68" t="s">
        <v>20</v>
      </c>
      <c r="D511" s="69" t="s">
        <v>1240</v>
      </c>
      <c r="E511" s="12" t="s">
        <v>367</v>
      </c>
      <c r="F511" s="13" t="s">
        <v>1075</v>
      </c>
      <c r="G511" s="14">
        <v>3400.0</v>
      </c>
      <c r="H511" s="15">
        <v>1100.0</v>
      </c>
      <c r="I511" s="14"/>
      <c r="J511" s="15">
        <v>1100.0</v>
      </c>
      <c r="K511" s="14"/>
      <c r="L511" s="14"/>
      <c r="M511" s="14"/>
      <c r="N511" s="16"/>
      <c r="O511" s="3">
        <f t="shared" si="4"/>
        <v>1100</v>
      </c>
      <c r="P511" s="56"/>
      <c r="Q511" s="18" t="s">
        <v>446</v>
      </c>
      <c r="R511" s="18" t="s">
        <v>454</v>
      </c>
      <c r="S511" s="19" t="s">
        <v>1242</v>
      </c>
      <c r="T511" s="45" t="s">
        <v>1745</v>
      </c>
      <c r="U511" s="20"/>
      <c r="V511" s="20"/>
      <c r="W511" s="20"/>
      <c r="X511" s="20"/>
      <c r="Y511" s="20"/>
      <c r="Z511" s="20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</row>
    <row r="512" ht="17.25" customHeight="1">
      <c r="A512" s="8" t="s">
        <v>1824</v>
      </c>
      <c r="B512" s="9">
        <v>45852.0</v>
      </c>
      <c r="C512" s="68" t="s">
        <v>20</v>
      </c>
      <c r="D512" s="69" t="s">
        <v>1115</v>
      </c>
      <c r="E512" s="12" t="s">
        <v>22</v>
      </c>
      <c r="F512" s="13" t="s">
        <v>1243</v>
      </c>
      <c r="G512" s="14">
        <v>9000.0</v>
      </c>
      <c r="H512" s="15"/>
      <c r="I512" s="14"/>
      <c r="J512" s="15"/>
      <c r="K512" s="14"/>
      <c r="L512" s="14"/>
      <c r="M512" s="14"/>
      <c r="N512" s="16"/>
      <c r="O512" s="3">
        <f t="shared" si="4"/>
        <v>0</v>
      </c>
      <c r="P512" s="56"/>
      <c r="Q512" s="18" t="s">
        <v>406</v>
      </c>
      <c r="R512" s="18" t="s">
        <v>570</v>
      </c>
      <c r="S512" s="19" t="s">
        <v>1116</v>
      </c>
      <c r="T512" s="45" t="s">
        <v>1697</v>
      </c>
      <c r="U512" s="20"/>
      <c r="V512" s="20"/>
      <c r="W512" s="20"/>
      <c r="X512" s="20"/>
      <c r="Y512" s="20"/>
      <c r="Z512" s="20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</row>
    <row r="513" ht="17.25" customHeight="1">
      <c r="A513" s="8" t="s">
        <v>1824</v>
      </c>
      <c r="B513" s="9">
        <v>45859.0</v>
      </c>
      <c r="C513" s="68" t="s">
        <v>20</v>
      </c>
      <c r="D513" s="69" t="s">
        <v>1248</v>
      </c>
      <c r="E513" s="12" t="s">
        <v>367</v>
      </c>
      <c r="F513" s="13" t="s">
        <v>1075</v>
      </c>
      <c r="G513" s="14">
        <v>410.0</v>
      </c>
      <c r="H513" s="15">
        <v>1100.0</v>
      </c>
      <c r="I513" s="14"/>
      <c r="J513" s="15">
        <v>1100.0</v>
      </c>
      <c r="K513" s="14"/>
      <c r="L513" s="14"/>
      <c r="M513" s="14">
        <v>410.0</v>
      </c>
      <c r="N513" s="16"/>
      <c r="O513" s="3">
        <f t="shared" si="4"/>
        <v>1510</v>
      </c>
      <c r="P513" s="56"/>
      <c r="Q513" s="18" t="s">
        <v>406</v>
      </c>
      <c r="R513" s="18" t="s">
        <v>454</v>
      </c>
      <c r="S513" s="19" t="s">
        <v>1249</v>
      </c>
      <c r="T513" s="45" t="s">
        <v>1748</v>
      </c>
      <c r="U513" s="20"/>
      <c r="V513" s="20"/>
      <c r="W513" s="20"/>
      <c r="X513" s="20"/>
      <c r="Y513" s="20"/>
      <c r="Z513" s="20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</row>
    <row r="514" ht="17.25" customHeight="1">
      <c r="A514" s="8" t="s">
        <v>1824</v>
      </c>
      <c r="B514" s="9">
        <v>45863.0</v>
      </c>
      <c r="C514" s="68" t="s">
        <v>67</v>
      </c>
      <c r="D514" s="69" t="s">
        <v>762</v>
      </c>
      <c r="E514" s="12" t="s">
        <v>367</v>
      </c>
      <c r="F514" s="13" t="s">
        <v>392</v>
      </c>
      <c r="G514" s="14">
        <v>1650.0</v>
      </c>
      <c r="H514" s="15"/>
      <c r="I514" s="14"/>
      <c r="J514" s="15"/>
      <c r="K514" s="14"/>
      <c r="L514" s="14">
        <v>300.0</v>
      </c>
      <c r="M514" s="14"/>
      <c r="N514" s="16">
        <v>300.0</v>
      </c>
      <c r="O514" s="3">
        <f t="shared" si="4"/>
        <v>0</v>
      </c>
      <c r="P514" s="56" t="s">
        <v>1749</v>
      </c>
      <c r="Q514" s="18" t="s">
        <v>482</v>
      </c>
      <c r="R514" s="18" t="s">
        <v>454</v>
      </c>
      <c r="S514" s="19" t="s">
        <v>763</v>
      </c>
      <c r="T514" s="45" t="s">
        <v>1557</v>
      </c>
      <c r="U514" s="20"/>
      <c r="V514" s="20"/>
      <c r="W514" s="20"/>
      <c r="X514" s="20"/>
      <c r="Y514" s="20"/>
      <c r="Z514" s="20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</row>
    <row r="515" ht="17.25" customHeight="1">
      <c r="A515" s="8" t="s">
        <v>1824</v>
      </c>
      <c r="B515" s="9">
        <v>45866.0</v>
      </c>
      <c r="C515" s="68" t="s">
        <v>20</v>
      </c>
      <c r="D515" s="69" t="s">
        <v>942</v>
      </c>
      <c r="E515" s="12" t="s">
        <v>367</v>
      </c>
      <c r="F515" s="13" t="s">
        <v>1075</v>
      </c>
      <c r="G515" s="14"/>
      <c r="H515" s="15">
        <v>1100.0</v>
      </c>
      <c r="I515" s="14"/>
      <c r="J515" s="15">
        <v>1100.0</v>
      </c>
      <c r="K515" s="14"/>
      <c r="L515" s="14"/>
      <c r="M515" s="14"/>
      <c r="N515" s="16"/>
      <c r="O515" s="3">
        <f t="shared" si="4"/>
        <v>1100</v>
      </c>
      <c r="P515" s="56"/>
      <c r="Q515" s="18" t="s">
        <v>125</v>
      </c>
      <c r="R515" s="18" t="s">
        <v>454</v>
      </c>
      <c r="S515" s="19" t="s">
        <v>943</v>
      </c>
      <c r="T515" s="45" t="s">
        <v>1750</v>
      </c>
      <c r="U515" s="20"/>
      <c r="V515" s="20"/>
      <c r="W515" s="20"/>
      <c r="X515" s="20"/>
      <c r="Y515" s="20"/>
      <c r="Z515" s="20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</row>
    <row r="516" ht="17.25" customHeight="1">
      <c r="A516" s="8" t="s">
        <v>1824</v>
      </c>
      <c r="B516" s="9">
        <v>45867.0</v>
      </c>
      <c r="C516" s="68" t="s">
        <v>20</v>
      </c>
      <c r="D516" s="69" t="s">
        <v>1250</v>
      </c>
      <c r="E516" s="12" t="s">
        <v>367</v>
      </c>
      <c r="F516" s="13" t="s">
        <v>1075</v>
      </c>
      <c r="G516" s="14">
        <v>3600.0</v>
      </c>
      <c r="H516" s="15">
        <v>1100.0</v>
      </c>
      <c r="I516" s="14"/>
      <c r="J516" s="15">
        <v>1100.0</v>
      </c>
      <c r="K516" s="14"/>
      <c r="L516" s="14"/>
      <c r="M516" s="14"/>
      <c r="N516" s="16"/>
      <c r="O516" s="3">
        <f t="shared" si="4"/>
        <v>1100</v>
      </c>
      <c r="P516" s="56"/>
      <c r="Q516" s="18" t="s">
        <v>596</v>
      </c>
      <c r="R516" s="18" t="s">
        <v>454</v>
      </c>
      <c r="S516" s="19" t="s">
        <v>1252</v>
      </c>
      <c r="T516" s="45" t="s">
        <v>1751</v>
      </c>
      <c r="U516" s="20"/>
      <c r="V516" s="20"/>
      <c r="W516" s="20"/>
      <c r="X516" s="20"/>
      <c r="Y516" s="20"/>
      <c r="Z516" s="20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</row>
    <row r="517" ht="17.25" customHeight="1">
      <c r="A517" s="8" t="s">
        <v>1824</v>
      </c>
      <c r="B517" s="9">
        <v>45869.0</v>
      </c>
      <c r="C517" s="68" t="s">
        <v>20</v>
      </c>
      <c r="D517" s="69" t="s">
        <v>1253</v>
      </c>
      <c r="E517" s="12" t="s">
        <v>367</v>
      </c>
      <c r="F517" s="13" t="s">
        <v>1075</v>
      </c>
      <c r="G517" s="14">
        <v>4000.0</v>
      </c>
      <c r="H517" s="15">
        <v>1100.0</v>
      </c>
      <c r="I517" s="14"/>
      <c r="J517" s="15">
        <v>1100.0</v>
      </c>
      <c r="K517" s="14"/>
      <c r="L517" s="14"/>
      <c r="M517" s="14"/>
      <c r="N517" s="16"/>
      <c r="O517" s="3">
        <f t="shared" si="4"/>
        <v>1100</v>
      </c>
      <c r="P517" s="56"/>
      <c r="Q517" s="18" t="s">
        <v>52</v>
      </c>
      <c r="R517" s="18" t="s">
        <v>454</v>
      </c>
      <c r="S517" s="19" t="s">
        <v>1255</v>
      </c>
      <c r="T517" s="45" t="s">
        <v>1752</v>
      </c>
      <c r="U517" s="20"/>
      <c r="V517" s="20"/>
      <c r="W517" s="20"/>
      <c r="X517" s="20"/>
      <c r="Y517" s="20"/>
      <c r="Z517" s="20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</row>
    <row r="518" ht="17.25" customHeight="1">
      <c r="A518" s="8" t="s">
        <v>1824</v>
      </c>
      <c r="B518" s="9">
        <v>45869.0</v>
      </c>
      <c r="C518" s="68" t="s">
        <v>20</v>
      </c>
      <c r="D518" s="69" t="s">
        <v>1256</v>
      </c>
      <c r="E518" s="12" t="s">
        <v>367</v>
      </c>
      <c r="F518" s="13" t="s">
        <v>1075</v>
      </c>
      <c r="G518" s="14">
        <v>4000.0</v>
      </c>
      <c r="H518" s="15">
        <v>1100.0</v>
      </c>
      <c r="I518" s="14"/>
      <c r="J518" s="15">
        <v>1100.0</v>
      </c>
      <c r="K518" s="14"/>
      <c r="L518" s="14"/>
      <c r="M518" s="14">
        <f>410*2+205</f>
        <v>1025</v>
      </c>
      <c r="N518" s="16"/>
      <c r="O518" s="3">
        <f t="shared" si="4"/>
        <v>2125</v>
      </c>
      <c r="P518" s="56" t="s">
        <v>1831</v>
      </c>
      <c r="Q518" s="18" t="s">
        <v>52</v>
      </c>
      <c r="R518" s="18" t="s">
        <v>454</v>
      </c>
      <c r="S518" s="19" t="s">
        <v>1258</v>
      </c>
      <c r="T518" s="45" t="s">
        <v>1753</v>
      </c>
      <c r="U518" s="20"/>
      <c r="V518" s="20"/>
      <c r="W518" s="20"/>
      <c r="X518" s="20"/>
      <c r="Y518" s="20"/>
      <c r="Z518" s="20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</row>
    <row r="519" ht="17.25" customHeight="1">
      <c r="A519" s="8" t="s">
        <v>1824</v>
      </c>
      <c r="B519" s="9">
        <v>43896.0</v>
      </c>
      <c r="C519" s="68" t="s">
        <v>27</v>
      </c>
      <c r="D519" s="69" t="s">
        <v>157</v>
      </c>
      <c r="E519" s="12" t="s">
        <v>367</v>
      </c>
      <c r="F519" s="13" t="s">
        <v>29</v>
      </c>
      <c r="G519" s="14"/>
      <c r="H519" s="15">
        <v>283.0</v>
      </c>
      <c r="I519" s="14"/>
      <c r="J519" s="15">
        <v>283.0</v>
      </c>
      <c r="K519" s="14">
        <v>350.0</v>
      </c>
      <c r="L519" s="14">
        <v>600.0</v>
      </c>
      <c r="M519" s="14"/>
      <c r="N519" s="16">
        <v>156.0</v>
      </c>
      <c r="O519" s="3">
        <f t="shared" si="4"/>
        <v>1077</v>
      </c>
      <c r="P519" s="56" t="s">
        <v>158</v>
      </c>
      <c r="Q519" s="18" t="s">
        <v>34</v>
      </c>
      <c r="R519" s="18" t="s">
        <v>25</v>
      </c>
      <c r="S519" s="19" t="s">
        <v>159</v>
      </c>
      <c r="T519" s="45" t="s">
        <v>1754</v>
      </c>
      <c r="U519" s="20"/>
      <c r="V519" s="20"/>
      <c r="W519" s="20"/>
      <c r="X519" s="20"/>
      <c r="Y519" s="20"/>
      <c r="Z519" s="20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</row>
    <row r="520" ht="17.25" customHeight="1">
      <c r="A520" s="8" t="s">
        <v>1824</v>
      </c>
      <c r="B520" s="9">
        <v>45873.0</v>
      </c>
      <c r="C520" s="68" t="s">
        <v>20</v>
      </c>
      <c r="D520" s="69" t="s">
        <v>1259</v>
      </c>
      <c r="E520" s="12" t="s">
        <v>367</v>
      </c>
      <c r="F520" s="13" t="s">
        <v>1075</v>
      </c>
      <c r="G520" s="14">
        <v>4000.0</v>
      </c>
      <c r="H520" s="15">
        <v>1100.0</v>
      </c>
      <c r="I520" s="14"/>
      <c r="J520" s="15">
        <v>1100.0</v>
      </c>
      <c r="K520" s="14"/>
      <c r="L520" s="14"/>
      <c r="M520" s="14">
        <v>410.0</v>
      </c>
      <c r="N520" s="16"/>
      <c r="O520" s="3">
        <f t="shared" si="4"/>
        <v>1510</v>
      </c>
      <c r="P520" s="56"/>
      <c r="Q520" s="18" t="s">
        <v>93</v>
      </c>
      <c r="R520" s="18" t="s">
        <v>476</v>
      </c>
      <c r="S520" s="19" t="s">
        <v>1260</v>
      </c>
      <c r="T520" s="45" t="s">
        <v>1755</v>
      </c>
      <c r="U520" s="20"/>
      <c r="V520" s="20"/>
      <c r="W520" s="20"/>
      <c r="X520" s="20"/>
      <c r="Y520" s="20"/>
      <c r="Z520" s="20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</row>
    <row r="521" ht="17.25" customHeight="1">
      <c r="A521" s="8" t="s">
        <v>1824</v>
      </c>
      <c r="B521" s="9">
        <v>45875.0</v>
      </c>
      <c r="C521" s="68" t="s">
        <v>20</v>
      </c>
      <c r="D521" s="69" t="s">
        <v>1262</v>
      </c>
      <c r="E521" s="12" t="s">
        <v>367</v>
      </c>
      <c r="F521" s="13" t="s">
        <v>1075</v>
      </c>
      <c r="G521" s="14"/>
      <c r="H521" s="15">
        <v>1100.0</v>
      </c>
      <c r="I521" s="14"/>
      <c r="J521" s="15">
        <v>1100.0</v>
      </c>
      <c r="K521" s="14"/>
      <c r="L521" s="14"/>
      <c r="M521" s="14"/>
      <c r="N521" s="16"/>
      <c r="O521" s="3">
        <f t="shared" si="4"/>
        <v>1100</v>
      </c>
      <c r="P521" s="56"/>
      <c r="Q521" s="18" t="s">
        <v>101</v>
      </c>
      <c r="R521" s="18" t="s">
        <v>476</v>
      </c>
      <c r="S521" s="19" t="s">
        <v>1263</v>
      </c>
      <c r="T521" s="45" t="s">
        <v>1832</v>
      </c>
      <c r="U521" s="20"/>
      <c r="V521" s="20"/>
      <c r="W521" s="20"/>
      <c r="X521" s="20"/>
      <c r="Y521" s="20"/>
      <c r="Z521" s="20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</row>
    <row r="522" ht="17.25" customHeight="1">
      <c r="A522" s="8" t="s">
        <v>1824</v>
      </c>
      <c r="B522" s="9">
        <v>45877.0</v>
      </c>
      <c r="C522" s="68" t="s">
        <v>1172</v>
      </c>
      <c r="D522" s="69" t="s">
        <v>1264</v>
      </c>
      <c r="E522" s="12" t="s">
        <v>1174</v>
      </c>
      <c r="F522" s="13" t="s">
        <v>1075</v>
      </c>
      <c r="G522" s="14"/>
      <c r="H522" s="15">
        <v>780.0</v>
      </c>
      <c r="I522" s="14"/>
      <c r="J522" s="15">
        <v>780.0</v>
      </c>
      <c r="K522" s="14"/>
      <c r="L522" s="14"/>
      <c r="M522" s="14"/>
      <c r="N522" s="16"/>
      <c r="O522" s="3">
        <f t="shared" si="4"/>
        <v>780</v>
      </c>
      <c r="P522" s="56"/>
      <c r="Q522" s="18" t="s">
        <v>61</v>
      </c>
      <c r="R522" s="18" t="s">
        <v>476</v>
      </c>
      <c r="S522" s="19" t="s">
        <v>1265</v>
      </c>
      <c r="T522" s="45" t="s">
        <v>1756</v>
      </c>
      <c r="U522" s="20"/>
      <c r="V522" s="20"/>
      <c r="W522" s="20"/>
      <c r="X522" s="20"/>
      <c r="Y522" s="20"/>
      <c r="Z522" s="20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</row>
    <row r="523" ht="17.25" customHeight="1">
      <c r="A523" s="8" t="s">
        <v>1824</v>
      </c>
      <c r="B523" s="9">
        <v>45877.0</v>
      </c>
      <c r="C523" s="68" t="s">
        <v>27</v>
      </c>
      <c r="D523" s="69" t="s">
        <v>92</v>
      </c>
      <c r="E523" s="12" t="s">
        <v>367</v>
      </c>
      <c r="F523" s="13" t="s">
        <v>1266</v>
      </c>
      <c r="G523" s="14">
        <v>2500.0</v>
      </c>
      <c r="H523" s="15"/>
      <c r="I523" s="14"/>
      <c r="J523" s="15"/>
      <c r="K523" s="14"/>
      <c r="L523" s="14">
        <v>1200.0</v>
      </c>
      <c r="M523" s="14"/>
      <c r="N523" s="16">
        <f>200+1000</f>
        <v>1200</v>
      </c>
      <c r="O523" s="3">
        <f t="shared" si="4"/>
        <v>0</v>
      </c>
      <c r="P523" s="56" t="s">
        <v>1267</v>
      </c>
      <c r="Q523" s="18" t="s">
        <v>476</v>
      </c>
      <c r="R523" s="18" t="s">
        <v>476</v>
      </c>
      <c r="S523" s="19" t="s">
        <v>94</v>
      </c>
      <c r="T523" s="45" t="s">
        <v>1757</v>
      </c>
      <c r="U523" s="20"/>
      <c r="V523" s="20"/>
      <c r="W523" s="20"/>
      <c r="X523" s="20"/>
      <c r="Y523" s="20"/>
      <c r="Z523" s="20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</row>
    <row r="524" ht="17.25" customHeight="1">
      <c r="A524" s="8" t="s">
        <v>1824</v>
      </c>
      <c r="B524" s="9">
        <v>45880.0</v>
      </c>
      <c r="C524" s="68" t="s">
        <v>20</v>
      </c>
      <c r="D524" s="69" t="s">
        <v>901</v>
      </c>
      <c r="E524" s="12" t="s">
        <v>367</v>
      </c>
      <c r="F524" s="13" t="s">
        <v>1268</v>
      </c>
      <c r="G524" s="14">
        <v>1800.0</v>
      </c>
      <c r="H524" s="15"/>
      <c r="I524" s="14"/>
      <c r="J524" s="15"/>
      <c r="K524" s="14"/>
      <c r="L524" s="14">
        <v>3200.0</v>
      </c>
      <c r="M524" s="14"/>
      <c r="N524" s="16"/>
      <c r="O524" s="3">
        <f t="shared" si="4"/>
        <v>3200</v>
      </c>
      <c r="P524" s="56"/>
      <c r="Q524" s="18" t="s">
        <v>446</v>
      </c>
      <c r="R524" s="18" t="s">
        <v>476</v>
      </c>
      <c r="S524" s="19" t="s">
        <v>902</v>
      </c>
      <c r="T524" s="45" t="s">
        <v>1614</v>
      </c>
      <c r="U524" s="20"/>
      <c r="V524" s="20"/>
      <c r="W524" s="20"/>
      <c r="X524" s="20"/>
      <c r="Y524" s="20"/>
      <c r="Z524" s="20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</row>
    <row r="525" ht="17.25" customHeight="1">
      <c r="A525" s="8" t="s">
        <v>1824</v>
      </c>
      <c r="B525" s="9">
        <v>45882.0</v>
      </c>
      <c r="C525" s="68" t="s">
        <v>20</v>
      </c>
      <c r="D525" s="69" t="s">
        <v>1270</v>
      </c>
      <c r="E525" s="12" t="s">
        <v>367</v>
      </c>
      <c r="F525" s="13" t="s">
        <v>1075</v>
      </c>
      <c r="G525" s="14">
        <v>4000.0</v>
      </c>
      <c r="H525" s="15">
        <v>1100.0</v>
      </c>
      <c r="I525" s="14"/>
      <c r="J525" s="15">
        <v>1100.0</v>
      </c>
      <c r="K525" s="14"/>
      <c r="L525" s="14"/>
      <c r="M525" s="14"/>
      <c r="N525" s="16"/>
      <c r="O525" s="3">
        <f t="shared" si="4"/>
        <v>1100</v>
      </c>
      <c r="P525" s="56"/>
      <c r="Q525" s="18" t="s">
        <v>1013</v>
      </c>
      <c r="R525" s="18" t="s">
        <v>476</v>
      </c>
      <c r="S525" s="19" t="s">
        <v>1271</v>
      </c>
      <c r="T525" s="45" t="s">
        <v>1758</v>
      </c>
      <c r="U525" s="20"/>
      <c r="V525" s="20"/>
      <c r="W525" s="20"/>
      <c r="X525" s="20"/>
      <c r="Y525" s="20"/>
      <c r="Z525" s="20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</row>
    <row r="526" ht="17.25" customHeight="1">
      <c r="A526" s="8" t="s">
        <v>1824</v>
      </c>
      <c r="B526" s="9">
        <v>45882.0</v>
      </c>
      <c r="C526" s="68" t="s">
        <v>20</v>
      </c>
      <c r="D526" s="69" t="s">
        <v>129</v>
      </c>
      <c r="E526" s="12" t="s">
        <v>367</v>
      </c>
      <c r="F526" s="13" t="s">
        <v>1272</v>
      </c>
      <c r="G526" s="14">
        <v>14200.0</v>
      </c>
      <c r="H526" s="15"/>
      <c r="I526" s="14"/>
      <c r="J526" s="15"/>
      <c r="K526" s="14">
        <v>1600.0</v>
      </c>
      <c r="L526" s="14"/>
      <c r="M526" s="14"/>
      <c r="N526" s="16"/>
      <c r="O526" s="3">
        <f t="shared" si="4"/>
        <v>1600</v>
      </c>
      <c r="P526" s="56"/>
      <c r="Q526" s="18" t="s">
        <v>454</v>
      </c>
      <c r="R526" s="18" t="s">
        <v>446</v>
      </c>
      <c r="S526" s="19" t="s">
        <v>130</v>
      </c>
      <c r="T526" s="45" t="s">
        <v>1323</v>
      </c>
      <c r="U526" s="20"/>
      <c r="V526" s="20"/>
      <c r="W526" s="20"/>
      <c r="X526" s="20"/>
      <c r="Y526" s="20"/>
      <c r="Z526" s="20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</row>
    <row r="527" ht="17.25" customHeight="1">
      <c r="A527" s="8" t="s">
        <v>1824</v>
      </c>
      <c r="B527" s="9">
        <v>43600.0</v>
      </c>
      <c r="C527" s="68" t="s">
        <v>20</v>
      </c>
      <c r="D527" s="69" t="s">
        <v>92</v>
      </c>
      <c r="E527" s="12" t="s">
        <v>367</v>
      </c>
      <c r="F527" s="13" t="s">
        <v>23</v>
      </c>
      <c r="G527" s="14"/>
      <c r="H527" s="15">
        <v>1269.0</v>
      </c>
      <c r="I527" s="14"/>
      <c r="J527" s="15">
        <v>1269.0</v>
      </c>
      <c r="K527" s="14"/>
      <c r="L527" s="14"/>
      <c r="M527" s="14">
        <v>170.0</v>
      </c>
      <c r="N527" s="16"/>
      <c r="O527" s="3">
        <f t="shared" si="4"/>
        <v>1439</v>
      </c>
      <c r="P527" s="56"/>
      <c r="Q527" s="18">
        <v>15.0</v>
      </c>
      <c r="R527" s="18" t="s">
        <v>93</v>
      </c>
      <c r="S527" s="19" t="s">
        <v>94</v>
      </c>
      <c r="T527" s="45" t="s">
        <v>1757</v>
      </c>
      <c r="U527" s="20"/>
      <c r="V527" s="20"/>
      <c r="W527" s="20"/>
      <c r="X527" s="20"/>
      <c r="Y527" s="20"/>
      <c r="Z527" s="20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</row>
    <row r="528" ht="17.25" customHeight="1">
      <c r="A528" s="8" t="s">
        <v>1824</v>
      </c>
      <c r="B528" s="9">
        <v>44508.0</v>
      </c>
      <c r="C528" s="68" t="s">
        <v>20</v>
      </c>
      <c r="D528" s="69" t="s">
        <v>523</v>
      </c>
      <c r="E528" s="12" t="s">
        <v>367</v>
      </c>
      <c r="F528" s="13" t="s">
        <v>457</v>
      </c>
      <c r="G528" s="14"/>
      <c r="H528" s="15">
        <v>273.0</v>
      </c>
      <c r="I528" s="14"/>
      <c r="J528" s="15">
        <v>273.0</v>
      </c>
      <c r="K528" s="14"/>
      <c r="L528" s="14"/>
      <c r="M528" s="14"/>
      <c r="N528" s="16"/>
      <c r="O528" s="3">
        <f t="shared" si="4"/>
        <v>273</v>
      </c>
      <c r="P528" s="56"/>
      <c r="Q528" s="18" t="s">
        <v>30</v>
      </c>
      <c r="R528" s="18" t="s">
        <v>61</v>
      </c>
      <c r="S528" s="19" t="s">
        <v>94</v>
      </c>
      <c r="T528" s="45" t="s">
        <v>1759</v>
      </c>
      <c r="U528" s="20"/>
      <c r="V528" s="20"/>
      <c r="W528" s="20"/>
      <c r="X528" s="20"/>
      <c r="Y528" s="20"/>
      <c r="Z528" s="20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</row>
    <row r="529" ht="17.25" customHeight="1">
      <c r="A529" s="8" t="s">
        <v>1824</v>
      </c>
      <c r="B529" s="9">
        <v>45888.0</v>
      </c>
      <c r="C529" s="68" t="s">
        <v>20</v>
      </c>
      <c r="D529" s="69" t="s">
        <v>129</v>
      </c>
      <c r="E529" s="12" t="s">
        <v>367</v>
      </c>
      <c r="F529" s="13" t="s">
        <v>1274</v>
      </c>
      <c r="G529" s="14"/>
      <c r="H529" s="15">
        <v>760.0</v>
      </c>
      <c r="I529" s="14"/>
      <c r="J529" s="15">
        <v>760.0</v>
      </c>
      <c r="K529" s="14"/>
      <c r="L529" s="14"/>
      <c r="M529" s="14"/>
      <c r="N529" s="16"/>
      <c r="O529" s="3">
        <f t="shared" si="4"/>
        <v>760</v>
      </c>
      <c r="P529" s="56" t="s">
        <v>1833</v>
      </c>
      <c r="Q529" s="18" t="s">
        <v>454</v>
      </c>
      <c r="R529" s="18" t="s">
        <v>446</v>
      </c>
      <c r="S529" s="19" t="s">
        <v>130</v>
      </c>
      <c r="T529" s="45" t="s">
        <v>1323</v>
      </c>
      <c r="U529" s="20"/>
      <c r="V529" s="20"/>
      <c r="W529" s="20"/>
      <c r="X529" s="20"/>
      <c r="Y529" s="20"/>
      <c r="Z529" s="20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</row>
    <row r="530" ht="17.25" customHeight="1">
      <c r="A530" s="8" t="s">
        <v>1824</v>
      </c>
      <c r="B530" s="9">
        <v>45889.0</v>
      </c>
      <c r="C530" s="68" t="s">
        <v>20</v>
      </c>
      <c r="D530" s="69" t="s">
        <v>1276</v>
      </c>
      <c r="E530" s="12" t="s">
        <v>367</v>
      </c>
      <c r="F530" s="13" t="s">
        <v>1075</v>
      </c>
      <c r="G530" s="14">
        <v>2000.0</v>
      </c>
      <c r="H530" s="15">
        <v>1100.0</v>
      </c>
      <c r="I530" s="14"/>
      <c r="J530" s="15">
        <v>1100.0</v>
      </c>
      <c r="K530" s="14"/>
      <c r="L530" s="14"/>
      <c r="M530" s="14"/>
      <c r="N530" s="16"/>
      <c r="O530" s="3">
        <f t="shared" si="4"/>
        <v>1100</v>
      </c>
      <c r="P530" s="56"/>
      <c r="Q530" s="18" t="s">
        <v>30</v>
      </c>
      <c r="R530" s="18" t="s">
        <v>476</v>
      </c>
      <c r="S530" s="19" t="s">
        <v>1277</v>
      </c>
      <c r="T530" s="45" t="s">
        <v>1761</v>
      </c>
      <c r="U530" s="20"/>
      <c r="V530" s="20"/>
      <c r="W530" s="20"/>
      <c r="X530" s="20"/>
      <c r="Y530" s="20"/>
      <c r="Z530" s="20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</row>
    <row r="531" ht="17.25" customHeight="1">
      <c r="A531" s="8" t="s">
        <v>1824</v>
      </c>
      <c r="B531" s="9">
        <v>45891.0</v>
      </c>
      <c r="C531" s="68" t="s">
        <v>20</v>
      </c>
      <c r="D531" s="69" t="s">
        <v>788</v>
      </c>
      <c r="E531" s="12" t="s">
        <v>367</v>
      </c>
      <c r="F531" s="13" t="s">
        <v>1075</v>
      </c>
      <c r="G531" s="14"/>
      <c r="H531" s="15">
        <v>1100.0</v>
      </c>
      <c r="I531" s="14"/>
      <c r="J531" s="15">
        <v>1100.0</v>
      </c>
      <c r="K531" s="14"/>
      <c r="L531" s="14"/>
      <c r="M531" s="14"/>
      <c r="N531" s="16"/>
      <c r="O531" s="3">
        <f t="shared" si="4"/>
        <v>1100</v>
      </c>
      <c r="P531" s="56"/>
      <c r="Q531" s="18" t="s">
        <v>384</v>
      </c>
      <c r="R531" s="18" t="s">
        <v>476</v>
      </c>
      <c r="S531" s="19" t="s">
        <v>789</v>
      </c>
      <c r="T531" s="45" t="s">
        <v>1762</v>
      </c>
      <c r="U531" s="20"/>
      <c r="V531" s="20"/>
      <c r="W531" s="20"/>
      <c r="X531" s="20"/>
      <c r="Y531" s="20"/>
      <c r="Z531" s="20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</row>
    <row r="532" ht="17.25" customHeight="1">
      <c r="A532" s="8" t="s">
        <v>1824</v>
      </c>
      <c r="B532" s="9">
        <v>45895.0</v>
      </c>
      <c r="C532" s="68" t="s">
        <v>27</v>
      </c>
      <c r="D532" s="69" t="s">
        <v>959</v>
      </c>
      <c r="E532" s="12" t="s">
        <v>367</v>
      </c>
      <c r="F532" s="13" t="s">
        <v>1075</v>
      </c>
      <c r="G532" s="14"/>
      <c r="H532" s="15">
        <v>1100.0</v>
      </c>
      <c r="I532" s="14"/>
      <c r="J532" s="15">
        <v>1100.0</v>
      </c>
      <c r="K532" s="14"/>
      <c r="L532" s="14"/>
      <c r="M532" s="14"/>
      <c r="N532" s="16"/>
      <c r="O532" s="3">
        <f t="shared" si="4"/>
        <v>1100</v>
      </c>
      <c r="P532" s="56"/>
      <c r="Q532" s="18" t="s">
        <v>196</v>
      </c>
      <c r="R532" s="18" t="s">
        <v>476</v>
      </c>
      <c r="S532" s="19" t="s">
        <v>960</v>
      </c>
      <c r="T532" s="45" t="s">
        <v>1763</v>
      </c>
      <c r="U532" s="20"/>
      <c r="V532" s="20"/>
      <c r="W532" s="20"/>
      <c r="X532" s="20"/>
      <c r="Y532" s="20"/>
      <c r="Z532" s="20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</row>
    <row r="533" ht="17.25" customHeight="1">
      <c r="A533" s="8" t="s">
        <v>1824</v>
      </c>
      <c r="B533" s="9">
        <v>45895.0</v>
      </c>
      <c r="C533" s="68" t="s">
        <v>27</v>
      </c>
      <c r="D533" s="69" t="s">
        <v>546</v>
      </c>
      <c r="E533" s="12" t="s">
        <v>27</v>
      </c>
      <c r="F533" s="13" t="s">
        <v>1075</v>
      </c>
      <c r="G533" s="14"/>
      <c r="H533" s="15">
        <v>1240.0</v>
      </c>
      <c r="I533" s="14"/>
      <c r="J533" s="15">
        <v>1240.0</v>
      </c>
      <c r="K533" s="14"/>
      <c r="L533" s="14"/>
      <c r="M533" s="14"/>
      <c r="N533" s="16"/>
      <c r="O533" s="3">
        <f t="shared" si="4"/>
        <v>1240</v>
      </c>
      <c r="P533" s="56"/>
      <c r="Q533" s="18" t="s">
        <v>670</v>
      </c>
      <c r="R533" s="18" t="s">
        <v>476</v>
      </c>
      <c r="S533" s="19" t="s">
        <v>548</v>
      </c>
      <c r="T533" s="45" t="s">
        <v>1637</v>
      </c>
      <c r="U533" s="20"/>
      <c r="V533" s="20"/>
      <c r="W533" s="20"/>
      <c r="X533" s="20"/>
      <c r="Y533" s="20"/>
      <c r="Z533" s="20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</row>
    <row r="534" ht="17.25" customHeight="1">
      <c r="A534" s="8" t="s">
        <v>1824</v>
      </c>
      <c r="B534" s="9">
        <v>45904.0</v>
      </c>
      <c r="C534" s="68" t="s">
        <v>20</v>
      </c>
      <c r="D534" s="69" t="s">
        <v>1768</v>
      </c>
      <c r="E534" s="12" t="s">
        <v>367</v>
      </c>
      <c r="F534" s="13" t="s">
        <v>1075</v>
      </c>
      <c r="G534" s="14">
        <v>4000.0</v>
      </c>
      <c r="H534" s="15">
        <v>1100.0</v>
      </c>
      <c r="I534" s="14"/>
      <c r="J534" s="15">
        <v>1100.0</v>
      </c>
      <c r="K534" s="14"/>
      <c r="L534" s="14"/>
      <c r="M534" s="14">
        <v>410.0</v>
      </c>
      <c r="N534" s="16"/>
      <c r="O534" s="3">
        <f t="shared" si="4"/>
        <v>1510</v>
      </c>
      <c r="P534" s="56"/>
      <c r="Q534" s="18" t="s">
        <v>25</v>
      </c>
      <c r="R534" s="18" t="s">
        <v>379</v>
      </c>
      <c r="S534" s="19" t="s">
        <v>1770</v>
      </c>
      <c r="T534" s="45" t="s">
        <v>1771</v>
      </c>
      <c r="U534" s="20"/>
      <c r="V534" s="20"/>
      <c r="W534" s="20"/>
      <c r="X534" s="20"/>
      <c r="Y534" s="20"/>
      <c r="Z534" s="20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</row>
    <row r="535" ht="17.25" customHeight="1">
      <c r="A535" s="8" t="s">
        <v>1824</v>
      </c>
      <c r="B535" s="9">
        <v>45905.0</v>
      </c>
      <c r="C535" s="68" t="s">
        <v>20</v>
      </c>
      <c r="D535" s="69" t="s">
        <v>1772</v>
      </c>
      <c r="E535" s="12" t="s">
        <v>367</v>
      </c>
      <c r="F535" s="13" t="s">
        <v>1075</v>
      </c>
      <c r="G535" s="14">
        <v>4000.0</v>
      </c>
      <c r="H535" s="15">
        <v>1100.0</v>
      </c>
      <c r="I535" s="14"/>
      <c r="J535" s="15">
        <v>1100.0</v>
      </c>
      <c r="K535" s="14"/>
      <c r="L535" s="14"/>
      <c r="M535" s="14"/>
      <c r="N535" s="16"/>
      <c r="O535" s="3">
        <f t="shared" si="4"/>
        <v>1100</v>
      </c>
      <c r="P535" s="56"/>
      <c r="Q535" s="18" t="s">
        <v>93</v>
      </c>
      <c r="R535" s="18" t="s">
        <v>379</v>
      </c>
      <c r="S535" s="19" t="s">
        <v>1773</v>
      </c>
      <c r="T535" s="45" t="s">
        <v>1774</v>
      </c>
      <c r="U535" s="20"/>
      <c r="V535" s="20"/>
      <c r="W535" s="20"/>
      <c r="X535" s="20"/>
      <c r="Y535" s="20"/>
      <c r="Z535" s="20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</row>
    <row r="536" ht="17.25" customHeight="1">
      <c r="A536" s="8" t="s">
        <v>1824</v>
      </c>
      <c r="B536" s="9">
        <v>45909.0</v>
      </c>
      <c r="C536" s="68" t="s">
        <v>27</v>
      </c>
      <c r="D536" s="69" t="s">
        <v>1775</v>
      </c>
      <c r="E536" s="12" t="s">
        <v>367</v>
      </c>
      <c r="F536" s="13" t="s">
        <v>1075</v>
      </c>
      <c r="G536" s="14">
        <v>3600.0</v>
      </c>
      <c r="H536" s="15">
        <v>1100.0</v>
      </c>
      <c r="I536" s="14"/>
      <c r="J536" s="15">
        <v>1100.0</v>
      </c>
      <c r="K536" s="14"/>
      <c r="L536" s="14"/>
      <c r="M536" s="14"/>
      <c r="N536" s="16"/>
      <c r="O536" s="3">
        <f t="shared" si="4"/>
        <v>1100</v>
      </c>
      <c r="P536" s="56"/>
      <c r="Q536" s="18" t="s">
        <v>379</v>
      </c>
      <c r="R536" s="18" t="s">
        <v>379</v>
      </c>
      <c r="S536" s="19" t="s">
        <v>1776</v>
      </c>
      <c r="T536" s="45" t="s">
        <v>1777</v>
      </c>
      <c r="U536" s="20"/>
      <c r="V536" s="20"/>
      <c r="W536" s="20"/>
      <c r="X536" s="20"/>
      <c r="Y536" s="20"/>
      <c r="Z536" s="20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</row>
    <row r="537" ht="17.25" customHeight="1">
      <c r="A537" s="8" t="s">
        <v>1824</v>
      </c>
      <c r="B537" s="9">
        <v>45918.0</v>
      </c>
      <c r="C537" s="68" t="s">
        <v>20</v>
      </c>
      <c r="D537" s="69" t="s">
        <v>1778</v>
      </c>
      <c r="E537" s="12" t="s">
        <v>367</v>
      </c>
      <c r="F537" s="13" t="s">
        <v>1075</v>
      </c>
      <c r="G537" s="14">
        <v>3000.0</v>
      </c>
      <c r="H537" s="15">
        <v>1100.0</v>
      </c>
      <c r="I537" s="14"/>
      <c r="J537" s="15">
        <v>1100.0</v>
      </c>
      <c r="K537" s="14"/>
      <c r="L537" s="14"/>
      <c r="M537" s="14"/>
      <c r="N537" s="16"/>
      <c r="O537" s="3">
        <f t="shared" si="4"/>
        <v>1100</v>
      </c>
      <c r="P537" s="56"/>
      <c r="Q537" s="18" t="s">
        <v>458</v>
      </c>
      <c r="R537" s="18" t="s">
        <v>379</v>
      </c>
      <c r="S537" s="19" t="s">
        <v>1779</v>
      </c>
      <c r="T537" s="45" t="s">
        <v>1780</v>
      </c>
      <c r="U537" s="20"/>
      <c r="V537" s="20"/>
      <c r="W537" s="20"/>
      <c r="X537" s="20"/>
      <c r="Y537" s="20"/>
      <c r="Z537" s="20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</row>
    <row r="538" ht="17.25" customHeight="1">
      <c r="A538" s="8" t="s">
        <v>1824</v>
      </c>
      <c r="B538" s="9">
        <v>45922.0</v>
      </c>
      <c r="C538" s="68" t="s">
        <v>20</v>
      </c>
      <c r="D538" s="69" t="s">
        <v>1781</v>
      </c>
      <c r="E538" s="12" t="s">
        <v>367</v>
      </c>
      <c r="F538" s="13" t="s">
        <v>1075</v>
      </c>
      <c r="G538" s="14">
        <v>5850.0</v>
      </c>
      <c r="H538" s="15">
        <v>1100.0</v>
      </c>
      <c r="I538" s="14"/>
      <c r="J538" s="15">
        <v>1100.0</v>
      </c>
      <c r="K538" s="14"/>
      <c r="L538" s="14"/>
      <c r="M538" s="14"/>
      <c r="N538" s="16"/>
      <c r="O538" s="3">
        <f t="shared" si="4"/>
        <v>1100</v>
      </c>
      <c r="P538" s="56"/>
      <c r="Q538" s="18" t="s">
        <v>196</v>
      </c>
      <c r="R538" s="18" t="s">
        <v>379</v>
      </c>
      <c r="S538" s="19" t="s">
        <v>1782</v>
      </c>
      <c r="T538" s="45" t="s">
        <v>1783</v>
      </c>
      <c r="U538" s="20"/>
      <c r="V538" s="20"/>
      <c r="W538" s="20"/>
      <c r="X538" s="20"/>
      <c r="Y538" s="20"/>
      <c r="Z538" s="20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</row>
    <row r="539" ht="17.25" customHeight="1">
      <c r="A539" s="8" t="s">
        <v>1824</v>
      </c>
      <c r="B539" s="9">
        <v>45925.0</v>
      </c>
      <c r="C539" s="68" t="s">
        <v>20</v>
      </c>
      <c r="D539" s="69" t="s">
        <v>1784</v>
      </c>
      <c r="E539" s="12" t="s">
        <v>367</v>
      </c>
      <c r="F539" s="13" t="s">
        <v>1075</v>
      </c>
      <c r="G539" s="14">
        <v>3500.0</v>
      </c>
      <c r="H539" s="15">
        <v>1100.0</v>
      </c>
      <c r="I539" s="14"/>
      <c r="J539" s="15">
        <v>1100.0</v>
      </c>
      <c r="K539" s="14"/>
      <c r="L539" s="14"/>
      <c r="M539" s="14"/>
      <c r="N539" s="16"/>
      <c r="O539" s="3">
        <f t="shared" si="4"/>
        <v>1100</v>
      </c>
      <c r="P539" s="56"/>
      <c r="Q539" s="18" t="s">
        <v>482</v>
      </c>
      <c r="R539" s="18" t="s">
        <v>379</v>
      </c>
      <c r="S539" s="19" t="s">
        <v>1786</v>
      </c>
      <c r="T539" s="45" t="s">
        <v>1787</v>
      </c>
      <c r="U539" s="20"/>
      <c r="V539" s="20"/>
      <c r="W539" s="20"/>
      <c r="X539" s="20"/>
      <c r="Y539" s="20"/>
      <c r="Z539" s="20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</row>
    <row r="540" ht="17.25" customHeight="1">
      <c r="A540" s="8" t="s">
        <v>1824</v>
      </c>
      <c r="B540" s="9">
        <v>45926.0</v>
      </c>
      <c r="C540" s="68" t="s">
        <v>20</v>
      </c>
      <c r="D540" s="69" t="s">
        <v>1788</v>
      </c>
      <c r="E540" s="12" t="s">
        <v>367</v>
      </c>
      <c r="F540" s="13" t="s">
        <v>1075</v>
      </c>
      <c r="G540" s="14">
        <v>4000.0</v>
      </c>
      <c r="H540" s="15">
        <v>1100.0</v>
      </c>
      <c r="I540" s="14"/>
      <c r="J540" s="15">
        <v>1100.0</v>
      </c>
      <c r="K540" s="14"/>
      <c r="L540" s="14"/>
      <c r="M540" s="14"/>
      <c r="N540" s="16"/>
      <c r="O540" s="3">
        <f t="shared" si="4"/>
        <v>1100</v>
      </c>
      <c r="P540" s="56"/>
      <c r="Q540" s="18" t="s">
        <v>670</v>
      </c>
      <c r="R540" s="18" t="s">
        <v>379</v>
      </c>
      <c r="S540" s="19" t="s">
        <v>1789</v>
      </c>
      <c r="T540" s="45" t="s">
        <v>1790</v>
      </c>
      <c r="U540" s="20"/>
      <c r="V540" s="20"/>
      <c r="W540" s="20"/>
      <c r="X540" s="20"/>
      <c r="Y540" s="20"/>
      <c r="Z540" s="20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</row>
    <row r="541" ht="17.25" customHeight="1">
      <c r="A541" s="8" t="s">
        <v>1824</v>
      </c>
      <c r="B541" s="9">
        <v>45930.0</v>
      </c>
      <c r="C541" s="68" t="s">
        <v>20</v>
      </c>
      <c r="D541" s="69" t="s">
        <v>1791</v>
      </c>
      <c r="E541" s="12" t="s">
        <v>367</v>
      </c>
      <c r="F541" s="13" t="s">
        <v>1075</v>
      </c>
      <c r="G541" s="14">
        <v>5850.0</v>
      </c>
      <c r="H541" s="15">
        <v>1100.0</v>
      </c>
      <c r="I541" s="14"/>
      <c r="J541" s="15">
        <v>1100.0</v>
      </c>
      <c r="K541" s="14"/>
      <c r="L541" s="14"/>
      <c r="M541" s="14">
        <f>410*3+205*3</f>
        <v>1845</v>
      </c>
      <c r="N541" s="16"/>
      <c r="O541" s="3">
        <f t="shared" si="4"/>
        <v>2945</v>
      </c>
      <c r="P541" s="56"/>
      <c r="Q541" s="18" t="s">
        <v>52</v>
      </c>
      <c r="R541" s="18" t="s">
        <v>379</v>
      </c>
      <c r="S541" s="19" t="s">
        <v>1793</v>
      </c>
      <c r="T541" s="45" t="s">
        <v>1794</v>
      </c>
      <c r="U541" s="20"/>
      <c r="V541" s="20"/>
      <c r="W541" s="20"/>
      <c r="X541" s="20"/>
      <c r="Y541" s="20"/>
      <c r="Z541" s="20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</row>
    <row r="542" ht="17.25" customHeight="1">
      <c r="A542" s="8" t="s">
        <v>1824</v>
      </c>
      <c r="B542" s="9">
        <v>45930.0</v>
      </c>
      <c r="C542" s="68" t="s">
        <v>20</v>
      </c>
      <c r="D542" s="69" t="s">
        <v>1791</v>
      </c>
      <c r="E542" s="12" t="s">
        <v>22</v>
      </c>
      <c r="F542" s="13" t="s">
        <v>1266</v>
      </c>
      <c r="G542" s="14">
        <v>2700.0</v>
      </c>
      <c r="H542" s="15"/>
      <c r="I542" s="14"/>
      <c r="J542" s="15"/>
      <c r="K542" s="14"/>
      <c r="L542" s="14">
        <v>900.0</v>
      </c>
      <c r="M542" s="14"/>
      <c r="N542" s="16">
        <v>900.0</v>
      </c>
      <c r="O542" s="3">
        <f t="shared" si="4"/>
        <v>0</v>
      </c>
      <c r="P542" s="56" t="s">
        <v>1795</v>
      </c>
      <c r="Q542" s="18" t="s">
        <v>52</v>
      </c>
      <c r="R542" s="18" t="s">
        <v>379</v>
      </c>
      <c r="S542" s="19" t="s">
        <v>1793</v>
      </c>
      <c r="T542" s="45" t="s">
        <v>1794</v>
      </c>
      <c r="U542" s="20"/>
      <c r="V542" s="20"/>
      <c r="W542" s="20"/>
      <c r="X542" s="20"/>
      <c r="Y542" s="20"/>
      <c r="Z542" s="20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</row>
    <row r="543" ht="17.25" customHeight="1">
      <c r="A543" s="8" t="s">
        <v>1824</v>
      </c>
      <c r="B543" s="9">
        <v>45910.0</v>
      </c>
      <c r="C543" s="68" t="s">
        <v>1061</v>
      </c>
      <c r="D543" s="69" t="s">
        <v>1796</v>
      </c>
      <c r="E543" s="12" t="s">
        <v>367</v>
      </c>
      <c r="F543" s="13" t="s">
        <v>1075</v>
      </c>
      <c r="G543" s="14"/>
      <c r="H543" s="15">
        <v>1100.0</v>
      </c>
      <c r="I543" s="14"/>
      <c r="J543" s="15">
        <v>1100.0</v>
      </c>
      <c r="K543" s="14"/>
      <c r="L543" s="14"/>
      <c r="M543" s="14"/>
      <c r="N543" s="16"/>
      <c r="O543" s="3">
        <f t="shared" si="4"/>
        <v>1100</v>
      </c>
      <c r="P543" s="56"/>
      <c r="Q543" s="18" t="s">
        <v>101</v>
      </c>
      <c r="R543" s="18" t="s">
        <v>476</v>
      </c>
      <c r="S543" s="19" t="s">
        <v>1263</v>
      </c>
      <c r="T543" s="45" t="s">
        <v>1797</v>
      </c>
      <c r="U543" s="20"/>
      <c r="V543" s="20"/>
      <c r="W543" s="20"/>
      <c r="X543" s="20"/>
      <c r="Y543" s="20"/>
      <c r="Z543" s="20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</row>
    <row r="544" ht="17.25" customHeight="1">
      <c r="A544" s="8" t="s">
        <v>1824</v>
      </c>
      <c r="B544" s="9">
        <v>45344.0</v>
      </c>
      <c r="C544" s="68" t="s">
        <v>20</v>
      </c>
      <c r="D544" s="69" t="s">
        <v>538</v>
      </c>
      <c r="E544" s="12" t="s">
        <v>367</v>
      </c>
      <c r="F544" s="13" t="s">
        <v>392</v>
      </c>
      <c r="G544" s="14">
        <v>840.0</v>
      </c>
      <c r="H544" s="15"/>
      <c r="I544" s="14"/>
      <c r="J544" s="15"/>
      <c r="K544" s="14"/>
      <c r="L544" s="14">
        <v>200.0</v>
      </c>
      <c r="M544" s="14"/>
      <c r="N544" s="16"/>
      <c r="O544" s="3">
        <f t="shared" si="4"/>
        <v>200</v>
      </c>
      <c r="P544" s="56"/>
      <c r="Q544" s="18" t="s">
        <v>196</v>
      </c>
      <c r="R544" s="18" t="s">
        <v>379</v>
      </c>
      <c r="S544" s="19" t="s">
        <v>539</v>
      </c>
      <c r="T544" s="45" t="s">
        <v>1798</v>
      </c>
      <c r="U544" s="20"/>
      <c r="V544" s="20"/>
      <c r="W544" s="20"/>
      <c r="X544" s="20"/>
      <c r="Y544" s="20"/>
      <c r="Z544" s="20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</row>
    <row r="545" ht="17.25" customHeight="1">
      <c r="A545" s="8" t="s">
        <v>1824</v>
      </c>
      <c r="B545" s="9">
        <v>45762.0</v>
      </c>
      <c r="C545" s="68" t="s">
        <v>20</v>
      </c>
      <c r="D545" s="69" t="s">
        <v>1143</v>
      </c>
      <c r="E545" s="12" t="s">
        <v>367</v>
      </c>
      <c r="F545" s="13" t="s">
        <v>1075</v>
      </c>
      <c r="G545" s="14"/>
      <c r="H545" s="15">
        <v>1100.0</v>
      </c>
      <c r="I545" s="14"/>
      <c r="J545" s="15">
        <v>1100.0</v>
      </c>
      <c r="K545" s="14"/>
      <c r="L545" s="14"/>
      <c r="M545" s="14"/>
      <c r="N545" s="16"/>
      <c r="O545" s="3">
        <f t="shared" si="4"/>
        <v>1100</v>
      </c>
      <c r="P545" s="56"/>
      <c r="Q545" s="18" t="s">
        <v>34</v>
      </c>
      <c r="R545" s="18" t="s">
        <v>25</v>
      </c>
      <c r="S545" s="19" t="s">
        <v>1144</v>
      </c>
      <c r="T545" s="45" t="s">
        <v>1799</v>
      </c>
      <c r="U545" s="20"/>
      <c r="V545" s="20"/>
      <c r="W545" s="20"/>
      <c r="X545" s="20"/>
      <c r="Y545" s="20"/>
      <c r="Z545" s="20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</row>
    <row r="546" ht="17.25" customHeight="1">
      <c r="A546" s="8" t="s">
        <v>1824</v>
      </c>
      <c r="B546" s="9">
        <v>45909.0</v>
      </c>
      <c r="C546" s="68" t="s">
        <v>20</v>
      </c>
      <c r="D546" s="69" t="s">
        <v>496</v>
      </c>
      <c r="E546" s="12" t="s">
        <v>367</v>
      </c>
      <c r="F546" s="13" t="s">
        <v>1075</v>
      </c>
      <c r="G546" s="14"/>
      <c r="H546" s="15">
        <v>1100.0</v>
      </c>
      <c r="I546" s="14"/>
      <c r="J546" s="15">
        <v>1100.0</v>
      </c>
      <c r="K546" s="14"/>
      <c r="L546" s="14"/>
      <c r="M546" s="14">
        <v>410.0</v>
      </c>
      <c r="N546" s="16"/>
      <c r="O546" s="3">
        <f t="shared" si="4"/>
        <v>1510</v>
      </c>
      <c r="P546" s="56" t="s">
        <v>1800</v>
      </c>
      <c r="Q546" s="18" t="s">
        <v>34</v>
      </c>
      <c r="R546" s="18" t="s">
        <v>379</v>
      </c>
      <c r="S546" s="19" t="s">
        <v>497</v>
      </c>
      <c r="T546" s="45" t="s">
        <v>1801</v>
      </c>
      <c r="U546" s="20"/>
      <c r="V546" s="20"/>
      <c r="W546" s="20"/>
      <c r="X546" s="20"/>
      <c r="Y546" s="20"/>
      <c r="Z546" s="20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</row>
    <row r="547" ht="17.25" customHeight="1">
      <c r="A547" s="8" t="s">
        <v>1824</v>
      </c>
      <c r="B547" s="9">
        <v>45902.0</v>
      </c>
      <c r="C547" s="68" t="s">
        <v>20</v>
      </c>
      <c r="D547" s="69" t="s">
        <v>452</v>
      </c>
      <c r="E547" s="12" t="s">
        <v>367</v>
      </c>
      <c r="F547" s="13" t="s">
        <v>1075</v>
      </c>
      <c r="G547" s="14"/>
      <c r="H547" s="15">
        <v>515.34</v>
      </c>
      <c r="I547" s="14"/>
      <c r="J547" s="15">
        <v>515.34</v>
      </c>
      <c r="K547" s="14"/>
      <c r="L547" s="14">
        <v>123.66</v>
      </c>
      <c r="M547" s="14">
        <f>245*3</f>
        <v>735</v>
      </c>
      <c r="N547" s="16">
        <v>274.0</v>
      </c>
      <c r="O547" s="3">
        <f t="shared" si="4"/>
        <v>1100</v>
      </c>
      <c r="P547" s="56" t="s">
        <v>940</v>
      </c>
      <c r="Q547" s="18" t="s">
        <v>125</v>
      </c>
      <c r="R547" s="18" t="s">
        <v>454</v>
      </c>
      <c r="S547" s="19" t="s">
        <v>455</v>
      </c>
      <c r="T547" s="45" t="s">
        <v>1802</v>
      </c>
      <c r="U547" s="20"/>
      <c r="V547" s="20"/>
      <c r="W547" s="20"/>
      <c r="X547" s="20"/>
      <c r="Y547" s="20"/>
      <c r="Z547" s="20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</row>
    <row r="548" ht="17.25" customHeight="1">
      <c r="A548" s="8" t="s">
        <v>1824</v>
      </c>
      <c r="B548" s="9">
        <v>45909.0</v>
      </c>
      <c r="C548" s="68" t="s">
        <v>20</v>
      </c>
      <c r="D548" s="69" t="s">
        <v>915</v>
      </c>
      <c r="E548" s="12" t="s">
        <v>367</v>
      </c>
      <c r="F548" s="13" t="s">
        <v>1075</v>
      </c>
      <c r="G548" s="14"/>
      <c r="H548" s="15">
        <v>1100.0</v>
      </c>
      <c r="I548" s="14"/>
      <c r="J548" s="15">
        <v>1100.0</v>
      </c>
      <c r="K548" s="14"/>
      <c r="L548" s="14"/>
      <c r="M548" s="14"/>
      <c r="N548" s="16"/>
      <c r="O548" s="3">
        <f t="shared" si="4"/>
        <v>1100</v>
      </c>
      <c r="P548" s="56"/>
      <c r="Q548" s="18" t="s">
        <v>30</v>
      </c>
      <c r="R548" s="18" t="s">
        <v>379</v>
      </c>
      <c r="S548" s="19" t="s">
        <v>916</v>
      </c>
      <c r="T548" s="45" t="s">
        <v>1803</v>
      </c>
      <c r="U548" s="20"/>
      <c r="V548" s="20"/>
      <c r="W548" s="20"/>
      <c r="X548" s="20"/>
      <c r="Y548" s="20"/>
      <c r="Z548" s="20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</row>
    <row r="549" ht="17.25" customHeight="1">
      <c r="A549" s="8" t="s">
        <v>1824</v>
      </c>
      <c r="B549" s="9">
        <v>45915.0</v>
      </c>
      <c r="C549" s="68" t="s">
        <v>20</v>
      </c>
      <c r="D549" s="69" t="s">
        <v>1804</v>
      </c>
      <c r="E549" s="12" t="s">
        <v>367</v>
      </c>
      <c r="F549" s="13" t="s">
        <v>1075</v>
      </c>
      <c r="G549" s="14">
        <v>1100.0</v>
      </c>
      <c r="H549" s="15">
        <v>1100.0</v>
      </c>
      <c r="I549" s="14"/>
      <c r="J549" s="15">
        <v>1100.0</v>
      </c>
      <c r="K549" s="14"/>
      <c r="L549" s="14"/>
      <c r="M549" s="14"/>
      <c r="N549" s="16"/>
      <c r="O549" s="3">
        <f t="shared" si="4"/>
        <v>1100</v>
      </c>
      <c r="P549" s="56"/>
      <c r="Q549" s="18" t="s">
        <v>34</v>
      </c>
      <c r="R549" s="18" t="s">
        <v>379</v>
      </c>
      <c r="S549" s="19" t="s">
        <v>1805</v>
      </c>
      <c r="T549" s="45" t="s">
        <v>1806</v>
      </c>
      <c r="U549" s="20"/>
      <c r="V549" s="20"/>
      <c r="W549" s="20"/>
      <c r="X549" s="20"/>
      <c r="Y549" s="20"/>
      <c r="Z549" s="20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</row>
    <row r="550" ht="17.25" customHeight="1">
      <c r="A550" s="8" t="s">
        <v>1824</v>
      </c>
      <c r="B550" s="9">
        <v>45918.0</v>
      </c>
      <c r="C550" s="68" t="s">
        <v>20</v>
      </c>
      <c r="D550" s="69" t="s">
        <v>1807</v>
      </c>
      <c r="E550" s="12" t="s">
        <v>367</v>
      </c>
      <c r="F550" s="13" t="s">
        <v>1075</v>
      </c>
      <c r="G550" s="14">
        <v>1100.0</v>
      </c>
      <c r="H550" s="15">
        <v>1100.0</v>
      </c>
      <c r="I550" s="14"/>
      <c r="J550" s="15">
        <v>1100.0</v>
      </c>
      <c r="K550" s="14"/>
      <c r="L550" s="14"/>
      <c r="M550" s="14"/>
      <c r="N550" s="16"/>
      <c r="O550" s="3">
        <f t="shared" si="4"/>
        <v>1100</v>
      </c>
      <c r="P550" s="56"/>
      <c r="Q550" s="18" t="s">
        <v>458</v>
      </c>
      <c r="R550" s="18" t="s">
        <v>379</v>
      </c>
      <c r="S550" s="19" t="s">
        <v>1808</v>
      </c>
      <c r="T550" s="45" t="s">
        <v>1809</v>
      </c>
      <c r="U550" s="20"/>
      <c r="V550" s="20"/>
      <c r="W550" s="20"/>
      <c r="X550" s="20"/>
      <c r="Y550" s="20"/>
      <c r="Z550" s="20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</row>
    <row r="551" ht="17.25" customHeight="1">
      <c r="A551" s="8" t="s">
        <v>1824</v>
      </c>
      <c r="B551" s="9">
        <v>45930.0</v>
      </c>
      <c r="C551" s="68" t="s">
        <v>27</v>
      </c>
      <c r="D551" s="69" t="s">
        <v>465</v>
      </c>
      <c r="E551" s="12" t="s">
        <v>27</v>
      </c>
      <c r="F551" s="13" t="s">
        <v>1075</v>
      </c>
      <c r="G551" s="14"/>
      <c r="H551" s="15">
        <v>1100.0</v>
      </c>
      <c r="I551" s="14"/>
      <c r="J551" s="15">
        <v>1100.0</v>
      </c>
      <c r="K551" s="14"/>
      <c r="L551" s="14"/>
      <c r="M551" s="14"/>
      <c r="N551" s="16"/>
      <c r="O551" s="3">
        <f t="shared" si="4"/>
        <v>1100</v>
      </c>
      <c r="P551" s="56"/>
      <c r="Q551" s="18" t="s">
        <v>52</v>
      </c>
      <c r="R551" s="18" t="s">
        <v>379</v>
      </c>
      <c r="S551" s="19" t="s">
        <v>466</v>
      </c>
      <c r="T551" s="45" t="s">
        <v>1810</v>
      </c>
      <c r="U551" s="20"/>
      <c r="V551" s="20"/>
      <c r="W551" s="20"/>
      <c r="X551" s="20"/>
      <c r="Y551" s="20"/>
      <c r="Z551" s="20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</row>
    <row r="552" ht="17.25" customHeight="1">
      <c r="A552" s="8" t="s">
        <v>1824</v>
      </c>
      <c r="B552" s="9">
        <v>45930.0</v>
      </c>
      <c r="C552" s="68" t="s">
        <v>27</v>
      </c>
      <c r="D552" s="69" t="s">
        <v>430</v>
      </c>
      <c r="E552" s="12" t="s">
        <v>367</v>
      </c>
      <c r="F552" s="13" t="s">
        <v>1075</v>
      </c>
      <c r="G552" s="14"/>
      <c r="H552" s="15">
        <v>959.0</v>
      </c>
      <c r="I552" s="14"/>
      <c r="J552" s="15">
        <v>959.0</v>
      </c>
      <c r="K552" s="14"/>
      <c r="L552" s="14"/>
      <c r="M552" s="14"/>
      <c r="N552" s="16"/>
      <c r="O552" s="3">
        <f t="shared" si="4"/>
        <v>959</v>
      </c>
      <c r="P552" s="56"/>
      <c r="Q552" s="18" t="s">
        <v>52</v>
      </c>
      <c r="R552" s="18" t="s">
        <v>379</v>
      </c>
      <c r="S552" s="19" t="s">
        <v>431</v>
      </c>
      <c r="T552" s="45" t="s">
        <v>1812</v>
      </c>
      <c r="U552" s="20"/>
      <c r="V552" s="20"/>
      <c r="W552" s="20"/>
      <c r="X552" s="20"/>
      <c r="Y552" s="20"/>
      <c r="Z552" s="20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</row>
    <row r="553" ht="17.25" customHeight="1">
      <c r="A553" s="8" t="s">
        <v>1824</v>
      </c>
      <c r="B553" s="9">
        <v>45909.0</v>
      </c>
      <c r="C553" s="68" t="s">
        <v>1172</v>
      </c>
      <c r="D553" s="69" t="s">
        <v>1813</v>
      </c>
      <c r="E553" s="12" t="s">
        <v>1174</v>
      </c>
      <c r="F553" s="13" t="s">
        <v>1075</v>
      </c>
      <c r="G553" s="14"/>
      <c r="H553" s="15">
        <v>1100.0</v>
      </c>
      <c r="I553" s="14"/>
      <c r="J553" s="15">
        <f>H553</f>
        <v>1100</v>
      </c>
      <c r="K553" s="14"/>
      <c r="L553" s="14"/>
      <c r="M553" s="14"/>
      <c r="N553" s="16"/>
      <c r="O553" s="3">
        <f t="shared" si="4"/>
        <v>1100</v>
      </c>
      <c r="P553" s="56"/>
      <c r="Q553" s="18" t="s">
        <v>510</v>
      </c>
      <c r="R553" s="18" t="s">
        <v>379</v>
      </c>
      <c r="S553" s="19" t="s">
        <v>1814</v>
      </c>
      <c r="T553" s="45" t="s">
        <v>1815</v>
      </c>
      <c r="U553" s="20"/>
      <c r="V553" s="20"/>
      <c r="W553" s="20"/>
      <c r="X553" s="20"/>
      <c r="Y553" s="20"/>
      <c r="Z553" s="20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</row>
    <row r="554" ht="17.25" customHeight="1">
      <c r="A554" s="8" t="s">
        <v>1824</v>
      </c>
      <c r="B554" s="9">
        <v>45903.0</v>
      </c>
      <c r="C554" s="68" t="s">
        <v>20</v>
      </c>
      <c r="D554" s="69" t="s">
        <v>170</v>
      </c>
      <c r="E554" s="12" t="s">
        <v>22</v>
      </c>
      <c r="F554" s="13" t="s">
        <v>1266</v>
      </c>
      <c r="G554" s="14">
        <v>2750.0</v>
      </c>
      <c r="H554" s="15"/>
      <c r="I554" s="14"/>
      <c r="J554" s="15"/>
      <c r="K554" s="14"/>
      <c r="L554" s="14">
        <v>900.0</v>
      </c>
      <c r="M554" s="14"/>
      <c r="N554" s="16">
        <v>900.0</v>
      </c>
      <c r="O554" s="3">
        <f t="shared" si="4"/>
        <v>0</v>
      </c>
      <c r="P554" s="56" t="s">
        <v>1816</v>
      </c>
      <c r="Q554" s="18" t="s">
        <v>570</v>
      </c>
      <c r="R554" s="18" t="s">
        <v>379</v>
      </c>
      <c r="S554" s="19" t="s">
        <v>171</v>
      </c>
      <c r="T554" s="45" t="s">
        <v>1341</v>
      </c>
      <c r="U554" s="20"/>
      <c r="V554" s="20"/>
      <c r="W554" s="20"/>
      <c r="X554" s="20"/>
      <c r="Y554" s="20"/>
      <c r="Z554" s="20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</row>
    <row r="555" ht="17.25" customHeight="1">
      <c r="A555" s="8" t="s">
        <v>1824</v>
      </c>
      <c r="B555" s="9">
        <v>45903.0</v>
      </c>
      <c r="C555" s="68" t="s">
        <v>20</v>
      </c>
      <c r="D555" s="69" t="s">
        <v>271</v>
      </c>
      <c r="E555" s="12" t="s">
        <v>22</v>
      </c>
      <c r="F555" s="13" t="s">
        <v>1266</v>
      </c>
      <c r="G555" s="14">
        <v>2750.0</v>
      </c>
      <c r="H555" s="15"/>
      <c r="I555" s="14"/>
      <c r="J555" s="15"/>
      <c r="K555" s="14"/>
      <c r="L555" s="14">
        <v>900.0</v>
      </c>
      <c r="M555" s="14"/>
      <c r="N555" s="16">
        <v>900.0</v>
      </c>
      <c r="O555" s="3">
        <f t="shared" si="4"/>
        <v>0</v>
      </c>
      <c r="P555" s="56" t="s">
        <v>1816</v>
      </c>
      <c r="Q555" s="18" t="s">
        <v>570</v>
      </c>
      <c r="R555" s="18" t="s">
        <v>379</v>
      </c>
      <c r="S555" s="19" t="s">
        <v>272</v>
      </c>
      <c r="T555" s="45" t="s">
        <v>1390</v>
      </c>
      <c r="U555" s="20"/>
      <c r="V555" s="20"/>
      <c r="W555" s="20"/>
      <c r="X555" s="20"/>
      <c r="Y555" s="20"/>
      <c r="Z555" s="20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</row>
    <row r="556" ht="17.25" customHeight="1">
      <c r="A556" s="8" t="s">
        <v>1824</v>
      </c>
      <c r="B556" s="9">
        <v>45903.0</v>
      </c>
      <c r="C556" s="68" t="s">
        <v>20</v>
      </c>
      <c r="D556" s="69" t="s">
        <v>448</v>
      </c>
      <c r="E556" s="12" t="s">
        <v>22</v>
      </c>
      <c r="F556" s="13" t="s">
        <v>1266</v>
      </c>
      <c r="G556" s="14">
        <v>2250.0</v>
      </c>
      <c r="H556" s="15"/>
      <c r="I556" s="14"/>
      <c r="J556" s="15"/>
      <c r="K556" s="14"/>
      <c r="L556" s="14">
        <v>900.0</v>
      </c>
      <c r="M556" s="14"/>
      <c r="N556" s="16">
        <v>900.0</v>
      </c>
      <c r="O556" s="3">
        <f t="shared" si="4"/>
        <v>0</v>
      </c>
      <c r="P556" s="56" t="s">
        <v>1816</v>
      </c>
      <c r="Q556" s="18" t="s">
        <v>570</v>
      </c>
      <c r="R556" s="18" t="s">
        <v>379</v>
      </c>
      <c r="S556" s="19" t="s">
        <v>449</v>
      </c>
      <c r="T556" s="45" t="s">
        <v>1440</v>
      </c>
      <c r="U556" s="20"/>
      <c r="V556" s="20"/>
      <c r="W556" s="20"/>
      <c r="X556" s="20"/>
      <c r="Y556" s="20"/>
      <c r="Z556" s="20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</row>
    <row r="557" ht="17.25" customHeight="1">
      <c r="A557" s="8" t="s">
        <v>1824</v>
      </c>
      <c r="B557" s="9">
        <v>45903.0</v>
      </c>
      <c r="C557" s="68" t="s">
        <v>20</v>
      </c>
      <c r="D557" s="69" t="s">
        <v>1441</v>
      </c>
      <c r="E557" s="12" t="s">
        <v>22</v>
      </c>
      <c r="F557" s="13" t="s">
        <v>1266</v>
      </c>
      <c r="G557" s="14">
        <v>2250.0</v>
      </c>
      <c r="H557" s="15"/>
      <c r="I557" s="14"/>
      <c r="J557" s="15"/>
      <c r="K557" s="14"/>
      <c r="L557" s="14">
        <v>900.0</v>
      </c>
      <c r="M557" s="14"/>
      <c r="N557" s="16">
        <v>900.0</v>
      </c>
      <c r="O557" s="3">
        <f t="shared" si="4"/>
        <v>0</v>
      </c>
      <c r="P557" s="56" t="s">
        <v>1816</v>
      </c>
      <c r="Q557" s="18" t="s">
        <v>570</v>
      </c>
      <c r="R557" s="18" t="s">
        <v>379</v>
      </c>
      <c r="S557" s="19">
        <v>4.2171037000122E13</v>
      </c>
      <c r="T557" s="45" t="s">
        <v>1443</v>
      </c>
      <c r="U557" s="20"/>
      <c r="V557" s="20"/>
      <c r="W557" s="20"/>
      <c r="X557" s="20"/>
      <c r="Y557" s="20"/>
      <c r="Z557" s="20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</row>
    <row r="558" ht="17.25" customHeight="1">
      <c r="A558" s="8" t="s">
        <v>1824</v>
      </c>
      <c r="B558" s="9">
        <v>45909.0</v>
      </c>
      <c r="C558" s="68" t="s">
        <v>20</v>
      </c>
      <c r="D558" s="69" t="s">
        <v>768</v>
      </c>
      <c r="E558" s="12" t="s">
        <v>22</v>
      </c>
      <c r="F558" s="13" t="s">
        <v>1266</v>
      </c>
      <c r="G558" s="14">
        <v>3000.0</v>
      </c>
      <c r="H558" s="15"/>
      <c r="I558" s="14"/>
      <c r="J558" s="15"/>
      <c r="K558" s="14"/>
      <c r="L558" s="14">
        <v>900.0</v>
      </c>
      <c r="M558" s="14"/>
      <c r="N558" s="16">
        <v>900.0</v>
      </c>
      <c r="O558" s="3">
        <f t="shared" si="4"/>
        <v>0</v>
      </c>
      <c r="P558" s="56" t="s">
        <v>1834</v>
      </c>
      <c r="Q558" s="18" t="s">
        <v>446</v>
      </c>
      <c r="R558" s="18" t="s">
        <v>379</v>
      </c>
      <c r="S558" s="19" t="s">
        <v>769</v>
      </c>
      <c r="T558" s="45" t="s">
        <v>1560</v>
      </c>
      <c r="U558" s="20"/>
      <c r="V558" s="20"/>
      <c r="W558" s="20"/>
      <c r="X558" s="20"/>
      <c r="Y558" s="20"/>
      <c r="Z558" s="20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</row>
    <row r="559" ht="17.25" customHeight="1">
      <c r="A559" s="8" t="s">
        <v>1824</v>
      </c>
      <c r="B559" s="9">
        <v>45911.0</v>
      </c>
      <c r="C559" s="68" t="s">
        <v>20</v>
      </c>
      <c r="D559" s="69" t="s">
        <v>388</v>
      </c>
      <c r="E559" s="12" t="s">
        <v>22</v>
      </c>
      <c r="F559" s="13" t="s">
        <v>1266</v>
      </c>
      <c r="G559" s="14">
        <v>2700.0</v>
      </c>
      <c r="H559" s="15"/>
      <c r="I559" s="14"/>
      <c r="J559" s="15"/>
      <c r="K559" s="14"/>
      <c r="L559" s="14">
        <v>1200.0</v>
      </c>
      <c r="M559" s="14"/>
      <c r="N559" s="16">
        <v>1200.0</v>
      </c>
      <c r="O559" s="3">
        <f t="shared" si="4"/>
        <v>0</v>
      </c>
      <c r="P559" s="56" t="s">
        <v>1816</v>
      </c>
      <c r="Q559" s="18" t="s">
        <v>61</v>
      </c>
      <c r="R559" s="18" t="s">
        <v>379</v>
      </c>
      <c r="S559" s="19" t="s">
        <v>389</v>
      </c>
      <c r="T559" s="45" t="s">
        <v>1425</v>
      </c>
      <c r="U559" s="20"/>
      <c r="V559" s="20"/>
      <c r="W559" s="20"/>
      <c r="X559" s="20"/>
      <c r="Y559" s="20"/>
      <c r="Z559" s="20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</row>
    <row r="560" ht="17.25" customHeight="1">
      <c r="A560" s="8" t="s">
        <v>1824</v>
      </c>
      <c r="B560" s="9">
        <v>45917.0</v>
      </c>
      <c r="C560" s="68" t="s">
        <v>20</v>
      </c>
      <c r="D560" s="69" t="s">
        <v>1276</v>
      </c>
      <c r="E560" s="12" t="s">
        <v>367</v>
      </c>
      <c r="F560" s="13" t="s">
        <v>1818</v>
      </c>
      <c r="G560" s="14">
        <v>1100.0</v>
      </c>
      <c r="H560" s="15"/>
      <c r="I560" s="14"/>
      <c r="J560" s="15"/>
      <c r="K560" s="14"/>
      <c r="L560" s="14">
        <v>480.0</v>
      </c>
      <c r="M560" s="14"/>
      <c r="N560" s="16"/>
      <c r="O560" s="3">
        <f t="shared" si="4"/>
        <v>480</v>
      </c>
      <c r="P560" s="56"/>
      <c r="Q560" s="18" t="s">
        <v>406</v>
      </c>
      <c r="R560" s="18" t="s">
        <v>61</v>
      </c>
      <c r="S560" s="19" t="s">
        <v>1277</v>
      </c>
      <c r="T560" s="45" t="s">
        <v>1761</v>
      </c>
      <c r="U560" s="20"/>
      <c r="V560" s="20"/>
      <c r="W560" s="20"/>
      <c r="X560" s="20"/>
      <c r="Y560" s="20"/>
      <c r="Z560" s="20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</row>
    <row r="561" ht="17.25" customHeight="1">
      <c r="A561" s="8" t="s">
        <v>1824</v>
      </c>
      <c r="B561" s="9">
        <v>45918.0</v>
      </c>
      <c r="C561" s="68" t="s">
        <v>20</v>
      </c>
      <c r="D561" s="69" t="s">
        <v>1109</v>
      </c>
      <c r="E561" s="12" t="s">
        <v>367</v>
      </c>
      <c r="F561" s="13" t="s">
        <v>1818</v>
      </c>
      <c r="G561" s="14">
        <v>1500.0</v>
      </c>
      <c r="H561" s="15"/>
      <c r="I561" s="14"/>
      <c r="J561" s="15"/>
      <c r="K561" s="14"/>
      <c r="L561" s="14">
        <v>480.0</v>
      </c>
      <c r="M561" s="14"/>
      <c r="N561" s="16"/>
      <c r="O561" s="3">
        <f t="shared" si="4"/>
        <v>480</v>
      </c>
      <c r="P561" s="56"/>
      <c r="Q561" s="18" t="s">
        <v>596</v>
      </c>
      <c r="R561" s="18" t="s">
        <v>446</v>
      </c>
      <c r="S561" s="19" t="s">
        <v>1110</v>
      </c>
      <c r="T561" s="45" t="s">
        <v>1695</v>
      </c>
      <c r="U561" s="20"/>
      <c r="V561" s="20"/>
      <c r="W561" s="20"/>
      <c r="X561" s="20"/>
      <c r="Y561" s="20"/>
      <c r="Z561" s="20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</row>
    <row r="562" ht="17.25" customHeight="1">
      <c r="A562" s="8" t="s">
        <v>1824</v>
      </c>
      <c r="B562" s="9">
        <v>45922.0</v>
      </c>
      <c r="C562" s="68" t="s">
        <v>27</v>
      </c>
      <c r="D562" s="69" t="s">
        <v>56</v>
      </c>
      <c r="E562" s="12" t="s">
        <v>22</v>
      </c>
      <c r="F562" s="13" t="s">
        <v>1266</v>
      </c>
      <c r="G562" s="14"/>
      <c r="H562" s="15"/>
      <c r="I562" s="14"/>
      <c r="J562" s="15"/>
      <c r="K562" s="14"/>
      <c r="L562" s="14">
        <v>1400.0</v>
      </c>
      <c r="M562" s="14"/>
      <c r="N562" s="16">
        <v>1400.0</v>
      </c>
      <c r="O562" s="3">
        <f t="shared" si="4"/>
        <v>0</v>
      </c>
      <c r="P562" s="56" t="s">
        <v>1819</v>
      </c>
      <c r="Q562" s="18" t="s">
        <v>196</v>
      </c>
      <c r="R562" s="18" t="s">
        <v>379</v>
      </c>
      <c r="S562" s="19" t="s">
        <v>57</v>
      </c>
      <c r="T562" s="45" t="s">
        <v>1291</v>
      </c>
      <c r="U562" s="20"/>
      <c r="V562" s="20"/>
      <c r="W562" s="20"/>
      <c r="X562" s="20"/>
      <c r="Y562" s="20"/>
      <c r="Z562" s="20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</row>
    <row r="563" ht="17.25" customHeight="1">
      <c r="A563" s="8" t="s">
        <v>1824</v>
      </c>
      <c r="B563" s="9">
        <v>45925.0</v>
      </c>
      <c r="C563" s="68" t="s">
        <v>20</v>
      </c>
      <c r="D563" s="69" t="s">
        <v>1180</v>
      </c>
      <c r="E563" s="12" t="s">
        <v>22</v>
      </c>
      <c r="F563" s="13" t="s">
        <v>1818</v>
      </c>
      <c r="G563" s="14">
        <v>1100.0</v>
      </c>
      <c r="H563" s="15"/>
      <c r="I563" s="14"/>
      <c r="J563" s="15"/>
      <c r="K563" s="14"/>
      <c r="L563" s="14">
        <v>480.0</v>
      </c>
      <c r="M563" s="14"/>
      <c r="N563" s="16">
        <v>480.0</v>
      </c>
      <c r="O563" s="3">
        <f t="shared" si="4"/>
        <v>0</v>
      </c>
      <c r="P563" s="56" t="s">
        <v>1821</v>
      </c>
      <c r="Q563" s="18" t="s">
        <v>482</v>
      </c>
      <c r="R563" s="18" t="s">
        <v>379</v>
      </c>
      <c r="S563" s="19" t="s">
        <v>1181</v>
      </c>
      <c r="T563" s="45" t="s">
        <v>1726</v>
      </c>
      <c r="U563" s="20"/>
      <c r="V563" s="20"/>
      <c r="W563" s="20"/>
      <c r="X563" s="20"/>
      <c r="Y563" s="20"/>
      <c r="Z563" s="20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</row>
    <row r="564" ht="17.25" customHeight="1">
      <c r="A564" s="8" t="s">
        <v>1824</v>
      </c>
      <c r="B564" s="9">
        <v>45929.0</v>
      </c>
      <c r="C564" s="68" t="s">
        <v>20</v>
      </c>
      <c r="D564" s="69" t="s">
        <v>666</v>
      </c>
      <c r="E564" s="12" t="s">
        <v>22</v>
      </c>
      <c r="F564" s="13" t="s">
        <v>1266</v>
      </c>
      <c r="G564" s="14">
        <v>2260.0</v>
      </c>
      <c r="H564" s="15"/>
      <c r="I564" s="14"/>
      <c r="J564" s="15"/>
      <c r="K564" s="14"/>
      <c r="L564" s="14">
        <v>1200.0</v>
      </c>
      <c r="M564" s="14"/>
      <c r="N564" s="16">
        <v>1200.0</v>
      </c>
      <c r="O564" s="3">
        <f t="shared" si="4"/>
        <v>0</v>
      </c>
      <c r="P564" s="56" t="s">
        <v>1835</v>
      </c>
      <c r="Q564" s="18" t="s">
        <v>596</v>
      </c>
      <c r="R564" s="18" t="s">
        <v>379</v>
      </c>
      <c r="S564" s="19" t="s">
        <v>668</v>
      </c>
      <c r="T564" s="45" t="s">
        <v>1518</v>
      </c>
      <c r="U564" s="20"/>
      <c r="V564" s="20"/>
      <c r="W564" s="20"/>
      <c r="X564" s="20"/>
      <c r="Y564" s="20"/>
      <c r="Z564" s="20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</row>
    <row r="565" ht="17.25" customHeight="1">
      <c r="A565" s="8" t="s">
        <v>1824</v>
      </c>
      <c r="B565" s="9">
        <v>45929.0</v>
      </c>
      <c r="C565" s="68" t="s">
        <v>20</v>
      </c>
      <c r="D565" s="69" t="s">
        <v>917</v>
      </c>
      <c r="E565" s="12" t="s">
        <v>367</v>
      </c>
      <c r="F565" s="13" t="s">
        <v>1266</v>
      </c>
      <c r="G565" s="14">
        <v>2000.0</v>
      </c>
      <c r="H565" s="15"/>
      <c r="I565" s="14"/>
      <c r="J565" s="15"/>
      <c r="K565" s="14"/>
      <c r="L565" s="14">
        <v>900.0</v>
      </c>
      <c r="M565" s="14"/>
      <c r="N565" s="16">
        <v>450.0</v>
      </c>
      <c r="O565" s="3">
        <f t="shared" si="4"/>
        <v>450</v>
      </c>
      <c r="P565" s="56" t="s">
        <v>1836</v>
      </c>
      <c r="Q565" s="18" t="s">
        <v>596</v>
      </c>
      <c r="R565" s="18" t="s">
        <v>379</v>
      </c>
      <c r="S565" s="19" t="s">
        <v>919</v>
      </c>
      <c r="T565" s="45" t="s">
        <v>1621</v>
      </c>
      <c r="U565" s="20"/>
      <c r="V565" s="20"/>
      <c r="W565" s="20"/>
      <c r="X565" s="20"/>
      <c r="Y565" s="20"/>
      <c r="Z565" s="20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</row>
    <row r="566" ht="17.25" customHeight="1">
      <c r="A566" s="8" t="s">
        <v>1824</v>
      </c>
      <c r="B566" s="9">
        <v>45930.0</v>
      </c>
      <c r="C566" s="68" t="s">
        <v>20</v>
      </c>
      <c r="D566" s="69" t="s">
        <v>732</v>
      </c>
      <c r="E566" s="12" t="s">
        <v>367</v>
      </c>
      <c r="F566" s="13" t="s">
        <v>1266</v>
      </c>
      <c r="G566" s="14">
        <v>3000.0</v>
      </c>
      <c r="H566" s="15"/>
      <c r="I566" s="14"/>
      <c r="J566" s="15"/>
      <c r="K566" s="14"/>
      <c r="L566" s="14">
        <v>1400.0</v>
      </c>
      <c r="M566" s="14"/>
      <c r="N566" s="16"/>
      <c r="O566" s="3">
        <f t="shared" si="4"/>
        <v>1400</v>
      </c>
      <c r="P566" s="56"/>
      <c r="Q566" s="18" t="s">
        <v>503</v>
      </c>
      <c r="R566" s="18" t="s">
        <v>61</v>
      </c>
      <c r="S566" s="19" t="s">
        <v>734</v>
      </c>
      <c r="T566" s="45" t="s">
        <v>1545</v>
      </c>
      <c r="U566" s="20"/>
      <c r="V566" s="20"/>
      <c r="W566" s="20"/>
      <c r="X566" s="20"/>
      <c r="Y566" s="20"/>
      <c r="Z566" s="20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</row>
    <row r="567" ht="17.25" customHeight="1">
      <c r="A567" s="8" t="s">
        <v>1824</v>
      </c>
      <c r="B567" s="9">
        <v>45932.0</v>
      </c>
      <c r="C567" s="68" t="s">
        <v>27</v>
      </c>
      <c r="D567" s="69" t="s">
        <v>891</v>
      </c>
      <c r="E567" s="12" t="s">
        <v>27</v>
      </c>
      <c r="F567" s="13" t="s">
        <v>1075</v>
      </c>
      <c r="G567" s="14"/>
      <c r="H567" s="15">
        <v>1100.0</v>
      </c>
      <c r="I567" s="14"/>
      <c r="J567" s="15">
        <v>1100.0</v>
      </c>
      <c r="K567" s="14"/>
      <c r="L567" s="14"/>
      <c r="M567" s="14"/>
      <c r="N567" s="16"/>
      <c r="O567" s="3">
        <f t="shared" si="4"/>
        <v>1100</v>
      </c>
      <c r="P567" s="56"/>
      <c r="Q567" s="18" t="s">
        <v>93</v>
      </c>
      <c r="R567" s="18">
        <f>MONTH(B567)</f>
        <v>10</v>
      </c>
      <c r="S567" s="19" t="s">
        <v>892</v>
      </c>
      <c r="T567" s="45" t="s">
        <v>1610</v>
      </c>
      <c r="U567" s="20"/>
      <c r="V567" s="20"/>
      <c r="W567" s="20"/>
      <c r="X567" s="20"/>
      <c r="Y567" s="20"/>
      <c r="Z567" s="20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</row>
    <row r="568" ht="17.25" customHeight="1">
      <c r="A568" s="8" t="s">
        <v>1824</v>
      </c>
      <c r="B568" s="9">
        <v>45938.0</v>
      </c>
      <c r="C568" s="68" t="s">
        <v>20</v>
      </c>
      <c r="D568" s="69" t="s">
        <v>692</v>
      </c>
      <c r="E568" s="12" t="s">
        <v>367</v>
      </c>
      <c r="F568" s="13" t="s">
        <v>1075</v>
      </c>
      <c r="G568" s="14"/>
      <c r="H568" s="15">
        <v>1100.0</v>
      </c>
      <c r="I568" s="14"/>
      <c r="J568" s="15">
        <v>1100.0</v>
      </c>
      <c r="K568" s="14"/>
      <c r="L568" s="14"/>
      <c r="M568" s="14"/>
      <c r="N568" s="16"/>
      <c r="O568" s="3">
        <f t="shared" si="4"/>
        <v>1100</v>
      </c>
      <c r="P568" s="56"/>
      <c r="Q568" s="18" t="s">
        <v>34</v>
      </c>
      <c r="R568" s="18" t="s">
        <v>446</v>
      </c>
      <c r="S568" s="19" t="s">
        <v>693</v>
      </c>
      <c r="T568" s="45" t="s">
        <v>1527</v>
      </c>
      <c r="U568" s="20"/>
      <c r="V568" s="20"/>
      <c r="W568" s="20"/>
      <c r="X568" s="20"/>
      <c r="Y568" s="20"/>
      <c r="Z568" s="20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</row>
    <row r="569" ht="17.25" customHeight="1">
      <c r="A569" s="8" t="s">
        <v>1824</v>
      </c>
      <c r="B569" s="9">
        <v>45951.0</v>
      </c>
      <c r="C569" s="68" t="s">
        <v>20</v>
      </c>
      <c r="D569" s="69" t="s">
        <v>737</v>
      </c>
      <c r="E569" s="12" t="s">
        <v>367</v>
      </c>
      <c r="F569" s="13" t="s">
        <v>1075</v>
      </c>
      <c r="G569" s="14"/>
      <c r="H569" s="15">
        <v>1100.0</v>
      </c>
      <c r="I569" s="14"/>
      <c r="J569" s="15">
        <v>1100.0</v>
      </c>
      <c r="K569" s="14"/>
      <c r="L569" s="14"/>
      <c r="M569" s="14"/>
      <c r="N569" s="16"/>
      <c r="O569" s="3">
        <f t="shared" si="4"/>
        <v>1100</v>
      </c>
      <c r="P569" s="56"/>
      <c r="Q569" s="18" t="s">
        <v>503</v>
      </c>
      <c r="R569" s="18" t="s">
        <v>446</v>
      </c>
      <c r="S569" s="19" t="s">
        <v>738</v>
      </c>
      <c r="T569" s="45" t="s">
        <v>1547</v>
      </c>
      <c r="U569" s="20"/>
      <c r="V569" s="20"/>
      <c r="W569" s="20"/>
      <c r="X569" s="20"/>
      <c r="Y569" s="20"/>
      <c r="Z569" s="20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</row>
    <row r="570" ht="17.25" customHeight="1">
      <c r="A570" s="8" t="s">
        <v>1824</v>
      </c>
      <c r="B570" s="9">
        <v>45961.0</v>
      </c>
      <c r="C570" s="68" t="s">
        <v>20</v>
      </c>
      <c r="D570" s="69" t="s">
        <v>1837</v>
      </c>
      <c r="E570" s="12" t="s">
        <v>367</v>
      </c>
      <c r="F570" s="13" t="s">
        <v>1075</v>
      </c>
      <c r="G570" s="14"/>
      <c r="H570" s="15">
        <v>1100.0</v>
      </c>
      <c r="I570" s="14"/>
      <c r="J570" s="15">
        <v>1100.0</v>
      </c>
      <c r="K570" s="14"/>
      <c r="L570" s="14"/>
      <c r="M570" s="14">
        <v>410.0</v>
      </c>
      <c r="N570" s="16"/>
      <c r="O570" s="3">
        <f t="shared" si="4"/>
        <v>1510</v>
      </c>
      <c r="P570" s="56"/>
      <c r="Q570" s="18" t="s">
        <v>596</v>
      </c>
      <c r="R570" s="18" t="s">
        <v>446</v>
      </c>
      <c r="S570" s="19" t="s">
        <v>967</v>
      </c>
      <c r="T570" s="45" t="s">
        <v>1642</v>
      </c>
      <c r="U570" s="20"/>
      <c r="V570" s="20"/>
      <c r="W570" s="20"/>
      <c r="X570" s="20"/>
      <c r="Y570" s="20"/>
      <c r="Z570" s="20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</row>
    <row r="571" ht="17.25" customHeight="1">
      <c r="A571" s="8" t="s">
        <v>1824</v>
      </c>
      <c r="B571" s="9">
        <v>45933.0</v>
      </c>
      <c r="C571" s="68" t="s">
        <v>20</v>
      </c>
      <c r="D571" s="69" t="s">
        <v>1838</v>
      </c>
      <c r="E571" s="12" t="s">
        <v>367</v>
      </c>
      <c r="F571" s="13" t="s">
        <v>610</v>
      </c>
      <c r="G571" s="14">
        <v>750.0</v>
      </c>
      <c r="H571" s="15"/>
      <c r="I571" s="14"/>
      <c r="J571" s="15"/>
      <c r="K571" s="14"/>
      <c r="L571" s="14"/>
      <c r="M571" s="14">
        <v>750.0</v>
      </c>
      <c r="N571" s="16"/>
      <c r="O571" s="3">
        <f t="shared" si="4"/>
        <v>750</v>
      </c>
      <c r="P571" s="56"/>
      <c r="Q571" s="18" t="s">
        <v>93</v>
      </c>
      <c r="R571" s="18" t="s">
        <v>446</v>
      </c>
      <c r="S571" s="19" t="s">
        <v>1839</v>
      </c>
      <c r="T571" s="45" t="s">
        <v>1840</v>
      </c>
      <c r="U571" s="20"/>
      <c r="V571" s="20"/>
      <c r="W571" s="20"/>
      <c r="X571" s="20"/>
      <c r="Y571" s="20"/>
      <c r="Z571" s="20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</row>
    <row r="572" ht="17.25" customHeight="1">
      <c r="A572" s="8" t="s">
        <v>1824</v>
      </c>
      <c r="B572" s="9">
        <v>44160.0</v>
      </c>
      <c r="C572" s="68" t="s">
        <v>20</v>
      </c>
      <c r="D572" s="69" t="s">
        <v>314</v>
      </c>
      <c r="E572" s="12" t="s">
        <v>367</v>
      </c>
      <c r="F572" s="13" t="s">
        <v>1818</v>
      </c>
      <c r="G572" s="14">
        <v>1500.0</v>
      </c>
      <c r="H572" s="15"/>
      <c r="I572" s="14"/>
      <c r="J572" s="15"/>
      <c r="K572" s="14"/>
      <c r="L572" s="14">
        <v>980.0</v>
      </c>
      <c r="M572" s="14"/>
      <c r="N572" s="16"/>
      <c r="O572" s="3">
        <f t="shared" si="4"/>
        <v>980</v>
      </c>
      <c r="P572" s="56"/>
      <c r="Q572" s="18" t="s">
        <v>510</v>
      </c>
      <c r="R572" s="18" t="s">
        <v>61</v>
      </c>
      <c r="S572" s="19" t="s">
        <v>315</v>
      </c>
      <c r="T572" s="45" t="s">
        <v>1407</v>
      </c>
      <c r="U572" s="20"/>
      <c r="V572" s="20"/>
      <c r="W572" s="20"/>
      <c r="X572" s="20"/>
      <c r="Y572" s="20"/>
      <c r="Z572" s="20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</row>
    <row r="573" ht="17.25" customHeight="1">
      <c r="A573" s="8" t="s">
        <v>1824</v>
      </c>
      <c r="B573" s="9">
        <v>45936.0</v>
      </c>
      <c r="C573" s="68" t="s">
        <v>20</v>
      </c>
      <c r="D573" s="69" t="s">
        <v>1232</v>
      </c>
      <c r="E573" s="12" t="s">
        <v>22</v>
      </c>
      <c r="F573" s="13" t="s">
        <v>1266</v>
      </c>
      <c r="G573" s="14">
        <v>2700.0</v>
      </c>
      <c r="H573" s="15"/>
      <c r="I573" s="14"/>
      <c r="J573" s="15"/>
      <c r="K573" s="14"/>
      <c r="L573" s="14">
        <v>900.0</v>
      </c>
      <c r="M573" s="14"/>
      <c r="N573" s="16">
        <v>900.0</v>
      </c>
      <c r="O573" s="3">
        <f t="shared" si="4"/>
        <v>0</v>
      </c>
      <c r="P573" s="56" t="s">
        <v>1841</v>
      </c>
      <c r="Q573" s="18" t="s">
        <v>101</v>
      </c>
      <c r="R573" s="18" t="s">
        <v>446</v>
      </c>
      <c r="S573" s="19" t="s">
        <v>1233</v>
      </c>
      <c r="T573" s="45" t="s">
        <v>1742</v>
      </c>
      <c r="U573" s="20"/>
      <c r="V573" s="20"/>
      <c r="W573" s="20"/>
      <c r="X573" s="20"/>
      <c r="Y573" s="20"/>
      <c r="Z573" s="20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</row>
    <row r="574" ht="17.25" customHeight="1">
      <c r="A574" s="8" t="s">
        <v>1824</v>
      </c>
      <c r="B574" s="9">
        <v>45940.0</v>
      </c>
      <c r="C574" s="68" t="s">
        <v>20</v>
      </c>
      <c r="D574" s="69" t="s">
        <v>737</v>
      </c>
      <c r="E574" s="12" t="s">
        <v>367</v>
      </c>
      <c r="F574" s="13" t="s">
        <v>1266</v>
      </c>
      <c r="G574" s="14">
        <v>1400.0</v>
      </c>
      <c r="H574" s="15"/>
      <c r="I574" s="14"/>
      <c r="J574" s="15"/>
      <c r="K574" s="14"/>
      <c r="L574" s="14">
        <v>1400.0</v>
      </c>
      <c r="M574" s="14"/>
      <c r="N574" s="16"/>
      <c r="O574" s="3">
        <f t="shared" si="4"/>
        <v>1400</v>
      </c>
      <c r="P574" s="56"/>
      <c r="Q574" s="18" t="s">
        <v>667</v>
      </c>
      <c r="R574" s="18" t="s">
        <v>61</v>
      </c>
      <c r="S574" s="19" t="s">
        <v>738</v>
      </c>
      <c r="T574" s="45" t="s">
        <v>1547</v>
      </c>
      <c r="U574" s="20"/>
      <c r="V574" s="20"/>
      <c r="W574" s="20"/>
      <c r="X574" s="20"/>
      <c r="Y574" s="20"/>
      <c r="Z574" s="20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</row>
    <row r="575" ht="17.25" customHeight="1">
      <c r="A575" s="8" t="s">
        <v>1824</v>
      </c>
      <c r="B575" s="9">
        <v>45951.0</v>
      </c>
      <c r="C575" s="68" t="s">
        <v>20</v>
      </c>
      <c r="D575" s="69" t="s">
        <v>1191</v>
      </c>
      <c r="E575" s="12" t="s">
        <v>22</v>
      </c>
      <c r="F575" s="13" t="s">
        <v>1266</v>
      </c>
      <c r="G575" s="14">
        <v>4500.0</v>
      </c>
      <c r="H575" s="15"/>
      <c r="I575" s="14"/>
      <c r="J575" s="15"/>
      <c r="K575" s="14"/>
      <c r="L575" s="14">
        <v>1400.0</v>
      </c>
      <c r="M575" s="14"/>
      <c r="N575" s="16">
        <v>1400.0</v>
      </c>
      <c r="O575" s="3">
        <f t="shared" si="4"/>
        <v>0</v>
      </c>
      <c r="P575" s="56" t="s">
        <v>1841</v>
      </c>
      <c r="Q575" s="18" t="s">
        <v>406</v>
      </c>
      <c r="R575" s="18" t="s">
        <v>446</v>
      </c>
      <c r="S575" s="19" t="s">
        <v>1192</v>
      </c>
      <c r="T575" s="45" t="s">
        <v>1730</v>
      </c>
      <c r="U575" s="20"/>
      <c r="V575" s="20"/>
      <c r="W575" s="20"/>
      <c r="X575" s="20"/>
      <c r="Y575" s="20"/>
      <c r="Z575" s="20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</row>
    <row r="576" ht="17.25" customHeight="1">
      <c r="A576" s="8" t="s">
        <v>1824</v>
      </c>
      <c r="B576" s="9">
        <v>45952.0</v>
      </c>
      <c r="C576" s="68" t="s">
        <v>121</v>
      </c>
      <c r="D576" s="69" t="s">
        <v>1091</v>
      </c>
      <c r="E576" s="12" t="s">
        <v>22</v>
      </c>
      <c r="F576" s="13" t="s">
        <v>1266</v>
      </c>
      <c r="G576" s="14">
        <v>1500.0</v>
      </c>
      <c r="H576" s="15"/>
      <c r="I576" s="14"/>
      <c r="J576" s="15"/>
      <c r="K576" s="14"/>
      <c r="L576" s="14">
        <v>1900.0</v>
      </c>
      <c r="M576" s="14"/>
      <c r="N576" s="16">
        <v>1900.0</v>
      </c>
      <c r="O576" s="3">
        <f t="shared" si="4"/>
        <v>0</v>
      </c>
      <c r="P576" s="56" t="s">
        <v>1841</v>
      </c>
      <c r="Q576" s="18" t="s">
        <v>647</v>
      </c>
      <c r="R576" s="18" t="s">
        <v>446</v>
      </c>
      <c r="S576" s="19" t="s">
        <v>1092</v>
      </c>
      <c r="T576" s="45" t="s">
        <v>1687</v>
      </c>
      <c r="U576" s="20"/>
      <c r="V576" s="20"/>
      <c r="W576" s="20"/>
      <c r="X576" s="20"/>
      <c r="Y576" s="20"/>
      <c r="Z576" s="20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</row>
    <row r="577" ht="17.25" customHeight="1">
      <c r="A577" s="8" t="s">
        <v>1824</v>
      </c>
      <c r="B577" s="9">
        <v>45952.0</v>
      </c>
      <c r="C577" s="68" t="s">
        <v>20</v>
      </c>
      <c r="D577" s="69" t="s">
        <v>1048</v>
      </c>
      <c r="E577" s="12" t="s">
        <v>22</v>
      </c>
      <c r="F577" s="13" t="s">
        <v>1266</v>
      </c>
      <c r="G577" s="14">
        <v>2700.0</v>
      </c>
      <c r="H577" s="15"/>
      <c r="I577" s="14"/>
      <c r="J577" s="15"/>
      <c r="K577" s="14"/>
      <c r="L577" s="14">
        <v>900.0</v>
      </c>
      <c r="M577" s="14"/>
      <c r="N577" s="16">
        <v>900.0</v>
      </c>
      <c r="O577" s="3">
        <f t="shared" si="4"/>
        <v>0</v>
      </c>
      <c r="P577" s="56" t="s">
        <v>1841</v>
      </c>
      <c r="Q577" s="18" t="s">
        <v>196</v>
      </c>
      <c r="R577" s="18" t="s">
        <v>446</v>
      </c>
      <c r="S577" s="19" t="s">
        <v>1049</v>
      </c>
      <c r="T577" s="45" t="s">
        <v>1671</v>
      </c>
      <c r="U577" s="20"/>
      <c r="V577" s="20"/>
      <c r="W577" s="20"/>
      <c r="X577" s="20"/>
      <c r="Y577" s="20"/>
      <c r="Z577" s="20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</row>
    <row r="578" ht="17.25" customHeight="1">
      <c r="A578" s="8" t="s">
        <v>1824</v>
      </c>
      <c r="B578" s="9">
        <v>45954.0</v>
      </c>
      <c r="C578" s="68" t="s">
        <v>27</v>
      </c>
      <c r="D578" s="69" t="s">
        <v>1842</v>
      </c>
      <c r="E578" s="12" t="s">
        <v>367</v>
      </c>
      <c r="F578" s="13" t="s">
        <v>1266</v>
      </c>
      <c r="G578" s="14">
        <v>2250.0</v>
      </c>
      <c r="H578" s="15"/>
      <c r="I578" s="14"/>
      <c r="J578" s="15"/>
      <c r="K578" s="14"/>
      <c r="L578" s="14">
        <v>2700.0</v>
      </c>
      <c r="M578" s="14"/>
      <c r="N578" s="16">
        <v>1350.0</v>
      </c>
      <c r="O578" s="3">
        <f t="shared" si="4"/>
        <v>1350</v>
      </c>
      <c r="P578" s="56" t="s">
        <v>1843</v>
      </c>
      <c r="Q578" s="18" t="s">
        <v>503</v>
      </c>
      <c r="R578" s="18" t="s">
        <v>446</v>
      </c>
      <c r="S578" s="19" t="s">
        <v>295</v>
      </c>
      <c r="T578" s="45" t="s">
        <v>1401</v>
      </c>
      <c r="U578" s="20"/>
      <c r="V578" s="20"/>
      <c r="W578" s="20"/>
      <c r="X578" s="20"/>
      <c r="Y578" s="20"/>
      <c r="Z578" s="20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</row>
    <row r="579" ht="17.25" customHeight="1">
      <c r="A579" s="8" t="s">
        <v>1824</v>
      </c>
      <c r="B579" s="9">
        <v>45954.0</v>
      </c>
      <c r="C579" s="68" t="s">
        <v>27</v>
      </c>
      <c r="D579" s="69" t="s">
        <v>990</v>
      </c>
      <c r="E579" s="12" t="s">
        <v>22</v>
      </c>
      <c r="F579" s="13" t="s">
        <v>1266</v>
      </c>
      <c r="G579" s="14">
        <v>2250.0</v>
      </c>
      <c r="H579" s="15"/>
      <c r="I579" s="14"/>
      <c r="J579" s="15"/>
      <c r="K579" s="14"/>
      <c r="L579" s="14">
        <v>900.0</v>
      </c>
      <c r="M579" s="14"/>
      <c r="N579" s="16">
        <v>900.0</v>
      </c>
      <c r="O579" s="3">
        <f t="shared" si="4"/>
        <v>0</v>
      </c>
      <c r="P579" s="56" t="s">
        <v>1841</v>
      </c>
      <c r="Q579" s="18" t="s">
        <v>503</v>
      </c>
      <c r="R579" s="18" t="s">
        <v>446</v>
      </c>
      <c r="S579" s="19" t="s">
        <v>991</v>
      </c>
      <c r="T579" s="45" t="s">
        <v>1649</v>
      </c>
      <c r="U579" s="20"/>
      <c r="V579" s="20"/>
      <c r="W579" s="20"/>
      <c r="X579" s="20"/>
      <c r="Y579" s="20"/>
      <c r="Z579" s="20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</row>
    <row r="580" ht="17.25" customHeight="1">
      <c r="A580" s="8" t="s">
        <v>1824</v>
      </c>
      <c r="B580" s="9">
        <v>45954.0</v>
      </c>
      <c r="C580" s="68" t="s">
        <v>27</v>
      </c>
      <c r="D580" s="69" t="s">
        <v>1157</v>
      </c>
      <c r="E580" s="12" t="s">
        <v>22</v>
      </c>
      <c r="F580" s="13" t="s">
        <v>1266</v>
      </c>
      <c r="G580" s="14">
        <v>2250.0</v>
      </c>
      <c r="H580" s="15"/>
      <c r="I580" s="14"/>
      <c r="J580" s="15"/>
      <c r="K580" s="14"/>
      <c r="L580" s="14">
        <v>900.0</v>
      </c>
      <c r="M580" s="14"/>
      <c r="N580" s="16">
        <v>900.0</v>
      </c>
      <c r="O580" s="3">
        <f t="shared" si="4"/>
        <v>0</v>
      </c>
      <c r="P580" s="56" t="s">
        <v>1841</v>
      </c>
      <c r="Q580" s="18" t="s">
        <v>503</v>
      </c>
      <c r="R580" s="18" t="s">
        <v>446</v>
      </c>
      <c r="S580" s="19" t="s">
        <v>1158</v>
      </c>
      <c r="T580" s="45" t="s">
        <v>1715</v>
      </c>
      <c r="U580" s="20"/>
      <c r="V580" s="20"/>
      <c r="W580" s="20"/>
      <c r="X580" s="20"/>
      <c r="Y580" s="20"/>
      <c r="Z580" s="20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</row>
    <row r="581" ht="17.25" customHeight="1">
      <c r="A581" s="8" t="s">
        <v>1824</v>
      </c>
      <c r="B581" s="9">
        <v>45954.0</v>
      </c>
      <c r="C581" s="68" t="s">
        <v>20</v>
      </c>
      <c r="D581" s="69" t="s">
        <v>1200</v>
      </c>
      <c r="E581" s="12" t="s">
        <v>22</v>
      </c>
      <c r="F581" s="13" t="s">
        <v>1266</v>
      </c>
      <c r="G581" s="14">
        <v>2160.0</v>
      </c>
      <c r="H581" s="15"/>
      <c r="I581" s="14"/>
      <c r="J581" s="15"/>
      <c r="K581" s="14"/>
      <c r="L581" s="14">
        <v>2100.0</v>
      </c>
      <c r="M581" s="14"/>
      <c r="N581" s="16">
        <f>1600+500</f>
        <v>2100</v>
      </c>
      <c r="O581" s="3">
        <f t="shared" si="4"/>
        <v>0</v>
      </c>
      <c r="P581" s="56" t="s">
        <v>1844</v>
      </c>
      <c r="Q581" s="18" t="s">
        <v>733</v>
      </c>
      <c r="R581" s="18" t="s">
        <v>101</v>
      </c>
      <c r="S581" s="19" t="s">
        <v>1201</v>
      </c>
      <c r="T581" s="45" t="s">
        <v>1734</v>
      </c>
      <c r="U581" s="20"/>
      <c r="V581" s="20"/>
      <c r="W581" s="20"/>
      <c r="X581" s="20"/>
      <c r="Y581" s="20"/>
      <c r="Z581" s="20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</row>
    <row r="582" ht="17.25" customHeight="1">
      <c r="A582" s="8" t="s">
        <v>1824</v>
      </c>
      <c r="B582" s="9">
        <v>45960.0</v>
      </c>
      <c r="C582" s="68" t="s">
        <v>27</v>
      </c>
      <c r="D582" s="69" t="s">
        <v>185</v>
      </c>
      <c r="E582" s="12" t="s">
        <v>22</v>
      </c>
      <c r="F582" s="13" t="s">
        <v>1266</v>
      </c>
      <c r="G582" s="14">
        <v>2100.0</v>
      </c>
      <c r="H582" s="15"/>
      <c r="I582" s="14"/>
      <c r="J582" s="15"/>
      <c r="K582" s="14"/>
      <c r="L582" s="14">
        <v>1400.0</v>
      </c>
      <c r="M582" s="14"/>
      <c r="N582" s="16">
        <v>1400.0</v>
      </c>
      <c r="O582" s="3">
        <f t="shared" si="4"/>
        <v>0</v>
      </c>
      <c r="P582" s="56" t="s">
        <v>1841</v>
      </c>
      <c r="Q582" s="18" t="s">
        <v>52</v>
      </c>
      <c r="R582" s="18" t="s">
        <v>446</v>
      </c>
      <c r="S582" s="19" t="s">
        <v>186</v>
      </c>
      <c r="T582" s="45" t="s">
        <v>1347</v>
      </c>
      <c r="U582" s="20"/>
      <c r="V582" s="20"/>
      <c r="W582" s="20"/>
      <c r="X582" s="20"/>
      <c r="Y582" s="20"/>
      <c r="Z582" s="20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</row>
    <row r="583" ht="17.25" customHeight="1">
      <c r="A583" s="8" t="s">
        <v>1824</v>
      </c>
      <c r="B583" s="9">
        <v>45960.0</v>
      </c>
      <c r="C583" s="68" t="s">
        <v>1079</v>
      </c>
      <c r="D583" s="69" t="s">
        <v>1080</v>
      </c>
      <c r="E583" s="12" t="s">
        <v>22</v>
      </c>
      <c r="F583" s="13" t="s">
        <v>1266</v>
      </c>
      <c r="G583" s="14">
        <v>3000.0</v>
      </c>
      <c r="H583" s="15"/>
      <c r="I583" s="14"/>
      <c r="J583" s="15"/>
      <c r="K583" s="14"/>
      <c r="L583" s="14">
        <v>1400.0</v>
      </c>
      <c r="M583" s="14"/>
      <c r="N583" s="16">
        <v>1400.0</v>
      </c>
      <c r="O583" s="3">
        <f t="shared" si="4"/>
        <v>0</v>
      </c>
      <c r="P583" s="56" t="s">
        <v>1841</v>
      </c>
      <c r="Q583" s="18" t="s">
        <v>52</v>
      </c>
      <c r="R583" s="18" t="s">
        <v>446</v>
      </c>
      <c r="S583" s="19" t="s">
        <v>1081</v>
      </c>
      <c r="T583" s="45" t="s">
        <v>1683</v>
      </c>
      <c r="U583" s="20"/>
      <c r="V583" s="20"/>
      <c r="W583" s="20"/>
      <c r="X583" s="20"/>
      <c r="Y583" s="20"/>
      <c r="Z583" s="20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</row>
    <row r="584" ht="17.25" customHeight="1">
      <c r="A584" s="8" t="s">
        <v>1824</v>
      </c>
      <c r="B584" s="9">
        <v>45960.0</v>
      </c>
      <c r="C584" s="68" t="s">
        <v>20</v>
      </c>
      <c r="D584" s="69" t="s">
        <v>58</v>
      </c>
      <c r="E584" s="12" t="s">
        <v>22</v>
      </c>
      <c r="F584" s="13" t="s">
        <v>1266</v>
      </c>
      <c r="G584" s="14">
        <v>1600.0</v>
      </c>
      <c r="H584" s="15"/>
      <c r="I584" s="14"/>
      <c r="J584" s="15"/>
      <c r="K584" s="14"/>
      <c r="L584" s="14">
        <v>420.0</v>
      </c>
      <c r="M584" s="14"/>
      <c r="N584" s="16">
        <v>420.0</v>
      </c>
      <c r="O584" s="3">
        <f t="shared" si="4"/>
        <v>0</v>
      </c>
      <c r="P584" s="56" t="s">
        <v>1841</v>
      </c>
      <c r="Q584" s="18" t="s">
        <v>52</v>
      </c>
      <c r="R584" s="18" t="s">
        <v>446</v>
      </c>
      <c r="S584" s="19" t="s">
        <v>59</v>
      </c>
      <c r="T584" s="45" t="s">
        <v>1292</v>
      </c>
      <c r="U584" s="20"/>
      <c r="V584" s="20"/>
      <c r="W584" s="20"/>
      <c r="X584" s="20"/>
      <c r="Y584" s="20"/>
      <c r="Z584" s="20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</row>
    <row r="585" ht="17.25" customHeight="1">
      <c r="A585" s="8" t="s">
        <v>1824</v>
      </c>
      <c r="B585" s="9">
        <v>45960.0</v>
      </c>
      <c r="C585" s="68" t="s">
        <v>20</v>
      </c>
      <c r="D585" s="69" t="s">
        <v>58</v>
      </c>
      <c r="E585" s="12" t="s">
        <v>22</v>
      </c>
      <c r="F585" s="13" t="s">
        <v>1818</v>
      </c>
      <c r="G585" s="14">
        <v>1400.0</v>
      </c>
      <c r="H585" s="15"/>
      <c r="I585" s="14"/>
      <c r="J585" s="15"/>
      <c r="K585" s="14"/>
      <c r="L585" s="14">
        <v>980.0</v>
      </c>
      <c r="M585" s="14"/>
      <c r="N585" s="16">
        <v>980.0</v>
      </c>
      <c r="O585" s="3">
        <f t="shared" si="4"/>
        <v>0</v>
      </c>
      <c r="P585" s="56" t="s">
        <v>1841</v>
      </c>
      <c r="Q585" s="18" t="s">
        <v>52</v>
      </c>
      <c r="R585" s="18" t="s">
        <v>379</v>
      </c>
      <c r="S585" s="19" t="s">
        <v>59</v>
      </c>
      <c r="T585" s="45" t="s">
        <v>1292</v>
      </c>
      <c r="U585" s="20"/>
      <c r="V585" s="20"/>
      <c r="W585" s="20"/>
      <c r="X585" s="20"/>
      <c r="Y585" s="20"/>
      <c r="Z585" s="20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</row>
    <row r="586" ht="17.25" customHeight="1">
      <c r="A586" s="8" t="s">
        <v>1824</v>
      </c>
      <c r="B586" s="9">
        <v>45960.0</v>
      </c>
      <c r="C586" s="68" t="s">
        <v>1161</v>
      </c>
      <c r="D586" s="69" t="s">
        <v>1162</v>
      </c>
      <c r="E586" s="12" t="s">
        <v>22</v>
      </c>
      <c r="F586" s="13" t="s">
        <v>1818</v>
      </c>
      <c r="G586" s="14">
        <v>0.0</v>
      </c>
      <c r="H586" s="15"/>
      <c r="I586" s="14"/>
      <c r="J586" s="15"/>
      <c r="K586" s="14"/>
      <c r="L586" s="14">
        <v>480.0</v>
      </c>
      <c r="M586" s="14"/>
      <c r="N586" s="16">
        <v>480.0</v>
      </c>
      <c r="O586" s="3">
        <f t="shared" si="4"/>
        <v>0</v>
      </c>
      <c r="P586" s="56" t="s">
        <v>1841</v>
      </c>
      <c r="Q586" s="18" t="s">
        <v>52</v>
      </c>
      <c r="R586" s="18" t="s">
        <v>446</v>
      </c>
      <c r="S586" s="19" t="s">
        <v>1164</v>
      </c>
      <c r="T586" s="45" t="s">
        <v>1717</v>
      </c>
      <c r="U586" s="20"/>
      <c r="V586" s="20"/>
      <c r="W586" s="20"/>
      <c r="X586" s="20"/>
      <c r="Y586" s="20"/>
      <c r="Z586" s="20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</row>
    <row r="587" ht="17.25" customHeight="1">
      <c r="A587" s="8" t="s">
        <v>1824</v>
      </c>
      <c r="B587" s="9">
        <v>45960.0</v>
      </c>
      <c r="C587" s="68" t="s">
        <v>20</v>
      </c>
      <c r="D587" s="69" t="s">
        <v>616</v>
      </c>
      <c r="E587" s="12" t="s">
        <v>22</v>
      </c>
      <c r="F587" s="13" t="s">
        <v>1818</v>
      </c>
      <c r="G587" s="14">
        <v>1500.0</v>
      </c>
      <c r="H587" s="15"/>
      <c r="I587" s="14"/>
      <c r="J587" s="15"/>
      <c r="K587" s="14"/>
      <c r="L587" s="14">
        <v>480.0</v>
      </c>
      <c r="M587" s="14"/>
      <c r="N587" s="16">
        <v>480.0</v>
      </c>
      <c r="O587" s="3">
        <f t="shared" si="4"/>
        <v>0</v>
      </c>
      <c r="P587" s="56" t="s">
        <v>1841</v>
      </c>
      <c r="Q587" s="18" t="s">
        <v>52</v>
      </c>
      <c r="R587" s="18" t="s">
        <v>446</v>
      </c>
      <c r="S587" s="19" t="s">
        <v>618</v>
      </c>
      <c r="T587" s="45" t="s">
        <v>1501</v>
      </c>
      <c r="U587" s="20"/>
      <c r="V587" s="20"/>
      <c r="W587" s="20"/>
      <c r="X587" s="20"/>
      <c r="Y587" s="20"/>
      <c r="Z587" s="20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</row>
    <row r="588" ht="17.25" customHeight="1">
      <c r="A588" s="8" t="s">
        <v>1824</v>
      </c>
      <c r="B588" s="9">
        <v>45960.0</v>
      </c>
      <c r="C588" s="68" t="s">
        <v>20</v>
      </c>
      <c r="D588" s="69" t="s">
        <v>786</v>
      </c>
      <c r="E588" s="12" t="s">
        <v>22</v>
      </c>
      <c r="F588" s="13" t="s">
        <v>1266</v>
      </c>
      <c r="G588" s="14">
        <v>3000.0</v>
      </c>
      <c r="H588" s="15"/>
      <c r="I588" s="14"/>
      <c r="J588" s="15"/>
      <c r="K588" s="14"/>
      <c r="L588" s="14">
        <v>990.0</v>
      </c>
      <c r="M588" s="14"/>
      <c r="N588" s="16">
        <v>990.0</v>
      </c>
      <c r="O588" s="3">
        <f t="shared" si="4"/>
        <v>0</v>
      </c>
      <c r="P588" s="56" t="s">
        <v>1841</v>
      </c>
      <c r="Q588" s="18" t="s">
        <v>52</v>
      </c>
      <c r="R588" s="18" t="s">
        <v>446</v>
      </c>
      <c r="S588" s="19" t="s">
        <v>787</v>
      </c>
      <c r="T588" s="45" t="s">
        <v>1568</v>
      </c>
      <c r="U588" s="20"/>
      <c r="V588" s="20"/>
      <c r="W588" s="20"/>
      <c r="X588" s="20"/>
      <c r="Y588" s="20"/>
      <c r="Z588" s="20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</row>
    <row r="589" ht="17.25" customHeight="1">
      <c r="A589" s="8" t="s">
        <v>1824</v>
      </c>
      <c r="B589" s="9">
        <v>45961.0</v>
      </c>
      <c r="C589" s="68" t="s">
        <v>27</v>
      </c>
      <c r="D589" s="69" t="s">
        <v>640</v>
      </c>
      <c r="E589" s="12" t="s">
        <v>22</v>
      </c>
      <c r="F589" s="13" t="s">
        <v>1266</v>
      </c>
      <c r="G589" s="14">
        <v>2850.0</v>
      </c>
      <c r="H589" s="15"/>
      <c r="I589" s="14"/>
      <c r="J589" s="15"/>
      <c r="K589" s="14"/>
      <c r="L589" s="14">
        <v>900.0</v>
      </c>
      <c r="M589" s="14"/>
      <c r="N589" s="16">
        <v>900.0</v>
      </c>
      <c r="O589" s="3">
        <f t="shared" si="4"/>
        <v>0</v>
      </c>
      <c r="P589" s="56" t="s">
        <v>1841</v>
      </c>
      <c r="Q589" s="18" t="s">
        <v>52</v>
      </c>
      <c r="R589" s="18" t="s">
        <v>446</v>
      </c>
      <c r="S589" s="19" t="s">
        <v>641</v>
      </c>
      <c r="T589" s="45" t="s">
        <v>1509</v>
      </c>
      <c r="U589" s="20"/>
      <c r="V589" s="20"/>
      <c r="W589" s="20"/>
      <c r="X589" s="20"/>
      <c r="Y589" s="20"/>
      <c r="Z589" s="20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</row>
    <row r="590" ht="17.25" customHeight="1">
      <c r="A590" s="8" t="s">
        <v>1824</v>
      </c>
      <c r="B590" s="9">
        <v>45961.0</v>
      </c>
      <c r="C590" s="68" t="s">
        <v>20</v>
      </c>
      <c r="D590" s="69" t="s">
        <v>160</v>
      </c>
      <c r="E590" s="12" t="s">
        <v>22</v>
      </c>
      <c r="F590" s="13" t="s">
        <v>1266</v>
      </c>
      <c r="G590" s="14">
        <v>4000.0</v>
      </c>
      <c r="H590" s="15"/>
      <c r="I590" s="14"/>
      <c r="J590" s="15"/>
      <c r="K590" s="14"/>
      <c r="L590" s="14">
        <v>2000.0</v>
      </c>
      <c r="M590" s="14"/>
      <c r="N590" s="16">
        <v>2000.0</v>
      </c>
      <c r="O590" s="3">
        <f t="shared" si="4"/>
        <v>0</v>
      </c>
      <c r="P590" s="56" t="s">
        <v>1841</v>
      </c>
      <c r="Q590" s="18" t="s">
        <v>52</v>
      </c>
      <c r="R590" s="18" t="s">
        <v>446</v>
      </c>
      <c r="S590" s="19" t="s">
        <v>161</v>
      </c>
      <c r="T590" s="45" t="s">
        <v>1337</v>
      </c>
      <c r="U590" s="20"/>
      <c r="V590" s="20"/>
      <c r="W590" s="20"/>
      <c r="X590" s="20"/>
      <c r="Y590" s="20"/>
      <c r="Z590" s="20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</row>
    <row r="591" ht="17.25" customHeight="1">
      <c r="A591" s="8" t="s">
        <v>1824</v>
      </c>
      <c r="B591" s="9">
        <v>45961.0</v>
      </c>
      <c r="C591" s="68" t="s">
        <v>20</v>
      </c>
      <c r="D591" s="69" t="s">
        <v>122</v>
      </c>
      <c r="E591" s="12" t="s">
        <v>22</v>
      </c>
      <c r="F591" s="13" t="s">
        <v>1266</v>
      </c>
      <c r="G591" s="14">
        <v>3000.0</v>
      </c>
      <c r="H591" s="15"/>
      <c r="I591" s="14"/>
      <c r="J591" s="15"/>
      <c r="K591" s="14"/>
      <c r="L591" s="14">
        <v>900.0</v>
      </c>
      <c r="M591" s="14"/>
      <c r="N591" s="16">
        <v>900.0</v>
      </c>
      <c r="O591" s="3">
        <f t="shared" si="4"/>
        <v>0</v>
      </c>
      <c r="P591" s="56" t="s">
        <v>1841</v>
      </c>
      <c r="Q591" s="18" t="s">
        <v>52</v>
      </c>
      <c r="R591" s="18" t="s">
        <v>446</v>
      </c>
      <c r="S591" s="19" t="s">
        <v>123</v>
      </c>
      <c r="T591" s="45" t="s">
        <v>1320</v>
      </c>
      <c r="U591" s="20"/>
      <c r="V591" s="20"/>
      <c r="W591" s="20"/>
      <c r="X591" s="20"/>
      <c r="Y591" s="20"/>
      <c r="Z591" s="20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</row>
    <row r="592" ht="17.25" customHeight="1">
      <c r="A592" s="8" t="s">
        <v>1824</v>
      </c>
      <c r="B592" s="9">
        <v>45961.0</v>
      </c>
      <c r="C592" s="68" t="s">
        <v>20</v>
      </c>
      <c r="D592" s="69" t="s">
        <v>1229</v>
      </c>
      <c r="E592" s="12" t="s">
        <v>22</v>
      </c>
      <c r="F592" s="13" t="s">
        <v>1266</v>
      </c>
      <c r="G592" s="14">
        <v>0.0</v>
      </c>
      <c r="H592" s="15"/>
      <c r="I592" s="14"/>
      <c r="J592" s="15"/>
      <c r="K592" s="14"/>
      <c r="L592" s="14">
        <v>900.0</v>
      </c>
      <c r="M592" s="14"/>
      <c r="N592" s="16">
        <v>900.0</v>
      </c>
      <c r="O592" s="3">
        <f t="shared" si="4"/>
        <v>0</v>
      </c>
      <c r="P592" s="56" t="s">
        <v>1841</v>
      </c>
      <c r="Q592" s="18" t="s">
        <v>52</v>
      </c>
      <c r="R592" s="18" t="s">
        <v>446</v>
      </c>
      <c r="S592" s="19" t="s">
        <v>1231</v>
      </c>
      <c r="T592" s="45" t="s">
        <v>1741</v>
      </c>
      <c r="U592" s="20"/>
      <c r="V592" s="20"/>
      <c r="W592" s="20"/>
      <c r="X592" s="20"/>
      <c r="Y592" s="20"/>
      <c r="Z592" s="20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</row>
    <row r="593" ht="17.25" customHeight="1">
      <c r="A593" s="8" t="s">
        <v>1824</v>
      </c>
      <c r="B593" s="9">
        <v>43160.0</v>
      </c>
      <c r="C593" s="68" t="s">
        <v>20</v>
      </c>
      <c r="D593" s="69" t="s">
        <v>58</v>
      </c>
      <c r="E593" s="12" t="s">
        <v>367</v>
      </c>
      <c r="F593" s="13" t="s">
        <v>23</v>
      </c>
      <c r="G593" s="14"/>
      <c r="H593" s="15">
        <v>1179.0</v>
      </c>
      <c r="I593" s="14"/>
      <c r="J593" s="15">
        <v>1179.0</v>
      </c>
      <c r="K593" s="14"/>
      <c r="L593" s="14"/>
      <c r="M593" s="14">
        <v>359.0</v>
      </c>
      <c r="N593" s="16"/>
      <c r="O593" s="3">
        <f t="shared" si="4"/>
        <v>1538</v>
      </c>
      <c r="P593" s="56"/>
      <c r="Q593" s="18" t="s">
        <v>34</v>
      </c>
      <c r="R593" s="18" t="s">
        <v>25</v>
      </c>
      <c r="S593" s="19" t="s">
        <v>59</v>
      </c>
      <c r="T593" s="45" t="s">
        <v>1292</v>
      </c>
      <c r="U593" s="20"/>
      <c r="V593" s="20"/>
      <c r="W593" s="20"/>
      <c r="X593" s="20"/>
      <c r="Y593" s="20"/>
      <c r="Z593" s="20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</row>
    <row r="594" ht="17.25" customHeight="1">
      <c r="A594" s="8" t="s">
        <v>1824</v>
      </c>
      <c r="B594" s="9">
        <v>44536.0</v>
      </c>
      <c r="C594" s="68" t="s">
        <v>20</v>
      </c>
      <c r="D594" s="69" t="s">
        <v>538</v>
      </c>
      <c r="E594" s="12" t="s">
        <v>367</v>
      </c>
      <c r="F594" s="13" t="s">
        <v>453</v>
      </c>
      <c r="G594" s="14"/>
      <c r="H594" s="15">
        <v>1178.4299999999998</v>
      </c>
      <c r="I594" s="14">
        <v>77.0</v>
      </c>
      <c r="J594" s="15">
        <v>1255.4299999999998</v>
      </c>
      <c r="K594" s="14"/>
      <c r="L594" s="14"/>
      <c r="M594" s="14"/>
      <c r="N594" s="16"/>
      <c r="O594" s="3">
        <f t="shared" si="4"/>
        <v>1255.43</v>
      </c>
      <c r="P594" s="56"/>
      <c r="Q594" s="18" t="s">
        <v>476</v>
      </c>
      <c r="R594" s="18" t="s">
        <v>213</v>
      </c>
      <c r="S594" s="19" t="s">
        <v>539</v>
      </c>
      <c r="T594" s="45" t="s">
        <v>1798</v>
      </c>
      <c r="U594" s="20"/>
      <c r="V594" s="20"/>
      <c r="W594" s="20"/>
      <c r="X594" s="20"/>
      <c r="Y594" s="20"/>
      <c r="Z594" s="20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</row>
    <row r="595" ht="17.25" customHeight="1">
      <c r="A595" s="8" t="s">
        <v>1824</v>
      </c>
      <c r="B595" s="9">
        <v>45954.0</v>
      </c>
      <c r="C595" s="68" t="s">
        <v>20</v>
      </c>
      <c r="D595" s="69" t="s">
        <v>1845</v>
      </c>
      <c r="E595" s="12" t="s">
        <v>367</v>
      </c>
      <c r="F595" s="13" t="s">
        <v>1075</v>
      </c>
      <c r="G595" s="14">
        <v>1000.0</v>
      </c>
      <c r="H595" s="15">
        <v>1100.0</v>
      </c>
      <c r="I595" s="14"/>
      <c r="J595" s="15">
        <v>1100.0</v>
      </c>
      <c r="K595" s="14"/>
      <c r="L595" s="14"/>
      <c r="M595" s="14"/>
      <c r="N595" s="16"/>
      <c r="O595" s="3">
        <f t="shared" si="4"/>
        <v>1100</v>
      </c>
      <c r="P595" s="56"/>
      <c r="Q595" s="18" t="s">
        <v>503</v>
      </c>
      <c r="R595" s="18" t="s">
        <v>446</v>
      </c>
      <c r="S595" s="19" t="s">
        <v>1846</v>
      </c>
      <c r="T595" s="45" t="s">
        <v>1847</v>
      </c>
      <c r="U595" s="20"/>
      <c r="V595" s="20"/>
      <c r="W595" s="20"/>
      <c r="X595" s="20"/>
      <c r="Y595" s="20"/>
      <c r="Z595" s="20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</row>
    <row r="596" ht="17.25" customHeight="1">
      <c r="A596" s="8" t="s">
        <v>1824</v>
      </c>
      <c r="B596" s="9">
        <v>45932.0</v>
      </c>
      <c r="C596" s="68" t="s">
        <v>20</v>
      </c>
      <c r="D596" s="69" t="s">
        <v>1848</v>
      </c>
      <c r="E596" s="12" t="s">
        <v>367</v>
      </c>
      <c r="F596" s="13" t="s">
        <v>1075</v>
      </c>
      <c r="G596" s="14">
        <v>6500.0</v>
      </c>
      <c r="H596" s="15">
        <v>1100.0</v>
      </c>
      <c r="I596" s="14"/>
      <c r="J596" s="15">
        <v>1100.0</v>
      </c>
      <c r="K596" s="14"/>
      <c r="L596" s="14"/>
      <c r="M596" s="14"/>
      <c r="N596" s="16"/>
      <c r="O596" s="3">
        <f t="shared" si="4"/>
        <v>1100</v>
      </c>
      <c r="P596" s="56"/>
      <c r="Q596" s="18" t="s">
        <v>93</v>
      </c>
      <c r="R596" s="18" t="s">
        <v>446</v>
      </c>
      <c r="S596" s="19" t="s">
        <v>1849</v>
      </c>
      <c r="T596" s="45" t="s">
        <v>1850</v>
      </c>
      <c r="U596" s="20"/>
      <c r="V596" s="20"/>
      <c r="W596" s="20"/>
      <c r="X596" s="20"/>
      <c r="Y596" s="20"/>
      <c r="Z596" s="20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</row>
    <row r="597" ht="17.25" customHeight="1">
      <c r="A597" s="8" t="s">
        <v>1824</v>
      </c>
      <c r="B597" s="9">
        <v>45940.0</v>
      </c>
      <c r="C597" s="68" t="s">
        <v>20</v>
      </c>
      <c r="D597" s="69" t="s">
        <v>1851</v>
      </c>
      <c r="E597" s="12" t="s">
        <v>367</v>
      </c>
      <c r="F597" s="13" t="s">
        <v>1075</v>
      </c>
      <c r="G597" s="14">
        <v>4000.0</v>
      </c>
      <c r="H597" s="15">
        <v>1100.0</v>
      </c>
      <c r="I597" s="14"/>
      <c r="J597" s="15">
        <v>1100.0</v>
      </c>
      <c r="K597" s="14"/>
      <c r="L597" s="14"/>
      <c r="M597" s="14"/>
      <c r="N597" s="16"/>
      <c r="O597" s="3">
        <f t="shared" si="4"/>
        <v>1100</v>
      </c>
      <c r="P597" s="56"/>
      <c r="Q597" s="18" t="s">
        <v>446</v>
      </c>
      <c r="R597" s="18" t="s">
        <v>446</v>
      </c>
      <c r="S597" s="19" t="s">
        <v>1852</v>
      </c>
      <c r="T597" s="45" t="s">
        <v>1853</v>
      </c>
      <c r="U597" s="20"/>
      <c r="V597" s="20"/>
      <c r="W597" s="20"/>
      <c r="X597" s="20"/>
      <c r="Y597" s="20"/>
      <c r="Z597" s="20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</row>
    <row r="598" ht="17.25" customHeight="1">
      <c r="A598" s="8" t="s">
        <v>1824</v>
      </c>
      <c r="B598" s="9">
        <v>45943.0</v>
      </c>
      <c r="C598" s="68" t="s">
        <v>20</v>
      </c>
      <c r="D598" s="69" t="s">
        <v>1854</v>
      </c>
      <c r="E598" s="12" t="s">
        <v>367</v>
      </c>
      <c r="F598" s="13" t="s">
        <v>1075</v>
      </c>
      <c r="G598" s="14">
        <v>3600.0</v>
      </c>
      <c r="H598" s="15">
        <v>1100.0</v>
      </c>
      <c r="I598" s="14"/>
      <c r="J598" s="15">
        <v>1100.0</v>
      </c>
      <c r="K598" s="14"/>
      <c r="L598" s="14"/>
      <c r="M598" s="14"/>
      <c r="N598" s="16"/>
      <c r="O598" s="3">
        <f t="shared" si="4"/>
        <v>1100</v>
      </c>
      <c r="P598" s="56"/>
      <c r="Q598" s="18" t="s">
        <v>1013</v>
      </c>
      <c r="R598" s="18" t="s">
        <v>446</v>
      </c>
      <c r="S598" s="19" t="s">
        <v>1855</v>
      </c>
      <c r="T598" s="45" t="s">
        <v>1856</v>
      </c>
      <c r="U598" s="20"/>
      <c r="V598" s="20"/>
      <c r="W598" s="20"/>
      <c r="X598" s="20"/>
      <c r="Y598" s="20"/>
      <c r="Z598" s="20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</row>
    <row r="599" ht="17.25" customHeight="1">
      <c r="A599" s="8" t="s">
        <v>1824</v>
      </c>
      <c r="B599" s="9">
        <v>45951.0</v>
      </c>
      <c r="C599" s="68" t="s">
        <v>20</v>
      </c>
      <c r="D599" s="69" t="s">
        <v>1857</v>
      </c>
      <c r="E599" s="12" t="s">
        <v>367</v>
      </c>
      <c r="F599" s="13" t="s">
        <v>1075</v>
      </c>
      <c r="G599" s="14">
        <v>4000.0</v>
      </c>
      <c r="H599" s="15">
        <v>1100.0</v>
      </c>
      <c r="I599" s="14"/>
      <c r="J599" s="15">
        <v>1100.0</v>
      </c>
      <c r="K599" s="14"/>
      <c r="L599" s="14"/>
      <c r="M599" s="14"/>
      <c r="N599" s="16"/>
      <c r="O599" s="3">
        <f t="shared" si="4"/>
        <v>1100</v>
      </c>
      <c r="P599" s="56"/>
      <c r="Q599" s="18" t="s">
        <v>30</v>
      </c>
      <c r="R599" s="18" t="s">
        <v>446</v>
      </c>
      <c r="S599" s="19" t="s">
        <v>1858</v>
      </c>
      <c r="T599" s="45" t="s">
        <v>1859</v>
      </c>
      <c r="U599" s="20"/>
      <c r="V599" s="20"/>
      <c r="W599" s="20"/>
      <c r="X599" s="20"/>
      <c r="Y599" s="20"/>
      <c r="Z599" s="20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</row>
    <row r="600" ht="17.25" customHeight="1">
      <c r="A600" s="8" t="s">
        <v>1824</v>
      </c>
      <c r="B600" s="9">
        <v>45953.0</v>
      </c>
      <c r="C600" s="68" t="s">
        <v>20</v>
      </c>
      <c r="D600" s="69" t="s">
        <v>1860</v>
      </c>
      <c r="E600" s="12" t="s">
        <v>367</v>
      </c>
      <c r="F600" s="13" t="s">
        <v>1075</v>
      </c>
      <c r="G600" s="14">
        <v>3500.0</v>
      </c>
      <c r="H600" s="15">
        <v>1100.0</v>
      </c>
      <c r="I600" s="14"/>
      <c r="J600" s="15">
        <v>1100.0</v>
      </c>
      <c r="K600" s="14"/>
      <c r="L600" s="14"/>
      <c r="M600" s="14"/>
      <c r="N600" s="16"/>
      <c r="O600" s="3">
        <f t="shared" si="4"/>
        <v>1100</v>
      </c>
      <c r="P600" s="56"/>
      <c r="Q600" s="18" t="s">
        <v>647</v>
      </c>
      <c r="R600" s="18" t="s">
        <v>446</v>
      </c>
      <c r="S600" s="19" t="s">
        <v>1861</v>
      </c>
      <c r="T600" s="45" t="s">
        <v>1862</v>
      </c>
      <c r="U600" s="20"/>
      <c r="V600" s="20"/>
      <c r="W600" s="20"/>
      <c r="X600" s="20"/>
      <c r="Y600" s="20"/>
      <c r="Z600" s="20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</row>
    <row r="601" ht="17.25" customHeight="1">
      <c r="A601" s="8" t="s">
        <v>1824</v>
      </c>
      <c r="B601" s="9">
        <v>45953.0</v>
      </c>
      <c r="C601" s="68" t="s">
        <v>20</v>
      </c>
      <c r="D601" s="69" t="s">
        <v>1863</v>
      </c>
      <c r="E601" s="12" t="s">
        <v>367</v>
      </c>
      <c r="F601" s="13" t="s">
        <v>1075</v>
      </c>
      <c r="G601" s="14">
        <v>4000.0</v>
      </c>
      <c r="H601" s="15">
        <v>1100.0</v>
      </c>
      <c r="I601" s="14"/>
      <c r="J601" s="15">
        <v>1100.0</v>
      </c>
      <c r="K601" s="14"/>
      <c r="L601" s="14"/>
      <c r="M601" s="14"/>
      <c r="N601" s="16"/>
      <c r="O601" s="3">
        <f t="shared" si="4"/>
        <v>1100</v>
      </c>
      <c r="P601" s="56"/>
      <c r="Q601" s="18" t="s">
        <v>647</v>
      </c>
      <c r="R601" s="18" t="s">
        <v>446</v>
      </c>
      <c r="S601" s="19" t="s">
        <v>1864</v>
      </c>
      <c r="T601" s="45" t="s">
        <v>1865</v>
      </c>
      <c r="U601" s="20"/>
      <c r="V601" s="20"/>
      <c r="W601" s="20"/>
      <c r="X601" s="20"/>
      <c r="Y601" s="20"/>
      <c r="Z601" s="20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</row>
    <row r="602" ht="17.25" customHeight="1">
      <c r="A602" s="8" t="s">
        <v>1824</v>
      </c>
      <c r="B602" s="9">
        <v>45959.0</v>
      </c>
      <c r="C602" s="68" t="s">
        <v>20</v>
      </c>
      <c r="D602" s="69" t="s">
        <v>1866</v>
      </c>
      <c r="E602" s="12" t="s">
        <v>367</v>
      </c>
      <c r="F602" s="13" t="s">
        <v>1075</v>
      </c>
      <c r="G602" s="14">
        <f>4000+2500</f>
        <v>6500</v>
      </c>
      <c r="H602" s="15">
        <v>1100.0</v>
      </c>
      <c r="I602" s="14"/>
      <c r="J602" s="15">
        <v>1100.0</v>
      </c>
      <c r="K602" s="14"/>
      <c r="L602" s="14"/>
      <c r="M602" s="14"/>
      <c r="N602" s="16"/>
      <c r="O602" s="3">
        <f t="shared" si="4"/>
        <v>1100</v>
      </c>
      <c r="P602" s="56"/>
      <c r="Q602" s="18" t="s">
        <v>596</v>
      </c>
      <c r="R602" s="18" t="s">
        <v>446</v>
      </c>
      <c r="S602" s="19" t="s">
        <v>1867</v>
      </c>
      <c r="T602" s="45" t="s">
        <v>1868</v>
      </c>
      <c r="U602" s="20"/>
      <c r="V602" s="20"/>
      <c r="W602" s="20"/>
      <c r="X602" s="20"/>
      <c r="Y602" s="20"/>
      <c r="Z602" s="20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</row>
    <row r="603" ht="17.25" customHeight="1">
      <c r="A603" s="8" t="s">
        <v>1824</v>
      </c>
      <c r="B603" s="9">
        <v>45961.0</v>
      </c>
      <c r="C603" s="68" t="s">
        <v>20</v>
      </c>
      <c r="D603" s="69" t="s">
        <v>1869</v>
      </c>
      <c r="E603" s="12" t="s">
        <v>367</v>
      </c>
      <c r="F603" s="13" t="s">
        <v>1075</v>
      </c>
      <c r="G603" s="14">
        <v>3600.0</v>
      </c>
      <c r="H603" s="15">
        <v>1100.0</v>
      </c>
      <c r="I603" s="14"/>
      <c r="J603" s="15">
        <v>1100.0</v>
      </c>
      <c r="K603" s="14"/>
      <c r="L603" s="14"/>
      <c r="M603" s="14"/>
      <c r="N603" s="16"/>
      <c r="O603" s="3">
        <f t="shared" si="4"/>
        <v>1100</v>
      </c>
      <c r="P603" s="56"/>
      <c r="Q603" s="18" t="s">
        <v>52</v>
      </c>
      <c r="R603" s="18" t="s">
        <v>446</v>
      </c>
      <c r="S603" s="19" t="s">
        <v>1870</v>
      </c>
      <c r="T603" s="45" t="s">
        <v>1871</v>
      </c>
      <c r="U603" s="20"/>
      <c r="V603" s="20"/>
      <c r="W603" s="20"/>
      <c r="X603" s="20"/>
      <c r="Y603" s="20"/>
      <c r="Z603" s="20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</row>
    <row r="604" ht="17.25" customHeight="1">
      <c r="A604" s="8" t="s">
        <v>1824</v>
      </c>
      <c r="B604" s="9">
        <v>45961.0</v>
      </c>
      <c r="C604" s="68" t="s">
        <v>20</v>
      </c>
      <c r="D604" s="69" t="s">
        <v>1872</v>
      </c>
      <c r="E604" s="12" t="s">
        <v>367</v>
      </c>
      <c r="F604" s="13" t="s">
        <v>1075</v>
      </c>
      <c r="G604" s="14">
        <v>3200.0</v>
      </c>
      <c r="H604" s="15">
        <v>1100.0</v>
      </c>
      <c r="I604" s="14"/>
      <c r="J604" s="15">
        <v>1100.0</v>
      </c>
      <c r="K604" s="14"/>
      <c r="L604" s="14"/>
      <c r="M604" s="14"/>
      <c r="N604" s="16"/>
      <c r="O604" s="3">
        <f t="shared" si="4"/>
        <v>1100</v>
      </c>
      <c r="P604" s="56"/>
      <c r="Q604" s="18" t="s">
        <v>52</v>
      </c>
      <c r="R604" s="18" t="s">
        <v>446</v>
      </c>
      <c r="S604" s="19" t="s">
        <v>1873</v>
      </c>
      <c r="T604" s="45" t="s">
        <v>1874</v>
      </c>
      <c r="U604" s="20"/>
      <c r="V604" s="20"/>
      <c r="W604" s="20"/>
      <c r="X604" s="20"/>
      <c r="Y604" s="20"/>
      <c r="Z604" s="20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</row>
    <row r="605" ht="17.25" customHeight="1">
      <c r="A605" s="8" t="s">
        <v>1824</v>
      </c>
      <c r="B605" s="9">
        <v>45965.0</v>
      </c>
      <c r="C605" s="68" t="s">
        <v>20</v>
      </c>
      <c r="D605" s="69" t="s">
        <v>1875</v>
      </c>
      <c r="E605" s="12" t="s">
        <v>22</v>
      </c>
      <c r="F605" s="13" t="s">
        <v>1075</v>
      </c>
      <c r="G605" s="14">
        <v>4000.0</v>
      </c>
      <c r="H605" s="15">
        <v>1100.0</v>
      </c>
      <c r="I605" s="14"/>
      <c r="J605" s="15">
        <v>1100.0</v>
      </c>
      <c r="K605" s="14"/>
      <c r="L605" s="14"/>
      <c r="M605" s="14"/>
      <c r="N605" s="16"/>
      <c r="O605" s="3">
        <f t="shared" si="4"/>
        <v>1100</v>
      </c>
      <c r="P605" s="56"/>
      <c r="Q605" s="18" t="s">
        <v>25</v>
      </c>
      <c r="R605" s="18" t="s">
        <v>61</v>
      </c>
      <c r="S605" s="19" t="s">
        <v>1876</v>
      </c>
      <c r="T605" s="45" t="s">
        <v>1877</v>
      </c>
      <c r="U605" s="20"/>
      <c r="V605" s="20"/>
      <c r="W605" s="20"/>
      <c r="X605" s="20"/>
      <c r="Y605" s="20"/>
      <c r="Z605" s="20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</row>
    <row r="606" ht="17.25" customHeight="1">
      <c r="A606" s="8" t="s">
        <v>1824</v>
      </c>
      <c r="B606" s="9">
        <v>45972.0</v>
      </c>
      <c r="C606" s="68" t="s">
        <v>20</v>
      </c>
      <c r="D606" s="69" t="s">
        <v>1878</v>
      </c>
      <c r="E606" s="12" t="s">
        <v>22</v>
      </c>
      <c r="F606" s="13" t="s">
        <v>1075</v>
      </c>
      <c r="G606" s="14">
        <v>3200.0</v>
      </c>
      <c r="H606" s="15">
        <v>1100.0</v>
      </c>
      <c r="I606" s="14"/>
      <c r="J606" s="15">
        <v>1100.0</v>
      </c>
      <c r="K606" s="14"/>
      <c r="L606" s="14"/>
      <c r="M606" s="14"/>
      <c r="N606" s="16"/>
      <c r="O606" s="3">
        <f t="shared" si="4"/>
        <v>1100</v>
      </c>
      <c r="P606" s="56"/>
      <c r="Q606" s="18" t="s">
        <v>61</v>
      </c>
      <c r="R606" s="18" t="s">
        <v>61</v>
      </c>
      <c r="S606" s="19" t="s">
        <v>1879</v>
      </c>
      <c r="T606" s="45" t="s">
        <v>1880</v>
      </c>
      <c r="U606" s="20"/>
      <c r="V606" s="20"/>
      <c r="W606" s="20"/>
      <c r="X606" s="20"/>
      <c r="Y606" s="20"/>
      <c r="Z606" s="20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</row>
    <row r="607" ht="17.25" customHeight="1">
      <c r="A607" s="8" t="s">
        <v>1824</v>
      </c>
      <c r="B607" s="9">
        <v>45972.0</v>
      </c>
      <c r="C607" s="68" t="s">
        <v>20</v>
      </c>
      <c r="D607" s="69" t="s">
        <v>1881</v>
      </c>
      <c r="E607" s="12" t="s">
        <v>22</v>
      </c>
      <c r="F607" s="13" t="s">
        <v>1075</v>
      </c>
      <c r="G607" s="14">
        <v>3200.0</v>
      </c>
      <c r="H607" s="15">
        <v>1100.0</v>
      </c>
      <c r="I607" s="14"/>
      <c r="J607" s="15">
        <v>1100.0</v>
      </c>
      <c r="K607" s="14"/>
      <c r="L607" s="14"/>
      <c r="M607" s="14"/>
      <c r="N607" s="16"/>
      <c r="O607" s="3">
        <f t="shared" si="4"/>
        <v>1100</v>
      </c>
      <c r="P607" s="56"/>
      <c r="Q607" s="18" t="s">
        <v>61</v>
      </c>
      <c r="R607" s="18" t="s">
        <v>61</v>
      </c>
      <c r="S607" s="19" t="s">
        <v>1882</v>
      </c>
      <c r="T607" s="45" t="s">
        <v>1883</v>
      </c>
      <c r="U607" s="20"/>
      <c r="V607" s="20"/>
      <c r="W607" s="20"/>
      <c r="X607" s="20"/>
      <c r="Y607" s="20"/>
      <c r="Z607" s="20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</row>
    <row r="608" ht="17.25" customHeight="1">
      <c r="A608" s="8" t="s">
        <v>1824</v>
      </c>
      <c r="B608" s="9">
        <v>45974.0</v>
      </c>
      <c r="C608" s="68" t="s">
        <v>20</v>
      </c>
      <c r="D608" s="69" t="s">
        <v>1884</v>
      </c>
      <c r="E608" s="12" t="s">
        <v>22</v>
      </c>
      <c r="F608" s="13" t="s">
        <v>1075</v>
      </c>
      <c r="G608" s="14">
        <v>4000.0</v>
      </c>
      <c r="H608" s="15">
        <v>1100.0</v>
      </c>
      <c r="I608" s="14"/>
      <c r="J608" s="15">
        <v>1100.0</v>
      </c>
      <c r="K608" s="14"/>
      <c r="L608" s="14"/>
      <c r="M608" s="14"/>
      <c r="N608" s="16"/>
      <c r="O608" s="3">
        <f t="shared" si="4"/>
        <v>1100</v>
      </c>
      <c r="P608" s="56"/>
      <c r="Q608" s="18" t="s">
        <v>1013</v>
      </c>
      <c r="R608" s="18" t="s">
        <v>61</v>
      </c>
      <c r="S608" s="19" t="s">
        <v>1885</v>
      </c>
      <c r="T608" s="45" t="s">
        <v>1886</v>
      </c>
      <c r="U608" s="20"/>
      <c r="V608" s="20"/>
      <c r="W608" s="20"/>
      <c r="X608" s="20"/>
      <c r="Y608" s="20"/>
      <c r="Z608" s="20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</row>
    <row r="609" ht="17.25" customHeight="1">
      <c r="A609" s="8" t="s">
        <v>1824</v>
      </c>
      <c r="B609" s="9">
        <v>45989.0</v>
      </c>
      <c r="C609" s="68" t="s">
        <v>20</v>
      </c>
      <c r="D609" s="69" t="s">
        <v>1887</v>
      </c>
      <c r="E609" s="12" t="s">
        <v>22</v>
      </c>
      <c r="F609" s="13" t="s">
        <v>1075</v>
      </c>
      <c r="G609" s="14">
        <v>4000.0</v>
      </c>
      <c r="H609" s="15">
        <v>1100.0</v>
      </c>
      <c r="I609" s="14"/>
      <c r="J609" s="15">
        <v>1100.0</v>
      </c>
      <c r="K609" s="14"/>
      <c r="L609" s="14"/>
      <c r="M609" s="14"/>
      <c r="N609" s="16">
        <v>1100.0</v>
      </c>
      <c r="O609" s="3">
        <f t="shared" si="4"/>
        <v>0</v>
      </c>
      <c r="P609" s="56" t="s">
        <v>1888</v>
      </c>
      <c r="Q609" s="18" t="s">
        <v>125</v>
      </c>
      <c r="R609" s="18" t="s">
        <v>61</v>
      </c>
      <c r="S609" s="19" t="s">
        <v>1889</v>
      </c>
      <c r="T609" s="45" t="s">
        <v>1890</v>
      </c>
      <c r="U609" s="20"/>
      <c r="V609" s="20"/>
      <c r="W609" s="20"/>
      <c r="X609" s="20"/>
      <c r="Y609" s="20"/>
      <c r="Z609" s="20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</row>
    <row r="610" ht="17.25" customHeight="1">
      <c r="A610" s="8" t="s">
        <v>1824</v>
      </c>
      <c r="B610" s="9">
        <v>45989.0</v>
      </c>
      <c r="C610" s="68" t="s">
        <v>20</v>
      </c>
      <c r="D610" s="69" t="s">
        <v>1891</v>
      </c>
      <c r="E610" s="12" t="s">
        <v>22</v>
      </c>
      <c r="F610" s="13" t="s">
        <v>1075</v>
      </c>
      <c r="G610" s="14">
        <f>2550+2000</f>
        <v>4550</v>
      </c>
      <c r="H610" s="15">
        <v>1100.0</v>
      </c>
      <c r="I610" s="14"/>
      <c r="J610" s="15">
        <v>1100.0</v>
      </c>
      <c r="K610" s="14"/>
      <c r="L610" s="14"/>
      <c r="M610" s="14"/>
      <c r="N610" s="16"/>
      <c r="O610" s="3">
        <f t="shared" si="4"/>
        <v>1100</v>
      </c>
      <c r="P610" s="56"/>
      <c r="Q610" s="18" t="s">
        <v>125</v>
      </c>
      <c r="R610" s="18" t="s">
        <v>61</v>
      </c>
      <c r="S610" s="19" t="s">
        <v>1892</v>
      </c>
      <c r="T610" s="45" t="s">
        <v>1893</v>
      </c>
      <c r="U610" s="20"/>
      <c r="V610" s="20"/>
      <c r="W610" s="20"/>
      <c r="X610" s="20"/>
      <c r="Y610" s="20"/>
      <c r="Z610" s="20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</row>
    <row r="611" ht="17.25" customHeight="1">
      <c r="A611" s="8" t="s">
        <v>1824</v>
      </c>
      <c r="B611" s="9">
        <v>45965.0</v>
      </c>
      <c r="C611" s="68" t="s">
        <v>20</v>
      </c>
      <c r="D611" s="69" t="s">
        <v>942</v>
      </c>
      <c r="E611" s="12" t="s">
        <v>22</v>
      </c>
      <c r="F611" s="13" t="s">
        <v>610</v>
      </c>
      <c r="G611" s="14">
        <v>410.0</v>
      </c>
      <c r="H611" s="15"/>
      <c r="I611" s="14"/>
      <c r="J611" s="15"/>
      <c r="K611" s="14"/>
      <c r="L611" s="14"/>
      <c r="M611" s="14">
        <v>410.0</v>
      </c>
      <c r="N611" s="16"/>
      <c r="O611" s="3">
        <f t="shared" si="4"/>
        <v>410</v>
      </c>
      <c r="P611" s="56"/>
      <c r="Q611" s="18" t="s">
        <v>25</v>
      </c>
      <c r="R611" s="18" t="s">
        <v>61</v>
      </c>
      <c r="S611" s="19" t="s">
        <v>943</v>
      </c>
      <c r="T611" s="45" t="s">
        <v>1750</v>
      </c>
      <c r="U611" s="20"/>
      <c r="V611" s="20"/>
      <c r="W611" s="20"/>
      <c r="X611" s="20"/>
      <c r="Y611" s="20"/>
      <c r="Z611" s="20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</row>
    <row r="612" ht="17.25" customHeight="1">
      <c r="A612" s="8" t="s">
        <v>1824</v>
      </c>
      <c r="B612" s="9">
        <v>45985.0</v>
      </c>
      <c r="C612" s="68" t="s">
        <v>27</v>
      </c>
      <c r="D612" s="69" t="s">
        <v>1894</v>
      </c>
      <c r="E612" s="12" t="s">
        <v>367</v>
      </c>
      <c r="F612" s="13" t="s">
        <v>1075</v>
      </c>
      <c r="G612" s="14"/>
      <c r="H612" s="15">
        <v>1100.0</v>
      </c>
      <c r="I612" s="14"/>
      <c r="J612" s="15">
        <v>1100.0</v>
      </c>
      <c r="K612" s="14"/>
      <c r="L612" s="14"/>
      <c r="M612" s="14"/>
      <c r="N612" s="16"/>
      <c r="O612" s="3">
        <f t="shared" si="4"/>
        <v>1100</v>
      </c>
      <c r="P612" s="56"/>
      <c r="Q612" s="18" t="s">
        <v>24</v>
      </c>
      <c r="R612" s="18" t="s">
        <v>61</v>
      </c>
      <c r="S612" s="19" t="s">
        <v>564</v>
      </c>
      <c r="T612" s="45" t="s">
        <v>1895</v>
      </c>
      <c r="U612" s="20"/>
      <c r="V612" s="20"/>
      <c r="W612" s="20"/>
      <c r="X612" s="20"/>
      <c r="Y612" s="20"/>
      <c r="Z612" s="20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</row>
    <row r="613" ht="17.25" customHeight="1">
      <c r="A613" s="8" t="s">
        <v>1824</v>
      </c>
      <c r="B613" s="9">
        <v>45989.0</v>
      </c>
      <c r="C613" s="68" t="s">
        <v>20</v>
      </c>
      <c r="D613" s="69" t="s">
        <v>1896</v>
      </c>
      <c r="E613" s="12" t="s">
        <v>367</v>
      </c>
      <c r="F613" s="13" t="s">
        <v>1897</v>
      </c>
      <c r="G613" s="14">
        <v>3600.0</v>
      </c>
      <c r="H613" s="15"/>
      <c r="I613" s="14"/>
      <c r="J613" s="15"/>
      <c r="K613" s="14"/>
      <c r="L613" s="14">
        <v>3600.0</v>
      </c>
      <c r="M613" s="14"/>
      <c r="N613" s="16">
        <v>800.0</v>
      </c>
      <c r="O613" s="3">
        <f t="shared" si="4"/>
        <v>2800</v>
      </c>
      <c r="P613" s="56" t="s">
        <v>1898</v>
      </c>
      <c r="Q613" s="18" t="s">
        <v>125</v>
      </c>
      <c r="R613" s="18" t="s">
        <v>61</v>
      </c>
      <c r="S613" s="19" t="s">
        <v>1899</v>
      </c>
      <c r="T613" s="45" t="s">
        <v>1900</v>
      </c>
      <c r="U613" s="20"/>
      <c r="V613" s="20"/>
      <c r="W613" s="20"/>
      <c r="X613" s="20"/>
      <c r="Y613" s="20"/>
      <c r="Z613" s="20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</row>
    <row r="614" ht="17.25" customHeight="1">
      <c r="A614" s="8" t="s">
        <v>1824</v>
      </c>
      <c r="B614" s="9">
        <v>45978.0</v>
      </c>
      <c r="C614" s="68" t="s">
        <v>20</v>
      </c>
      <c r="D614" s="69" t="s">
        <v>1182</v>
      </c>
      <c r="E614" s="12" t="s">
        <v>22</v>
      </c>
      <c r="F614" s="13" t="s">
        <v>1075</v>
      </c>
      <c r="G614" s="14">
        <v>2000.0</v>
      </c>
      <c r="H614" s="15">
        <v>1100.0</v>
      </c>
      <c r="I614" s="14"/>
      <c r="J614" s="15">
        <v>1100.0</v>
      </c>
      <c r="K614" s="14"/>
      <c r="L614" s="14"/>
      <c r="M614" s="14"/>
      <c r="N614" s="16">
        <v>100.0</v>
      </c>
      <c r="O614" s="3">
        <f t="shared" si="4"/>
        <v>1000</v>
      </c>
      <c r="P614" s="56" t="s">
        <v>1901</v>
      </c>
      <c r="Q614" s="18" t="s">
        <v>24</v>
      </c>
      <c r="R614" s="18" t="s">
        <v>61</v>
      </c>
      <c r="S614" s="19" t="s">
        <v>1183</v>
      </c>
      <c r="T614" s="45" t="s">
        <v>1902</v>
      </c>
      <c r="U614" s="20"/>
      <c r="V614" s="20"/>
      <c r="W614" s="20"/>
      <c r="X614" s="20"/>
      <c r="Y614" s="20"/>
      <c r="Z614" s="20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</row>
    <row r="615" ht="17.25" customHeight="1">
      <c r="A615" s="8" t="s">
        <v>1824</v>
      </c>
      <c r="B615" s="9">
        <v>45973.0</v>
      </c>
      <c r="C615" s="68" t="s">
        <v>20</v>
      </c>
      <c r="D615" s="69" t="s">
        <v>598</v>
      </c>
      <c r="E615" s="12" t="s">
        <v>367</v>
      </c>
      <c r="F615" s="13" t="s">
        <v>1090</v>
      </c>
      <c r="G615" s="14"/>
      <c r="H615" s="15"/>
      <c r="I615" s="14"/>
      <c r="J615" s="15"/>
      <c r="K615" s="14"/>
      <c r="L615" s="14">
        <v>200.0</v>
      </c>
      <c r="M615" s="14"/>
      <c r="N615" s="16"/>
      <c r="O615" s="3">
        <f t="shared" si="4"/>
        <v>200</v>
      </c>
      <c r="P615" s="56"/>
      <c r="Q615" s="18" t="s">
        <v>596</v>
      </c>
      <c r="R615" s="18" t="s">
        <v>61</v>
      </c>
      <c r="S615" s="19" t="s">
        <v>599</v>
      </c>
      <c r="T615" s="45" t="s">
        <v>1493</v>
      </c>
      <c r="U615" s="20"/>
      <c r="V615" s="20"/>
      <c r="W615" s="20"/>
      <c r="X615" s="20"/>
      <c r="Y615" s="20"/>
      <c r="Z615" s="20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</cols>
  <sheetData>
    <row r="1">
      <c r="A1" s="1" t="s">
        <v>0</v>
      </c>
      <c r="B1" s="2" t="s">
        <v>1</v>
      </c>
      <c r="C1" s="65" t="s">
        <v>1903</v>
      </c>
      <c r="D1" s="65" t="s">
        <v>1904</v>
      </c>
      <c r="E1" s="66" t="s">
        <v>3</v>
      </c>
      <c r="F1" s="65" t="s">
        <v>4</v>
      </c>
      <c r="G1" s="6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71" t="s">
        <v>15</v>
      </c>
      <c r="R1" s="71" t="s">
        <v>1905</v>
      </c>
      <c r="S1" s="71" t="s">
        <v>17</v>
      </c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</row>
    <row r="2">
      <c r="A2" s="8" t="s">
        <v>1906</v>
      </c>
      <c r="B2" s="30">
        <v>45259.0</v>
      </c>
      <c r="C2" s="28"/>
      <c r="D2" s="73" t="s">
        <v>1161</v>
      </c>
      <c r="E2" s="69" t="s">
        <v>1907</v>
      </c>
      <c r="F2" s="27" t="s">
        <v>100</v>
      </c>
      <c r="G2" s="31" t="s">
        <v>1908</v>
      </c>
      <c r="H2" s="15">
        <v>0.0</v>
      </c>
      <c r="I2" s="15">
        <v>317.0</v>
      </c>
      <c r="J2" s="14"/>
      <c r="K2" s="15">
        <f t="shared" ref="K2:K5" si="1">I2+J2</f>
        <v>317</v>
      </c>
      <c r="L2" s="14"/>
      <c r="M2" s="14"/>
      <c r="N2" s="14"/>
      <c r="O2" s="16"/>
      <c r="P2" s="47">
        <f t="shared" ref="P2:P337" si="2">SUM(K2:N2)-O2</f>
        <v>317</v>
      </c>
      <c r="Q2" s="58"/>
      <c r="R2" s="56"/>
      <c r="S2" s="57">
        <f t="shared" ref="S2:S88" si="3">MONTH(B2)</f>
        <v>11</v>
      </c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</row>
    <row r="3">
      <c r="A3" s="8" t="s">
        <v>1906</v>
      </c>
      <c r="B3" s="30">
        <v>45307.0</v>
      </c>
      <c r="C3" s="74" t="s">
        <v>1909</v>
      </c>
      <c r="D3" s="73" t="s">
        <v>1910</v>
      </c>
      <c r="E3" s="69" t="s">
        <v>1911</v>
      </c>
      <c r="F3" s="27" t="s">
        <v>100</v>
      </c>
      <c r="G3" s="31" t="s">
        <v>1908</v>
      </c>
      <c r="H3" s="15">
        <v>249.0</v>
      </c>
      <c r="I3" s="15">
        <v>267.0</v>
      </c>
      <c r="J3" s="14"/>
      <c r="K3" s="15">
        <f t="shared" si="1"/>
        <v>267</v>
      </c>
      <c r="L3" s="14"/>
      <c r="M3" s="14"/>
      <c r="N3" s="14"/>
      <c r="O3" s="16"/>
      <c r="P3" s="47">
        <f t="shared" si="2"/>
        <v>267</v>
      </c>
      <c r="Q3" s="58"/>
      <c r="R3" s="56"/>
      <c r="S3" s="75">
        <f t="shared" si="3"/>
        <v>1</v>
      </c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</row>
    <row r="4">
      <c r="A4" s="8" t="s">
        <v>1906</v>
      </c>
      <c r="B4" s="30">
        <v>45315.0</v>
      </c>
      <c r="C4" s="74" t="s">
        <v>1909</v>
      </c>
      <c r="D4" s="73" t="s">
        <v>1912</v>
      </c>
      <c r="E4" s="69" t="s">
        <v>1913</v>
      </c>
      <c r="F4" s="27" t="s">
        <v>100</v>
      </c>
      <c r="G4" s="31" t="s">
        <v>1908</v>
      </c>
      <c r="H4" s="15">
        <v>249.0</v>
      </c>
      <c r="I4" s="15">
        <v>267.0</v>
      </c>
      <c r="J4" s="14"/>
      <c r="K4" s="15">
        <f t="shared" si="1"/>
        <v>267</v>
      </c>
      <c r="L4" s="14"/>
      <c r="M4" s="14"/>
      <c r="N4" s="14"/>
      <c r="O4" s="16"/>
      <c r="P4" s="47">
        <f t="shared" si="2"/>
        <v>267</v>
      </c>
      <c r="Q4" s="58"/>
      <c r="R4" s="56"/>
      <c r="S4" s="75">
        <f t="shared" si="3"/>
        <v>1</v>
      </c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</row>
    <row r="5">
      <c r="A5" s="8" t="s">
        <v>1906</v>
      </c>
      <c r="B5" s="30">
        <v>45320.0</v>
      </c>
      <c r="C5" s="74" t="s">
        <v>1909</v>
      </c>
      <c r="D5" s="73" t="s">
        <v>20</v>
      </c>
      <c r="E5" s="69" t="s">
        <v>1914</v>
      </c>
      <c r="F5" s="27" t="s">
        <v>100</v>
      </c>
      <c r="G5" s="31" t="s">
        <v>1908</v>
      </c>
      <c r="H5" s="15">
        <v>249.0</v>
      </c>
      <c r="I5" s="15">
        <v>267.0</v>
      </c>
      <c r="J5" s="14"/>
      <c r="K5" s="15">
        <f t="shared" si="1"/>
        <v>267</v>
      </c>
      <c r="L5" s="14"/>
      <c r="M5" s="14"/>
      <c r="N5" s="14"/>
      <c r="O5" s="16"/>
      <c r="P5" s="47">
        <f t="shared" si="2"/>
        <v>267</v>
      </c>
      <c r="Q5" s="58"/>
      <c r="R5" s="56"/>
      <c r="S5" s="75">
        <f t="shared" si="3"/>
        <v>1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</row>
    <row r="6">
      <c r="A6" s="8" t="s">
        <v>1906</v>
      </c>
      <c r="B6" s="30">
        <v>45323.0</v>
      </c>
      <c r="C6" s="74" t="s">
        <v>1909</v>
      </c>
      <c r="D6" s="73" t="s">
        <v>1161</v>
      </c>
      <c r="E6" s="69" t="s">
        <v>1915</v>
      </c>
      <c r="F6" s="27" t="s">
        <v>100</v>
      </c>
      <c r="G6" s="31" t="s">
        <v>1908</v>
      </c>
      <c r="H6" s="15">
        <v>249.0</v>
      </c>
      <c r="I6" s="15">
        <v>249.0</v>
      </c>
      <c r="J6" s="14"/>
      <c r="K6" s="15">
        <v>267.0</v>
      </c>
      <c r="L6" s="14"/>
      <c r="M6" s="14"/>
      <c r="N6" s="14"/>
      <c r="O6" s="16"/>
      <c r="P6" s="47">
        <f t="shared" si="2"/>
        <v>267</v>
      </c>
      <c r="Q6" s="58"/>
      <c r="R6" s="28"/>
      <c r="S6" s="75">
        <f t="shared" si="3"/>
        <v>2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</row>
    <row r="7">
      <c r="A7" s="8" t="s">
        <v>1906</v>
      </c>
      <c r="B7" s="30">
        <v>45323.0</v>
      </c>
      <c r="C7" s="74" t="s">
        <v>1909</v>
      </c>
      <c r="D7" s="73" t="s">
        <v>1910</v>
      </c>
      <c r="E7" s="69" t="s">
        <v>1916</v>
      </c>
      <c r="F7" s="27" t="s">
        <v>100</v>
      </c>
      <c r="G7" s="31" t="s">
        <v>1908</v>
      </c>
      <c r="H7" s="15">
        <v>249.0</v>
      </c>
      <c r="I7" s="15">
        <v>249.0</v>
      </c>
      <c r="J7" s="14"/>
      <c r="K7" s="15">
        <v>267.0</v>
      </c>
      <c r="L7" s="14"/>
      <c r="M7" s="14"/>
      <c r="N7" s="14"/>
      <c r="O7" s="16"/>
      <c r="P7" s="47">
        <f t="shared" si="2"/>
        <v>267</v>
      </c>
      <c r="Q7" s="58"/>
      <c r="R7" s="28"/>
      <c r="S7" s="75">
        <f t="shared" si="3"/>
        <v>2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</row>
    <row r="8">
      <c r="A8" s="8" t="s">
        <v>1906</v>
      </c>
      <c r="B8" s="30">
        <v>45337.0</v>
      </c>
      <c r="C8" s="74" t="s">
        <v>1909</v>
      </c>
      <c r="D8" s="73" t="s">
        <v>1161</v>
      </c>
      <c r="E8" s="69" t="s">
        <v>1917</v>
      </c>
      <c r="F8" s="27" t="s">
        <v>100</v>
      </c>
      <c r="G8" s="31" t="s">
        <v>1908</v>
      </c>
      <c r="H8" s="15">
        <v>249.0</v>
      </c>
      <c r="I8" s="15">
        <v>249.0</v>
      </c>
      <c r="J8" s="14"/>
      <c r="K8" s="15">
        <v>267.0</v>
      </c>
      <c r="L8" s="14"/>
      <c r="M8" s="14"/>
      <c r="N8" s="14"/>
      <c r="O8" s="16"/>
      <c r="P8" s="47">
        <f t="shared" si="2"/>
        <v>267</v>
      </c>
      <c r="Q8" s="58"/>
      <c r="R8" s="28"/>
      <c r="S8" s="75">
        <f t="shared" si="3"/>
        <v>2</v>
      </c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</row>
    <row r="9">
      <c r="A9" s="8" t="s">
        <v>1906</v>
      </c>
      <c r="B9" s="9">
        <v>45342.0</v>
      </c>
      <c r="C9" s="74" t="s">
        <v>1909</v>
      </c>
      <c r="D9" s="73" t="s">
        <v>1918</v>
      </c>
      <c r="E9" s="69" t="s">
        <v>1919</v>
      </c>
      <c r="F9" s="27" t="s">
        <v>100</v>
      </c>
      <c r="G9" s="31" t="s">
        <v>1908</v>
      </c>
      <c r="H9" s="15">
        <v>249.0</v>
      </c>
      <c r="I9" s="15">
        <v>249.0</v>
      </c>
      <c r="J9" s="14"/>
      <c r="K9" s="15">
        <v>267.0</v>
      </c>
      <c r="L9" s="14"/>
      <c r="M9" s="14"/>
      <c r="N9" s="14"/>
      <c r="O9" s="16"/>
      <c r="P9" s="47">
        <f t="shared" si="2"/>
        <v>267</v>
      </c>
      <c r="Q9" s="58"/>
      <c r="R9" s="28"/>
      <c r="S9" s="75">
        <f t="shared" si="3"/>
        <v>2</v>
      </c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</row>
    <row r="10">
      <c r="A10" s="8" t="s">
        <v>1906</v>
      </c>
      <c r="B10" s="9">
        <v>45352.0</v>
      </c>
      <c r="C10" s="56"/>
      <c r="D10" s="73" t="s">
        <v>1912</v>
      </c>
      <c r="E10" s="69" t="s">
        <v>1920</v>
      </c>
      <c r="F10" s="27" t="s">
        <v>100</v>
      </c>
      <c r="G10" s="31" t="s">
        <v>1908</v>
      </c>
      <c r="H10" s="15">
        <v>249.0</v>
      </c>
      <c r="I10" s="15">
        <v>249.0</v>
      </c>
      <c r="J10" s="14"/>
      <c r="K10" s="15">
        <v>267.0</v>
      </c>
      <c r="L10" s="14"/>
      <c r="M10" s="14"/>
      <c r="N10" s="14"/>
      <c r="O10" s="16"/>
      <c r="P10" s="47">
        <f t="shared" si="2"/>
        <v>267</v>
      </c>
      <c r="Q10" s="58"/>
      <c r="R10" s="28"/>
      <c r="S10" s="75">
        <f t="shared" si="3"/>
        <v>3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</row>
    <row r="11">
      <c r="A11" s="8" t="s">
        <v>1906</v>
      </c>
      <c r="B11" s="9">
        <v>45352.0</v>
      </c>
      <c r="C11" s="56"/>
      <c r="D11" s="73" t="s">
        <v>1918</v>
      </c>
      <c r="E11" s="69" t="s">
        <v>1921</v>
      </c>
      <c r="F11" s="27" t="s">
        <v>1922</v>
      </c>
      <c r="G11" s="31" t="s">
        <v>1908</v>
      </c>
      <c r="H11" s="15">
        <v>249.0</v>
      </c>
      <c r="I11" s="15">
        <v>249.0</v>
      </c>
      <c r="J11" s="14"/>
      <c r="K11" s="15">
        <v>267.0</v>
      </c>
      <c r="L11" s="14"/>
      <c r="M11" s="14"/>
      <c r="N11" s="14"/>
      <c r="O11" s="16"/>
      <c r="P11" s="47">
        <f t="shared" si="2"/>
        <v>267</v>
      </c>
      <c r="Q11" s="58"/>
      <c r="R11" s="28"/>
      <c r="S11" s="75">
        <f t="shared" si="3"/>
        <v>3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</row>
    <row r="12">
      <c r="A12" s="8" t="s">
        <v>1906</v>
      </c>
      <c r="B12" s="9">
        <v>45363.0</v>
      </c>
      <c r="C12" s="56"/>
      <c r="D12" s="73" t="s">
        <v>1912</v>
      </c>
      <c r="E12" s="69" t="s">
        <v>1923</v>
      </c>
      <c r="F12" s="27" t="s">
        <v>100</v>
      </c>
      <c r="G12" s="31" t="s">
        <v>1908</v>
      </c>
      <c r="H12" s="15">
        <v>249.0</v>
      </c>
      <c r="I12" s="15">
        <v>249.0</v>
      </c>
      <c r="J12" s="14"/>
      <c r="K12" s="15">
        <v>267.0</v>
      </c>
      <c r="L12" s="14"/>
      <c r="M12" s="14"/>
      <c r="N12" s="14"/>
      <c r="O12" s="16"/>
      <c r="P12" s="47">
        <f t="shared" si="2"/>
        <v>267</v>
      </c>
      <c r="Q12" s="58"/>
      <c r="R12" s="28"/>
      <c r="S12" s="75">
        <f t="shared" si="3"/>
        <v>3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</row>
    <row r="13">
      <c r="A13" s="8" t="s">
        <v>1906</v>
      </c>
      <c r="B13" s="9">
        <v>45379.0</v>
      </c>
      <c r="C13" s="56"/>
      <c r="D13" s="73" t="s">
        <v>1161</v>
      </c>
      <c r="E13" s="69" t="s">
        <v>1924</v>
      </c>
      <c r="F13" s="27" t="s">
        <v>100</v>
      </c>
      <c r="G13" s="31" t="s">
        <v>1908</v>
      </c>
      <c r="H13" s="15">
        <v>249.0</v>
      </c>
      <c r="I13" s="15">
        <v>249.0</v>
      </c>
      <c r="J13" s="14"/>
      <c r="K13" s="15">
        <v>267.0</v>
      </c>
      <c r="L13" s="14"/>
      <c r="M13" s="14"/>
      <c r="N13" s="14"/>
      <c r="O13" s="16"/>
      <c r="P13" s="47">
        <f t="shared" si="2"/>
        <v>267</v>
      </c>
      <c r="Q13" s="58"/>
      <c r="R13" s="28"/>
      <c r="S13" s="75">
        <f t="shared" si="3"/>
        <v>3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</row>
    <row r="14">
      <c r="A14" s="8" t="s">
        <v>1906</v>
      </c>
      <c r="B14" s="9">
        <v>45393.0</v>
      </c>
      <c r="C14" s="56"/>
      <c r="D14" s="76" t="s">
        <v>1925</v>
      </c>
      <c r="E14" s="69" t="s">
        <v>1926</v>
      </c>
      <c r="F14" s="27" t="s">
        <v>100</v>
      </c>
      <c r="G14" s="31" t="s">
        <v>1908</v>
      </c>
      <c r="H14" s="15">
        <v>249.0</v>
      </c>
      <c r="I14" s="15">
        <v>267.0</v>
      </c>
      <c r="J14" s="14"/>
      <c r="K14" s="15">
        <v>267.0</v>
      </c>
      <c r="L14" s="14"/>
      <c r="M14" s="14"/>
      <c r="N14" s="14"/>
      <c r="O14" s="16"/>
      <c r="P14" s="47">
        <f t="shared" si="2"/>
        <v>267</v>
      </c>
      <c r="Q14" s="58"/>
      <c r="R14" s="28"/>
      <c r="S14" s="75">
        <f t="shared" si="3"/>
        <v>4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</row>
    <row r="15">
      <c r="A15" s="8" t="s">
        <v>1906</v>
      </c>
      <c r="B15" s="9">
        <v>45411.0</v>
      </c>
      <c r="C15" s="56"/>
      <c r="D15" s="76" t="s">
        <v>1925</v>
      </c>
      <c r="E15" s="69" t="s">
        <v>1927</v>
      </c>
      <c r="F15" s="27" t="s">
        <v>100</v>
      </c>
      <c r="G15" s="31" t="s">
        <v>1908</v>
      </c>
      <c r="H15" s="15">
        <v>249.0</v>
      </c>
      <c r="I15" s="15">
        <v>267.0</v>
      </c>
      <c r="J15" s="14"/>
      <c r="K15" s="15">
        <v>267.0</v>
      </c>
      <c r="L15" s="14"/>
      <c r="M15" s="14"/>
      <c r="N15" s="14"/>
      <c r="O15" s="16"/>
      <c r="P15" s="47">
        <f t="shared" si="2"/>
        <v>267</v>
      </c>
      <c r="Q15" s="58"/>
      <c r="R15" s="40"/>
      <c r="S15" s="75">
        <f t="shared" si="3"/>
        <v>4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</row>
    <row r="16">
      <c r="A16" s="8" t="s">
        <v>1906</v>
      </c>
      <c r="B16" s="9">
        <v>45418.0</v>
      </c>
      <c r="C16" s="56"/>
      <c r="D16" s="76" t="s">
        <v>1925</v>
      </c>
      <c r="E16" s="69" t="s">
        <v>1928</v>
      </c>
      <c r="F16" s="27" t="s">
        <v>100</v>
      </c>
      <c r="G16" s="31" t="s">
        <v>1908</v>
      </c>
      <c r="H16" s="15">
        <v>249.0</v>
      </c>
      <c r="I16" s="15">
        <v>267.0</v>
      </c>
      <c r="J16" s="14"/>
      <c r="K16" s="15">
        <v>267.0</v>
      </c>
      <c r="L16" s="14"/>
      <c r="M16" s="14"/>
      <c r="N16" s="14"/>
      <c r="O16" s="16"/>
      <c r="P16" s="47">
        <f t="shared" si="2"/>
        <v>267</v>
      </c>
      <c r="Q16" s="58"/>
      <c r="R16" s="40"/>
      <c r="S16" s="75">
        <f t="shared" si="3"/>
        <v>5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</row>
    <row r="17">
      <c r="A17" s="8" t="s">
        <v>1906</v>
      </c>
      <c r="B17" s="9">
        <v>45425.0</v>
      </c>
      <c r="C17" s="56"/>
      <c r="D17" s="73" t="s">
        <v>1918</v>
      </c>
      <c r="E17" s="69" t="s">
        <v>1929</v>
      </c>
      <c r="F17" s="27" t="s">
        <v>100</v>
      </c>
      <c r="G17" s="31" t="s">
        <v>1908</v>
      </c>
      <c r="H17" s="15">
        <v>249.0</v>
      </c>
      <c r="I17" s="15">
        <v>267.0</v>
      </c>
      <c r="J17" s="14"/>
      <c r="K17" s="15">
        <v>267.0</v>
      </c>
      <c r="L17" s="14"/>
      <c r="M17" s="14"/>
      <c r="N17" s="14"/>
      <c r="O17" s="16"/>
      <c r="P17" s="47">
        <f t="shared" si="2"/>
        <v>267</v>
      </c>
      <c r="Q17" s="58"/>
      <c r="R17" s="40"/>
      <c r="S17" s="75">
        <f t="shared" si="3"/>
        <v>5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</row>
    <row r="18">
      <c r="A18" s="8" t="s">
        <v>1906</v>
      </c>
      <c r="B18" s="9">
        <v>45434.0</v>
      </c>
      <c r="C18" s="74" t="s">
        <v>1930</v>
      </c>
      <c r="D18" s="73" t="s">
        <v>1918</v>
      </c>
      <c r="E18" s="69" t="s">
        <v>1931</v>
      </c>
      <c r="F18" s="27" t="s">
        <v>1918</v>
      </c>
      <c r="G18" s="31" t="s">
        <v>1908</v>
      </c>
      <c r="H18" s="15">
        <v>249.0</v>
      </c>
      <c r="I18" s="15">
        <v>285.0</v>
      </c>
      <c r="J18" s="14"/>
      <c r="K18" s="15">
        <v>285.0</v>
      </c>
      <c r="L18" s="14"/>
      <c r="M18" s="14"/>
      <c r="N18" s="14"/>
      <c r="O18" s="16"/>
      <c r="P18" s="47">
        <f t="shared" si="2"/>
        <v>285</v>
      </c>
      <c r="Q18" s="58"/>
      <c r="R18" s="40"/>
      <c r="S18" s="75">
        <f t="shared" si="3"/>
        <v>5</v>
      </c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</row>
    <row r="19">
      <c r="A19" s="8" t="s">
        <v>1906</v>
      </c>
      <c r="B19" s="9">
        <v>45446.0</v>
      </c>
      <c r="C19" s="74" t="s">
        <v>1930</v>
      </c>
      <c r="D19" s="73" t="s">
        <v>20</v>
      </c>
      <c r="E19" s="69" t="s">
        <v>1932</v>
      </c>
      <c r="F19" s="27" t="s">
        <v>1908</v>
      </c>
      <c r="G19" s="13" t="s">
        <v>1908</v>
      </c>
      <c r="H19" s="15">
        <v>249.0</v>
      </c>
      <c r="I19" s="15">
        <v>267.0</v>
      </c>
      <c r="J19" s="14"/>
      <c r="K19" s="15">
        <v>267.0</v>
      </c>
      <c r="L19" s="14"/>
      <c r="M19" s="14"/>
      <c r="N19" s="14"/>
      <c r="O19" s="16"/>
      <c r="P19" s="47">
        <f t="shared" si="2"/>
        <v>267</v>
      </c>
      <c r="Q19" s="58"/>
      <c r="R19" s="40"/>
      <c r="S19" s="75">
        <f t="shared" si="3"/>
        <v>6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</row>
    <row r="20">
      <c r="A20" s="8" t="s">
        <v>1906</v>
      </c>
      <c r="B20" s="9">
        <v>45448.0</v>
      </c>
      <c r="C20" s="74" t="s">
        <v>1930</v>
      </c>
      <c r="D20" s="73" t="s">
        <v>1161</v>
      </c>
      <c r="E20" s="69" t="s">
        <v>1933</v>
      </c>
      <c r="F20" s="27" t="s">
        <v>1908</v>
      </c>
      <c r="G20" s="13" t="s">
        <v>1908</v>
      </c>
      <c r="H20" s="15">
        <v>0.0</v>
      </c>
      <c r="I20" s="15">
        <v>267.0</v>
      </c>
      <c r="J20" s="14"/>
      <c r="K20" s="15">
        <v>267.0</v>
      </c>
      <c r="L20" s="14"/>
      <c r="M20" s="14"/>
      <c r="N20" s="14"/>
      <c r="O20" s="16"/>
      <c r="P20" s="47">
        <f t="shared" si="2"/>
        <v>267</v>
      </c>
      <c r="Q20" s="58"/>
      <c r="R20" s="40"/>
      <c r="S20" s="75">
        <f t="shared" si="3"/>
        <v>6</v>
      </c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</row>
    <row r="21">
      <c r="A21" s="8" t="s">
        <v>1906</v>
      </c>
      <c r="B21" s="9">
        <v>45457.0</v>
      </c>
      <c r="C21" s="74" t="s">
        <v>1930</v>
      </c>
      <c r="D21" s="76" t="s">
        <v>1925</v>
      </c>
      <c r="E21" s="69" t="s">
        <v>1934</v>
      </c>
      <c r="F21" s="27" t="s">
        <v>1925</v>
      </c>
      <c r="G21" s="13" t="s">
        <v>1908</v>
      </c>
      <c r="H21" s="15">
        <v>249.0</v>
      </c>
      <c r="I21" s="15">
        <v>267.0</v>
      </c>
      <c r="J21" s="14"/>
      <c r="K21" s="15">
        <v>267.0</v>
      </c>
      <c r="L21" s="14"/>
      <c r="M21" s="14"/>
      <c r="N21" s="14"/>
      <c r="O21" s="16"/>
      <c r="P21" s="47">
        <f t="shared" si="2"/>
        <v>267</v>
      </c>
      <c r="Q21" s="58"/>
      <c r="R21" s="28"/>
      <c r="S21" s="75">
        <f t="shared" si="3"/>
        <v>6</v>
      </c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</row>
    <row r="22">
      <c r="A22" s="8" t="s">
        <v>1906</v>
      </c>
      <c r="B22" s="9">
        <v>45462.0</v>
      </c>
      <c r="C22" s="74" t="s">
        <v>1930</v>
      </c>
      <c r="D22" s="73" t="s">
        <v>20</v>
      </c>
      <c r="E22" s="69" t="s">
        <v>1935</v>
      </c>
      <c r="F22" s="27" t="s">
        <v>1908</v>
      </c>
      <c r="G22" s="13" t="s">
        <v>1908</v>
      </c>
      <c r="H22" s="15">
        <v>299.0</v>
      </c>
      <c r="I22" s="15">
        <v>317.0</v>
      </c>
      <c r="J22" s="14"/>
      <c r="K22" s="15">
        <v>317.0</v>
      </c>
      <c r="L22" s="14"/>
      <c r="M22" s="14"/>
      <c r="N22" s="14"/>
      <c r="O22" s="16"/>
      <c r="P22" s="47">
        <f t="shared" si="2"/>
        <v>317</v>
      </c>
      <c r="Q22" s="58"/>
      <c r="R22" s="40"/>
      <c r="S22" s="75">
        <f t="shared" si="3"/>
        <v>6</v>
      </c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</row>
    <row r="23">
      <c r="A23" s="8" t="s">
        <v>1906</v>
      </c>
      <c r="B23" s="9">
        <v>45462.0</v>
      </c>
      <c r="C23" s="74" t="s">
        <v>1930</v>
      </c>
      <c r="D23" s="73" t="s">
        <v>20</v>
      </c>
      <c r="E23" s="69" t="s">
        <v>1936</v>
      </c>
      <c r="F23" s="27" t="s">
        <v>1908</v>
      </c>
      <c r="G23" s="13" t="s">
        <v>1908</v>
      </c>
      <c r="H23" s="15">
        <v>299.0</v>
      </c>
      <c r="I23" s="15">
        <v>317.0</v>
      </c>
      <c r="J23" s="14"/>
      <c r="K23" s="15">
        <v>317.0</v>
      </c>
      <c r="L23" s="14"/>
      <c r="M23" s="14"/>
      <c r="N23" s="14"/>
      <c r="O23" s="16"/>
      <c r="P23" s="47">
        <f t="shared" si="2"/>
        <v>317</v>
      </c>
      <c r="Q23" s="58"/>
      <c r="R23" s="40"/>
      <c r="S23" s="75">
        <f t="shared" si="3"/>
        <v>6</v>
      </c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</row>
    <row r="24">
      <c r="A24" s="8" t="s">
        <v>1906</v>
      </c>
      <c r="B24" s="9">
        <v>45489.0</v>
      </c>
      <c r="C24" s="28"/>
      <c r="D24" s="73" t="s">
        <v>1079</v>
      </c>
      <c r="E24" s="69" t="s">
        <v>1937</v>
      </c>
      <c r="F24" s="27" t="s">
        <v>1079</v>
      </c>
      <c r="G24" s="13" t="s">
        <v>1908</v>
      </c>
      <c r="H24" s="15">
        <v>249.0</v>
      </c>
      <c r="I24" s="15">
        <v>267.0</v>
      </c>
      <c r="J24" s="14"/>
      <c r="K24" s="15">
        <v>267.0</v>
      </c>
      <c r="L24" s="14"/>
      <c r="M24" s="14"/>
      <c r="N24" s="14"/>
      <c r="O24" s="16"/>
      <c r="P24" s="47">
        <f t="shared" si="2"/>
        <v>267</v>
      </c>
      <c r="Q24" s="58"/>
      <c r="R24" s="40"/>
      <c r="S24" s="75">
        <f t="shared" si="3"/>
        <v>7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</row>
    <row r="25">
      <c r="A25" s="8" t="s">
        <v>1906</v>
      </c>
      <c r="B25" s="9">
        <v>45498.0</v>
      </c>
      <c r="C25" s="28"/>
      <c r="D25" s="73" t="s">
        <v>20</v>
      </c>
      <c r="E25" s="69" t="s">
        <v>1938</v>
      </c>
      <c r="F25" s="27" t="s">
        <v>1939</v>
      </c>
      <c r="G25" s="13" t="s">
        <v>1940</v>
      </c>
      <c r="H25" s="15">
        <v>99.0</v>
      </c>
      <c r="I25" s="15">
        <v>99.0</v>
      </c>
      <c r="J25" s="14"/>
      <c r="K25" s="15">
        <v>99.0</v>
      </c>
      <c r="L25" s="14"/>
      <c r="M25" s="14"/>
      <c r="N25" s="14"/>
      <c r="O25" s="16"/>
      <c r="P25" s="47">
        <f t="shared" si="2"/>
        <v>99</v>
      </c>
      <c r="Q25" s="58"/>
      <c r="R25" s="45" t="s">
        <v>1941</v>
      </c>
      <c r="S25" s="75">
        <f t="shared" si="3"/>
        <v>7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</row>
    <row r="26">
      <c r="A26" s="8" t="s">
        <v>1906</v>
      </c>
      <c r="B26" s="9">
        <v>45500.0</v>
      </c>
      <c r="C26" s="28"/>
      <c r="D26" s="73" t="s">
        <v>1918</v>
      </c>
      <c r="E26" s="69" t="s">
        <v>1942</v>
      </c>
      <c r="F26" s="27" t="s">
        <v>1918</v>
      </c>
      <c r="G26" s="13" t="s">
        <v>1908</v>
      </c>
      <c r="H26" s="15">
        <v>299.0</v>
      </c>
      <c r="I26" s="15">
        <v>317.0</v>
      </c>
      <c r="J26" s="14"/>
      <c r="K26" s="15">
        <v>317.0</v>
      </c>
      <c r="L26" s="14"/>
      <c r="M26" s="14"/>
      <c r="N26" s="14"/>
      <c r="O26" s="16"/>
      <c r="P26" s="47">
        <f t="shared" si="2"/>
        <v>317</v>
      </c>
      <c r="Q26" s="58"/>
      <c r="R26" s="40"/>
      <c r="S26" s="75">
        <f t="shared" si="3"/>
        <v>7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</row>
    <row r="27">
      <c r="A27" s="8" t="s">
        <v>1906</v>
      </c>
      <c r="B27" s="9">
        <v>45501.0</v>
      </c>
      <c r="C27" s="28"/>
      <c r="D27" s="73" t="s">
        <v>20</v>
      </c>
      <c r="E27" s="69" t="s">
        <v>1943</v>
      </c>
      <c r="F27" s="27" t="s">
        <v>1908</v>
      </c>
      <c r="G27" s="13" t="s">
        <v>1908</v>
      </c>
      <c r="H27" s="15">
        <v>699.0</v>
      </c>
      <c r="I27" s="15">
        <v>299.0</v>
      </c>
      <c r="J27" s="14"/>
      <c r="K27" s="15">
        <v>299.0</v>
      </c>
      <c r="L27" s="14"/>
      <c r="M27" s="14"/>
      <c r="N27" s="14"/>
      <c r="O27" s="16"/>
      <c r="P27" s="47">
        <f t="shared" si="2"/>
        <v>299</v>
      </c>
      <c r="Q27" s="58"/>
      <c r="R27" s="40"/>
      <c r="S27" s="75">
        <f t="shared" si="3"/>
        <v>7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</row>
    <row r="28">
      <c r="A28" s="8" t="s">
        <v>1906</v>
      </c>
      <c r="B28" s="9">
        <v>45505.0</v>
      </c>
      <c r="C28" s="13" t="s">
        <v>1909</v>
      </c>
      <c r="D28" s="73" t="s">
        <v>20</v>
      </c>
      <c r="E28" s="69" t="s">
        <v>1944</v>
      </c>
      <c r="F28" s="27" t="s">
        <v>1908</v>
      </c>
      <c r="G28" s="13" t="s">
        <v>1908</v>
      </c>
      <c r="H28" s="15">
        <v>299.0</v>
      </c>
      <c r="I28" s="15">
        <v>317.0</v>
      </c>
      <c r="J28" s="14"/>
      <c r="K28" s="15">
        <v>317.0</v>
      </c>
      <c r="L28" s="14"/>
      <c r="M28" s="14"/>
      <c r="N28" s="14"/>
      <c r="O28" s="16"/>
      <c r="P28" s="47">
        <f t="shared" si="2"/>
        <v>317</v>
      </c>
      <c r="Q28" s="58"/>
      <c r="R28" s="40"/>
      <c r="S28" s="75">
        <f t="shared" si="3"/>
        <v>8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</row>
    <row r="29">
      <c r="A29" s="8" t="s">
        <v>1906</v>
      </c>
      <c r="B29" s="9">
        <v>45506.0</v>
      </c>
      <c r="C29" s="13" t="s">
        <v>1909</v>
      </c>
      <c r="D29" s="73" t="s">
        <v>1079</v>
      </c>
      <c r="E29" s="69" t="s">
        <v>1945</v>
      </c>
      <c r="F29" s="27" t="s">
        <v>1079</v>
      </c>
      <c r="G29" s="13" t="s">
        <v>1908</v>
      </c>
      <c r="H29" s="15">
        <v>299.0</v>
      </c>
      <c r="I29" s="15">
        <v>317.0</v>
      </c>
      <c r="J29" s="14"/>
      <c r="K29" s="15">
        <v>317.0</v>
      </c>
      <c r="L29" s="14"/>
      <c r="M29" s="14"/>
      <c r="N29" s="14"/>
      <c r="O29" s="16"/>
      <c r="P29" s="47">
        <f t="shared" si="2"/>
        <v>317</v>
      </c>
      <c r="Q29" s="58"/>
      <c r="R29" s="40"/>
      <c r="S29" s="75">
        <f t="shared" si="3"/>
        <v>8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</row>
    <row r="30">
      <c r="A30" s="8" t="s">
        <v>1906</v>
      </c>
      <c r="B30" s="9">
        <v>45509.0</v>
      </c>
      <c r="C30" s="13" t="s">
        <v>1909</v>
      </c>
      <c r="D30" s="73" t="s">
        <v>20</v>
      </c>
      <c r="E30" s="69" t="s">
        <v>1946</v>
      </c>
      <c r="F30" s="27" t="s">
        <v>1939</v>
      </c>
      <c r="G30" s="13" t="s">
        <v>1940</v>
      </c>
      <c r="H30" s="15">
        <v>99.0</v>
      </c>
      <c r="I30" s="15">
        <v>117.0</v>
      </c>
      <c r="J30" s="14"/>
      <c r="K30" s="15">
        <v>117.0</v>
      </c>
      <c r="L30" s="14"/>
      <c r="M30" s="14"/>
      <c r="N30" s="14"/>
      <c r="O30" s="23">
        <v>18.0</v>
      </c>
      <c r="P30" s="47">
        <f t="shared" si="2"/>
        <v>99</v>
      </c>
      <c r="Q30" s="58"/>
      <c r="R30" s="45" t="s">
        <v>1947</v>
      </c>
      <c r="S30" s="75">
        <f t="shared" si="3"/>
        <v>8</v>
      </c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</row>
    <row r="31">
      <c r="A31" s="8" t="s">
        <v>1906</v>
      </c>
      <c r="B31" s="9">
        <v>45506.0</v>
      </c>
      <c r="C31" s="13" t="s">
        <v>1909</v>
      </c>
      <c r="D31" s="73" t="s">
        <v>20</v>
      </c>
      <c r="E31" s="69" t="s">
        <v>1948</v>
      </c>
      <c r="F31" s="27" t="s">
        <v>1908</v>
      </c>
      <c r="G31" s="13" t="s">
        <v>1908</v>
      </c>
      <c r="H31" s="15">
        <v>299.0</v>
      </c>
      <c r="I31" s="15">
        <v>317.0</v>
      </c>
      <c r="J31" s="14"/>
      <c r="K31" s="15">
        <v>317.0</v>
      </c>
      <c r="L31" s="14"/>
      <c r="M31" s="14"/>
      <c r="N31" s="14"/>
      <c r="O31" s="16"/>
      <c r="P31" s="47">
        <f t="shared" si="2"/>
        <v>317</v>
      </c>
      <c r="Q31" s="58"/>
      <c r="R31" s="40"/>
      <c r="S31" s="75">
        <f t="shared" si="3"/>
        <v>8</v>
      </c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</row>
    <row r="32">
      <c r="A32" s="8" t="s">
        <v>1906</v>
      </c>
      <c r="B32" s="9">
        <v>45519.0</v>
      </c>
      <c r="C32" s="13" t="s">
        <v>1909</v>
      </c>
      <c r="D32" s="73" t="s">
        <v>1079</v>
      </c>
      <c r="E32" s="69" t="s">
        <v>1949</v>
      </c>
      <c r="F32" s="27" t="s">
        <v>1079</v>
      </c>
      <c r="G32" s="13" t="s">
        <v>1908</v>
      </c>
      <c r="H32" s="15">
        <v>299.0</v>
      </c>
      <c r="I32" s="15">
        <v>267.0</v>
      </c>
      <c r="J32" s="14"/>
      <c r="K32" s="15">
        <v>267.0</v>
      </c>
      <c r="L32" s="14"/>
      <c r="M32" s="14"/>
      <c r="N32" s="14"/>
      <c r="O32" s="16"/>
      <c r="P32" s="47">
        <f t="shared" si="2"/>
        <v>267</v>
      </c>
      <c r="Q32" s="58"/>
      <c r="R32" s="40"/>
      <c r="S32" s="75">
        <f t="shared" si="3"/>
        <v>8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</row>
    <row r="33">
      <c r="A33" s="8" t="s">
        <v>1906</v>
      </c>
      <c r="B33" s="9">
        <v>45532.0</v>
      </c>
      <c r="C33" s="13" t="s">
        <v>1909</v>
      </c>
      <c r="D33" s="73" t="s">
        <v>20</v>
      </c>
      <c r="E33" s="69" t="s">
        <v>1950</v>
      </c>
      <c r="F33" s="27" t="s">
        <v>1908</v>
      </c>
      <c r="G33" s="13" t="s">
        <v>1908</v>
      </c>
      <c r="H33" s="15">
        <v>800.0</v>
      </c>
      <c r="I33" s="15">
        <v>317.0</v>
      </c>
      <c r="J33" s="14"/>
      <c r="K33" s="15">
        <v>317.0</v>
      </c>
      <c r="L33" s="14"/>
      <c r="M33" s="14"/>
      <c r="N33" s="14"/>
      <c r="O33" s="16"/>
      <c r="P33" s="47">
        <f t="shared" si="2"/>
        <v>317</v>
      </c>
      <c r="Q33" s="58"/>
      <c r="R33" s="40"/>
      <c r="S33" s="75">
        <f t="shared" si="3"/>
        <v>8</v>
      </c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</row>
    <row r="34">
      <c r="A34" s="8" t="s">
        <v>1906</v>
      </c>
      <c r="B34" s="9">
        <v>45533.0</v>
      </c>
      <c r="C34" s="13" t="s">
        <v>1909</v>
      </c>
      <c r="D34" s="73" t="s">
        <v>20</v>
      </c>
      <c r="E34" s="69" t="s">
        <v>1951</v>
      </c>
      <c r="F34" s="27" t="s">
        <v>1939</v>
      </c>
      <c r="G34" s="13" t="s">
        <v>1940</v>
      </c>
      <c r="H34" s="15">
        <v>99.0</v>
      </c>
      <c r="I34" s="15">
        <v>99.0</v>
      </c>
      <c r="J34" s="14"/>
      <c r="K34" s="15">
        <v>99.0</v>
      </c>
      <c r="L34" s="14"/>
      <c r="M34" s="14"/>
      <c r="N34" s="14"/>
      <c r="O34" s="16"/>
      <c r="P34" s="47">
        <f t="shared" si="2"/>
        <v>99</v>
      </c>
      <c r="Q34" s="58"/>
      <c r="R34" s="45" t="s">
        <v>1952</v>
      </c>
      <c r="S34" s="75">
        <f t="shared" si="3"/>
        <v>8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</row>
    <row r="35">
      <c r="A35" s="8" t="s">
        <v>1906</v>
      </c>
      <c r="B35" s="9">
        <v>45533.0</v>
      </c>
      <c r="C35" s="13" t="s">
        <v>1909</v>
      </c>
      <c r="D35" s="73" t="s">
        <v>20</v>
      </c>
      <c r="E35" s="69" t="s">
        <v>1953</v>
      </c>
      <c r="F35" s="27" t="s">
        <v>1939</v>
      </c>
      <c r="G35" s="13" t="s">
        <v>1940</v>
      </c>
      <c r="H35" s="15">
        <v>99.0</v>
      </c>
      <c r="I35" s="15">
        <v>117.0</v>
      </c>
      <c r="J35" s="14"/>
      <c r="K35" s="15">
        <v>117.0</v>
      </c>
      <c r="L35" s="14"/>
      <c r="M35" s="14"/>
      <c r="N35" s="14"/>
      <c r="O35" s="16"/>
      <c r="P35" s="47">
        <f t="shared" si="2"/>
        <v>117</v>
      </c>
      <c r="Q35" s="58"/>
      <c r="R35" s="45" t="s">
        <v>1954</v>
      </c>
      <c r="S35" s="75">
        <f t="shared" si="3"/>
        <v>8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</row>
    <row r="36">
      <c r="A36" s="8" t="s">
        <v>1906</v>
      </c>
      <c r="B36" s="9">
        <v>45539.0</v>
      </c>
      <c r="C36" s="28" t="s">
        <v>1930</v>
      </c>
      <c r="D36" s="73" t="s">
        <v>20</v>
      </c>
      <c r="E36" s="69" t="s">
        <v>1955</v>
      </c>
      <c r="F36" s="27" t="s">
        <v>1908</v>
      </c>
      <c r="G36" s="13" t="s">
        <v>1908</v>
      </c>
      <c r="H36" s="15">
        <v>800.0</v>
      </c>
      <c r="I36" s="15">
        <v>317.0</v>
      </c>
      <c r="J36" s="14"/>
      <c r="K36" s="15">
        <v>317.0</v>
      </c>
      <c r="L36" s="14"/>
      <c r="M36" s="14"/>
      <c r="N36" s="14"/>
      <c r="O36" s="16"/>
      <c r="P36" s="47">
        <f t="shared" si="2"/>
        <v>317</v>
      </c>
      <c r="Q36" s="58"/>
      <c r="R36" s="40"/>
      <c r="S36" s="75">
        <f t="shared" si="3"/>
        <v>9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</row>
    <row r="37">
      <c r="A37" s="8" t="s">
        <v>1906</v>
      </c>
      <c r="B37" s="9">
        <v>45539.0</v>
      </c>
      <c r="C37" s="28" t="s">
        <v>1930</v>
      </c>
      <c r="D37" s="76" t="s">
        <v>1925</v>
      </c>
      <c r="E37" s="69" t="s">
        <v>1956</v>
      </c>
      <c r="F37" s="27" t="s">
        <v>1925</v>
      </c>
      <c r="G37" s="13" t="s">
        <v>1908</v>
      </c>
      <c r="H37" s="15">
        <v>800.0</v>
      </c>
      <c r="I37" s="15">
        <v>267.0</v>
      </c>
      <c r="J37" s="14"/>
      <c r="K37" s="15">
        <v>267.0</v>
      </c>
      <c r="L37" s="14"/>
      <c r="M37" s="14"/>
      <c r="N37" s="14"/>
      <c r="O37" s="16"/>
      <c r="P37" s="47">
        <f t="shared" si="2"/>
        <v>267</v>
      </c>
      <c r="Q37" s="58"/>
      <c r="R37" s="40"/>
      <c r="S37" s="75">
        <f t="shared" si="3"/>
        <v>9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</row>
    <row r="38">
      <c r="A38" s="8" t="s">
        <v>1906</v>
      </c>
      <c r="B38" s="9">
        <v>45539.0</v>
      </c>
      <c r="C38" s="28" t="s">
        <v>1930</v>
      </c>
      <c r="D38" s="73" t="s">
        <v>20</v>
      </c>
      <c r="E38" s="69" t="s">
        <v>1957</v>
      </c>
      <c r="F38" s="27" t="s">
        <v>1908</v>
      </c>
      <c r="G38" s="13" t="s">
        <v>1908</v>
      </c>
      <c r="H38" s="15">
        <v>249.0</v>
      </c>
      <c r="I38" s="15">
        <v>267.0</v>
      </c>
      <c r="J38" s="14"/>
      <c r="K38" s="15">
        <v>267.0</v>
      </c>
      <c r="L38" s="14"/>
      <c r="M38" s="14"/>
      <c r="N38" s="14"/>
      <c r="O38" s="16"/>
      <c r="P38" s="47">
        <f t="shared" si="2"/>
        <v>267</v>
      </c>
      <c r="Q38" s="58"/>
      <c r="R38" s="40"/>
      <c r="S38" s="75">
        <f t="shared" si="3"/>
        <v>9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</row>
    <row r="39">
      <c r="A39" s="8" t="s">
        <v>1906</v>
      </c>
      <c r="B39" s="9">
        <v>45541.0</v>
      </c>
      <c r="C39" s="28" t="s">
        <v>1930</v>
      </c>
      <c r="D39" s="73" t="s">
        <v>20</v>
      </c>
      <c r="E39" s="69" t="s">
        <v>1958</v>
      </c>
      <c r="F39" s="27" t="s">
        <v>1908</v>
      </c>
      <c r="G39" s="13" t="s">
        <v>1908</v>
      </c>
      <c r="H39" s="15">
        <f>800+299</f>
        <v>1099</v>
      </c>
      <c r="I39" s="15">
        <v>317.0</v>
      </c>
      <c r="J39" s="14"/>
      <c r="K39" s="15">
        <v>317.0</v>
      </c>
      <c r="L39" s="14"/>
      <c r="M39" s="14"/>
      <c r="N39" s="14"/>
      <c r="O39" s="16"/>
      <c r="P39" s="47">
        <f t="shared" si="2"/>
        <v>317</v>
      </c>
      <c r="Q39" s="58"/>
      <c r="R39" s="40"/>
      <c r="S39" s="75">
        <f t="shared" si="3"/>
        <v>9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</row>
    <row r="40">
      <c r="A40" s="8" t="s">
        <v>1906</v>
      </c>
      <c r="B40" s="9">
        <v>45547.0</v>
      </c>
      <c r="C40" s="28" t="s">
        <v>1930</v>
      </c>
      <c r="D40" s="73" t="s">
        <v>20</v>
      </c>
      <c r="E40" s="69" t="s">
        <v>1959</v>
      </c>
      <c r="F40" s="27" t="s">
        <v>1939</v>
      </c>
      <c r="G40" s="13" t="s">
        <v>1940</v>
      </c>
      <c r="H40" s="15">
        <v>99.0</v>
      </c>
      <c r="I40" s="15">
        <v>99.0</v>
      </c>
      <c r="J40" s="14"/>
      <c r="K40" s="15">
        <v>99.0</v>
      </c>
      <c r="L40" s="14"/>
      <c r="M40" s="14"/>
      <c r="N40" s="14"/>
      <c r="O40" s="16"/>
      <c r="P40" s="47">
        <f t="shared" si="2"/>
        <v>99</v>
      </c>
      <c r="Q40" s="58"/>
      <c r="R40" s="45" t="s">
        <v>1960</v>
      </c>
      <c r="S40" s="75">
        <f t="shared" si="3"/>
        <v>9</v>
      </c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</row>
    <row r="41">
      <c r="A41" s="8" t="s">
        <v>1906</v>
      </c>
      <c r="B41" s="9">
        <v>45548.0</v>
      </c>
      <c r="C41" s="28" t="s">
        <v>1930</v>
      </c>
      <c r="D41" s="73" t="s">
        <v>20</v>
      </c>
      <c r="E41" s="69" t="s">
        <v>1961</v>
      </c>
      <c r="F41" s="27" t="s">
        <v>1908</v>
      </c>
      <c r="G41" s="13" t="s">
        <v>1908</v>
      </c>
      <c r="H41" s="15">
        <v>299.0</v>
      </c>
      <c r="I41" s="15">
        <v>317.0</v>
      </c>
      <c r="J41" s="14"/>
      <c r="K41" s="15">
        <v>317.0</v>
      </c>
      <c r="L41" s="14"/>
      <c r="M41" s="14"/>
      <c r="N41" s="14"/>
      <c r="O41" s="16"/>
      <c r="P41" s="47">
        <f t="shared" si="2"/>
        <v>317</v>
      </c>
      <c r="Q41" s="58"/>
      <c r="R41" s="40"/>
      <c r="S41" s="75">
        <f t="shared" si="3"/>
        <v>9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</row>
    <row r="42">
      <c r="A42" s="8" t="s">
        <v>1906</v>
      </c>
      <c r="B42" s="9">
        <v>45548.0</v>
      </c>
      <c r="C42" s="28" t="s">
        <v>1930</v>
      </c>
      <c r="D42" s="73" t="s">
        <v>20</v>
      </c>
      <c r="E42" s="69" t="s">
        <v>1962</v>
      </c>
      <c r="F42" s="27" t="s">
        <v>1908</v>
      </c>
      <c r="G42" s="13" t="s">
        <v>1908</v>
      </c>
      <c r="H42" s="15">
        <v>299.0</v>
      </c>
      <c r="I42" s="15">
        <v>317.0</v>
      </c>
      <c r="J42" s="14"/>
      <c r="K42" s="15">
        <v>317.0</v>
      </c>
      <c r="L42" s="14"/>
      <c r="M42" s="14"/>
      <c r="N42" s="14"/>
      <c r="O42" s="16"/>
      <c r="P42" s="47">
        <f t="shared" si="2"/>
        <v>317</v>
      </c>
      <c r="Q42" s="58"/>
      <c r="R42" s="40"/>
      <c r="S42" s="57">
        <f t="shared" si="3"/>
        <v>9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</row>
    <row r="43">
      <c r="A43" s="8" t="s">
        <v>1906</v>
      </c>
      <c r="B43" s="9">
        <v>45509.0</v>
      </c>
      <c r="C43" s="13" t="s">
        <v>1909</v>
      </c>
      <c r="D43" s="73" t="s">
        <v>20</v>
      </c>
      <c r="E43" s="69" t="s">
        <v>1963</v>
      </c>
      <c r="F43" s="27" t="s">
        <v>1908</v>
      </c>
      <c r="G43" s="13" t="s">
        <v>1908</v>
      </c>
      <c r="H43" s="15">
        <v>299.0</v>
      </c>
      <c r="I43" s="15">
        <v>317.0</v>
      </c>
      <c r="J43" s="14"/>
      <c r="K43" s="15">
        <v>317.0</v>
      </c>
      <c r="L43" s="14"/>
      <c r="M43" s="14"/>
      <c r="N43" s="14"/>
      <c r="O43" s="16"/>
      <c r="P43" s="47">
        <f t="shared" si="2"/>
        <v>317</v>
      </c>
      <c r="Q43" s="58"/>
      <c r="R43" s="40"/>
      <c r="S43" s="75">
        <f t="shared" si="3"/>
        <v>8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</row>
    <row r="44">
      <c r="A44" s="8" t="s">
        <v>1906</v>
      </c>
      <c r="B44" s="9">
        <v>45553.0</v>
      </c>
      <c r="C44" s="28"/>
      <c r="D44" s="73" t="s">
        <v>20</v>
      </c>
      <c r="E44" s="69" t="s">
        <v>1950</v>
      </c>
      <c r="F44" s="27" t="s">
        <v>1908</v>
      </c>
      <c r="G44" s="13" t="s">
        <v>1090</v>
      </c>
      <c r="H44" s="15">
        <v>300.0</v>
      </c>
      <c r="I44" s="14"/>
      <c r="J44" s="14"/>
      <c r="K44" s="14"/>
      <c r="L44" s="14"/>
      <c r="M44" s="15">
        <v>300.0</v>
      </c>
      <c r="N44" s="14"/>
      <c r="O44" s="16"/>
      <c r="P44" s="47">
        <f t="shared" si="2"/>
        <v>300</v>
      </c>
      <c r="Q44" s="58"/>
      <c r="R44" s="40"/>
      <c r="S44" s="75">
        <f t="shared" si="3"/>
        <v>9</v>
      </c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</row>
    <row r="45">
      <c r="A45" s="8" t="s">
        <v>1906</v>
      </c>
      <c r="B45" s="9">
        <v>45554.0</v>
      </c>
      <c r="C45" s="28" t="s">
        <v>1930</v>
      </c>
      <c r="D45" s="73" t="s">
        <v>20</v>
      </c>
      <c r="E45" s="69" t="s">
        <v>1964</v>
      </c>
      <c r="F45" s="27" t="s">
        <v>1908</v>
      </c>
      <c r="G45" s="13" t="s">
        <v>1908</v>
      </c>
      <c r="H45" s="15">
        <v>299.0</v>
      </c>
      <c r="I45" s="15">
        <v>317.0</v>
      </c>
      <c r="J45" s="14"/>
      <c r="K45" s="15">
        <v>317.0</v>
      </c>
      <c r="L45" s="14"/>
      <c r="M45" s="14"/>
      <c r="N45" s="14"/>
      <c r="O45" s="16"/>
      <c r="P45" s="47">
        <f t="shared" si="2"/>
        <v>317</v>
      </c>
      <c r="Q45" s="58"/>
      <c r="R45" s="40"/>
      <c r="S45" s="75">
        <f t="shared" si="3"/>
        <v>9</v>
      </c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</row>
    <row r="46">
      <c r="A46" s="8" t="s">
        <v>1906</v>
      </c>
      <c r="B46" s="9">
        <v>45558.0</v>
      </c>
      <c r="C46" s="28" t="s">
        <v>1930</v>
      </c>
      <c r="D46" s="73" t="s">
        <v>20</v>
      </c>
      <c r="E46" s="69" t="s">
        <v>1965</v>
      </c>
      <c r="F46" s="27" t="s">
        <v>1908</v>
      </c>
      <c r="G46" s="13" t="s">
        <v>1908</v>
      </c>
      <c r="H46" s="15">
        <v>299.0</v>
      </c>
      <c r="I46" s="15">
        <v>317.0</v>
      </c>
      <c r="J46" s="14"/>
      <c r="K46" s="15">
        <v>317.0</v>
      </c>
      <c r="L46" s="14"/>
      <c r="M46" s="15">
        <v>149.0</v>
      </c>
      <c r="N46" s="14"/>
      <c r="O46" s="16"/>
      <c r="P46" s="47">
        <f t="shared" si="2"/>
        <v>466</v>
      </c>
      <c r="Q46" s="58"/>
      <c r="R46" s="40"/>
      <c r="S46" s="75">
        <f t="shared" si="3"/>
        <v>9</v>
      </c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</row>
    <row r="47">
      <c r="A47" s="8" t="s">
        <v>1906</v>
      </c>
      <c r="B47" s="9">
        <v>45566.0</v>
      </c>
      <c r="C47" s="13">
        <v>18.0</v>
      </c>
      <c r="D47" s="73" t="s">
        <v>20</v>
      </c>
      <c r="E47" s="69" t="s">
        <v>1966</v>
      </c>
      <c r="F47" s="27" t="s">
        <v>1908</v>
      </c>
      <c r="G47" s="13" t="s">
        <v>1908</v>
      </c>
      <c r="H47" s="15">
        <v>299.0</v>
      </c>
      <c r="I47" s="15">
        <v>299.0</v>
      </c>
      <c r="J47" s="15">
        <v>18.0</v>
      </c>
      <c r="K47" s="15">
        <v>317.0</v>
      </c>
      <c r="L47" s="14"/>
      <c r="M47" s="14"/>
      <c r="N47" s="14"/>
      <c r="O47" s="16"/>
      <c r="P47" s="47">
        <f t="shared" si="2"/>
        <v>317</v>
      </c>
      <c r="Q47" s="58"/>
      <c r="R47" s="40"/>
      <c r="S47" s="75">
        <f t="shared" si="3"/>
        <v>10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</row>
    <row r="48">
      <c r="A48" s="8" t="s">
        <v>1906</v>
      </c>
      <c r="B48" s="9">
        <v>45566.0</v>
      </c>
      <c r="C48" s="28"/>
      <c r="D48" s="73" t="s">
        <v>20</v>
      </c>
      <c r="E48" s="69" t="s">
        <v>1967</v>
      </c>
      <c r="F48" s="27" t="s">
        <v>1908</v>
      </c>
      <c r="G48" s="13" t="s">
        <v>1908</v>
      </c>
      <c r="H48" s="15">
        <f>800+299</f>
        <v>1099</v>
      </c>
      <c r="I48" s="15">
        <v>317.0</v>
      </c>
      <c r="J48" s="14"/>
      <c r="K48" s="15">
        <v>317.0</v>
      </c>
      <c r="L48" s="14"/>
      <c r="M48" s="14"/>
      <c r="N48" s="14"/>
      <c r="O48" s="16"/>
      <c r="P48" s="47">
        <f t="shared" si="2"/>
        <v>317</v>
      </c>
      <c r="Q48" s="58"/>
      <c r="R48" s="40"/>
      <c r="S48" s="75">
        <f t="shared" si="3"/>
        <v>10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</row>
    <row r="49">
      <c r="A49" s="8" t="s">
        <v>1906</v>
      </c>
      <c r="B49" s="9">
        <v>45566.0</v>
      </c>
      <c r="C49" s="28"/>
      <c r="D49" s="73" t="s">
        <v>20</v>
      </c>
      <c r="E49" s="69" t="s">
        <v>1968</v>
      </c>
      <c r="F49" s="27" t="s">
        <v>1939</v>
      </c>
      <c r="G49" s="13" t="s">
        <v>1969</v>
      </c>
      <c r="H49" s="14"/>
      <c r="I49" s="15">
        <v>29.9</v>
      </c>
      <c r="J49" s="14"/>
      <c r="K49" s="15">
        <v>29.9</v>
      </c>
      <c r="L49" s="14"/>
      <c r="M49" s="14"/>
      <c r="N49" s="14"/>
      <c r="O49" s="16"/>
      <c r="P49" s="47">
        <f t="shared" si="2"/>
        <v>29.9</v>
      </c>
      <c r="Q49" s="58"/>
      <c r="R49" s="45" t="s">
        <v>1970</v>
      </c>
      <c r="S49" s="75">
        <f t="shared" si="3"/>
        <v>10</v>
      </c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</row>
    <row r="50">
      <c r="A50" s="8" t="s">
        <v>1906</v>
      </c>
      <c r="B50" s="9">
        <v>45567.0</v>
      </c>
      <c r="C50" s="13">
        <v>18.0</v>
      </c>
      <c r="D50" s="73" t="s">
        <v>20</v>
      </c>
      <c r="E50" s="69" t="s">
        <v>1971</v>
      </c>
      <c r="F50" s="27" t="s">
        <v>1908</v>
      </c>
      <c r="G50" s="13" t="s">
        <v>1908</v>
      </c>
      <c r="H50" s="15">
        <v>299.0</v>
      </c>
      <c r="I50" s="15">
        <v>299.0</v>
      </c>
      <c r="J50" s="15">
        <v>18.0</v>
      </c>
      <c r="K50" s="15">
        <v>317.0</v>
      </c>
      <c r="L50" s="14"/>
      <c r="M50" s="14"/>
      <c r="N50" s="14"/>
      <c r="O50" s="16"/>
      <c r="P50" s="47">
        <f t="shared" si="2"/>
        <v>317</v>
      </c>
      <c r="Q50" s="58"/>
      <c r="R50" s="40"/>
      <c r="S50" s="75">
        <f t="shared" si="3"/>
        <v>10</v>
      </c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</row>
    <row r="51">
      <c r="A51" s="8" t="s">
        <v>1906</v>
      </c>
      <c r="B51" s="9">
        <v>45572.0</v>
      </c>
      <c r="C51" s="13">
        <v>18.0</v>
      </c>
      <c r="D51" s="73" t="s">
        <v>1918</v>
      </c>
      <c r="E51" s="69" t="s">
        <v>1972</v>
      </c>
      <c r="F51" s="27" t="s">
        <v>1918</v>
      </c>
      <c r="G51" s="13" t="s">
        <v>1908</v>
      </c>
      <c r="H51" s="15">
        <v>299.0</v>
      </c>
      <c r="I51" s="15">
        <v>299.0</v>
      </c>
      <c r="J51" s="15">
        <v>18.0</v>
      </c>
      <c r="K51" s="15">
        <v>317.0</v>
      </c>
      <c r="L51" s="14"/>
      <c r="M51" s="14"/>
      <c r="N51" s="14"/>
      <c r="O51" s="16"/>
      <c r="P51" s="47">
        <f t="shared" si="2"/>
        <v>317</v>
      </c>
      <c r="Q51" s="58"/>
      <c r="R51" s="40"/>
      <c r="S51" s="75">
        <f t="shared" si="3"/>
        <v>10</v>
      </c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</row>
    <row r="52">
      <c r="A52" s="8" t="s">
        <v>1906</v>
      </c>
      <c r="B52" s="9">
        <v>45568.0</v>
      </c>
      <c r="C52" s="13">
        <v>18.0</v>
      </c>
      <c r="D52" s="73" t="s">
        <v>1918</v>
      </c>
      <c r="E52" s="69" t="s">
        <v>1973</v>
      </c>
      <c r="F52" s="27" t="s">
        <v>1918</v>
      </c>
      <c r="G52" s="13" t="s">
        <v>1908</v>
      </c>
      <c r="H52" s="15">
        <v>299.0</v>
      </c>
      <c r="I52" s="15">
        <v>299.0</v>
      </c>
      <c r="J52" s="15">
        <v>18.0</v>
      </c>
      <c r="K52" s="15">
        <v>317.0</v>
      </c>
      <c r="L52" s="14"/>
      <c r="M52" s="14"/>
      <c r="N52" s="14"/>
      <c r="O52" s="16"/>
      <c r="P52" s="47">
        <f t="shared" si="2"/>
        <v>317</v>
      </c>
      <c r="Q52" s="58"/>
      <c r="R52" s="40"/>
      <c r="S52" s="75">
        <f t="shared" si="3"/>
        <v>10</v>
      </c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</row>
    <row r="53">
      <c r="A53" s="8" t="s">
        <v>1906</v>
      </c>
      <c r="B53" s="9">
        <v>45576.0</v>
      </c>
      <c r="C53" s="28"/>
      <c r="D53" s="73" t="s">
        <v>20</v>
      </c>
      <c r="E53" s="69" t="s">
        <v>1974</v>
      </c>
      <c r="F53" s="27" t="s">
        <v>1939</v>
      </c>
      <c r="G53" s="13" t="s">
        <v>1975</v>
      </c>
      <c r="H53" s="15">
        <v>99.0</v>
      </c>
      <c r="I53" s="15">
        <v>99.0</v>
      </c>
      <c r="J53" s="14"/>
      <c r="K53" s="15">
        <v>99.0</v>
      </c>
      <c r="L53" s="14"/>
      <c r="M53" s="14"/>
      <c r="N53" s="14"/>
      <c r="O53" s="16"/>
      <c r="P53" s="47">
        <f t="shared" si="2"/>
        <v>99</v>
      </c>
      <c r="Q53" s="58"/>
      <c r="R53" s="45" t="s">
        <v>1976</v>
      </c>
      <c r="S53" s="75">
        <f t="shared" si="3"/>
        <v>10</v>
      </c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</row>
    <row r="54">
      <c r="A54" s="8" t="s">
        <v>1906</v>
      </c>
      <c r="B54" s="9">
        <v>45580.0</v>
      </c>
      <c r="C54" s="13">
        <v>18.0</v>
      </c>
      <c r="D54" s="73" t="s">
        <v>1172</v>
      </c>
      <c r="E54" s="69" t="s">
        <v>1977</v>
      </c>
      <c r="F54" s="27" t="s">
        <v>1172</v>
      </c>
      <c r="G54" s="13" t="s">
        <v>1908</v>
      </c>
      <c r="H54" s="15">
        <v>299.0</v>
      </c>
      <c r="I54" s="15">
        <v>299.0</v>
      </c>
      <c r="J54" s="15">
        <v>18.0</v>
      </c>
      <c r="K54" s="15">
        <v>317.0</v>
      </c>
      <c r="L54" s="14"/>
      <c r="M54" s="14"/>
      <c r="N54" s="14"/>
      <c r="O54" s="16"/>
      <c r="P54" s="47">
        <f t="shared" si="2"/>
        <v>317</v>
      </c>
      <c r="Q54" s="58"/>
      <c r="R54" s="40"/>
      <c r="S54" s="75">
        <f t="shared" si="3"/>
        <v>10</v>
      </c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</row>
    <row r="55">
      <c r="A55" s="8" t="s">
        <v>1906</v>
      </c>
      <c r="B55" s="9">
        <v>45581.0</v>
      </c>
      <c r="C55" s="28"/>
      <c r="D55" s="73" t="s">
        <v>1918</v>
      </c>
      <c r="E55" s="69" t="s">
        <v>1973</v>
      </c>
      <c r="F55" s="27" t="s">
        <v>1918</v>
      </c>
      <c r="G55" s="13" t="s">
        <v>1272</v>
      </c>
      <c r="H55" s="15">
        <v>800.0</v>
      </c>
      <c r="I55" s="14"/>
      <c r="J55" s="14"/>
      <c r="K55" s="14"/>
      <c r="L55" s="14"/>
      <c r="M55" s="14"/>
      <c r="N55" s="14"/>
      <c r="O55" s="16"/>
      <c r="P55" s="47">
        <f t="shared" si="2"/>
        <v>0</v>
      </c>
      <c r="Q55" s="58"/>
      <c r="R55" s="40"/>
      <c r="S55" s="75">
        <f t="shared" si="3"/>
        <v>10</v>
      </c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</row>
    <row r="56">
      <c r="A56" s="8" t="s">
        <v>1906</v>
      </c>
      <c r="B56" s="9">
        <v>45582.0</v>
      </c>
      <c r="C56" s="13">
        <v>18.0</v>
      </c>
      <c r="D56" s="76" t="s">
        <v>1925</v>
      </c>
      <c r="E56" s="69" t="s">
        <v>1978</v>
      </c>
      <c r="F56" s="27" t="s">
        <v>1925</v>
      </c>
      <c r="G56" s="13" t="s">
        <v>1908</v>
      </c>
      <c r="H56" s="15">
        <v>299.0</v>
      </c>
      <c r="I56" s="15">
        <v>299.0</v>
      </c>
      <c r="J56" s="15">
        <v>18.0</v>
      </c>
      <c r="K56" s="15">
        <v>317.0</v>
      </c>
      <c r="L56" s="14"/>
      <c r="M56" s="14"/>
      <c r="N56" s="14"/>
      <c r="O56" s="16"/>
      <c r="P56" s="47">
        <f t="shared" si="2"/>
        <v>317</v>
      </c>
      <c r="Q56" s="58"/>
      <c r="R56" s="40"/>
      <c r="S56" s="75">
        <f t="shared" si="3"/>
        <v>10</v>
      </c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</row>
    <row r="57">
      <c r="A57" s="8" t="s">
        <v>1906</v>
      </c>
      <c r="B57" s="9">
        <v>45583.0</v>
      </c>
      <c r="C57" s="13">
        <v>18.0</v>
      </c>
      <c r="D57" s="73" t="s">
        <v>20</v>
      </c>
      <c r="E57" s="69" t="s">
        <v>1979</v>
      </c>
      <c r="F57" s="27" t="s">
        <v>1908</v>
      </c>
      <c r="G57" s="13" t="s">
        <v>1908</v>
      </c>
      <c r="H57" s="15">
        <v>299.0</v>
      </c>
      <c r="I57" s="15">
        <v>299.0</v>
      </c>
      <c r="J57" s="15">
        <v>18.0</v>
      </c>
      <c r="K57" s="15">
        <v>317.0</v>
      </c>
      <c r="L57" s="14"/>
      <c r="M57" s="14"/>
      <c r="N57" s="14"/>
      <c r="O57" s="16"/>
      <c r="P57" s="47">
        <f t="shared" si="2"/>
        <v>317</v>
      </c>
      <c r="Q57" s="58"/>
      <c r="R57" s="40"/>
      <c r="S57" s="75">
        <f t="shared" si="3"/>
        <v>10</v>
      </c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</row>
    <row r="58">
      <c r="A58" s="8" t="s">
        <v>1906</v>
      </c>
      <c r="B58" s="9">
        <v>45583.0</v>
      </c>
      <c r="C58" s="13">
        <v>18.0</v>
      </c>
      <c r="D58" s="73" t="s">
        <v>1079</v>
      </c>
      <c r="E58" s="69" t="s">
        <v>1980</v>
      </c>
      <c r="F58" s="27" t="s">
        <v>1079</v>
      </c>
      <c r="G58" s="13" t="s">
        <v>1908</v>
      </c>
      <c r="H58" s="15">
        <v>299.0</v>
      </c>
      <c r="I58" s="15">
        <v>299.0</v>
      </c>
      <c r="J58" s="15">
        <v>18.0</v>
      </c>
      <c r="K58" s="15">
        <v>317.0</v>
      </c>
      <c r="L58" s="14"/>
      <c r="M58" s="14"/>
      <c r="N58" s="14"/>
      <c r="O58" s="16"/>
      <c r="P58" s="47">
        <f t="shared" si="2"/>
        <v>317</v>
      </c>
      <c r="Q58" s="58"/>
      <c r="R58" s="40"/>
      <c r="S58" s="75">
        <f t="shared" si="3"/>
        <v>10</v>
      </c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</row>
    <row r="59">
      <c r="A59" s="8" t="s">
        <v>1906</v>
      </c>
      <c r="B59" s="9">
        <v>45586.0</v>
      </c>
      <c r="C59" s="28"/>
      <c r="D59" s="73" t="s">
        <v>1161</v>
      </c>
      <c r="E59" s="69" t="s">
        <v>1162</v>
      </c>
      <c r="F59" s="27" t="s">
        <v>1163</v>
      </c>
      <c r="G59" s="13" t="s">
        <v>1981</v>
      </c>
      <c r="H59" s="14"/>
      <c r="I59" s="14"/>
      <c r="J59" s="14"/>
      <c r="K59" s="14"/>
      <c r="L59" s="14"/>
      <c r="M59" s="14"/>
      <c r="N59" s="15">
        <v>249.0</v>
      </c>
      <c r="O59" s="16"/>
      <c r="P59" s="47">
        <f t="shared" si="2"/>
        <v>249</v>
      </c>
      <c r="Q59" s="58"/>
      <c r="R59" s="40"/>
      <c r="S59" s="57">
        <f t="shared" si="3"/>
        <v>10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</row>
    <row r="60">
      <c r="A60" s="8" t="s">
        <v>1906</v>
      </c>
      <c r="B60" s="9">
        <v>45587.0</v>
      </c>
      <c r="C60" s="13">
        <v>18.0</v>
      </c>
      <c r="D60" s="73" t="s">
        <v>1918</v>
      </c>
      <c r="E60" s="69" t="s">
        <v>1982</v>
      </c>
      <c r="F60" s="27" t="s">
        <v>1918</v>
      </c>
      <c r="G60" s="13" t="s">
        <v>1908</v>
      </c>
      <c r="H60" s="15">
        <v>299.0</v>
      </c>
      <c r="I60" s="15">
        <v>299.0</v>
      </c>
      <c r="J60" s="15">
        <v>18.0</v>
      </c>
      <c r="K60" s="15">
        <v>317.0</v>
      </c>
      <c r="L60" s="14"/>
      <c r="M60" s="14"/>
      <c r="N60" s="14"/>
      <c r="O60" s="16"/>
      <c r="P60" s="47">
        <f t="shared" si="2"/>
        <v>317</v>
      </c>
      <c r="Q60" s="58"/>
      <c r="R60" s="40"/>
      <c r="S60" s="75">
        <f t="shared" si="3"/>
        <v>10</v>
      </c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</row>
    <row r="61">
      <c r="A61" s="8" t="s">
        <v>1906</v>
      </c>
      <c r="B61" s="9">
        <v>45593.0</v>
      </c>
      <c r="C61" s="13">
        <v>18.0</v>
      </c>
      <c r="D61" s="73" t="s">
        <v>1925</v>
      </c>
      <c r="E61" s="69" t="s">
        <v>1983</v>
      </c>
      <c r="F61" s="27" t="s">
        <v>1908</v>
      </c>
      <c r="G61" s="13" t="s">
        <v>1908</v>
      </c>
      <c r="H61" s="15">
        <v>299.0</v>
      </c>
      <c r="I61" s="15">
        <v>299.0</v>
      </c>
      <c r="J61" s="15">
        <v>18.0</v>
      </c>
      <c r="K61" s="15">
        <v>317.0</v>
      </c>
      <c r="L61" s="14"/>
      <c r="M61" s="14"/>
      <c r="N61" s="14"/>
      <c r="O61" s="16"/>
      <c r="P61" s="47">
        <f t="shared" si="2"/>
        <v>317</v>
      </c>
      <c r="Q61" s="58"/>
      <c r="R61" s="40"/>
      <c r="S61" s="75">
        <f t="shared" si="3"/>
        <v>10</v>
      </c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</row>
    <row r="62">
      <c r="A62" s="8" t="s">
        <v>1906</v>
      </c>
      <c r="B62" s="9">
        <v>45594.0</v>
      </c>
      <c r="C62" s="13">
        <v>18.0</v>
      </c>
      <c r="D62" s="73" t="s">
        <v>1172</v>
      </c>
      <c r="E62" s="69" t="s">
        <v>1984</v>
      </c>
      <c r="F62" s="77" t="s">
        <v>1172</v>
      </c>
      <c r="G62" s="13" t="s">
        <v>1908</v>
      </c>
      <c r="H62" s="15">
        <v>299.0</v>
      </c>
      <c r="I62" s="15">
        <v>299.0</v>
      </c>
      <c r="J62" s="15">
        <v>18.0</v>
      </c>
      <c r="K62" s="15">
        <v>317.0</v>
      </c>
      <c r="L62" s="14"/>
      <c r="M62" s="14"/>
      <c r="N62" s="14"/>
      <c r="O62" s="16"/>
      <c r="P62" s="47">
        <f t="shared" si="2"/>
        <v>317</v>
      </c>
      <c r="Q62" s="58"/>
      <c r="R62" s="40"/>
      <c r="S62" s="75">
        <f t="shared" si="3"/>
        <v>10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</row>
    <row r="63">
      <c r="A63" s="8" t="s">
        <v>1906</v>
      </c>
      <c r="B63" s="9">
        <v>45594.0</v>
      </c>
      <c r="C63" s="13">
        <v>18.0</v>
      </c>
      <c r="D63" s="73" t="s">
        <v>20</v>
      </c>
      <c r="E63" s="69" t="s">
        <v>1985</v>
      </c>
      <c r="F63" s="27" t="s">
        <v>1908</v>
      </c>
      <c r="G63" s="13" t="s">
        <v>1908</v>
      </c>
      <c r="H63" s="14"/>
      <c r="I63" s="15">
        <v>299.0</v>
      </c>
      <c r="J63" s="15">
        <v>18.0</v>
      </c>
      <c r="K63" s="15">
        <v>317.0</v>
      </c>
      <c r="L63" s="14"/>
      <c r="M63" s="14"/>
      <c r="N63" s="14"/>
      <c r="O63" s="16"/>
      <c r="P63" s="47">
        <f t="shared" si="2"/>
        <v>317</v>
      </c>
      <c r="Q63" s="58"/>
      <c r="R63" s="40"/>
      <c r="S63" s="57">
        <f t="shared" si="3"/>
        <v>10</v>
      </c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</row>
    <row r="64">
      <c r="A64" s="8" t="s">
        <v>1906</v>
      </c>
      <c r="B64" s="9">
        <v>45594.0</v>
      </c>
      <c r="C64" s="13">
        <v>18.0</v>
      </c>
      <c r="D64" s="73" t="s">
        <v>1918</v>
      </c>
      <c r="E64" s="69" t="s">
        <v>1986</v>
      </c>
      <c r="F64" s="27" t="s">
        <v>1918</v>
      </c>
      <c r="G64" s="13" t="s">
        <v>1908</v>
      </c>
      <c r="H64" s="15">
        <v>299.0</v>
      </c>
      <c r="I64" s="15">
        <v>299.0</v>
      </c>
      <c r="J64" s="15">
        <v>18.0</v>
      </c>
      <c r="K64" s="15">
        <v>317.0</v>
      </c>
      <c r="L64" s="14"/>
      <c r="M64" s="14"/>
      <c r="N64" s="14"/>
      <c r="O64" s="16"/>
      <c r="P64" s="47">
        <f t="shared" si="2"/>
        <v>317</v>
      </c>
      <c r="Q64" s="58"/>
      <c r="R64" s="40"/>
      <c r="S64" s="75">
        <f t="shared" si="3"/>
        <v>10</v>
      </c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</row>
    <row r="65">
      <c r="A65" s="8" t="s">
        <v>1906</v>
      </c>
      <c r="B65" s="9">
        <v>45594.0</v>
      </c>
      <c r="C65" s="13">
        <v>18.0</v>
      </c>
      <c r="D65" s="76" t="s">
        <v>1925</v>
      </c>
      <c r="E65" s="78" t="s">
        <v>1987</v>
      </c>
      <c r="F65" s="27" t="s">
        <v>1925</v>
      </c>
      <c r="G65" s="13" t="s">
        <v>1908</v>
      </c>
      <c r="H65" s="15">
        <f>800+299</f>
        <v>1099</v>
      </c>
      <c r="I65" s="15">
        <v>299.0</v>
      </c>
      <c r="J65" s="15">
        <v>18.0</v>
      </c>
      <c r="K65" s="15">
        <v>317.0</v>
      </c>
      <c r="L65" s="14"/>
      <c r="M65" s="14"/>
      <c r="N65" s="14"/>
      <c r="O65" s="16"/>
      <c r="P65" s="47">
        <f t="shared" si="2"/>
        <v>317</v>
      </c>
      <c r="Q65" s="58"/>
      <c r="R65" s="40"/>
      <c r="S65" s="75">
        <f t="shared" si="3"/>
        <v>10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</row>
    <row r="66">
      <c r="A66" s="8" t="s">
        <v>1906</v>
      </c>
      <c r="B66" s="9">
        <v>45595.0</v>
      </c>
      <c r="C66" s="13">
        <v>18.0</v>
      </c>
      <c r="D66" s="73" t="s">
        <v>1079</v>
      </c>
      <c r="E66" s="69" t="s">
        <v>1988</v>
      </c>
      <c r="F66" s="77" t="s">
        <v>1079</v>
      </c>
      <c r="G66" s="13" t="s">
        <v>1908</v>
      </c>
      <c r="H66" s="15">
        <v>299.0</v>
      </c>
      <c r="I66" s="15">
        <v>299.0</v>
      </c>
      <c r="J66" s="15">
        <v>18.0</v>
      </c>
      <c r="K66" s="15">
        <v>317.0</v>
      </c>
      <c r="L66" s="14"/>
      <c r="M66" s="14"/>
      <c r="N66" s="14"/>
      <c r="O66" s="16"/>
      <c r="P66" s="47">
        <f t="shared" si="2"/>
        <v>317</v>
      </c>
      <c r="Q66" s="58"/>
      <c r="R66" s="40"/>
      <c r="S66" s="75">
        <f t="shared" si="3"/>
        <v>10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</row>
    <row r="67">
      <c r="A67" s="8" t="s">
        <v>1906</v>
      </c>
      <c r="B67" s="9">
        <v>45546.0</v>
      </c>
      <c r="C67" s="28" t="s">
        <v>1930</v>
      </c>
      <c r="D67" s="73" t="s">
        <v>20</v>
      </c>
      <c r="E67" s="69" t="s">
        <v>1989</v>
      </c>
      <c r="F67" s="27" t="s">
        <v>1908</v>
      </c>
      <c r="G67" s="13" t="s">
        <v>1908</v>
      </c>
      <c r="H67" s="15">
        <v>299.0</v>
      </c>
      <c r="I67" s="15">
        <v>317.0</v>
      </c>
      <c r="J67" s="14"/>
      <c r="K67" s="15">
        <v>317.0</v>
      </c>
      <c r="L67" s="14"/>
      <c r="M67" s="14"/>
      <c r="N67" s="14"/>
      <c r="O67" s="16"/>
      <c r="P67" s="47">
        <f t="shared" si="2"/>
        <v>317</v>
      </c>
      <c r="Q67" s="28"/>
      <c r="R67" s="40"/>
      <c r="S67" s="75">
        <f t="shared" si="3"/>
        <v>9</v>
      </c>
      <c r="T67" s="40"/>
      <c r="U67" s="32"/>
      <c r="V67" s="79"/>
      <c r="W67" s="79"/>
      <c r="X67" s="17"/>
      <c r="Y67" s="32"/>
      <c r="Z67" s="17"/>
      <c r="AA67" s="80"/>
      <c r="AB67" s="80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</row>
    <row r="68">
      <c r="A68" s="8" t="s">
        <v>1906</v>
      </c>
      <c r="B68" s="82">
        <v>45600.0</v>
      </c>
      <c r="C68" s="28"/>
      <c r="D68" s="76" t="s">
        <v>20</v>
      </c>
      <c r="E68" s="83" t="s">
        <v>1990</v>
      </c>
      <c r="F68" s="84" t="s">
        <v>1908</v>
      </c>
      <c r="G68" s="85" t="s">
        <v>1908</v>
      </c>
      <c r="H68" s="86">
        <v>299.0</v>
      </c>
      <c r="I68" s="86">
        <v>317.0</v>
      </c>
      <c r="J68" s="14"/>
      <c r="K68" s="86">
        <f t="shared" ref="K68:K82" si="4">I68</f>
        <v>317</v>
      </c>
      <c r="L68" s="14"/>
      <c r="M68" s="14"/>
      <c r="N68" s="14"/>
      <c r="O68" s="16"/>
      <c r="P68" s="47">
        <f t="shared" si="2"/>
        <v>317</v>
      </c>
      <c r="Q68" s="28"/>
      <c r="R68" s="28"/>
      <c r="S68" s="57">
        <f t="shared" si="3"/>
        <v>11</v>
      </c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</row>
    <row r="69">
      <c r="A69" s="8" t="s">
        <v>1906</v>
      </c>
      <c r="B69" s="82">
        <v>45601.0</v>
      </c>
      <c r="C69" s="28"/>
      <c r="D69" s="76" t="s">
        <v>20</v>
      </c>
      <c r="E69" s="83" t="s">
        <v>1991</v>
      </c>
      <c r="F69" s="84" t="s">
        <v>1939</v>
      </c>
      <c r="G69" s="87" t="s">
        <v>1969</v>
      </c>
      <c r="H69" s="86">
        <v>29.9</v>
      </c>
      <c r="I69" s="86">
        <v>29.9</v>
      </c>
      <c r="J69" s="14"/>
      <c r="K69" s="86">
        <f t="shared" si="4"/>
        <v>29.9</v>
      </c>
      <c r="L69" s="14"/>
      <c r="M69" s="14"/>
      <c r="N69" s="14"/>
      <c r="O69" s="16"/>
      <c r="P69" s="47">
        <f t="shared" si="2"/>
        <v>29.9</v>
      </c>
      <c r="Q69" s="28"/>
      <c r="R69" s="28"/>
      <c r="S69" s="57">
        <f t="shared" si="3"/>
        <v>11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</row>
    <row r="70">
      <c r="A70" s="8" t="s">
        <v>1906</v>
      </c>
      <c r="B70" s="82">
        <v>45603.0</v>
      </c>
      <c r="C70" s="28"/>
      <c r="D70" s="76" t="s">
        <v>20</v>
      </c>
      <c r="E70" s="83" t="s">
        <v>1992</v>
      </c>
      <c r="F70" s="84" t="s">
        <v>1908</v>
      </c>
      <c r="G70" s="85" t="s">
        <v>1908</v>
      </c>
      <c r="H70" s="86">
        <v>299.0</v>
      </c>
      <c r="I70" s="86">
        <v>317.0</v>
      </c>
      <c r="J70" s="14"/>
      <c r="K70" s="86">
        <f t="shared" si="4"/>
        <v>317</v>
      </c>
      <c r="L70" s="14"/>
      <c r="M70" s="14"/>
      <c r="N70" s="14"/>
      <c r="O70" s="16"/>
      <c r="P70" s="47">
        <f t="shared" si="2"/>
        <v>317</v>
      </c>
      <c r="Q70" s="28"/>
      <c r="R70" s="28"/>
      <c r="S70" s="57">
        <f t="shared" si="3"/>
        <v>11</v>
      </c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</row>
    <row r="71">
      <c r="A71" s="8" t="s">
        <v>1906</v>
      </c>
      <c r="B71" s="82">
        <v>45603.0</v>
      </c>
      <c r="C71" s="28"/>
      <c r="D71" s="76" t="s">
        <v>1910</v>
      </c>
      <c r="E71" s="83" t="s">
        <v>1993</v>
      </c>
      <c r="F71" s="84" t="s">
        <v>1910</v>
      </c>
      <c r="G71" s="85" t="s">
        <v>1908</v>
      </c>
      <c r="H71" s="86">
        <v>299.0</v>
      </c>
      <c r="I71" s="86">
        <v>317.0</v>
      </c>
      <c r="J71" s="14"/>
      <c r="K71" s="86">
        <f t="shared" si="4"/>
        <v>317</v>
      </c>
      <c r="L71" s="14"/>
      <c r="M71" s="14"/>
      <c r="N71" s="14"/>
      <c r="O71" s="16"/>
      <c r="P71" s="47">
        <f t="shared" si="2"/>
        <v>317</v>
      </c>
      <c r="Q71" s="28"/>
      <c r="R71" s="13" t="s">
        <v>1994</v>
      </c>
      <c r="S71" s="57">
        <f t="shared" si="3"/>
        <v>11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</row>
    <row r="72">
      <c r="A72" s="8" t="s">
        <v>1906</v>
      </c>
      <c r="B72" s="82">
        <v>45604.0</v>
      </c>
      <c r="C72" s="28"/>
      <c r="D72" s="73" t="s">
        <v>1918</v>
      </c>
      <c r="E72" s="69" t="s">
        <v>1995</v>
      </c>
      <c r="F72" s="27" t="s">
        <v>1918</v>
      </c>
      <c r="G72" s="13" t="s">
        <v>1272</v>
      </c>
      <c r="H72" s="15">
        <v>800.0</v>
      </c>
      <c r="I72" s="14"/>
      <c r="J72" s="14"/>
      <c r="K72" s="14" t="str">
        <f t="shared" si="4"/>
        <v/>
      </c>
      <c r="L72" s="14"/>
      <c r="M72" s="14"/>
      <c r="N72" s="14"/>
      <c r="O72" s="16"/>
      <c r="P72" s="47">
        <f t="shared" si="2"/>
        <v>0</v>
      </c>
      <c r="Q72" s="40"/>
      <c r="R72" s="44" t="s">
        <v>1996</v>
      </c>
      <c r="S72" s="57">
        <f t="shared" si="3"/>
        <v>11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</row>
    <row r="73">
      <c r="A73" s="8" t="s">
        <v>1906</v>
      </c>
      <c r="B73" s="82">
        <v>45604.0</v>
      </c>
      <c r="C73" s="28"/>
      <c r="D73" s="76" t="s">
        <v>20</v>
      </c>
      <c r="E73" s="83" t="s">
        <v>1997</v>
      </c>
      <c r="F73" s="84" t="s">
        <v>1908</v>
      </c>
      <c r="G73" s="85" t="s">
        <v>1908</v>
      </c>
      <c r="H73" s="86">
        <v>299.0</v>
      </c>
      <c r="I73" s="86">
        <v>317.0</v>
      </c>
      <c r="J73" s="14"/>
      <c r="K73" s="86">
        <f t="shared" si="4"/>
        <v>317</v>
      </c>
      <c r="L73" s="14"/>
      <c r="M73" s="14"/>
      <c r="N73" s="14"/>
      <c r="O73" s="16"/>
      <c r="P73" s="47">
        <f t="shared" si="2"/>
        <v>317</v>
      </c>
      <c r="Q73" s="28"/>
      <c r="R73" s="8" t="s">
        <v>1998</v>
      </c>
      <c r="S73" s="57">
        <f t="shared" si="3"/>
        <v>11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</row>
    <row r="74">
      <c r="A74" s="8" t="s">
        <v>1906</v>
      </c>
      <c r="B74" s="82">
        <v>45608.0</v>
      </c>
      <c r="C74" s="28"/>
      <c r="D74" s="76" t="s">
        <v>1910</v>
      </c>
      <c r="E74" s="83" t="s">
        <v>1999</v>
      </c>
      <c r="F74" s="84" t="s">
        <v>1908</v>
      </c>
      <c r="G74" s="85" t="s">
        <v>1908</v>
      </c>
      <c r="H74" s="86">
        <v>299.0</v>
      </c>
      <c r="I74" s="86">
        <v>317.0</v>
      </c>
      <c r="J74" s="14"/>
      <c r="K74" s="86">
        <f t="shared" si="4"/>
        <v>317</v>
      </c>
      <c r="L74" s="14"/>
      <c r="M74" s="14"/>
      <c r="N74" s="14"/>
      <c r="O74" s="16"/>
      <c r="P74" s="47">
        <f t="shared" si="2"/>
        <v>317</v>
      </c>
      <c r="Q74" s="28"/>
      <c r="R74" s="8" t="s">
        <v>2000</v>
      </c>
      <c r="S74" s="57">
        <f t="shared" si="3"/>
        <v>11</v>
      </c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</row>
    <row r="75">
      <c r="A75" s="8" t="s">
        <v>1906</v>
      </c>
      <c r="B75" s="82">
        <v>45610.0</v>
      </c>
      <c r="C75" s="28"/>
      <c r="D75" s="73" t="s">
        <v>20</v>
      </c>
      <c r="E75" s="69" t="s">
        <v>2001</v>
      </c>
      <c r="F75" s="27" t="s">
        <v>1939</v>
      </c>
      <c r="G75" s="87" t="s">
        <v>1969</v>
      </c>
      <c r="H75" s="86">
        <v>29.9</v>
      </c>
      <c r="I75" s="86">
        <v>29.9</v>
      </c>
      <c r="J75" s="14"/>
      <c r="K75" s="86">
        <f t="shared" si="4"/>
        <v>29.9</v>
      </c>
      <c r="L75" s="14"/>
      <c r="M75" s="14"/>
      <c r="N75" s="14"/>
      <c r="O75" s="16"/>
      <c r="P75" s="47">
        <f t="shared" si="2"/>
        <v>29.9</v>
      </c>
      <c r="Q75" s="28"/>
      <c r="R75" s="8" t="s">
        <v>2002</v>
      </c>
      <c r="S75" s="57">
        <f t="shared" si="3"/>
        <v>11</v>
      </c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</row>
    <row r="76">
      <c r="A76" s="8" t="s">
        <v>1906</v>
      </c>
      <c r="B76" s="82">
        <v>45614.0</v>
      </c>
      <c r="C76" s="28"/>
      <c r="D76" s="76" t="s">
        <v>20</v>
      </c>
      <c r="E76" s="83" t="s">
        <v>2003</v>
      </c>
      <c r="F76" s="84" t="s">
        <v>1908</v>
      </c>
      <c r="G76" s="85" t="s">
        <v>1908</v>
      </c>
      <c r="H76" s="86">
        <v>299.0</v>
      </c>
      <c r="I76" s="86">
        <v>317.0</v>
      </c>
      <c r="J76" s="14"/>
      <c r="K76" s="86">
        <f t="shared" si="4"/>
        <v>317</v>
      </c>
      <c r="L76" s="14"/>
      <c r="M76" s="14"/>
      <c r="N76" s="14"/>
      <c r="O76" s="16"/>
      <c r="P76" s="47">
        <f t="shared" si="2"/>
        <v>317</v>
      </c>
      <c r="Q76" s="28"/>
      <c r="R76" s="8" t="s">
        <v>2004</v>
      </c>
      <c r="S76" s="57">
        <f t="shared" si="3"/>
        <v>11</v>
      </c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</row>
    <row r="77">
      <c r="A77" s="8" t="s">
        <v>1906</v>
      </c>
      <c r="B77" s="82">
        <v>45617.0</v>
      </c>
      <c r="C77" s="28"/>
      <c r="D77" s="76" t="s">
        <v>20</v>
      </c>
      <c r="E77" s="83" t="s">
        <v>2005</v>
      </c>
      <c r="F77" s="84" t="s">
        <v>1908</v>
      </c>
      <c r="G77" s="85" t="s">
        <v>1908</v>
      </c>
      <c r="H77" s="86">
        <v>299.0</v>
      </c>
      <c r="I77" s="86">
        <v>317.0</v>
      </c>
      <c r="J77" s="14"/>
      <c r="K77" s="86">
        <f t="shared" si="4"/>
        <v>317</v>
      </c>
      <c r="L77" s="14"/>
      <c r="M77" s="14"/>
      <c r="N77" s="14"/>
      <c r="O77" s="16"/>
      <c r="P77" s="47">
        <f t="shared" si="2"/>
        <v>317</v>
      </c>
      <c r="Q77" s="28"/>
      <c r="R77" s="8" t="s">
        <v>2006</v>
      </c>
      <c r="S77" s="57">
        <f t="shared" si="3"/>
        <v>11</v>
      </c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</row>
    <row r="78">
      <c r="A78" s="8" t="s">
        <v>1906</v>
      </c>
      <c r="B78" s="82">
        <v>45617.0</v>
      </c>
      <c r="C78" s="28"/>
      <c r="D78" s="76" t="s">
        <v>1910</v>
      </c>
      <c r="E78" s="83" t="s">
        <v>2007</v>
      </c>
      <c r="F78" s="84" t="s">
        <v>1908</v>
      </c>
      <c r="G78" s="85" t="s">
        <v>1908</v>
      </c>
      <c r="H78" s="86">
        <v>299.0</v>
      </c>
      <c r="I78" s="86">
        <v>317.0</v>
      </c>
      <c r="J78" s="14"/>
      <c r="K78" s="86">
        <f t="shared" si="4"/>
        <v>317</v>
      </c>
      <c r="L78" s="14"/>
      <c r="M78" s="14"/>
      <c r="N78" s="14"/>
      <c r="O78" s="16"/>
      <c r="P78" s="47">
        <f t="shared" si="2"/>
        <v>317</v>
      </c>
      <c r="Q78" s="28"/>
      <c r="R78" s="8" t="s">
        <v>2008</v>
      </c>
      <c r="S78" s="57">
        <f t="shared" si="3"/>
        <v>11</v>
      </c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</row>
    <row r="79">
      <c r="A79" s="8" t="s">
        <v>1906</v>
      </c>
      <c r="B79" s="82">
        <v>45618.0</v>
      </c>
      <c r="C79" s="28"/>
      <c r="D79" s="73" t="s">
        <v>20</v>
      </c>
      <c r="E79" s="69" t="s">
        <v>2009</v>
      </c>
      <c r="F79" s="27" t="s">
        <v>1939</v>
      </c>
      <c r="G79" s="87" t="s">
        <v>1969</v>
      </c>
      <c r="H79" s="86">
        <v>29.9</v>
      </c>
      <c r="I79" s="86">
        <v>29.9</v>
      </c>
      <c r="J79" s="14"/>
      <c r="K79" s="86">
        <f t="shared" si="4"/>
        <v>29.9</v>
      </c>
      <c r="L79" s="14"/>
      <c r="M79" s="14"/>
      <c r="N79" s="14"/>
      <c r="O79" s="16"/>
      <c r="P79" s="47">
        <f t="shared" si="2"/>
        <v>29.9</v>
      </c>
      <c r="Q79" s="28"/>
      <c r="R79" s="8" t="s">
        <v>2010</v>
      </c>
      <c r="S79" s="57">
        <f t="shared" si="3"/>
        <v>11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>
      <c r="A80" s="8" t="s">
        <v>1906</v>
      </c>
      <c r="B80" s="82">
        <v>45623.0</v>
      </c>
      <c r="C80" s="28"/>
      <c r="D80" s="76" t="s">
        <v>20</v>
      </c>
      <c r="E80" s="83" t="s">
        <v>2011</v>
      </c>
      <c r="F80" s="84" t="s">
        <v>1908</v>
      </c>
      <c r="G80" s="85" t="s">
        <v>1908</v>
      </c>
      <c r="H80" s="86">
        <v>299.0</v>
      </c>
      <c r="I80" s="86">
        <v>317.0</v>
      </c>
      <c r="J80" s="14"/>
      <c r="K80" s="86">
        <f t="shared" si="4"/>
        <v>317</v>
      </c>
      <c r="L80" s="14"/>
      <c r="M80" s="14"/>
      <c r="N80" s="14"/>
      <c r="O80" s="16"/>
      <c r="P80" s="47">
        <f t="shared" si="2"/>
        <v>317</v>
      </c>
      <c r="Q80" s="28"/>
      <c r="R80" s="8" t="s">
        <v>2012</v>
      </c>
      <c r="S80" s="57">
        <f t="shared" si="3"/>
        <v>11</v>
      </c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</row>
    <row r="81">
      <c r="A81" s="8" t="s">
        <v>1906</v>
      </c>
      <c r="B81" s="82">
        <v>45623.0</v>
      </c>
      <c r="C81" s="28"/>
      <c r="D81" s="73" t="s">
        <v>20</v>
      </c>
      <c r="E81" s="69" t="s">
        <v>2013</v>
      </c>
      <c r="F81" s="27" t="s">
        <v>1939</v>
      </c>
      <c r="G81" s="87" t="s">
        <v>1969</v>
      </c>
      <c r="H81" s="86">
        <v>29.9</v>
      </c>
      <c r="I81" s="86">
        <v>29.9</v>
      </c>
      <c r="J81" s="14"/>
      <c r="K81" s="86">
        <f t="shared" si="4"/>
        <v>29.9</v>
      </c>
      <c r="L81" s="14"/>
      <c r="M81" s="14"/>
      <c r="N81" s="14"/>
      <c r="O81" s="16"/>
      <c r="P81" s="47">
        <f t="shared" si="2"/>
        <v>29.9</v>
      </c>
      <c r="Q81" s="28"/>
      <c r="R81" s="8" t="s">
        <v>2014</v>
      </c>
      <c r="S81" s="57">
        <f t="shared" si="3"/>
        <v>11</v>
      </c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</row>
    <row r="82">
      <c r="A82" s="8" t="s">
        <v>1906</v>
      </c>
      <c r="B82" s="82">
        <v>45623.0</v>
      </c>
      <c r="C82" s="28"/>
      <c r="D82" s="76" t="s">
        <v>1925</v>
      </c>
      <c r="E82" s="83" t="s">
        <v>2015</v>
      </c>
      <c r="F82" s="84" t="s">
        <v>1908</v>
      </c>
      <c r="G82" s="85" t="s">
        <v>1908</v>
      </c>
      <c r="H82" s="86">
        <v>800.0</v>
      </c>
      <c r="I82" s="86">
        <v>317.0</v>
      </c>
      <c r="J82" s="14"/>
      <c r="K82" s="86">
        <f t="shared" si="4"/>
        <v>317</v>
      </c>
      <c r="L82" s="14"/>
      <c r="M82" s="14"/>
      <c r="N82" s="14"/>
      <c r="O82" s="16"/>
      <c r="P82" s="47">
        <f t="shared" si="2"/>
        <v>317</v>
      </c>
      <c r="Q82" s="28"/>
      <c r="R82" s="8" t="s">
        <v>2016</v>
      </c>
      <c r="S82" s="57">
        <f t="shared" si="3"/>
        <v>11</v>
      </c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</row>
    <row r="83">
      <c r="A83" s="8" t="s">
        <v>1906</v>
      </c>
      <c r="B83" s="9">
        <v>45625.0</v>
      </c>
      <c r="C83" s="28"/>
      <c r="D83" s="73" t="s">
        <v>20</v>
      </c>
      <c r="E83" s="69" t="s">
        <v>1965</v>
      </c>
      <c r="F83" s="27" t="s">
        <v>1908</v>
      </c>
      <c r="G83" s="13" t="s">
        <v>1090</v>
      </c>
      <c r="H83" s="15">
        <v>240.0</v>
      </c>
      <c r="I83" s="14"/>
      <c r="J83" s="14"/>
      <c r="K83" s="14"/>
      <c r="L83" s="14"/>
      <c r="M83" s="15">
        <v>240.0</v>
      </c>
      <c r="N83" s="14"/>
      <c r="O83" s="16"/>
      <c r="P83" s="47">
        <f t="shared" si="2"/>
        <v>240</v>
      </c>
      <c r="Q83" s="40"/>
      <c r="R83" s="40"/>
      <c r="S83" s="57">
        <f t="shared" si="3"/>
        <v>11</v>
      </c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</row>
    <row r="84">
      <c r="A84" s="8" t="s">
        <v>1906</v>
      </c>
      <c r="B84" s="9">
        <v>45572.0</v>
      </c>
      <c r="C84" s="13">
        <v>18.0</v>
      </c>
      <c r="D84" s="73" t="s">
        <v>20</v>
      </c>
      <c r="E84" s="69" t="s">
        <v>2017</v>
      </c>
      <c r="F84" s="27" t="s">
        <v>2018</v>
      </c>
      <c r="G84" s="13" t="s">
        <v>1908</v>
      </c>
      <c r="H84" s="15">
        <v>249.0</v>
      </c>
      <c r="I84" s="15">
        <v>249.0</v>
      </c>
      <c r="J84" s="15">
        <v>18.0</v>
      </c>
      <c r="K84" s="15">
        <v>267.0</v>
      </c>
      <c r="L84" s="14"/>
      <c r="M84" s="14"/>
      <c r="N84" s="14"/>
      <c r="O84" s="16"/>
      <c r="P84" s="47">
        <f t="shared" si="2"/>
        <v>267</v>
      </c>
      <c r="Q84" s="28"/>
      <c r="R84" s="40"/>
      <c r="S84" s="57">
        <f t="shared" si="3"/>
        <v>10</v>
      </c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</row>
    <row r="85">
      <c r="A85" s="8" t="s">
        <v>1906</v>
      </c>
      <c r="B85" s="9">
        <v>45629.0</v>
      </c>
      <c r="C85" s="28"/>
      <c r="D85" s="73" t="s">
        <v>1910</v>
      </c>
      <c r="E85" s="69" t="s">
        <v>2019</v>
      </c>
      <c r="F85" s="27" t="s">
        <v>1908</v>
      </c>
      <c r="G85" s="13" t="s">
        <v>1908</v>
      </c>
      <c r="H85" s="15">
        <v>299.0</v>
      </c>
      <c r="I85" s="15">
        <v>299.0</v>
      </c>
      <c r="J85" s="14"/>
      <c r="K85" s="15">
        <f t="shared" ref="K85:K101" si="5">I85</f>
        <v>299</v>
      </c>
      <c r="L85" s="14"/>
      <c r="M85" s="14"/>
      <c r="N85" s="14"/>
      <c r="O85" s="16"/>
      <c r="P85" s="47">
        <f t="shared" si="2"/>
        <v>299</v>
      </c>
      <c r="Q85" s="28"/>
      <c r="R85" s="8" t="s">
        <v>2020</v>
      </c>
      <c r="S85" s="57">
        <f t="shared" si="3"/>
        <v>12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</row>
    <row r="86">
      <c r="A86" s="8" t="s">
        <v>1906</v>
      </c>
      <c r="B86" s="9">
        <v>45637.0</v>
      </c>
      <c r="C86" s="28"/>
      <c r="D86" s="73" t="s">
        <v>20</v>
      </c>
      <c r="E86" s="69" t="s">
        <v>2021</v>
      </c>
      <c r="F86" s="27" t="s">
        <v>1908</v>
      </c>
      <c r="G86" s="13" t="s">
        <v>1908</v>
      </c>
      <c r="H86" s="15">
        <v>299.0</v>
      </c>
      <c r="I86" s="15">
        <v>299.0</v>
      </c>
      <c r="J86" s="14"/>
      <c r="K86" s="15">
        <f t="shared" si="5"/>
        <v>299</v>
      </c>
      <c r="L86" s="14"/>
      <c r="M86" s="14"/>
      <c r="N86" s="14"/>
      <c r="O86" s="16"/>
      <c r="P86" s="47">
        <f t="shared" si="2"/>
        <v>299</v>
      </c>
      <c r="Q86" s="28"/>
      <c r="R86" s="8" t="s">
        <v>2022</v>
      </c>
      <c r="S86" s="57">
        <f t="shared" si="3"/>
        <v>12</v>
      </c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</row>
    <row r="87">
      <c r="A87" s="8" t="s">
        <v>1906</v>
      </c>
      <c r="B87" s="9">
        <v>45638.0</v>
      </c>
      <c r="C87" s="28"/>
      <c r="D87" s="73" t="s">
        <v>20</v>
      </c>
      <c r="E87" s="69" t="s">
        <v>2023</v>
      </c>
      <c r="F87" s="27" t="s">
        <v>1939</v>
      </c>
      <c r="G87" s="13" t="s">
        <v>2024</v>
      </c>
      <c r="H87" s="15">
        <v>99.9</v>
      </c>
      <c r="I87" s="15">
        <v>99.9</v>
      </c>
      <c r="J87" s="14"/>
      <c r="K87" s="15">
        <f t="shared" si="5"/>
        <v>99.9</v>
      </c>
      <c r="L87" s="14"/>
      <c r="M87" s="14"/>
      <c r="N87" s="14"/>
      <c r="O87" s="16"/>
      <c r="P87" s="47">
        <f t="shared" si="2"/>
        <v>99.9</v>
      </c>
      <c r="Q87" s="28"/>
      <c r="R87" s="8" t="s">
        <v>2025</v>
      </c>
      <c r="S87" s="57">
        <f t="shared" si="3"/>
        <v>12</v>
      </c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</row>
    <row r="88">
      <c r="A88" s="8" t="s">
        <v>1906</v>
      </c>
      <c r="B88" s="9">
        <v>45639.0</v>
      </c>
      <c r="C88" s="28"/>
      <c r="D88" s="73" t="s">
        <v>20</v>
      </c>
      <c r="E88" s="69" t="s">
        <v>2026</v>
      </c>
      <c r="F88" s="27" t="s">
        <v>1939</v>
      </c>
      <c r="G88" s="13" t="s">
        <v>1969</v>
      </c>
      <c r="H88" s="15">
        <v>29.9</v>
      </c>
      <c r="I88" s="15">
        <v>29.9</v>
      </c>
      <c r="J88" s="14"/>
      <c r="K88" s="15">
        <f t="shared" si="5"/>
        <v>29.9</v>
      </c>
      <c r="L88" s="14"/>
      <c r="M88" s="14"/>
      <c r="N88" s="14"/>
      <c r="O88" s="16"/>
      <c r="P88" s="47">
        <f t="shared" si="2"/>
        <v>29.9</v>
      </c>
      <c r="Q88" s="28"/>
      <c r="R88" s="8" t="s">
        <v>2027</v>
      </c>
      <c r="S88" s="57">
        <f t="shared" si="3"/>
        <v>12</v>
      </c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</row>
    <row r="89">
      <c r="A89" s="8" t="s">
        <v>1906</v>
      </c>
      <c r="B89" s="9">
        <v>45659.0</v>
      </c>
      <c r="C89" s="13" t="s">
        <v>2028</v>
      </c>
      <c r="D89" s="73" t="s">
        <v>20</v>
      </c>
      <c r="E89" s="69" t="s">
        <v>2029</v>
      </c>
      <c r="F89" s="27" t="s">
        <v>1939</v>
      </c>
      <c r="G89" s="13" t="s">
        <v>1969</v>
      </c>
      <c r="H89" s="15">
        <v>29.9</v>
      </c>
      <c r="I89" s="15">
        <v>29.9</v>
      </c>
      <c r="J89" s="14"/>
      <c r="K89" s="15">
        <f t="shared" si="5"/>
        <v>29.9</v>
      </c>
      <c r="L89" s="14"/>
      <c r="M89" s="14"/>
      <c r="N89" s="14"/>
      <c r="O89" s="16"/>
      <c r="P89" s="47">
        <f t="shared" si="2"/>
        <v>29.9</v>
      </c>
      <c r="Q89" s="13" t="s">
        <v>2030</v>
      </c>
      <c r="R89" s="8" t="s">
        <v>2031</v>
      </c>
      <c r="S89" s="17" t="s">
        <v>547</v>
      </c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</row>
    <row r="90">
      <c r="A90" s="8" t="s">
        <v>1906</v>
      </c>
      <c r="B90" s="9">
        <v>45665.0</v>
      </c>
      <c r="C90" s="13" t="s">
        <v>2028</v>
      </c>
      <c r="D90" s="73" t="s">
        <v>1910</v>
      </c>
      <c r="E90" s="69" t="s">
        <v>2032</v>
      </c>
      <c r="F90" s="74" t="s">
        <v>1910</v>
      </c>
      <c r="G90" s="13" t="s">
        <v>1908</v>
      </c>
      <c r="H90" s="15">
        <v>299.0</v>
      </c>
      <c r="I90" s="15">
        <v>299.0</v>
      </c>
      <c r="J90" s="14"/>
      <c r="K90" s="15">
        <f t="shared" si="5"/>
        <v>299</v>
      </c>
      <c r="L90" s="14"/>
      <c r="M90" s="14"/>
      <c r="N90" s="14"/>
      <c r="O90" s="16"/>
      <c r="P90" s="47">
        <f t="shared" si="2"/>
        <v>299</v>
      </c>
      <c r="Q90" s="28"/>
      <c r="R90" s="8" t="s">
        <v>2033</v>
      </c>
      <c r="S90" s="17" t="s">
        <v>547</v>
      </c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</row>
    <row r="91">
      <c r="A91" s="8" t="s">
        <v>1906</v>
      </c>
      <c r="B91" s="9">
        <v>45665.0</v>
      </c>
      <c r="C91" s="13" t="s">
        <v>2028</v>
      </c>
      <c r="D91" s="73" t="s">
        <v>20</v>
      </c>
      <c r="E91" s="69" t="s">
        <v>2034</v>
      </c>
      <c r="F91" s="27" t="s">
        <v>1908</v>
      </c>
      <c r="G91" s="13" t="s">
        <v>1908</v>
      </c>
      <c r="H91" s="15">
        <v>299.0</v>
      </c>
      <c r="I91" s="15">
        <v>299.0</v>
      </c>
      <c r="J91" s="14"/>
      <c r="K91" s="15">
        <f t="shared" si="5"/>
        <v>299</v>
      </c>
      <c r="L91" s="14"/>
      <c r="M91" s="14"/>
      <c r="N91" s="14"/>
      <c r="O91" s="16"/>
      <c r="P91" s="47">
        <f t="shared" si="2"/>
        <v>299</v>
      </c>
      <c r="Q91" s="13" t="s">
        <v>2035</v>
      </c>
      <c r="R91" s="8" t="s">
        <v>2036</v>
      </c>
      <c r="S91" s="17" t="s">
        <v>547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</row>
    <row r="92">
      <c r="A92" s="8" t="s">
        <v>1906</v>
      </c>
      <c r="B92" s="9">
        <v>45665.0</v>
      </c>
      <c r="C92" s="13" t="s">
        <v>2028</v>
      </c>
      <c r="D92" s="73" t="s">
        <v>1925</v>
      </c>
      <c r="E92" s="69" t="s">
        <v>2037</v>
      </c>
      <c r="F92" s="27" t="s">
        <v>1908</v>
      </c>
      <c r="G92" s="13" t="s">
        <v>1908</v>
      </c>
      <c r="H92" s="15">
        <v>299.0</v>
      </c>
      <c r="I92" s="15">
        <v>299.0</v>
      </c>
      <c r="J92" s="14"/>
      <c r="K92" s="15">
        <f t="shared" si="5"/>
        <v>299</v>
      </c>
      <c r="L92" s="14"/>
      <c r="M92" s="14"/>
      <c r="N92" s="14"/>
      <c r="O92" s="16"/>
      <c r="P92" s="47">
        <f t="shared" si="2"/>
        <v>299</v>
      </c>
      <c r="Q92" s="28"/>
      <c r="R92" s="8" t="s">
        <v>2038</v>
      </c>
      <c r="S92" s="17" t="s">
        <v>547</v>
      </c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</row>
    <row r="93">
      <c r="A93" s="8" t="s">
        <v>1906</v>
      </c>
      <c r="B93" s="9">
        <v>45667.0</v>
      </c>
      <c r="C93" s="13" t="s">
        <v>2028</v>
      </c>
      <c r="D93" s="73" t="s">
        <v>20</v>
      </c>
      <c r="E93" s="69" t="s">
        <v>2039</v>
      </c>
      <c r="F93" s="27" t="s">
        <v>1939</v>
      </c>
      <c r="G93" s="13" t="s">
        <v>2024</v>
      </c>
      <c r="H93" s="15">
        <v>99.9</v>
      </c>
      <c r="I93" s="15">
        <v>99.9</v>
      </c>
      <c r="J93" s="14"/>
      <c r="K93" s="15">
        <f t="shared" si="5"/>
        <v>99.9</v>
      </c>
      <c r="L93" s="14"/>
      <c r="M93" s="14"/>
      <c r="N93" s="14"/>
      <c r="O93" s="16"/>
      <c r="P93" s="47">
        <f t="shared" si="2"/>
        <v>99.9</v>
      </c>
      <c r="Q93" s="28"/>
      <c r="R93" s="8" t="s">
        <v>2040</v>
      </c>
      <c r="S93" s="17" t="s">
        <v>547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</row>
    <row r="94">
      <c r="A94" s="8" t="s">
        <v>1906</v>
      </c>
      <c r="B94" s="9">
        <v>45670.0</v>
      </c>
      <c r="C94" s="13" t="s">
        <v>2028</v>
      </c>
      <c r="D94" s="73" t="s">
        <v>1925</v>
      </c>
      <c r="E94" s="69" t="s">
        <v>2041</v>
      </c>
      <c r="F94" s="27" t="s">
        <v>1908</v>
      </c>
      <c r="G94" s="13" t="s">
        <v>1908</v>
      </c>
      <c r="H94" s="15">
        <v>299.0</v>
      </c>
      <c r="I94" s="15">
        <v>299.0</v>
      </c>
      <c r="J94" s="14"/>
      <c r="K94" s="15">
        <f t="shared" si="5"/>
        <v>299</v>
      </c>
      <c r="L94" s="14"/>
      <c r="M94" s="14"/>
      <c r="N94" s="14"/>
      <c r="O94" s="16"/>
      <c r="P94" s="47">
        <f t="shared" si="2"/>
        <v>299</v>
      </c>
      <c r="Q94" s="13" t="s">
        <v>2042</v>
      </c>
      <c r="R94" s="8" t="s">
        <v>2043</v>
      </c>
      <c r="S94" s="17" t="s">
        <v>547</v>
      </c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</row>
    <row r="95">
      <c r="A95" s="8" t="s">
        <v>1906</v>
      </c>
      <c r="B95" s="9">
        <v>45671.0</v>
      </c>
      <c r="C95" s="13" t="s">
        <v>2028</v>
      </c>
      <c r="D95" s="73" t="s">
        <v>1910</v>
      </c>
      <c r="E95" s="69" t="s">
        <v>2044</v>
      </c>
      <c r="F95" s="27" t="s">
        <v>1910</v>
      </c>
      <c r="G95" s="13" t="s">
        <v>1908</v>
      </c>
      <c r="H95" s="15">
        <v>299.0</v>
      </c>
      <c r="I95" s="15">
        <v>299.0</v>
      </c>
      <c r="J95" s="14"/>
      <c r="K95" s="15">
        <f t="shared" si="5"/>
        <v>299</v>
      </c>
      <c r="L95" s="14"/>
      <c r="M95" s="14"/>
      <c r="N95" s="14"/>
      <c r="O95" s="16"/>
      <c r="P95" s="47">
        <f t="shared" si="2"/>
        <v>299</v>
      </c>
      <c r="Q95" s="13" t="s">
        <v>2044</v>
      </c>
      <c r="R95" s="8" t="s">
        <v>2045</v>
      </c>
      <c r="S95" s="17" t="s">
        <v>547</v>
      </c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</row>
    <row r="96">
      <c r="A96" s="8" t="s">
        <v>1906</v>
      </c>
      <c r="B96" s="9">
        <v>45671.0</v>
      </c>
      <c r="C96" s="13" t="s">
        <v>2028</v>
      </c>
      <c r="D96" s="73" t="s">
        <v>20</v>
      </c>
      <c r="E96" s="69" t="s">
        <v>2046</v>
      </c>
      <c r="F96" s="27" t="s">
        <v>1939</v>
      </c>
      <c r="G96" s="13" t="s">
        <v>1969</v>
      </c>
      <c r="H96" s="15">
        <v>29.9</v>
      </c>
      <c r="I96" s="15">
        <v>29.9</v>
      </c>
      <c r="J96" s="14"/>
      <c r="K96" s="15">
        <f t="shared" si="5"/>
        <v>29.9</v>
      </c>
      <c r="L96" s="14"/>
      <c r="M96" s="14"/>
      <c r="N96" s="14"/>
      <c r="O96" s="16"/>
      <c r="P96" s="47">
        <f t="shared" si="2"/>
        <v>29.9</v>
      </c>
      <c r="Q96" s="28"/>
      <c r="R96" s="8" t="s">
        <v>2047</v>
      </c>
      <c r="S96" s="17" t="s">
        <v>547</v>
      </c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</row>
    <row r="97">
      <c r="A97" s="8" t="s">
        <v>1906</v>
      </c>
      <c r="B97" s="9">
        <v>45673.0</v>
      </c>
      <c r="C97" s="13" t="s">
        <v>2028</v>
      </c>
      <c r="D97" s="73" t="s">
        <v>1910</v>
      </c>
      <c r="E97" s="69" t="s">
        <v>2048</v>
      </c>
      <c r="F97" s="27" t="s">
        <v>1910</v>
      </c>
      <c r="G97" s="13" t="s">
        <v>1908</v>
      </c>
      <c r="H97" s="15">
        <v>299.0</v>
      </c>
      <c r="I97" s="15">
        <v>299.0</v>
      </c>
      <c r="J97" s="14"/>
      <c r="K97" s="15">
        <f t="shared" si="5"/>
        <v>299</v>
      </c>
      <c r="L97" s="14"/>
      <c r="M97" s="14"/>
      <c r="N97" s="14"/>
      <c r="O97" s="16"/>
      <c r="P97" s="47">
        <f t="shared" si="2"/>
        <v>299</v>
      </c>
      <c r="Q97" s="13" t="s">
        <v>2049</v>
      </c>
      <c r="R97" s="8" t="s">
        <v>2050</v>
      </c>
      <c r="S97" s="17" t="s">
        <v>547</v>
      </c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</row>
    <row r="98">
      <c r="A98" s="8" t="s">
        <v>1906</v>
      </c>
      <c r="B98" s="9">
        <v>45673.0</v>
      </c>
      <c r="C98" s="13" t="s">
        <v>2028</v>
      </c>
      <c r="D98" s="73" t="s">
        <v>2051</v>
      </c>
      <c r="E98" s="69" t="s">
        <v>2052</v>
      </c>
      <c r="F98" s="27" t="s">
        <v>1908</v>
      </c>
      <c r="G98" s="13" t="s">
        <v>1908</v>
      </c>
      <c r="H98" s="15">
        <v>800.0</v>
      </c>
      <c r="I98" s="15">
        <v>299.0</v>
      </c>
      <c r="J98" s="14"/>
      <c r="K98" s="15">
        <f t="shared" si="5"/>
        <v>299</v>
      </c>
      <c r="L98" s="14"/>
      <c r="M98" s="14"/>
      <c r="N98" s="14"/>
      <c r="O98" s="16"/>
      <c r="P98" s="47">
        <f t="shared" si="2"/>
        <v>299</v>
      </c>
      <c r="Q98" s="28"/>
      <c r="R98" s="8" t="s">
        <v>2053</v>
      </c>
      <c r="S98" s="17" t="s">
        <v>547</v>
      </c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</row>
    <row r="99">
      <c r="A99" s="8" t="s">
        <v>1906</v>
      </c>
      <c r="B99" s="9">
        <v>45681.0</v>
      </c>
      <c r="C99" s="13" t="s">
        <v>2028</v>
      </c>
      <c r="D99" s="73" t="s">
        <v>20</v>
      </c>
      <c r="E99" s="69" t="s">
        <v>2054</v>
      </c>
      <c r="F99" s="27" t="s">
        <v>1939</v>
      </c>
      <c r="G99" s="13" t="s">
        <v>1969</v>
      </c>
      <c r="H99" s="15">
        <v>29.9</v>
      </c>
      <c r="I99" s="15">
        <v>29.9</v>
      </c>
      <c r="J99" s="14"/>
      <c r="K99" s="15">
        <f t="shared" si="5"/>
        <v>29.9</v>
      </c>
      <c r="L99" s="14"/>
      <c r="M99" s="14"/>
      <c r="N99" s="14"/>
      <c r="O99" s="16"/>
      <c r="P99" s="47">
        <f t="shared" si="2"/>
        <v>29.9</v>
      </c>
      <c r="Q99" s="28"/>
      <c r="R99" s="8" t="s">
        <v>2055</v>
      </c>
      <c r="S99" s="17" t="s">
        <v>547</v>
      </c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</row>
    <row r="100">
      <c r="A100" s="8" t="s">
        <v>1906</v>
      </c>
      <c r="B100" s="9">
        <v>45687.0</v>
      </c>
      <c r="C100" s="13" t="s">
        <v>2028</v>
      </c>
      <c r="D100" s="73" t="s">
        <v>1172</v>
      </c>
      <c r="E100" s="69" t="s">
        <v>2056</v>
      </c>
      <c r="F100" s="27" t="s">
        <v>1172</v>
      </c>
      <c r="G100" s="13" t="s">
        <v>1908</v>
      </c>
      <c r="H100" s="15">
        <v>1029.0</v>
      </c>
      <c r="I100" s="15">
        <v>299.0</v>
      </c>
      <c r="J100" s="14"/>
      <c r="K100" s="15">
        <f t="shared" si="5"/>
        <v>299</v>
      </c>
      <c r="L100" s="14"/>
      <c r="M100" s="14"/>
      <c r="N100" s="14"/>
      <c r="O100" s="16"/>
      <c r="P100" s="47">
        <f t="shared" si="2"/>
        <v>299</v>
      </c>
      <c r="Q100" s="56"/>
      <c r="R100" s="8" t="s">
        <v>2057</v>
      </c>
      <c r="S100" s="17" t="s">
        <v>547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>
      <c r="A101" s="8" t="s">
        <v>1906</v>
      </c>
      <c r="B101" s="9">
        <v>45688.0</v>
      </c>
      <c r="C101" s="13" t="s">
        <v>2028</v>
      </c>
      <c r="D101" s="73" t="s">
        <v>2058</v>
      </c>
      <c r="E101" s="69" t="s">
        <v>2059</v>
      </c>
      <c r="F101" s="27" t="s">
        <v>1908</v>
      </c>
      <c r="G101" s="13" t="s">
        <v>1908</v>
      </c>
      <c r="H101" s="15">
        <v>299.0</v>
      </c>
      <c r="I101" s="15">
        <v>299.0</v>
      </c>
      <c r="J101" s="14"/>
      <c r="K101" s="15">
        <f t="shared" si="5"/>
        <v>299</v>
      </c>
      <c r="L101" s="14"/>
      <c r="M101" s="14"/>
      <c r="N101" s="14"/>
      <c r="O101" s="16"/>
      <c r="P101" s="47">
        <f t="shared" si="2"/>
        <v>299</v>
      </c>
      <c r="Q101" s="56"/>
      <c r="R101" s="8" t="s">
        <v>2060</v>
      </c>
      <c r="S101" s="17" t="s">
        <v>547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</row>
    <row r="102">
      <c r="A102" s="8" t="s">
        <v>1906</v>
      </c>
      <c r="B102" s="9">
        <v>45562.0</v>
      </c>
      <c r="C102" s="28" t="s">
        <v>1930</v>
      </c>
      <c r="D102" s="73" t="s">
        <v>1918</v>
      </c>
      <c r="E102" s="69" t="s">
        <v>1995</v>
      </c>
      <c r="F102" s="27" t="s">
        <v>1918</v>
      </c>
      <c r="G102" s="13" t="s">
        <v>1908</v>
      </c>
      <c r="H102" s="15">
        <v>299.0</v>
      </c>
      <c r="I102" s="15">
        <v>317.0</v>
      </c>
      <c r="J102" s="14"/>
      <c r="K102" s="15">
        <v>317.0</v>
      </c>
      <c r="L102" s="14"/>
      <c r="M102" s="14"/>
      <c r="N102" s="14"/>
      <c r="O102" s="16"/>
      <c r="P102" s="47">
        <f t="shared" si="2"/>
        <v>317</v>
      </c>
      <c r="Q102" s="28"/>
      <c r="R102" s="40"/>
      <c r="S102" s="75">
        <f>MONTH(B102)</f>
        <v>9</v>
      </c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</row>
    <row r="103">
      <c r="A103" s="8" t="s">
        <v>1906</v>
      </c>
      <c r="B103" s="9">
        <v>45691.0</v>
      </c>
      <c r="C103" s="13" t="s">
        <v>2028</v>
      </c>
      <c r="D103" s="73" t="s">
        <v>20</v>
      </c>
      <c r="E103" s="69" t="s">
        <v>2061</v>
      </c>
      <c r="F103" s="27" t="s">
        <v>1939</v>
      </c>
      <c r="G103" s="13" t="s">
        <v>1969</v>
      </c>
      <c r="H103" s="15">
        <v>29.9</v>
      </c>
      <c r="I103" s="15">
        <v>29.9</v>
      </c>
      <c r="J103" s="14"/>
      <c r="K103" s="15">
        <f t="shared" ref="K103:K105" si="6">I103</f>
        <v>29.9</v>
      </c>
      <c r="L103" s="14"/>
      <c r="M103" s="14"/>
      <c r="N103" s="14"/>
      <c r="O103" s="16"/>
      <c r="P103" s="47">
        <f t="shared" si="2"/>
        <v>29.9</v>
      </c>
      <c r="Q103" s="28"/>
      <c r="R103" s="8" t="s">
        <v>2062</v>
      </c>
      <c r="S103" s="17" t="s">
        <v>557</v>
      </c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</row>
    <row r="104">
      <c r="A104" s="8" t="s">
        <v>1906</v>
      </c>
      <c r="B104" s="9">
        <v>45691.0</v>
      </c>
      <c r="C104" s="13" t="s">
        <v>2028</v>
      </c>
      <c r="D104" s="73" t="s">
        <v>20</v>
      </c>
      <c r="E104" s="69" t="s">
        <v>2063</v>
      </c>
      <c r="F104" s="27" t="s">
        <v>1939</v>
      </c>
      <c r="G104" s="13" t="s">
        <v>1969</v>
      </c>
      <c r="H104" s="15">
        <v>29.9</v>
      </c>
      <c r="I104" s="15">
        <v>29.9</v>
      </c>
      <c r="J104" s="14"/>
      <c r="K104" s="15">
        <f t="shared" si="6"/>
        <v>29.9</v>
      </c>
      <c r="L104" s="14"/>
      <c r="M104" s="14"/>
      <c r="N104" s="14"/>
      <c r="O104" s="16"/>
      <c r="P104" s="47">
        <f t="shared" si="2"/>
        <v>29.9</v>
      </c>
      <c r="Q104" s="28"/>
      <c r="R104" s="8" t="s">
        <v>2064</v>
      </c>
      <c r="S104" s="25" t="s">
        <v>557</v>
      </c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</row>
    <row r="105">
      <c r="A105" s="8" t="s">
        <v>1906</v>
      </c>
      <c r="B105" s="9">
        <v>45693.0</v>
      </c>
      <c r="C105" s="13" t="s">
        <v>2028</v>
      </c>
      <c r="D105" s="73" t="s">
        <v>20</v>
      </c>
      <c r="E105" s="69" t="s">
        <v>2065</v>
      </c>
      <c r="F105" s="27" t="s">
        <v>1939</v>
      </c>
      <c r="G105" s="13" t="s">
        <v>1969</v>
      </c>
      <c r="H105" s="15">
        <v>29.9</v>
      </c>
      <c r="I105" s="15">
        <v>29.9</v>
      </c>
      <c r="J105" s="14"/>
      <c r="K105" s="15">
        <f t="shared" si="6"/>
        <v>29.9</v>
      </c>
      <c r="L105" s="14"/>
      <c r="M105" s="14"/>
      <c r="N105" s="14"/>
      <c r="O105" s="16"/>
      <c r="P105" s="47">
        <f t="shared" si="2"/>
        <v>29.9</v>
      </c>
      <c r="Q105" s="28"/>
      <c r="R105" s="8" t="s">
        <v>2066</v>
      </c>
      <c r="S105" s="25" t="s">
        <v>557</v>
      </c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</row>
    <row r="106">
      <c r="A106" s="8" t="s">
        <v>1906</v>
      </c>
      <c r="B106" s="9">
        <v>45694.0</v>
      </c>
      <c r="C106" s="13" t="s">
        <v>2028</v>
      </c>
      <c r="D106" s="73" t="s">
        <v>1910</v>
      </c>
      <c r="E106" s="69" t="s">
        <v>2067</v>
      </c>
      <c r="F106" s="27" t="s">
        <v>1908</v>
      </c>
      <c r="G106" s="13" t="s">
        <v>1908</v>
      </c>
      <c r="H106" s="15">
        <v>299.0</v>
      </c>
      <c r="I106" s="15">
        <v>299.0</v>
      </c>
      <c r="J106" s="14"/>
      <c r="K106" s="15">
        <v>299.0</v>
      </c>
      <c r="L106" s="14"/>
      <c r="M106" s="14"/>
      <c r="N106" s="14"/>
      <c r="O106" s="16"/>
      <c r="P106" s="47">
        <f t="shared" si="2"/>
        <v>299</v>
      </c>
      <c r="Q106" s="28"/>
      <c r="R106" s="8" t="s">
        <v>2068</v>
      </c>
      <c r="S106" s="25" t="s">
        <v>557</v>
      </c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</row>
    <row r="107">
      <c r="A107" s="8" t="s">
        <v>1906</v>
      </c>
      <c r="B107" s="9">
        <v>45698.0</v>
      </c>
      <c r="C107" s="13" t="s">
        <v>2028</v>
      </c>
      <c r="D107" s="73" t="s">
        <v>20</v>
      </c>
      <c r="E107" s="69" t="s">
        <v>2069</v>
      </c>
      <c r="F107" s="27" t="s">
        <v>1939</v>
      </c>
      <c r="G107" s="13" t="s">
        <v>1969</v>
      </c>
      <c r="H107" s="15">
        <v>29.9</v>
      </c>
      <c r="I107" s="15">
        <v>29.9</v>
      </c>
      <c r="J107" s="14"/>
      <c r="K107" s="15">
        <f t="shared" ref="K107:K111" si="7">I107</f>
        <v>29.9</v>
      </c>
      <c r="L107" s="14"/>
      <c r="M107" s="14"/>
      <c r="N107" s="14"/>
      <c r="O107" s="16"/>
      <c r="P107" s="47">
        <f t="shared" si="2"/>
        <v>29.9</v>
      </c>
      <c r="Q107" s="28"/>
      <c r="R107" s="8" t="s">
        <v>2070</v>
      </c>
      <c r="S107" s="25" t="s">
        <v>557</v>
      </c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</row>
    <row r="108">
      <c r="A108" s="8" t="s">
        <v>1906</v>
      </c>
      <c r="B108" s="9">
        <v>45698.0</v>
      </c>
      <c r="C108" s="13" t="s">
        <v>2028</v>
      </c>
      <c r="D108" s="73" t="s">
        <v>20</v>
      </c>
      <c r="E108" s="69" t="s">
        <v>2071</v>
      </c>
      <c r="F108" s="27" t="s">
        <v>1939</v>
      </c>
      <c r="G108" s="13" t="s">
        <v>1969</v>
      </c>
      <c r="H108" s="15">
        <v>29.9</v>
      </c>
      <c r="I108" s="15">
        <v>29.9</v>
      </c>
      <c r="J108" s="14"/>
      <c r="K108" s="15">
        <f t="shared" si="7"/>
        <v>29.9</v>
      </c>
      <c r="L108" s="14"/>
      <c r="M108" s="14"/>
      <c r="N108" s="14"/>
      <c r="O108" s="16"/>
      <c r="P108" s="47">
        <f t="shared" si="2"/>
        <v>29.9</v>
      </c>
      <c r="Q108" s="28"/>
      <c r="R108" s="8" t="s">
        <v>2072</v>
      </c>
      <c r="S108" s="25" t="s">
        <v>557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</row>
    <row r="109">
      <c r="A109" s="8" t="s">
        <v>1906</v>
      </c>
      <c r="B109" s="9">
        <v>45698.0</v>
      </c>
      <c r="C109" s="13" t="s">
        <v>2028</v>
      </c>
      <c r="D109" s="73" t="s">
        <v>20</v>
      </c>
      <c r="E109" s="69" t="s">
        <v>2073</v>
      </c>
      <c r="F109" s="27" t="s">
        <v>1939</v>
      </c>
      <c r="G109" s="13" t="s">
        <v>1969</v>
      </c>
      <c r="H109" s="15">
        <v>29.9</v>
      </c>
      <c r="I109" s="15">
        <v>29.9</v>
      </c>
      <c r="J109" s="14"/>
      <c r="K109" s="15">
        <f t="shared" si="7"/>
        <v>29.9</v>
      </c>
      <c r="L109" s="14"/>
      <c r="M109" s="14"/>
      <c r="N109" s="14"/>
      <c r="O109" s="16"/>
      <c r="P109" s="47">
        <f t="shared" si="2"/>
        <v>29.9</v>
      </c>
      <c r="Q109" s="28"/>
      <c r="R109" s="8" t="s">
        <v>2074</v>
      </c>
      <c r="S109" s="25" t="s">
        <v>557</v>
      </c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</row>
    <row r="110">
      <c r="A110" s="8" t="s">
        <v>1906</v>
      </c>
      <c r="B110" s="9">
        <v>45699.0</v>
      </c>
      <c r="C110" s="13" t="s">
        <v>2028</v>
      </c>
      <c r="D110" s="73" t="s">
        <v>1925</v>
      </c>
      <c r="E110" s="69" t="s">
        <v>2075</v>
      </c>
      <c r="F110" s="27" t="s">
        <v>1925</v>
      </c>
      <c r="G110" s="13" t="s">
        <v>1908</v>
      </c>
      <c r="H110" s="15">
        <v>299.0</v>
      </c>
      <c r="I110" s="15">
        <v>299.0</v>
      </c>
      <c r="J110" s="14"/>
      <c r="K110" s="15">
        <f t="shared" si="7"/>
        <v>299</v>
      </c>
      <c r="L110" s="14"/>
      <c r="M110" s="14"/>
      <c r="N110" s="14"/>
      <c r="O110" s="16"/>
      <c r="P110" s="47">
        <f t="shared" si="2"/>
        <v>299</v>
      </c>
      <c r="Q110" s="28"/>
      <c r="R110" s="8" t="s">
        <v>2076</v>
      </c>
      <c r="S110" s="25" t="s">
        <v>557</v>
      </c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</row>
    <row r="111">
      <c r="A111" s="8" t="s">
        <v>1906</v>
      </c>
      <c r="B111" s="9">
        <v>45699.0</v>
      </c>
      <c r="C111" s="13" t="s">
        <v>2028</v>
      </c>
      <c r="D111" s="73" t="s">
        <v>2058</v>
      </c>
      <c r="E111" s="69" t="s">
        <v>2077</v>
      </c>
      <c r="F111" s="27" t="s">
        <v>1908</v>
      </c>
      <c r="G111" s="13" t="s">
        <v>1908</v>
      </c>
      <c r="H111" s="15">
        <v>299.0</v>
      </c>
      <c r="I111" s="15">
        <v>299.0</v>
      </c>
      <c r="J111" s="14"/>
      <c r="K111" s="15">
        <f t="shared" si="7"/>
        <v>299</v>
      </c>
      <c r="L111" s="14"/>
      <c r="M111" s="14"/>
      <c r="N111" s="14"/>
      <c r="O111" s="16"/>
      <c r="P111" s="47">
        <f t="shared" si="2"/>
        <v>299</v>
      </c>
      <c r="Q111" s="28"/>
      <c r="R111" s="8" t="s">
        <v>2078</v>
      </c>
      <c r="S111" s="25" t="s">
        <v>557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</row>
    <row r="112">
      <c r="A112" s="8" t="s">
        <v>1906</v>
      </c>
      <c r="B112" s="9">
        <v>45700.0</v>
      </c>
      <c r="C112" s="13" t="s">
        <v>2028</v>
      </c>
      <c r="D112" s="73" t="s">
        <v>27</v>
      </c>
      <c r="E112" s="69" t="s">
        <v>2079</v>
      </c>
      <c r="F112" s="27" t="s">
        <v>1908</v>
      </c>
      <c r="G112" s="31" t="s">
        <v>1908</v>
      </c>
      <c r="H112" s="14"/>
      <c r="I112" s="15">
        <v>299.0</v>
      </c>
      <c r="J112" s="14"/>
      <c r="K112" s="15">
        <v>299.0</v>
      </c>
      <c r="L112" s="14"/>
      <c r="M112" s="14"/>
      <c r="N112" s="14"/>
      <c r="O112" s="16"/>
      <c r="P112" s="47">
        <f t="shared" si="2"/>
        <v>299</v>
      </c>
      <c r="Q112" s="28"/>
      <c r="R112" s="25" t="s">
        <v>2080</v>
      </c>
      <c r="S112" s="25" t="s">
        <v>557</v>
      </c>
      <c r="T112" s="17"/>
      <c r="U112" s="28"/>
      <c r="V112" s="17"/>
      <c r="W112" s="17"/>
      <c r="X112" s="17"/>
      <c r="Y112" s="28"/>
      <c r="Z112" s="28"/>
      <c r="AA112" s="80"/>
      <c r="AB112" s="80"/>
      <c r="AC112" s="28"/>
      <c r="AD112" s="28"/>
      <c r="AE112" s="28"/>
      <c r="AF112" s="28"/>
      <c r="AG112" s="28"/>
      <c r="AH112" s="28"/>
      <c r="AI112" s="28"/>
      <c r="AJ112" s="28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</row>
    <row r="113">
      <c r="A113" s="8" t="s">
        <v>1906</v>
      </c>
      <c r="B113" s="9">
        <v>44510.0</v>
      </c>
      <c r="C113" s="28"/>
      <c r="D113" s="73" t="s">
        <v>20</v>
      </c>
      <c r="E113" s="69" t="s">
        <v>2081</v>
      </c>
      <c r="F113" s="27" t="s">
        <v>1908</v>
      </c>
      <c r="G113" s="31" t="s">
        <v>1908</v>
      </c>
      <c r="H113" s="14"/>
      <c r="I113" s="15">
        <v>317.0</v>
      </c>
      <c r="J113" s="14"/>
      <c r="K113" s="15">
        <v>317.0</v>
      </c>
      <c r="L113" s="14"/>
      <c r="M113" s="14"/>
      <c r="N113" s="14"/>
      <c r="O113" s="16"/>
      <c r="P113" s="47">
        <f t="shared" si="2"/>
        <v>317</v>
      </c>
      <c r="Q113" s="28"/>
      <c r="R113" s="25" t="s">
        <v>2082</v>
      </c>
      <c r="S113" s="25" t="s">
        <v>61</v>
      </c>
      <c r="T113" s="17"/>
      <c r="U113" s="28"/>
      <c r="V113" s="17"/>
      <c r="W113" s="17"/>
      <c r="X113" s="17"/>
      <c r="Y113" s="28"/>
      <c r="Z113" s="28"/>
      <c r="AA113" s="80"/>
      <c r="AB113" s="80"/>
      <c r="AC113" s="28"/>
      <c r="AD113" s="28"/>
      <c r="AE113" s="28"/>
      <c r="AF113" s="28"/>
      <c r="AG113" s="28"/>
      <c r="AH113" s="28"/>
      <c r="AI113" s="28"/>
      <c r="AJ113" s="28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</row>
    <row r="114">
      <c r="A114" s="8" t="s">
        <v>1906</v>
      </c>
      <c r="B114" s="9">
        <v>45705.0</v>
      </c>
      <c r="C114" s="13" t="s">
        <v>2028</v>
      </c>
      <c r="D114" s="73" t="s">
        <v>20</v>
      </c>
      <c r="E114" s="69" t="s">
        <v>2083</v>
      </c>
      <c r="F114" s="27" t="s">
        <v>1939</v>
      </c>
      <c r="G114" s="13" t="s">
        <v>1969</v>
      </c>
      <c r="H114" s="15">
        <v>29.9</v>
      </c>
      <c r="I114" s="15">
        <v>29.9</v>
      </c>
      <c r="J114" s="14"/>
      <c r="K114" s="15">
        <f>I114</f>
        <v>29.9</v>
      </c>
      <c r="L114" s="14"/>
      <c r="M114" s="14"/>
      <c r="N114" s="14"/>
      <c r="O114" s="16"/>
      <c r="P114" s="47">
        <f t="shared" si="2"/>
        <v>29.9</v>
      </c>
      <c r="Q114" s="28"/>
      <c r="R114" s="8" t="s">
        <v>2084</v>
      </c>
      <c r="S114" s="25" t="s">
        <v>557</v>
      </c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</row>
    <row r="115">
      <c r="A115" s="8" t="s">
        <v>1906</v>
      </c>
      <c r="B115" s="9">
        <v>45705.0</v>
      </c>
      <c r="C115" s="13" t="s">
        <v>2028</v>
      </c>
      <c r="D115" s="73" t="s">
        <v>1910</v>
      </c>
      <c r="E115" s="69" t="s">
        <v>2085</v>
      </c>
      <c r="F115" s="27" t="s">
        <v>1910</v>
      </c>
      <c r="G115" s="31" t="s">
        <v>2086</v>
      </c>
      <c r="H115" s="15">
        <v>429.0</v>
      </c>
      <c r="I115" s="15">
        <v>429.0</v>
      </c>
      <c r="J115" s="14"/>
      <c r="K115" s="15">
        <v>429.0</v>
      </c>
      <c r="L115" s="14"/>
      <c r="M115" s="14"/>
      <c r="N115" s="14"/>
      <c r="O115" s="16"/>
      <c r="P115" s="47">
        <f t="shared" si="2"/>
        <v>429</v>
      </c>
      <c r="Q115" s="28"/>
      <c r="R115" s="25" t="s">
        <v>2087</v>
      </c>
      <c r="S115" s="25" t="s">
        <v>557</v>
      </c>
      <c r="T115" s="17"/>
      <c r="U115" s="28"/>
      <c r="V115" s="17"/>
      <c r="W115" s="17"/>
      <c r="X115" s="17"/>
      <c r="Y115" s="28"/>
      <c r="Z115" s="28"/>
      <c r="AA115" s="80"/>
      <c r="AB115" s="80"/>
      <c r="AC115" s="28"/>
      <c r="AD115" s="28"/>
      <c r="AE115" s="28"/>
      <c r="AF115" s="28"/>
      <c r="AG115" s="28"/>
      <c r="AH115" s="28"/>
      <c r="AI115" s="28"/>
      <c r="AJ115" s="28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</row>
    <row r="116">
      <c r="A116" s="8" t="s">
        <v>1906</v>
      </c>
      <c r="B116" s="9">
        <v>45705.0</v>
      </c>
      <c r="C116" s="13" t="s">
        <v>2028</v>
      </c>
      <c r="D116" s="73" t="s">
        <v>27</v>
      </c>
      <c r="E116" s="69" t="s">
        <v>2088</v>
      </c>
      <c r="F116" s="27" t="s">
        <v>2089</v>
      </c>
      <c r="G116" s="31" t="s">
        <v>1908</v>
      </c>
      <c r="H116" s="15">
        <v>299.0</v>
      </c>
      <c r="I116" s="15">
        <v>299.0</v>
      </c>
      <c r="J116" s="14"/>
      <c r="K116" s="15">
        <v>299.0</v>
      </c>
      <c r="L116" s="14"/>
      <c r="M116" s="14"/>
      <c r="N116" s="14"/>
      <c r="O116" s="16"/>
      <c r="P116" s="47">
        <f t="shared" si="2"/>
        <v>299</v>
      </c>
      <c r="Q116" s="28"/>
      <c r="R116" s="25" t="s">
        <v>2090</v>
      </c>
      <c r="S116" s="25" t="s">
        <v>557</v>
      </c>
      <c r="T116" s="17"/>
      <c r="U116" s="28"/>
      <c r="V116" s="17"/>
      <c r="W116" s="17"/>
      <c r="X116" s="17"/>
      <c r="Y116" s="28"/>
      <c r="Z116" s="28"/>
      <c r="AA116" s="80"/>
      <c r="AB116" s="80"/>
      <c r="AC116" s="28"/>
      <c r="AD116" s="28"/>
      <c r="AE116" s="28"/>
      <c r="AF116" s="28"/>
      <c r="AG116" s="28"/>
      <c r="AH116" s="28"/>
      <c r="AI116" s="28"/>
      <c r="AJ116" s="28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</row>
    <row r="117">
      <c r="A117" s="8" t="s">
        <v>1906</v>
      </c>
      <c r="B117" s="9">
        <v>45553.0</v>
      </c>
      <c r="C117" s="13" t="s">
        <v>2091</v>
      </c>
      <c r="D117" s="73" t="s">
        <v>20</v>
      </c>
      <c r="E117" s="69" t="s">
        <v>2092</v>
      </c>
      <c r="F117" s="27" t="s">
        <v>1939</v>
      </c>
      <c r="G117" s="13" t="s">
        <v>1969</v>
      </c>
      <c r="H117" s="15">
        <v>29.9</v>
      </c>
      <c r="I117" s="15">
        <v>29.9</v>
      </c>
      <c r="J117" s="14"/>
      <c r="K117" s="15">
        <v>29.9</v>
      </c>
      <c r="L117" s="14"/>
      <c r="M117" s="14"/>
      <c r="N117" s="14"/>
      <c r="O117" s="16"/>
      <c r="P117" s="47">
        <f t="shared" si="2"/>
        <v>29.9</v>
      </c>
      <c r="Q117" s="28"/>
      <c r="R117" s="45" t="s">
        <v>2093</v>
      </c>
      <c r="S117" s="88">
        <v>9.0</v>
      </c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</row>
    <row r="118">
      <c r="A118" s="8" t="s">
        <v>1906</v>
      </c>
      <c r="B118" s="9">
        <v>45712.0</v>
      </c>
      <c r="C118" s="13" t="s">
        <v>2028</v>
      </c>
      <c r="D118" s="73" t="s">
        <v>1172</v>
      </c>
      <c r="E118" s="69" t="s">
        <v>2094</v>
      </c>
      <c r="F118" s="27" t="s">
        <v>1172</v>
      </c>
      <c r="G118" s="13" t="s">
        <v>1908</v>
      </c>
      <c r="H118" s="15">
        <v>299.0</v>
      </c>
      <c r="I118" s="15">
        <v>299.0</v>
      </c>
      <c r="J118" s="14"/>
      <c r="K118" s="15">
        <f>I118</f>
        <v>299</v>
      </c>
      <c r="L118" s="14"/>
      <c r="M118" s="14"/>
      <c r="N118" s="14"/>
      <c r="O118" s="16"/>
      <c r="P118" s="47">
        <f t="shared" si="2"/>
        <v>299</v>
      </c>
      <c r="Q118" s="28"/>
      <c r="R118" s="8" t="s">
        <v>2095</v>
      </c>
      <c r="S118" s="25" t="s">
        <v>557</v>
      </c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</row>
    <row r="119">
      <c r="A119" s="8" t="s">
        <v>1906</v>
      </c>
      <c r="B119" s="9">
        <v>45714.0</v>
      </c>
      <c r="C119" s="13" t="s">
        <v>2028</v>
      </c>
      <c r="D119" s="73" t="s">
        <v>1910</v>
      </c>
      <c r="E119" s="69" t="s">
        <v>2096</v>
      </c>
      <c r="F119" s="27" t="s">
        <v>1910</v>
      </c>
      <c r="G119" s="13" t="s">
        <v>1908</v>
      </c>
      <c r="H119" s="15">
        <v>299.0</v>
      </c>
      <c r="I119" s="15">
        <v>299.0</v>
      </c>
      <c r="J119" s="14"/>
      <c r="K119" s="15">
        <v>299.0</v>
      </c>
      <c r="L119" s="14"/>
      <c r="M119" s="14"/>
      <c r="N119" s="14"/>
      <c r="O119" s="16"/>
      <c r="P119" s="47">
        <f t="shared" si="2"/>
        <v>299</v>
      </c>
      <c r="Q119" s="28"/>
      <c r="R119" s="8" t="s">
        <v>2097</v>
      </c>
      <c r="S119" s="25" t="s">
        <v>557</v>
      </c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</row>
    <row r="120">
      <c r="A120" s="8" t="s">
        <v>1906</v>
      </c>
      <c r="B120" s="9">
        <v>45714.0</v>
      </c>
      <c r="C120" s="13" t="s">
        <v>2028</v>
      </c>
      <c r="D120" s="73" t="s">
        <v>27</v>
      </c>
      <c r="E120" s="69" t="s">
        <v>2098</v>
      </c>
      <c r="F120" s="27" t="s">
        <v>2089</v>
      </c>
      <c r="G120" s="31" t="s">
        <v>1908</v>
      </c>
      <c r="H120" s="15">
        <v>299.0</v>
      </c>
      <c r="I120" s="15">
        <v>299.0</v>
      </c>
      <c r="J120" s="14"/>
      <c r="K120" s="15">
        <v>299.0</v>
      </c>
      <c r="L120" s="14"/>
      <c r="M120" s="14"/>
      <c r="N120" s="14"/>
      <c r="O120" s="16"/>
      <c r="P120" s="47">
        <f t="shared" si="2"/>
        <v>299</v>
      </c>
      <c r="Q120" s="28"/>
      <c r="R120" s="25" t="s">
        <v>2099</v>
      </c>
      <c r="S120" s="25" t="s">
        <v>557</v>
      </c>
      <c r="T120" s="17"/>
      <c r="U120" s="28"/>
      <c r="V120" s="17"/>
      <c r="W120" s="17"/>
      <c r="X120" s="17"/>
      <c r="Y120" s="28"/>
      <c r="Z120" s="28"/>
      <c r="AA120" s="80"/>
      <c r="AB120" s="80"/>
      <c r="AC120" s="28"/>
      <c r="AD120" s="28"/>
      <c r="AE120" s="28"/>
      <c r="AF120" s="28"/>
      <c r="AG120" s="28"/>
      <c r="AH120" s="28"/>
      <c r="AI120" s="28"/>
      <c r="AJ120" s="28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</row>
    <row r="121">
      <c r="A121" s="8" t="s">
        <v>1906</v>
      </c>
      <c r="B121" s="9">
        <v>45716.0</v>
      </c>
      <c r="C121" s="13" t="s">
        <v>2028</v>
      </c>
      <c r="D121" s="73" t="s">
        <v>20</v>
      </c>
      <c r="E121" s="69" t="s">
        <v>2100</v>
      </c>
      <c r="F121" s="27" t="s">
        <v>1939</v>
      </c>
      <c r="G121" s="13" t="s">
        <v>1969</v>
      </c>
      <c r="H121" s="15">
        <v>29.9</v>
      </c>
      <c r="I121" s="15">
        <v>29.9</v>
      </c>
      <c r="J121" s="14"/>
      <c r="K121" s="15">
        <f t="shared" ref="K121:K122" si="8">I121</f>
        <v>29.9</v>
      </c>
      <c r="L121" s="14"/>
      <c r="M121" s="14"/>
      <c r="N121" s="14"/>
      <c r="O121" s="16"/>
      <c r="P121" s="47">
        <f t="shared" si="2"/>
        <v>29.9</v>
      </c>
      <c r="Q121" s="28"/>
      <c r="R121" s="8" t="s">
        <v>2101</v>
      </c>
      <c r="S121" s="25" t="s">
        <v>557</v>
      </c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</row>
    <row r="122">
      <c r="A122" s="8" t="s">
        <v>1906</v>
      </c>
      <c r="B122" s="9">
        <v>45722.0</v>
      </c>
      <c r="C122" s="13" t="s">
        <v>2028</v>
      </c>
      <c r="D122" s="73" t="s">
        <v>20</v>
      </c>
      <c r="E122" s="69" t="s">
        <v>2102</v>
      </c>
      <c r="F122" s="27" t="s">
        <v>1939</v>
      </c>
      <c r="G122" s="13" t="s">
        <v>2103</v>
      </c>
      <c r="H122" s="15">
        <v>39.9</v>
      </c>
      <c r="I122" s="15">
        <v>39.9</v>
      </c>
      <c r="J122" s="14"/>
      <c r="K122" s="15">
        <f t="shared" si="8"/>
        <v>39.9</v>
      </c>
      <c r="L122" s="14"/>
      <c r="M122" s="14"/>
      <c r="N122" s="14"/>
      <c r="O122" s="16"/>
      <c r="P122" s="47">
        <f t="shared" si="2"/>
        <v>39.9</v>
      </c>
      <c r="Q122" s="28"/>
      <c r="R122" s="8" t="s">
        <v>2104</v>
      </c>
      <c r="S122" s="25" t="s">
        <v>577</v>
      </c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</row>
    <row r="123">
      <c r="A123" s="8" t="s">
        <v>1906</v>
      </c>
      <c r="B123" s="9">
        <v>45726.0</v>
      </c>
      <c r="C123" s="13" t="s">
        <v>2028</v>
      </c>
      <c r="D123" s="73" t="s">
        <v>2105</v>
      </c>
      <c r="E123" s="69" t="s">
        <v>2106</v>
      </c>
      <c r="F123" s="27" t="s">
        <v>1908</v>
      </c>
      <c r="G123" s="31" t="s">
        <v>2086</v>
      </c>
      <c r="H123" s="15">
        <v>429.0</v>
      </c>
      <c r="I123" s="15">
        <v>429.0</v>
      </c>
      <c r="J123" s="14"/>
      <c r="K123" s="15">
        <v>429.0</v>
      </c>
      <c r="L123" s="14"/>
      <c r="M123" s="14"/>
      <c r="N123" s="14"/>
      <c r="O123" s="16"/>
      <c r="P123" s="47">
        <f t="shared" si="2"/>
        <v>429</v>
      </c>
      <c r="Q123" s="28"/>
      <c r="R123" s="25" t="s">
        <v>2107</v>
      </c>
      <c r="S123" s="25" t="s">
        <v>577</v>
      </c>
      <c r="T123" s="17"/>
      <c r="U123" s="28"/>
      <c r="V123" s="17"/>
      <c r="W123" s="17"/>
      <c r="X123" s="17"/>
      <c r="Y123" s="28"/>
      <c r="Z123" s="28"/>
      <c r="AA123" s="80"/>
      <c r="AB123" s="80"/>
      <c r="AC123" s="28"/>
      <c r="AD123" s="28"/>
      <c r="AE123" s="28"/>
      <c r="AF123" s="28"/>
      <c r="AG123" s="28"/>
      <c r="AH123" s="28"/>
      <c r="AI123" s="28"/>
      <c r="AJ123" s="28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</row>
    <row r="124">
      <c r="A124" s="8" t="s">
        <v>1906</v>
      </c>
      <c r="B124" s="9">
        <v>45726.0</v>
      </c>
      <c r="C124" s="13" t="s">
        <v>2028</v>
      </c>
      <c r="D124" s="73" t="s">
        <v>20</v>
      </c>
      <c r="E124" s="69" t="s">
        <v>2108</v>
      </c>
      <c r="F124" s="27" t="s">
        <v>1939</v>
      </c>
      <c r="G124" s="13" t="s">
        <v>2103</v>
      </c>
      <c r="H124" s="15">
        <v>39.9</v>
      </c>
      <c r="I124" s="15">
        <v>39.9</v>
      </c>
      <c r="J124" s="14"/>
      <c r="K124" s="15">
        <f>I124</f>
        <v>39.9</v>
      </c>
      <c r="L124" s="14"/>
      <c r="M124" s="14"/>
      <c r="N124" s="15">
        <v>39.9</v>
      </c>
      <c r="O124" s="16"/>
      <c r="P124" s="47">
        <f t="shared" si="2"/>
        <v>79.8</v>
      </c>
      <c r="Q124" s="28"/>
      <c r="R124" s="8" t="s">
        <v>2109</v>
      </c>
      <c r="S124" s="25" t="s">
        <v>577</v>
      </c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</row>
    <row r="125">
      <c r="A125" s="8" t="s">
        <v>1906</v>
      </c>
      <c r="B125" s="9">
        <v>45722.0</v>
      </c>
      <c r="C125" s="13" t="s">
        <v>2028</v>
      </c>
      <c r="D125" s="73" t="s">
        <v>2110</v>
      </c>
      <c r="E125" s="69" t="s">
        <v>2111</v>
      </c>
      <c r="F125" s="27" t="s">
        <v>2112</v>
      </c>
      <c r="G125" s="31" t="s">
        <v>2086</v>
      </c>
      <c r="H125" s="15">
        <v>429.0</v>
      </c>
      <c r="I125" s="15">
        <v>429.0</v>
      </c>
      <c r="J125" s="14"/>
      <c r="K125" s="15">
        <v>429.0</v>
      </c>
      <c r="L125" s="14"/>
      <c r="M125" s="14"/>
      <c r="N125" s="14"/>
      <c r="O125" s="16"/>
      <c r="P125" s="47">
        <f t="shared" si="2"/>
        <v>429</v>
      </c>
      <c r="Q125" s="28"/>
      <c r="R125" s="25" t="s">
        <v>2113</v>
      </c>
      <c r="S125" s="25" t="s">
        <v>577</v>
      </c>
      <c r="T125" s="17"/>
      <c r="U125" s="28"/>
      <c r="V125" s="17"/>
      <c r="W125" s="17"/>
      <c r="X125" s="17"/>
      <c r="Y125" s="28"/>
      <c r="Z125" s="28"/>
      <c r="AA125" s="80"/>
      <c r="AB125" s="80"/>
      <c r="AC125" s="28"/>
      <c r="AD125" s="28"/>
      <c r="AE125" s="28"/>
      <c r="AF125" s="28"/>
      <c r="AG125" s="28"/>
      <c r="AH125" s="28"/>
      <c r="AI125" s="28"/>
      <c r="AJ125" s="28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</row>
    <row r="126">
      <c r="A126" s="8" t="s">
        <v>1906</v>
      </c>
      <c r="B126" s="9">
        <v>45735.0</v>
      </c>
      <c r="C126" s="13" t="s">
        <v>2028</v>
      </c>
      <c r="D126" s="73" t="s">
        <v>27</v>
      </c>
      <c r="E126" s="69" t="s">
        <v>2114</v>
      </c>
      <c r="F126" s="27" t="s">
        <v>2089</v>
      </c>
      <c r="G126" s="31" t="s">
        <v>2086</v>
      </c>
      <c r="H126" s="15">
        <v>429.0</v>
      </c>
      <c r="I126" s="15">
        <v>429.0</v>
      </c>
      <c r="J126" s="14"/>
      <c r="K126" s="15">
        <v>429.0</v>
      </c>
      <c r="L126" s="14"/>
      <c r="M126" s="14"/>
      <c r="N126" s="14"/>
      <c r="O126" s="16"/>
      <c r="P126" s="47">
        <f t="shared" si="2"/>
        <v>429</v>
      </c>
      <c r="Q126" s="28"/>
      <c r="R126" s="25" t="s">
        <v>2115</v>
      </c>
      <c r="S126" s="25" t="s">
        <v>577</v>
      </c>
      <c r="T126" s="17"/>
      <c r="U126" s="28"/>
      <c r="V126" s="17"/>
      <c r="W126" s="17"/>
      <c r="X126" s="17"/>
      <c r="Y126" s="28"/>
      <c r="Z126" s="28"/>
      <c r="AA126" s="80"/>
      <c r="AB126" s="80"/>
      <c r="AC126" s="28"/>
      <c r="AD126" s="28"/>
      <c r="AE126" s="28"/>
      <c r="AF126" s="28"/>
      <c r="AG126" s="28"/>
      <c r="AH126" s="28"/>
      <c r="AI126" s="28"/>
      <c r="AJ126" s="28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</row>
    <row r="127">
      <c r="A127" s="8" t="s">
        <v>1906</v>
      </c>
      <c r="B127" s="9">
        <v>45737.0</v>
      </c>
      <c r="C127" s="13" t="s">
        <v>2028</v>
      </c>
      <c r="D127" s="73" t="s">
        <v>20</v>
      </c>
      <c r="E127" s="69" t="s">
        <v>2116</v>
      </c>
      <c r="F127" s="27" t="s">
        <v>1908</v>
      </c>
      <c r="G127" s="31" t="s">
        <v>2086</v>
      </c>
      <c r="H127" s="15">
        <v>1029.0</v>
      </c>
      <c r="I127" s="15">
        <v>429.0</v>
      </c>
      <c r="J127" s="14"/>
      <c r="K127" s="15">
        <v>429.0</v>
      </c>
      <c r="L127" s="14"/>
      <c r="M127" s="14"/>
      <c r="N127" s="14"/>
      <c r="O127" s="16"/>
      <c r="P127" s="47">
        <f t="shared" si="2"/>
        <v>429</v>
      </c>
      <c r="Q127" s="28"/>
      <c r="R127" s="25" t="s">
        <v>2117</v>
      </c>
      <c r="S127" s="25" t="s">
        <v>577</v>
      </c>
      <c r="T127" s="17"/>
      <c r="U127" s="28"/>
      <c r="V127" s="17"/>
      <c r="W127" s="17"/>
      <c r="X127" s="17"/>
      <c r="Y127" s="28"/>
      <c r="Z127" s="28"/>
      <c r="AA127" s="80"/>
      <c r="AB127" s="80"/>
      <c r="AC127" s="28"/>
      <c r="AD127" s="28"/>
      <c r="AE127" s="28"/>
      <c r="AF127" s="28"/>
      <c r="AG127" s="28"/>
      <c r="AH127" s="28"/>
      <c r="AI127" s="28"/>
      <c r="AJ127" s="28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</row>
    <row r="128">
      <c r="A128" s="8" t="s">
        <v>1906</v>
      </c>
      <c r="B128" s="9">
        <v>45741.0</v>
      </c>
      <c r="C128" s="13" t="s">
        <v>2118</v>
      </c>
      <c r="D128" s="73" t="s">
        <v>1910</v>
      </c>
      <c r="E128" s="69" t="s">
        <v>2048</v>
      </c>
      <c r="F128" s="27" t="s">
        <v>1910</v>
      </c>
      <c r="G128" s="13" t="s">
        <v>1908</v>
      </c>
      <c r="H128" s="15">
        <v>800.0</v>
      </c>
      <c r="I128" s="14"/>
      <c r="J128" s="14"/>
      <c r="K128" s="14"/>
      <c r="L128" s="14"/>
      <c r="M128" s="14"/>
      <c r="N128" s="14"/>
      <c r="O128" s="16"/>
      <c r="P128" s="47">
        <f t="shared" si="2"/>
        <v>0</v>
      </c>
      <c r="Q128" s="28"/>
      <c r="R128" s="8" t="s">
        <v>2050</v>
      </c>
      <c r="S128" s="25" t="s">
        <v>577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>
      <c r="A129" s="8" t="s">
        <v>1906</v>
      </c>
      <c r="B129" s="9">
        <v>45742.0</v>
      </c>
      <c r="C129" s="13" t="s">
        <v>2028</v>
      </c>
      <c r="D129" s="73" t="s">
        <v>1925</v>
      </c>
      <c r="E129" s="69" t="s">
        <v>2119</v>
      </c>
      <c r="F129" s="27" t="s">
        <v>1925</v>
      </c>
      <c r="G129" s="31" t="s">
        <v>2086</v>
      </c>
      <c r="H129" s="15">
        <v>429.0</v>
      </c>
      <c r="I129" s="15">
        <v>429.0</v>
      </c>
      <c r="J129" s="14"/>
      <c r="K129" s="15">
        <v>429.0</v>
      </c>
      <c r="L129" s="14"/>
      <c r="M129" s="14"/>
      <c r="N129" s="14"/>
      <c r="O129" s="16"/>
      <c r="P129" s="47">
        <f t="shared" si="2"/>
        <v>429</v>
      </c>
      <c r="Q129" s="28"/>
      <c r="R129" s="25" t="s">
        <v>2120</v>
      </c>
      <c r="S129" s="25" t="s">
        <v>577</v>
      </c>
      <c r="T129" s="17"/>
      <c r="U129" s="28"/>
      <c r="V129" s="17"/>
      <c r="W129" s="17"/>
      <c r="X129" s="17"/>
      <c r="Y129" s="28"/>
      <c r="Z129" s="28"/>
      <c r="AA129" s="80"/>
      <c r="AB129" s="80"/>
      <c r="AC129" s="28"/>
      <c r="AD129" s="28"/>
      <c r="AE129" s="28"/>
      <c r="AF129" s="28"/>
      <c r="AG129" s="28"/>
      <c r="AH129" s="28"/>
      <c r="AI129" s="28"/>
      <c r="AJ129" s="28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</row>
    <row r="130">
      <c r="A130" s="8" t="s">
        <v>1906</v>
      </c>
      <c r="B130" s="9">
        <v>45742.0</v>
      </c>
      <c r="C130" s="13" t="s">
        <v>2028</v>
      </c>
      <c r="D130" s="73" t="s">
        <v>20</v>
      </c>
      <c r="E130" s="69" t="s">
        <v>2121</v>
      </c>
      <c r="F130" s="27" t="s">
        <v>1939</v>
      </c>
      <c r="G130" s="13" t="s">
        <v>2103</v>
      </c>
      <c r="H130" s="15">
        <v>39.9</v>
      </c>
      <c r="I130" s="15">
        <v>39.9</v>
      </c>
      <c r="J130" s="14"/>
      <c r="K130" s="15">
        <f t="shared" ref="K130:K131" si="9">I130</f>
        <v>39.9</v>
      </c>
      <c r="L130" s="14"/>
      <c r="M130" s="14"/>
      <c r="N130" s="14"/>
      <c r="O130" s="16"/>
      <c r="P130" s="47">
        <f t="shared" si="2"/>
        <v>39.9</v>
      </c>
      <c r="Q130" s="28"/>
      <c r="R130" s="8" t="s">
        <v>2122</v>
      </c>
      <c r="S130" s="25" t="s">
        <v>577</v>
      </c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</row>
    <row r="131">
      <c r="A131" s="8" t="s">
        <v>1906</v>
      </c>
      <c r="B131" s="9">
        <v>45744.0</v>
      </c>
      <c r="C131" s="13" t="s">
        <v>2028</v>
      </c>
      <c r="D131" s="73" t="s">
        <v>20</v>
      </c>
      <c r="E131" s="69" t="s">
        <v>2123</v>
      </c>
      <c r="F131" s="27" t="s">
        <v>1939</v>
      </c>
      <c r="G131" s="13" t="s">
        <v>2103</v>
      </c>
      <c r="H131" s="15">
        <v>39.9</v>
      </c>
      <c r="I131" s="15">
        <v>39.9</v>
      </c>
      <c r="J131" s="14"/>
      <c r="K131" s="15">
        <f t="shared" si="9"/>
        <v>39.9</v>
      </c>
      <c r="L131" s="14"/>
      <c r="M131" s="14"/>
      <c r="N131" s="15">
        <v>39.9</v>
      </c>
      <c r="O131" s="16"/>
      <c r="P131" s="47">
        <f t="shared" si="2"/>
        <v>79.8</v>
      </c>
      <c r="Q131" s="28"/>
      <c r="R131" s="8" t="s">
        <v>2124</v>
      </c>
      <c r="S131" s="25" t="s">
        <v>577</v>
      </c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</row>
    <row r="132">
      <c r="A132" s="8" t="s">
        <v>1906</v>
      </c>
      <c r="B132" s="9">
        <v>45744.0</v>
      </c>
      <c r="C132" s="13" t="s">
        <v>2028</v>
      </c>
      <c r="D132" s="73" t="s">
        <v>1172</v>
      </c>
      <c r="E132" s="69" t="s">
        <v>2125</v>
      </c>
      <c r="F132" s="27" t="s">
        <v>1172</v>
      </c>
      <c r="G132" s="31" t="s">
        <v>2086</v>
      </c>
      <c r="H132" s="15">
        <v>429.0</v>
      </c>
      <c r="I132" s="15">
        <v>429.0</v>
      </c>
      <c r="J132" s="14"/>
      <c r="K132" s="15">
        <v>429.0</v>
      </c>
      <c r="L132" s="14"/>
      <c r="M132" s="14"/>
      <c r="N132" s="14"/>
      <c r="O132" s="16"/>
      <c r="P132" s="47">
        <f t="shared" si="2"/>
        <v>429</v>
      </c>
      <c r="Q132" s="28"/>
      <c r="R132" s="25" t="s">
        <v>2126</v>
      </c>
      <c r="S132" s="25" t="s">
        <v>577</v>
      </c>
      <c r="T132" s="17"/>
      <c r="U132" s="28"/>
      <c r="V132" s="17"/>
      <c r="W132" s="17"/>
      <c r="X132" s="17"/>
      <c r="Y132" s="28"/>
      <c r="Z132" s="28"/>
      <c r="AA132" s="80"/>
      <c r="AB132" s="80"/>
      <c r="AC132" s="28"/>
      <c r="AD132" s="28"/>
      <c r="AE132" s="28"/>
      <c r="AF132" s="28"/>
      <c r="AG132" s="28"/>
      <c r="AH132" s="28"/>
      <c r="AI132" s="28"/>
      <c r="AJ132" s="28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</row>
    <row r="133">
      <c r="A133" s="8" t="s">
        <v>1906</v>
      </c>
      <c r="B133" s="9">
        <v>45744.0</v>
      </c>
      <c r="C133" s="13" t="s">
        <v>2028</v>
      </c>
      <c r="D133" s="73" t="s">
        <v>1172</v>
      </c>
      <c r="E133" s="69" t="s">
        <v>2127</v>
      </c>
      <c r="F133" s="27" t="s">
        <v>1172</v>
      </c>
      <c r="G133" s="31" t="s">
        <v>2086</v>
      </c>
      <c r="H133" s="15">
        <v>429.0</v>
      </c>
      <c r="I133" s="15">
        <v>429.0</v>
      </c>
      <c r="J133" s="14"/>
      <c r="K133" s="15">
        <v>429.0</v>
      </c>
      <c r="L133" s="14"/>
      <c r="M133" s="14"/>
      <c r="N133" s="14"/>
      <c r="O133" s="16"/>
      <c r="P133" s="47">
        <f t="shared" si="2"/>
        <v>429</v>
      </c>
      <c r="Q133" s="28"/>
      <c r="R133" s="25" t="s">
        <v>2128</v>
      </c>
      <c r="S133" s="25" t="s">
        <v>577</v>
      </c>
      <c r="T133" s="17"/>
      <c r="U133" s="28"/>
      <c r="V133" s="17"/>
      <c r="W133" s="17"/>
      <c r="X133" s="17"/>
      <c r="Y133" s="28"/>
      <c r="Z133" s="28"/>
      <c r="AA133" s="80"/>
      <c r="AB133" s="80"/>
      <c r="AC133" s="28"/>
      <c r="AD133" s="28"/>
      <c r="AE133" s="28"/>
      <c r="AF133" s="28"/>
      <c r="AG133" s="28"/>
      <c r="AH133" s="28"/>
      <c r="AI133" s="28"/>
      <c r="AJ133" s="28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</row>
    <row r="134">
      <c r="A134" s="8" t="s">
        <v>1906</v>
      </c>
      <c r="B134" s="9">
        <v>45744.0</v>
      </c>
      <c r="C134" s="13" t="s">
        <v>2028</v>
      </c>
      <c r="D134" s="73" t="s">
        <v>1172</v>
      </c>
      <c r="E134" s="69" t="s">
        <v>2129</v>
      </c>
      <c r="F134" s="27" t="s">
        <v>1172</v>
      </c>
      <c r="G134" s="31" t="s">
        <v>2086</v>
      </c>
      <c r="H134" s="15">
        <v>429.0</v>
      </c>
      <c r="I134" s="15">
        <v>429.0</v>
      </c>
      <c r="J134" s="14"/>
      <c r="K134" s="15">
        <v>429.0</v>
      </c>
      <c r="L134" s="14"/>
      <c r="M134" s="14"/>
      <c r="N134" s="14"/>
      <c r="O134" s="16"/>
      <c r="P134" s="47">
        <f t="shared" si="2"/>
        <v>429</v>
      </c>
      <c r="Q134" s="28"/>
      <c r="R134" s="25" t="s">
        <v>2130</v>
      </c>
      <c r="S134" s="25" t="s">
        <v>577</v>
      </c>
      <c r="T134" s="17"/>
      <c r="U134" s="28"/>
      <c r="V134" s="17"/>
      <c r="W134" s="17"/>
      <c r="X134" s="17"/>
      <c r="Y134" s="28"/>
      <c r="Z134" s="28"/>
      <c r="AA134" s="80"/>
      <c r="AB134" s="80"/>
      <c r="AC134" s="28"/>
      <c r="AD134" s="28"/>
      <c r="AE134" s="28"/>
      <c r="AF134" s="28"/>
      <c r="AG134" s="28"/>
      <c r="AH134" s="28"/>
      <c r="AI134" s="28"/>
      <c r="AJ134" s="28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</row>
    <row r="135">
      <c r="A135" s="8" t="s">
        <v>1906</v>
      </c>
      <c r="B135" s="9">
        <v>43160.0</v>
      </c>
      <c r="C135" s="89"/>
      <c r="D135" s="73" t="s">
        <v>20</v>
      </c>
      <c r="E135" s="69" t="s">
        <v>2131</v>
      </c>
      <c r="F135" s="12" t="s">
        <v>367</v>
      </c>
      <c r="G135" s="13" t="s">
        <v>2086</v>
      </c>
      <c r="H135" s="14"/>
      <c r="I135" s="15">
        <v>429.0</v>
      </c>
      <c r="J135" s="14"/>
      <c r="K135" s="15">
        <v>429.0</v>
      </c>
      <c r="L135" s="14"/>
      <c r="M135" s="14"/>
      <c r="N135" s="14"/>
      <c r="O135" s="16"/>
      <c r="P135" s="3">
        <f t="shared" si="2"/>
        <v>429</v>
      </c>
      <c r="Q135" s="56"/>
      <c r="R135" s="8" t="s">
        <v>2132</v>
      </c>
      <c r="S135" s="25" t="s">
        <v>577</v>
      </c>
      <c r="T135" s="32"/>
      <c r="U135" s="32"/>
      <c r="V135" s="17"/>
      <c r="W135" s="28"/>
      <c r="X135" s="17"/>
      <c r="Y135" s="32"/>
      <c r="Z135" s="17"/>
      <c r="AA135" s="80"/>
      <c r="AB135" s="80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</row>
    <row r="136">
      <c r="A136" s="8" t="s">
        <v>1906</v>
      </c>
      <c r="B136" s="9">
        <v>45706.0</v>
      </c>
      <c r="C136" s="51"/>
      <c r="D136" s="73" t="s">
        <v>1172</v>
      </c>
      <c r="E136" s="69" t="s">
        <v>2133</v>
      </c>
      <c r="F136" s="27" t="s">
        <v>1172</v>
      </c>
      <c r="G136" s="13" t="s">
        <v>1908</v>
      </c>
      <c r="H136" s="15">
        <v>299.0</v>
      </c>
      <c r="I136" s="15">
        <v>299.0</v>
      </c>
      <c r="J136" s="14"/>
      <c r="K136" s="15">
        <f t="shared" ref="K136:K138" si="10">I136</f>
        <v>299</v>
      </c>
      <c r="L136" s="14"/>
      <c r="M136" s="14"/>
      <c r="N136" s="14"/>
      <c r="O136" s="16"/>
      <c r="P136" s="47">
        <f t="shared" si="2"/>
        <v>299</v>
      </c>
      <c r="Q136" s="28"/>
      <c r="R136" s="8" t="s">
        <v>2134</v>
      </c>
      <c r="S136" s="25" t="s">
        <v>557</v>
      </c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</row>
    <row r="137">
      <c r="A137" s="8" t="s">
        <v>1906</v>
      </c>
      <c r="B137" s="9">
        <v>45712.0</v>
      </c>
      <c r="C137" s="51"/>
      <c r="D137" s="73" t="s">
        <v>1172</v>
      </c>
      <c r="E137" s="69" t="s">
        <v>2135</v>
      </c>
      <c r="F137" s="27" t="s">
        <v>1172</v>
      </c>
      <c r="G137" s="13" t="s">
        <v>1908</v>
      </c>
      <c r="H137" s="15">
        <v>299.0</v>
      </c>
      <c r="I137" s="15">
        <v>299.0</v>
      </c>
      <c r="J137" s="14"/>
      <c r="K137" s="15">
        <f t="shared" si="10"/>
        <v>299</v>
      </c>
      <c r="L137" s="14"/>
      <c r="M137" s="14"/>
      <c r="N137" s="14"/>
      <c r="O137" s="16"/>
      <c r="P137" s="47">
        <f t="shared" si="2"/>
        <v>299</v>
      </c>
      <c r="Q137" s="56"/>
      <c r="R137" s="8" t="s">
        <v>2136</v>
      </c>
      <c r="S137" s="25" t="s">
        <v>557</v>
      </c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</row>
    <row r="138">
      <c r="A138" s="8" t="s">
        <v>1906</v>
      </c>
      <c r="B138" s="9">
        <v>45749.0</v>
      </c>
      <c r="C138" s="13" t="s">
        <v>2028</v>
      </c>
      <c r="D138" s="73" t="s">
        <v>20</v>
      </c>
      <c r="E138" s="69" t="s">
        <v>2137</v>
      </c>
      <c r="F138" s="27" t="s">
        <v>1939</v>
      </c>
      <c r="G138" s="13" t="s">
        <v>2103</v>
      </c>
      <c r="H138" s="15">
        <v>39.9</v>
      </c>
      <c r="I138" s="15">
        <v>39.9</v>
      </c>
      <c r="J138" s="14"/>
      <c r="K138" s="15">
        <f t="shared" si="10"/>
        <v>39.9</v>
      </c>
      <c r="L138" s="14"/>
      <c r="M138" s="14"/>
      <c r="N138" s="14"/>
      <c r="O138" s="16"/>
      <c r="P138" s="47">
        <f t="shared" si="2"/>
        <v>39.9</v>
      </c>
      <c r="Q138" s="28"/>
      <c r="R138" s="8" t="s">
        <v>2138</v>
      </c>
      <c r="S138" s="25" t="s">
        <v>31</v>
      </c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</row>
    <row r="139">
      <c r="A139" s="8" t="s">
        <v>1906</v>
      </c>
      <c r="B139" s="9">
        <v>45750.0</v>
      </c>
      <c r="C139" s="13" t="s">
        <v>2028</v>
      </c>
      <c r="D139" s="73" t="s">
        <v>20</v>
      </c>
      <c r="E139" s="69" t="s">
        <v>2139</v>
      </c>
      <c r="F139" s="27" t="s">
        <v>2112</v>
      </c>
      <c r="G139" s="31" t="s">
        <v>2086</v>
      </c>
      <c r="H139" s="15">
        <v>800.0</v>
      </c>
      <c r="I139" s="15">
        <v>429.0</v>
      </c>
      <c r="J139" s="14"/>
      <c r="K139" s="15">
        <v>429.0</v>
      </c>
      <c r="L139" s="14"/>
      <c r="M139" s="14"/>
      <c r="N139" s="14"/>
      <c r="O139" s="16"/>
      <c r="P139" s="47">
        <f t="shared" si="2"/>
        <v>429</v>
      </c>
      <c r="Q139" s="28"/>
      <c r="R139" s="25" t="s">
        <v>2140</v>
      </c>
      <c r="S139" s="25" t="s">
        <v>31</v>
      </c>
      <c r="T139" s="17"/>
      <c r="U139" s="17"/>
      <c r="V139" s="17"/>
      <c r="W139" s="17"/>
      <c r="X139" s="17"/>
      <c r="Y139" s="17"/>
      <c r="Z139" s="17"/>
      <c r="AA139" s="80"/>
      <c r="AB139" s="80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</row>
    <row r="140">
      <c r="A140" s="8" t="s">
        <v>1906</v>
      </c>
      <c r="B140" s="9">
        <v>45750.0</v>
      </c>
      <c r="C140" s="13" t="s">
        <v>2028</v>
      </c>
      <c r="D140" s="73" t="s">
        <v>2141</v>
      </c>
      <c r="E140" s="69" t="s">
        <v>2142</v>
      </c>
      <c r="F140" s="27" t="s">
        <v>2112</v>
      </c>
      <c r="G140" s="31" t="s">
        <v>2086</v>
      </c>
      <c r="H140" s="15">
        <v>429.0</v>
      </c>
      <c r="I140" s="15">
        <v>429.0</v>
      </c>
      <c r="J140" s="14"/>
      <c r="K140" s="15">
        <v>429.0</v>
      </c>
      <c r="L140" s="14"/>
      <c r="M140" s="14"/>
      <c r="N140" s="14"/>
      <c r="O140" s="16"/>
      <c r="P140" s="47">
        <f t="shared" si="2"/>
        <v>429</v>
      </c>
      <c r="Q140" s="28"/>
      <c r="R140" s="25" t="s">
        <v>2143</v>
      </c>
      <c r="S140" s="25" t="s">
        <v>31</v>
      </c>
      <c r="T140" s="17"/>
      <c r="U140" s="17"/>
      <c r="V140" s="17"/>
      <c r="W140" s="17"/>
      <c r="X140" s="17"/>
      <c r="Y140" s="17"/>
      <c r="Z140" s="17"/>
      <c r="AA140" s="80"/>
      <c r="AB140" s="80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</row>
    <row r="141">
      <c r="A141" s="8" t="s">
        <v>1906</v>
      </c>
      <c r="B141" s="9">
        <v>45754.0</v>
      </c>
      <c r="C141" s="13" t="s">
        <v>2028</v>
      </c>
      <c r="D141" s="73" t="s">
        <v>2110</v>
      </c>
      <c r="E141" s="69" t="s">
        <v>2144</v>
      </c>
      <c r="F141" s="27" t="s">
        <v>2112</v>
      </c>
      <c r="G141" s="31" t="s">
        <v>2086</v>
      </c>
      <c r="H141" s="15">
        <v>429.0</v>
      </c>
      <c r="I141" s="15">
        <v>429.0</v>
      </c>
      <c r="J141" s="14"/>
      <c r="K141" s="15">
        <v>429.0</v>
      </c>
      <c r="L141" s="14"/>
      <c r="M141" s="14"/>
      <c r="N141" s="14"/>
      <c r="O141" s="16"/>
      <c r="P141" s="47">
        <f t="shared" si="2"/>
        <v>429</v>
      </c>
      <c r="Q141" s="28"/>
      <c r="R141" s="25" t="s">
        <v>2145</v>
      </c>
      <c r="S141" s="25" t="s">
        <v>31</v>
      </c>
      <c r="T141" s="17"/>
      <c r="U141" s="17"/>
      <c r="V141" s="17"/>
      <c r="W141" s="17"/>
      <c r="X141" s="17"/>
      <c r="Y141" s="17"/>
      <c r="Z141" s="17"/>
      <c r="AA141" s="80"/>
      <c r="AB141" s="80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</row>
    <row r="142">
      <c r="A142" s="8" t="s">
        <v>1906</v>
      </c>
      <c r="B142" s="9">
        <v>45755.0</v>
      </c>
      <c r="C142" s="13" t="s">
        <v>2028</v>
      </c>
      <c r="D142" s="73" t="s">
        <v>20</v>
      </c>
      <c r="E142" s="69" t="s">
        <v>2146</v>
      </c>
      <c r="F142" s="27" t="s">
        <v>1939</v>
      </c>
      <c r="G142" s="13" t="s">
        <v>2024</v>
      </c>
      <c r="H142" s="15">
        <v>99.9</v>
      </c>
      <c r="I142" s="15">
        <v>99.9</v>
      </c>
      <c r="J142" s="14"/>
      <c r="K142" s="15">
        <f>I142</f>
        <v>99.9</v>
      </c>
      <c r="L142" s="14"/>
      <c r="M142" s="14"/>
      <c r="N142" s="14"/>
      <c r="O142" s="16"/>
      <c r="P142" s="47">
        <f t="shared" si="2"/>
        <v>99.9</v>
      </c>
      <c r="Q142" s="28"/>
      <c r="R142" s="8" t="s">
        <v>2147</v>
      </c>
      <c r="S142" s="25" t="s">
        <v>31</v>
      </c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</row>
    <row r="143">
      <c r="A143" s="8" t="s">
        <v>1906</v>
      </c>
      <c r="B143" s="9">
        <v>45755.0</v>
      </c>
      <c r="C143" s="13" t="s">
        <v>2028</v>
      </c>
      <c r="D143" s="73" t="s">
        <v>2110</v>
      </c>
      <c r="E143" s="69" t="s">
        <v>2148</v>
      </c>
      <c r="F143" s="27" t="s">
        <v>2112</v>
      </c>
      <c r="G143" s="31" t="s">
        <v>2086</v>
      </c>
      <c r="H143" s="15">
        <v>977.55</v>
      </c>
      <c r="I143" s="15">
        <v>429.0</v>
      </c>
      <c r="J143" s="14"/>
      <c r="K143" s="15">
        <v>429.0</v>
      </c>
      <c r="L143" s="14"/>
      <c r="M143" s="14"/>
      <c r="N143" s="14"/>
      <c r="O143" s="16"/>
      <c r="P143" s="47">
        <f t="shared" si="2"/>
        <v>429</v>
      </c>
      <c r="Q143" s="28"/>
      <c r="R143" s="25" t="s">
        <v>2149</v>
      </c>
      <c r="S143" s="25" t="s">
        <v>31</v>
      </c>
      <c r="T143" s="17"/>
      <c r="U143" s="17"/>
      <c r="V143" s="17"/>
      <c r="W143" s="17"/>
      <c r="X143" s="17"/>
      <c r="Y143" s="17"/>
      <c r="Z143" s="17"/>
      <c r="AA143" s="80"/>
      <c r="AB143" s="80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</row>
    <row r="144">
      <c r="A144" s="8" t="s">
        <v>1906</v>
      </c>
      <c r="B144" s="9">
        <v>45755.0</v>
      </c>
      <c r="C144" s="13" t="s">
        <v>2028</v>
      </c>
      <c r="D144" s="73" t="s">
        <v>20</v>
      </c>
      <c r="E144" s="69" t="s">
        <v>2150</v>
      </c>
      <c r="F144" s="27" t="s">
        <v>2112</v>
      </c>
      <c r="G144" s="31" t="s">
        <v>2086</v>
      </c>
      <c r="H144" s="15">
        <v>977.55</v>
      </c>
      <c r="I144" s="15">
        <v>429.0</v>
      </c>
      <c r="J144" s="14"/>
      <c r="K144" s="15">
        <v>429.0</v>
      </c>
      <c r="L144" s="14"/>
      <c r="M144" s="14"/>
      <c r="N144" s="14"/>
      <c r="O144" s="16"/>
      <c r="P144" s="47">
        <f t="shared" si="2"/>
        <v>429</v>
      </c>
      <c r="Q144" s="28"/>
      <c r="R144" s="25" t="s">
        <v>2151</v>
      </c>
      <c r="S144" s="25" t="s">
        <v>31</v>
      </c>
      <c r="T144" s="17"/>
      <c r="U144" s="17"/>
      <c r="V144" s="17"/>
      <c r="W144" s="17"/>
      <c r="X144" s="17"/>
      <c r="Y144" s="17"/>
      <c r="Z144" s="17"/>
      <c r="AA144" s="80"/>
      <c r="AB144" s="80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</row>
    <row r="145">
      <c r="A145" s="8" t="s">
        <v>1906</v>
      </c>
      <c r="B145" s="9">
        <v>45756.0</v>
      </c>
      <c r="C145" s="13" t="s">
        <v>2028</v>
      </c>
      <c r="D145" s="73" t="s">
        <v>27</v>
      </c>
      <c r="E145" s="69" t="s">
        <v>2152</v>
      </c>
      <c r="F145" s="27" t="s">
        <v>2089</v>
      </c>
      <c r="G145" s="31" t="s">
        <v>2086</v>
      </c>
      <c r="H145" s="15">
        <v>429.0</v>
      </c>
      <c r="I145" s="15">
        <v>429.0</v>
      </c>
      <c r="J145" s="14"/>
      <c r="K145" s="15">
        <v>429.0</v>
      </c>
      <c r="L145" s="14"/>
      <c r="M145" s="14"/>
      <c r="N145" s="14"/>
      <c r="O145" s="16"/>
      <c r="P145" s="47">
        <f t="shared" si="2"/>
        <v>429</v>
      </c>
      <c r="Q145" s="28"/>
      <c r="R145" s="25" t="s">
        <v>2153</v>
      </c>
      <c r="S145" s="25" t="s">
        <v>31</v>
      </c>
      <c r="T145" s="17"/>
      <c r="U145" s="17"/>
      <c r="V145" s="17"/>
      <c r="W145" s="17"/>
      <c r="X145" s="17"/>
      <c r="Y145" s="17"/>
      <c r="Z145" s="17"/>
      <c r="AA145" s="80"/>
      <c r="AB145" s="80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</row>
    <row r="146">
      <c r="A146" s="8" t="s">
        <v>1906</v>
      </c>
      <c r="B146" s="9">
        <v>45756.0</v>
      </c>
      <c r="C146" s="13" t="s">
        <v>2028</v>
      </c>
      <c r="D146" s="73" t="s">
        <v>20</v>
      </c>
      <c r="E146" s="69" t="s">
        <v>2154</v>
      </c>
      <c r="F146" s="27" t="s">
        <v>1939</v>
      </c>
      <c r="G146" s="13" t="s">
        <v>2024</v>
      </c>
      <c r="H146" s="15">
        <v>99.9</v>
      </c>
      <c r="I146" s="15">
        <v>99.9</v>
      </c>
      <c r="J146" s="14"/>
      <c r="K146" s="15">
        <f t="shared" ref="K146:K148" si="11">I146</f>
        <v>99.9</v>
      </c>
      <c r="L146" s="14"/>
      <c r="M146" s="14"/>
      <c r="N146" s="14"/>
      <c r="O146" s="16"/>
      <c r="P146" s="47">
        <f t="shared" si="2"/>
        <v>99.9</v>
      </c>
      <c r="Q146" s="28"/>
      <c r="R146" s="8" t="s">
        <v>2155</v>
      </c>
      <c r="S146" s="25" t="s">
        <v>31</v>
      </c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</row>
    <row r="147">
      <c r="A147" s="8" t="s">
        <v>1906</v>
      </c>
      <c r="B147" s="9">
        <v>45758.0</v>
      </c>
      <c r="C147" s="13" t="s">
        <v>2156</v>
      </c>
      <c r="D147" s="73" t="s">
        <v>20</v>
      </c>
      <c r="E147" s="69" t="s">
        <v>2157</v>
      </c>
      <c r="F147" s="27" t="s">
        <v>1939</v>
      </c>
      <c r="G147" s="13" t="s">
        <v>2024</v>
      </c>
      <c r="H147" s="15">
        <v>99.9</v>
      </c>
      <c r="I147" s="15">
        <v>99.9</v>
      </c>
      <c r="J147" s="14"/>
      <c r="K147" s="15">
        <f t="shared" si="11"/>
        <v>99.9</v>
      </c>
      <c r="L147" s="14"/>
      <c r="M147" s="14"/>
      <c r="N147" s="14"/>
      <c r="O147" s="16"/>
      <c r="P147" s="47">
        <f t="shared" si="2"/>
        <v>99.9</v>
      </c>
      <c r="Q147" s="28"/>
      <c r="R147" s="8" t="s">
        <v>2158</v>
      </c>
      <c r="S147" s="25" t="s">
        <v>31</v>
      </c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</row>
    <row r="148">
      <c r="A148" s="8" t="s">
        <v>1906</v>
      </c>
      <c r="B148" s="9">
        <v>45758.0</v>
      </c>
      <c r="C148" s="13" t="s">
        <v>2028</v>
      </c>
      <c r="D148" s="73" t="s">
        <v>20</v>
      </c>
      <c r="E148" s="69" t="s">
        <v>2159</v>
      </c>
      <c r="F148" s="27" t="s">
        <v>1939</v>
      </c>
      <c r="G148" s="13" t="s">
        <v>2103</v>
      </c>
      <c r="H148" s="15">
        <v>39.9</v>
      </c>
      <c r="I148" s="15">
        <v>39.9</v>
      </c>
      <c r="J148" s="14"/>
      <c r="K148" s="15">
        <f t="shared" si="11"/>
        <v>39.9</v>
      </c>
      <c r="L148" s="14"/>
      <c r="M148" s="14"/>
      <c r="N148" s="14"/>
      <c r="O148" s="16"/>
      <c r="P148" s="47">
        <f t="shared" si="2"/>
        <v>39.9</v>
      </c>
      <c r="Q148" s="28"/>
      <c r="R148" s="8" t="s">
        <v>2160</v>
      </c>
      <c r="S148" s="25" t="s">
        <v>31</v>
      </c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</row>
    <row r="149">
      <c r="A149" s="8" t="s">
        <v>1906</v>
      </c>
      <c r="B149" s="9">
        <v>45758.0</v>
      </c>
      <c r="C149" s="13" t="s">
        <v>2028</v>
      </c>
      <c r="D149" s="73" t="s">
        <v>20</v>
      </c>
      <c r="E149" s="69" t="s">
        <v>2161</v>
      </c>
      <c r="F149" s="27" t="s">
        <v>2112</v>
      </c>
      <c r="G149" s="31" t="s">
        <v>2086</v>
      </c>
      <c r="H149" s="15">
        <v>429.0</v>
      </c>
      <c r="I149" s="15">
        <v>429.0</v>
      </c>
      <c r="J149" s="14"/>
      <c r="K149" s="15">
        <v>429.0</v>
      </c>
      <c r="L149" s="14"/>
      <c r="M149" s="14"/>
      <c r="N149" s="14"/>
      <c r="O149" s="16"/>
      <c r="P149" s="47">
        <f t="shared" si="2"/>
        <v>429</v>
      </c>
      <c r="Q149" s="28"/>
      <c r="R149" s="25" t="s">
        <v>2162</v>
      </c>
      <c r="S149" s="25" t="s">
        <v>31</v>
      </c>
      <c r="T149" s="17"/>
      <c r="U149" s="17"/>
      <c r="V149" s="17"/>
      <c r="W149" s="17"/>
      <c r="X149" s="17"/>
      <c r="Y149" s="17"/>
      <c r="Z149" s="17"/>
      <c r="AA149" s="80"/>
      <c r="AB149" s="80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</row>
    <row r="150">
      <c r="A150" s="8" t="s">
        <v>1906</v>
      </c>
      <c r="B150" s="9">
        <v>45761.0</v>
      </c>
      <c r="C150" s="13" t="s">
        <v>2028</v>
      </c>
      <c r="D150" s="73" t="s">
        <v>20</v>
      </c>
      <c r="E150" s="69" t="s">
        <v>2163</v>
      </c>
      <c r="F150" s="27" t="s">
        <v>1939</v>
      </c>
      <c r="G150" s="13" t="s">
        <v>2024</v>
      </c>
      <c r="H150" s="15">
        <v>99.9</v>
      </c>
      <c r="I150" s="15">
        <v>99.9</v>
      </c>
      <c r="J150" s="14"/>
      <c r="K150" s="15">
        <f t="shared" ref="K150:K152" si="12">I150</f>
        <v>99.9</v>
      </c>
      <c r="L150" s="14"/>
      <c r="M150" s="14"/>
      <c r="N150" s="14"/>
      <c r="O150" s="16"/>
      <c r="P150" s="47">
        <f t="shared" si="2"/>
        <v>99.9</v>
      </c>
      <c r="Q150" s="28"/>
      <c r="R150" s="8" t="s">
        <v>2164</v>
      </c>
      <c r="S150" s="25" t="s">
        <v>31</v>
      </c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</row>
    <row r="151">
      <c r="A151" s="8" t="s">
        <v>1906</v>
      </c>
      <c r="B151" s="9">
        <v>45761.0</v>
      </c>
      <c r="C151" s="13" t="s">
        <v>2028</v>
      </c>
      <c r="D151" s="73" t="s">
        <v>20</v>
      </c>
      <c r="E151" s="69" t="s">
        <v>2165</v>
      </c>
      <c r="F151" s="27" t="s">
        <v>1939</v>
      </c>
      <c r="G151" s="13" t="s">
        <v>2103</v>
      </c>
      <c r="H151" s="15">
        <v>39.9</v>
      </c>
      <c r="I151" s="15">
        <v>39.9</v>
      </c>
      <c r="J151" s="14"/>
      <c r="K151" s="15">
        <f t="shared" si="12"/>
        <v>39.9</v>
      </c>
      <c r="L151" s="14"/>
      <c r="M151" s="14"/>
      <c r="N151" s="14"/>
      <c r="O151" s="16"/>
      <c r="P151" s="47">
        <f t="shared" si="2"/>
        <v>39.9</v>
      </c>
      <c r="Q151" s="28"/>
      <c r="R151" s="8" t="s">
        <v>2166</v>
      </c>
      <c r="S151" s="25" t="s">
        <v>31</v>
      </c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</row>
    <row r="152">
      <c r="A152" s="8" t="s">
        <v>1906</v>
      </c>
      <c r="B152" s="9">
        <v>45762.0</v>
      </c>
      <c r="C152" s="13" t="s">
        <v>2028</v>
      </c>
      <c r="D152" s="73" t="s">
        <v>20</v>
      </c>
      <c r="E152" s="69" t="s">
        <v>2167</v>
      </c>
      <c r="F152" s="27" t="s">
        <v>1939</v>
      </c>
      <c r="G152" s="13" t="s">
        <v>2103</v>
      </c>
      <c r="H152" s="15">
        <v>39.9</v>
      </c>
      <c r="I152" s="15">
        <v>39.9</v>
      </c>
      <c r="J152" s="14"/>
      <c r="K152" s="15">
        <f t="shared" si="12"/>
        <v>39.9</v>
      </c>
      <c r="L152" s="14"/>
      <c r="M152" s="14"/>
      <c r="N152" s="14"/>
      <c r="O152" s="16"/>
      <c r="P152" s="47">
        <f t="shared" si="2"/>
        <v>39.9</v>
      </c>
      <c r="Q152" s="28"/>
      <c r="R152" s="8" t="s">
        <v>2168</v>
      </c>
      <c r="S152" s="25" t="s">
        <v>31</v>
      </c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</row>
    <row r="153">
      <c r="A153" s="8" t="s">
        <v>1906</v>
      </c>
      <c r="B153" s="9">
        <v>45762.0</v>
      </c>
      <c r="C153" s="13" t="s">
        <v>2028</v>
      </c>
      <c r="D153" s="73" t="s">
        <v>20</v>
      </c>
      <c r="E153" s="69" t="s">
        <v>2169</v>
      </c>
      <c r="F153" s="27" t="s">
        <v>2112</v>
      </c>
      <c r="G153" s="31" t="s">
        <v>2086</v>
      </c>
      <c r="H153" s="15">
        <v>429.0</v>
      </c>
      <c r="I153" s="15">
        <v>429.0</v>
      </c>
      <c r="J153" s="14"/>
      <c r="K153" s="15">
        <v>429.0</v>
      </c>
      <c r="L153" s="14"/>
      <c r="M153" s="14"/>
      <c r="N153" s="14"/>
      <c r="O153" s="16"/>
      <c r="P153" s="47">
        <f t="shared" si="2"/>
        <v>429</v>
      </c>
      <c r="Q153" s="28"/>
      <c r="R153" s="25" t="s">
        <v>2170</v>
      </c>
      <c r="S153" s="25" t="s">
        <v>31</v>
      </c>
      <c r="T153" s="17"/>
      <c r="U153" s="17"/>
      <c r="V153" s="17"/>
      <c r="W153" s="17"/>
      <c r="X153" s="17"/>
      <c r="Y153" s="17"/>
      <c r="Z153" s="17"/>
      <c r="AA153" s="80"/>
      <c r="AB153" s="80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</row>
    <row r="154">
      <c r="A154" s="8" t="s">
        <v>1906</v>
      </c>
      <c r="B154" s="9">
        <v>45763.0</v>
      </c>
      <c r="C154" s="13" t="s">
        <v>2028</v>
      </c>
      <c r="D154" s="73" t="s">
        <v>1172</v>
      </c>
      <c r="E154" s="69" t="s">
        <v>2171</v>
      </c>
      <c r="F154" s="27" t="s">
        <v>1172</v>
      </c>
      <c r="G154" s="31" t="s">
        <v>2086</v>
      </c>
      <c r="H154" s="15">
        <v>429.0</v>
      </c>
      <c r="I154" s="15">
        <v>429.0</v>
      </c>
      <c r="J154" s="14"/>
      <c r="K154" s="15">
        <v>429.0</v>
      </c>
      <c r="L154" s="14"/>
      <c r="M154" s="14"/>
      <c r="N154" s="14"/>
      <c r="O154" s="16"/>
      <c r="P154" s="47">
        <f t="shared" si="2"/>
        <v>429</v>
      </c>
      <c r="Q154" s="28"/>
      <c r="R154" s="25" t="s">
        <v>2172</v>
      </c>
      <c r="S154" s="25" t="s">
        <v>31</v>
      </c>
      <c r="T154" s="17"/>
      <c r="U154" s="17"/>
      <c r="V154" s="17"/>
      <c r="W154" s="17"/>
      <c r="X154" s="17"/>
      <c r="Y154" s="17"/>
      <c r="Z154" s="17"/>
      <c r="AA154" s="80"/>
      <c r="AB154" s="80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</row>
    <row r="155">
      <c r="A155" s="8" t="s">
        <v>1906</v>
      </c>
      <c r="B155" s="9">
        <v>45764.0</v>
      </c>
      <c r="C155" s="13" t="s">
        <v>2028</v>
      </c>
      <c r="D155" s="73" t="s">
        <v>20</v>
      </c>
      <c r="E155" s="69" t="s">
        <v>2173</v>
      </c>
      <c r="F155" s="27" t="s">
        <v>1939</v>
      </c>
      <c r="G155" s="13" t="s">
        <v>2103</v>
      </c>
      <c r="H155" s="15">
        <v>39.9</v>
      </c>
      <c r="I155" s="15">
        <v>39.9</v>
      </c>
      <c r="J155" s="14"/>
      <c r="K155" s="15">
        <f t="shared" ref="K155:K156" si="13">I155</f>
        <v>39.9</v>
      </c>
      <c r="L155" s="14"/>
      <c r="M155" s="14"/>
      <c r="N155" s="14"/>
      <c r="O155" s="16"/>
      <c r="P155" s="47">
        <f t="shared" si="2"/>
        <v>39.9</v>
      </c>
      <c r="Q155" s="28"/>
      <c r="R155" s="8" t="s">
        <v>2174</v>
      </c>
      <c r="S155" s="25" t="s">
        <v>31</v>
      </c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</row>
    <row r="156">
      <c r="A156" s="8" t="s">
        <v>1906</v>
      </c>
      <c r="B156" s="9">
        <v>45770.0</v>
      </c>
      <c r="C156" s="13" t="s">
        <v>2156</v>
      </c>
      <c r="D156" s="73" t="s">
        <v>20</v>
      </c>
      <c r="E156" s="69" t="s">
        <v>2175</v>
      </c>
      <c r="F156" s="27" t="s">
        <v>1939</v>
      </c>
      <c r="G156" s="13" t="s">
        <v>2024</v>
      </c>
      <c r="H156" s="15">
        <v>99.9</v>
      </c>
      <c r="I156" s="15">
        <v>99.9</v>
      </c>
      <c r="J156" s="14"/>
      <c r="K156" s="15">
        <f t="shared" si="13"/>
        <v>99.9</v>
      </c>
      <c r="L156" s="14"/>
      <c r="M156" s="14"/>
      <c r="N156" s="14"/>
      <c r="O156" s="16"/>
      <c r="P156" s="47">
        <f t="shared" si="2"/>
        <v>99.9</v>
      </c>
      <c r="Q156" s="28"/>
      <c r="R156" s="8" t="s">
        <v>2176</v>
      </c>
      <c r="S156" s="25" t="s">
        <v>31</v>
      </c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</row>
    <row r="157">
      <c r="A157" s="8" t="s">
        <v>1906</v>
      </c>
      <c r="B157" s="9">
        <v>45770.0</v>
      </c>
      <c r="C157" s="13" t="s">
        <v>2028</v>
      </c>
      <c r="D157" s="73" t="s">
        <v>1172</v>
      </c>
      <c r="E157" s="69" t="s">
        <v>2177</v>
      </c>
      <c r="F157" s="27" t="s">
        <v>1172</v>
      </c>
      <c r="G157" s="31" t="s">
        <v>2086</v>
      </c>
      <c r="H157" s="15">
        <v>429.0</v>
      </c>
      <c r="I157" s="15">
        <v>429.0</v>
      </c>
      <c r="J157" s="14"/>
      <c r="K157" s="15">
        <v>429.0</v>
      </c>
      <c r="L157" s="14"/>
      <c r="M157" s="14"/>
      <c r="N157" s="14"/>
      <c r="O157" s="16"/>
      <c r="P157" s="47">
        <f t="shared" si="2"/>
        <v>429</v>
      </c>
      <c r="Q157" s="28" t="s">
        <v>2178</v>
      </c>
      <c r="R157" s="90" t="s">
        <v>2179</v>
      </c>
      <c r="S157" s="25" t="s">
        <v>31</v>
      </c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</row>
    <row r="158">
      <c r="A158" s="8" t="s">
        <v>1906</v>
      </c>
      <c r="B158" s="9">
        <v>45770.0</v>
      </c>
      <c r="C158" s="13" t="s">
        <v>2180</v>
      </c>
      <c r="D158" s="73" t="s">
        <v>1910</v>
      </c>
      <c r="E158" s="69" t="s">
        <v>2181</v>
      </c>
      <c r="F158" s="27" t="s">
        <v>1910</v>
      </c>
      <c r="G158" s="13" t="s">
        <v>1908</v>
      </c>
      <c r="H158" s="15">
        <v>299.0</v>
      </c>
      <c r="I158" s="15">
        <v>299.0</v>
      </c>
      <c r="J158" s="14"/>
      <c r="K158" s="15">
        <f>I158</f>
        <v>299</v>
      </c>
      <c r="L158" s="14"/>
      <c r="M158" s="14"/>
      <c r="N158" s="14"/>
      <c r="O158" s="16"/>
      <c r="P158" s="47">
        <f t="shared" si="2"/>
        <v>299</v>
      </c>
      <c r="Q158" s="28"/>
      <c r="R158" s="8" t="s">
        <v>2182</v>
      </c>
      <c r="S158" s="25" t="s">
        <v>31</v>
      </c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</row>
    <row r="159">
      <c r="A159" s="8" t="s">
        <v>1906</v>
      </c>
      <c r="B159" s="9">
        <v>45770.0</v>
      </c>
      <c r="C159" s="13" t="s">
        <v>2028</v>
      </c>
      <c r="D159" s="73" t="s">
        <v>20</v>
      </c>
      <c r="E159" s="69" t="s">
        <v>2183</v>
      </c>
      <c r="F159" s="27" t="s">
        <v>2112</v>
      </c>
      <c r="G159" s="31" t="s">
        <v>2086</v>
      </c>
      <c r="H159" s="15">
        <v>429.0</v>
      </c>
      <c r="I159" s="15">
        <v>429.0</v>
      </c>
      <c r="J159" s="14"/>
      <c r="K159" s="15">
        <v>429.0</v>
      </c>
      <c r="L159" s="14"/>
      <c r="M159" s="14"/>
      <c r="N159" s="14"/>
      <c r="O159" s="16"/>
      <c r="P159" s="47">
        <f t="shared" si="2"/>
        <v>429</v>
      </c>
      <c r="Q159" s="28"/>
      <c r="R159" s="25" t="s">
        <v>2184</v>
      </c>
      <c r="S159" s="25" t="s">
        <v>31</v>
      </c>
      <c r="T159" s="17"/>
      <c r="U159" s="17"/>
      <c r="V159" s="17"/>
      <c r="W159" s="17"/>
      <c r="X159" s="17"/>
      <c r="Y159" s="17"/>
      <c r="Z159" s="17"/>
      <c r="AA159" s="80"/>
      <c r="AB159" s="80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</row>
    <row r="160">
      <c r="A160" s="8" t="s">
        <v>1906</v>
      </c>
      <c r="B160" s="9">
        <v>45773.0</v>
      </c>
      <c r="C160" s="13" t="s">
        <v>2028</v>
      </c>
      <c r="D160" s="73" t="s">
        <v>20</v>
      </c>
      <c r="E160" s="69" t="s">
        <v>2185</v>
      </c>
      <c r="F160" s="27" t="s">
        <v>1939</v>
      </c>
      <c r="G160" s="13" t="s">
        <v>2103</v>
      </c>
      <c r="H160" s="15">
        <v>39.9</v>
      </c>
      <c r="I160" s="15">
        <v>39.9</v>
      </c>
      <c r="J160" s="14"/>
      <c r="K160" s="15">
        <f t="shared" ref="K160:K162" si="14">I160</f>
        <v>39.9</v>
      </c>
      <c r="L160" s="14"/>
      <c r="M160" s="14"/>
      <c r="N160" s="14"/>
      <c r="O160" s="16"/>
      <c r="P160" s="47">
        <f t="shared" si="2"/>
        <v>39.9</v>
      </c>
      <c r="Q160" s="28"/>
      <c r="R160" s="8" t="s">
        <v>2186</v>
      </c>
      <c r="S160" s="25" t="s">
        <v>31</v>
      </c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</row>
    <row r="161">
      <c r="A161" s="8" t="s">
        <v>1906</v>
      </c>
      <c r="B161" s="9">
        <v>45775.0</v>
      </c>
      <c r="C161" s="13" t="s">
        <v>2028</v>
      </c>
      <c r="D161" s="73" t="s">
        <v>20</v>
      </c>
      <c r="E161" s="69" t="s">
        <v>2187</v>
      </c>
      <c r="F161" s="27" t="s">
        <v>1939</v>
      </c>
      <c r="G161" s="13" t="s">
        <v>2103</v>
      </c>
      <c r="H161" s="15">
        <v>39.9</v>
      </c>
      <c r="I161" s="15">
        <v>39.9</v>
      </c>
      <c r="J161" s="14"/>
      <c r="K161" s="15">
        <f t="shared" si="14"/>
        <v>39.9</v>
      </c>
      <c r="L161" s="14"/>
      <c r="M161" s="14"/>
      <c r="N161" s="14"/>
      <c r="O161" s="16"/>
      <c r="P161" s="47">
        <f t="shared" si="2"/>
        <v>39.9</v>
      </c>
      <c r="Q161" s="28"/>
      <c r="R161" s="8" t="s">
        <v>2188</v>
      </c>
      <c r="S161" s="25" t="s">
        <v>31</v>
      </c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</row>
    <row r="162">
      <c r="A162" s="8" t="s">
        <v>1906</v>
      </c>
      <c r="B162" s="9">
        <v>45776.0</v>
      </c>
      <c r="C162" s="13" t="s">
        <v>2028</v>
      </c>
      <c r="D162" s="73" t="s">
        <v>20</v>
      </c>
      <c r="E162" s="69" t="s">
        <v>2189</v>
      </c>
      <c r="F162" s="27" t="s">
        <v>1939</v>
      </c>
      <c r="G162" s="13" t="s">
        <v>2103</v>
      </c>
      <c r="H162" s="15">
        <v>39.9</v>
      </c>
      <c r="I162" s="15">
        <v>39.9</v>
      </c>
      <c r="J162" s="14"/>
      <c r="K162" s="15">
        <f t="shared" si="14"/>
        <v>39.9</v>
      </c>
      <c r="L162" s="14"/>
      <c r="M162" s="14"/>
      <c r="N162" s="14"/>
      <c r="O162" s="16"/>
      <c r="P162" s="47">
        <f t="shared" si="2"/>
        <v>39.9</v>
      </c>
      <c r="Q162" s="28"/>
      <c r="R162" s="8" t="s">
        <v>2190</v>
      </c>
      <c r="S162" s="25" t="s">
        <v>31</v>
      </c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</row>
    <row r="163">
      <c r="A163" s="8" t="s">
        <v>1906</v>
      </c>
      <c r="B163" s="9">
        <v>45777.0</v>
      </c>
      <c r="C163" s="13" t="s">
        <v>2180</v>
      </c>
      <c r="D163" s="73" t="s">
        <v>20</v>
      </c>
      <c r="E163" s="69" t="s">
        <v>2191</v>
      </c>
      <c r="F163" s="27" t="s">
        <v>2112</v>
      </c>
      <c r="G163" s="31" t="s">
        <v>2086</v>
      </c>
      <c r="H163" s="15">
        <v>429.0</v>
      </c>
      <c r="I163" s="15">
        <v>429.0</v>
      </c>
      <c r="J163" s="14"/>
      <c r="K163" s="15">
        <v>429.0</v>
      </c>
      <c r="L163" s="14"/>
      <c r="M163" s="14"/>
      <c r="N163" s="14"/>
      <c r="O163" s="16"/>
      <c r="P163" s="47">
        <f t="shared" si="2"/>
        <v>429</v>
      </c>
      <c r="Q163" s="64" t="s">
        <v>2192</v>
      </c>
      <c r="R163" s="25" t="s">
        <v>2193</v>
      </c>
      <c r="S163" s="25" t="s">
        <v>31</v>
      </c>
      <c r="T163" s="17"/>
      <c r="U163" s="17"/>
      <c r="V163" s="17"/>
      <c r="W163" s="17"/>
      <c r="X163" s="17"/>
      <c r="Y163" s="17"/>
      <c r="Z163" s="17"/>
      <c r="AA163" s="80"/>
      <c r="AB163" s="80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</row>
    <row r="164">
      <c r="A164" s="8" t="s">
        <v>1906</v>
      </c>
      <c r="B164" s="9">
        <v>45782.0</v>
      </c>
      <c r="C164" s="13" t="s">
        <v>2028</v>
      </c>
      <c r="D164" s="73" t="s">
        <v>20</v>
      </c>
      <c r="E164" s="69" t="s">
        <v>2194</v>
      </c>
      <c r="F164" s="27" t="s">
        <v>2112</v>
      </c>
      <c r="G164" s="31" t="s">
        <v>2086</v>
      </c>
      <c r="H164" s="15">
        <v>429.0</v>
      </c>
      <c r="I164" s="15">
        <v>429.0</v>
      </c>
      <c r="J164" s="14"/>
      <c r="K164" s="15">
        <v>429.0</v>
      </c>
      <c r="L164" s="14"/>
      <c r="M164" s="14"/>
      <c r="N164" s="14"/>
      <c r="O164" s="16"/>
      <c r="P164" s="47">
        <f t="shared" si="2"/>
        <v>429</v>
      </c>
      <c r="Q164" s="28"/>
      <c r="R164" s="25" t="s">
        <v>2195</v>
      </c>
      <c r="S164" s="8" t="s">
        <v>918</v>
      </c>
      <c r="T164" s="17"/>
      <c r="U164" s="17"/>
      <c r="V164" s="17"/>
      <c r="W164" s="17"/>
      <c r="X164" s="17"/>
      <c r="Y164" s="17"/>
      <c r="Z164" s="17"/>
      <c r="AA164" s="80"/>
      <c r="AB164" s="80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</row>
    <row r="165">
      <c r="A165" s="8" t="s">
        <v>1906</v>
      </c>
      <c r="B165" s="9">
        <v>45783.0</v>
      </c>
      <c r="C165" s="13" t="s">
        <v>2028</v>
      </c>
      <c r="D165" s="73" t="s">
        <v>1172</v>
      </c>
      <c r="E165" s="69" t="s">
        <v>2196</v>
      </c>
      <c r="F165" s="27" t="s">
        <v>1172</v>
      </c>
      <c r="G165" s="31" t="s">
        <v>2086</v>
      </c>
      <c r="H165" s="15">
        <v>429.0</v>
      </c>
      <c r="I165" s="15">
        <v>429.0</v>
      </c>
      <c r="J165" s="14"/>
      <c r="K165" s="15">
        <v>429.0</v>
      </c>
      <c r="L165" s="14"/>
      <c r="M165" s="14"/>
      <c r="N165" s="14"/>
      <c r="O165" s="16"/>
      <c r="P165" s="47">
        <f t="shared" si="2"/>
        <v>429</v>
      </c>
      <c r="Q165" s="28"/>
      <c r="R165" s="90" t="s">
        <v>2197</v>
      </c>
      <c r="S165" s="8" t="s">
        <v>918</v>
      </c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</row>
    <row r="166">
      <c r="A166" s="8" t="s">
        <v>1906</v>
      </c>
      <c r="B166" s="9">
        <v>45783.0</v>
      </c>
      <c r="C166" s="13" t="s">
        <v>2028</v>
      </c>
      <c r="D166" s="73" t="s">
        <v>20</v>
      </c>
      <c r="E166" s="69" t="s">
        <v>2198</v>
      </c>
      <c r="F166" s="27" t="s">
        <v>1939</v>
      </c>
      <c r="G166" s="13" t="s">
        <v>2024</v>
      </c>
      <c r="H166" s="15">
        <v>99.9</v>
      </c>
      <c r="I166" s="15">
        <v>99.9</v>
      </c>
      <c r="J166" s="14"/>
      <c r="K166" s="15">
        <f>I166</f>
        <v>99.9</v>
      </c>
      <c r="L166" s="14"/>
      <c r="M166" s="14"/>
      <c r="N166" s="14"/>
      <c r="O166" s="16"/>
      <c r="P166" s="47">
        <f t="shared" si="2"/>
        <v>99.9</v>
      </c>
      <c r="Q166" s="28"/>
      <c r="R166" s="8" t="s">
        <v>2199</v>
      </c>
      <c r="S166" s="8" t="s">
        <v>918</v>
      </c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</row>
    <row r="167">
      <c r="A167" s="8" t="s">
        <v>1906</v>
      </c>
      <c r="B167" s="9">
        <v>45786.0</v>
      </c>
      <c r="C167" s="13" t="s">
        <v>2028</v>
      </c>
      <c r="D167" s="73" t="s">
        <v>1172</v>
      </c>
      <c r="E167" s="69" t="s">
        <v>2200</v>
      </c>
      <c r="F167" s="27" t="s">
        <v>1172</v>
      </c>
      <c r="G167" s="31" t="s">
        <v>2086</v>
      </c>
      <c r="H167" s="15">
        <v>429.0</v>
      </c>
      <c r="I167" s="15">
        <v>429.0</v>
      </c>
      <c r="J167" s="14"/>
      <c r="K167" s="15">
        <v>429.0</v>
      </c>
      <c r="L167" s="14"/>
      <c r="M167" s="14"/>
      <c r="N167" s="14"/>
      <c r="O167" s="16"/>
      <c r="P167" s="47">
        <f t="shared" si="2"/>
        <v>429</v>
      </c>
      <c r="Q167" s="28"/>
      <c r="R167" s="8" t="s">
        <v>2201</v>
      </c>
      <c r="S167" s="8" t="s">
        <v>918</v>
      </c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</row>
    <row r="168">
      <c r="A168" s="8" t="s">
        <v>1906</v>
      </c>
      <c r="B168" s="9">
        <v>45786.0</v>
      </c>
      <c r="C168" s="13" t="s">
        <v>2028</v>
      </c>
      <c r="D168" s="73" t="s">
        <v>1172</v>
      </c>
      <c r="E168" s="69" t="s">
        <v>2202</v>
      </c>
      <c r="F168" s="27" t="s">
        <v>1172</v>
      </c>
      <c r="G168" s="31" t="s">
        <v>2086</v>
      </c>
      <c r="H168" s="15">
        <v>429.0</v>
      </c>
      <c r="I168" s="15">
        <v>429.0</v>
      </c>
      <c r="J168" s="14"/>
      <c r="K168" s="15">
        <v>429.0</v>
      </c>
      <c r="L168" s="14"/>
      <c r="M168" s="14"/>
      <c r="N168" s="14"/>
      <c r="O168" s="16"/>
      <c r="P168" s="47">
        <f t="shared" si="2"/>
        <v>429</v>
      </c>
      <c r="Q168" s="28"/>
      <c r="R168" s="8" t="s">
        <v>2203</v>
      </c>
      <c r="S168" s="8" t="s">
        <v>918</v>
      </c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</row>
    <row r="169">
      <c r="A169" s="8" t="s">
        <v>1906</v>
      </c>
      <c r="B169" s="9">
        <v>45786.0</v>
      </c>
      <c r="C169" s="13" t="s">
        <v>2204</v>
      </c>
      <c r="D169" s="73" t="s">
        <v>20</v>
      </c>
      <c r="E169" s="69" t="s">
        <v>2205</v>
      </c>
      <c r="F169" s="27" t="s">
        <v>1939</v>
      </c>
      <c r="G169" s="13" t="s">
        <v>2103</v>
      </c>
      <c r="H169" s="15">
        <v>39.9</v>
      </c>
      <c r="I169" s="15">
        <v>39.9</v>
      </c>
      <c r="J169" s="14"/>
      <c r="K169" s="15">
        <f>I169</f>
        <v>39.9</v>
      </c>
      <c r="L169" s="14"/>
      <c r="M169" s="14"/>
      <c r="N169" s="14"/>
      <c r="O169" s="16"/>
      <c r="P169" s="47">
        <f t="shared" si="2"/>
        <v>39.9</v>
      </c>
      <c r="Q169" s="28"/>
      <c r="R169" s="8" t="s">
        <v>2206</v>
      </c>
      <c r="S169" s="24">
        <f>MONTH(B169)</f>
        <v>5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</row>
    <row r="170">
      <c r="A170" s="8" t="s">
        <v>1906</v>
      </c>
      <c r="B170" s="9">
        <v>45789.0</v>
      </c>
      <c r="C170" s="13" t="s">
        <v>2028</v>
      </c>
      <c r="D170" s="73" t="s">
        <v>1172</v>
      </c>
      <c r="E170" s="69" t="s">
        <v>2207</v>
      </c>
      <c r="F170" s="27" t="s">
        <v>1172</v>
      </c>
      <c r="G170" s="31" t="s">
        <v>2086</v>
      </c>
      <c r="H170" s="15">
        <v>429.0</v>
      </c>
      <c r="I170" s="15">
        <v>429.0</v>
      </c>
      <c r="J170" s="14"/>
      <c r="K170" s="15">
        <v>429.0</v>
      </c>
      <c r="L170" s="14"/>
      <c r="M170" s="14"/>
      <c r="N170" s="14"/>
      <c r="O170" s="16"/>
      <c r="P170" s="47">
        <f t="shared" si="2"/>
        <v>429</v>
      </c>
      <c r="Q170" s="28"/>
      <c r="R170" s="8" t="s">
        <v>2208</v>
      </c>
      <c r="S170" s="8" t="s">
        <v>918</v>
      </c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</row>
    <row r="171">
      <c r="A171" s="8" t="s">
        <v>1906</v>
      </c>
      <c r="B171" s="9">
        <v>45790.0</v>
      </c>
      <c r="C171" s="13" t="s">
        <v>2028</v>
      </c>
      <c r="D171" s="73" t="s">
        <v>20</v>
      </c>
      <c r="E171" s="69" t="s">
        <v>2209</v>
      </c>
      <c r="F171" s="27" t="s">
        <v>1939</v>
      </c>
      <c r="G171" s="13" t="s">
        <v>2024</v>
      </c>
      <c r="H171" s="15">
        <v>99.9</v>
      </c>
      <c r="I171" s="15">
        <v>99.9</v>
      </c>
      <c r="J171" s="14"/>
      <c r="K171" s="15">
        <f>I171</f>
        <v>99.9</v>
      </c>
      <c r="L171" s="14"/>
      <c r="M171" s="14"/>
      <c r="N171" s="14"/>
      <c r="O171" s="16"/>
      <c r="P171" s="47">
        <f t="shared" si="2"/>
        <v>99.9</v>
      </c>
      <c r="Q171" s="28"/>
      <c r="R171" s="8" t="s">
        <v>2210</v>
      </c>
      <c r="S171" s="8" t="s">
        <v>918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</row>
    <row r="172">
      <c r="A172" s="8" t="s">
        <v>1906</v>
      </c>
      <c r="B172" s="9">
        <v>45791.0</v>
      </c>
      <c r="C172" s="13" t="s">
        <v>2028</v>
      </c>
      <c r="D172" s="73" t="s">
        <v>1172</v>
      </c>
      <c r="E172" s="69" t="s">
        <v>2211</v>
      </c>
      <c r="F172" s="27" t="s">
        <v>1172</v>
      </c>
      <c r="G172" s="31" t="s">
        <v>2086</v>
      </c>
      <c r="H172" s="15">
        <v>429.0</v>
      </c>
      <c r="I172" s="15">
        <v>429.0</v>
      </c>
      <c r="J172" s="14"/>
      <c r="K172" s="15">
        <v>429.0</v>
      </c>
      <c r="L172" s="14"/>
      <c r="M172" s="14"/>
      <c r="N172" s="14"/>
      <c r="O172" s="16"/>
      <c r="P172" s="47">
        <f t="shared" si="2"/>
        <v>429</v>
      </c>
      <c r="Q172" s="28"/>
      <c r="R172" s="8" t="s">
        <v>2212</v>
      </c>
      <c r="S172" s="8" t="s">
        <v>918</v>
      </c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</row>
    <row r="173">
      <c r="A173" s="8" t="s">
        <v>1906</v>
      </c>
      <c r="B173" s="9">
        <v>45793.0</v>
      </c>
      <c r="C173" s="13" t="s">
        <v>2028</v>
      </c>
      <c r="D173" s="73" t="s">
        <v>20</v>
      </c>
      <c r="E173" s="69" t="s">
        <v>2213</v>
      </c>
      <c r="F173" s="27" t="s">
        <v>1939</v>
      </c>
      <c r="G173" s="13" t="s">
        <v>2103</v>
      </c>
      <c r="H173" s="15">
        <v>39.9</v>
      </c>
      <c r="I173" s="15">
        <v>39.9</v>
      </c>
      <c r="J173" s="14"/>
      <c r="K173" s="15">
        <f>I173</f>
        <v>39.9</v>
      </c>
      <c r="L173" s="14"/>
      <c r="M173" s="14"/>
      <c r="N173" s="14"/>
      <c r="O173" s="16"/>
      <c r="P173" s="47">
        <f t="shared" si="2"/>
        <v>39.9</v>
      </c>
      <c r="Q173" s="28"/>
      <c r="R173" s="8" t="s">
        <v>2214</v>
      </c>
      <c r="S173" s="8" t="s">
        <v>918</v>
      </c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</row>
    <row r="174">
      <c r="A174" s="8" t="s">
        <v>1906</v>
      </c>
      <c r="B174" s="9">
        <v>45797.0</v>
      </c>
      <c r="C174" s="13" t="s">
        <v>2028</v>
      </c>
      <c r="D174" s="41" t="s">
        <v>2215</v>
      </c>
      <c r="E174" s="69" t="s">
        <v>2216</v>
      </c>
      <c r="F174" s="27" t="s">
        <v>2112</v>
      </c>
      <c r="G174" s="13" t="s">
        <v>2086</v>
      </c>
      <c r="H174" s="15">
        <v>1029.0</v>
      </c>
      <c r="I174" s="14"/>
      <c r="J174" s="14"/>
      <c r="K174" s="15">
        <v>429.0</v>
      </c>
      <c r="L174" s="14"/>
      <c r="M174" s="14"/>
      <c r="N174" s="14"/>
      <c r="O174" s="16"/>
      <c r="P174" s="47">
        <f t="shared" si="2"/>
        <v>429</v>
      </c>
      <c r="Q174" s="28"/>
      <c r="R174" s="25" t="s">
        <v>2217</v>
      </c>
      <c r="S174" s="8" t="s">
        <v>918</v>
      </c>
      <c r="T174" s="17"/>
      <c r="U174" s="17"/>
      <c r="V174" s="17"/>
      <c r="W174" s="17"/>
      <c r="X174" s="17"/>
      <c r="Y174" s="17"/>
      <c r="Z174" s="17"/>
      <c r="AA174" s="80"/>
      <c r="AB174" s="80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</row>
    <row r="175">
      <c r="A175" s="8" t="s">
        <v>1906</v>
      </c>
      <c r="B175" s="9">
        <v>45797.0</v>
      </c>
      <c r="C175" s="13" t="s">
        <v>2028</v>
      </c>
      <c r="D175" s="73" t="s">
        <v>1172</v>
      </c>
      <c r="E175" s="69" t="s">
        <v>2218</v>
      </c>
      <c r="F175" s="27" t="s">
        <v>1172</v>
      </c>
      <c r="G175" s="31" t="s">
        <v>2086</v>
      </c>
      <c r="H175" s="15">
        <v>429.0</v>
      </c>
      <c r="I175" s="15">
        <v>429.0</v>
      </c>
      <c r="J175" s="14"/>
      <c r="K175" s="15">
        <v>429.0</v>
      </c>
      <c r="L175" s="14"/>
      <c r="M175" s="14"/>
      <c r="N175" s="14"/>
      <c r="O175" s="16"/>
      <c r="P175" s="47">
        <f t="shared" si="2"/>
        <v>429</v>
      </c>
      <c r="Q175" s="28"/>
      <c r="R175" s="8" t="s">
        <v>2219</v>
      </c>
      <c r="S175" s="8" t="s">
        <v>918</v>
      </c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</row>
    <row r="176">
      <c r="A176" s="8" t="s">
        <v>1906</v>
      </c>
      <c r="B176" s="9">
        <v>45797.0</v>
      </c>
      <c r="C176" s="13" t="s">
        <v>2156</v>
      </c>
      <c r="D176" s="73" t="s">
        <v>20</v>
      </c>
      <c r="E176" s="69" t="s">
        <v>2220</v>
      </c>
      <c r="F176" s="27" t="s">
        <v>1939</v>
      </c>
      <c r="G176" s="13" t="s">
        <v>2103</v>
      </c>
      <c r="H176" s="15">
        <v>39.9</v>
      </c>
      <c r="I176" s="15">
        <v>39.9</v>
      </c>
      <c r="J176" s="14"/>
      <c r="K176" s="15">
        <f t="shared" ref="K176:K178" si="15">I176</f>
        <v>39.9</v>
      </c>
      <c r="L176" s="14"/>
      <c r="M176" s="14"/>
      <c r="N176" s="14"/>
      <c r="O176" s="16"/>
      <c r="P176" s="47">
        <f t="shared" si="2"/>
        <v>39.9</v>
      </c>
      <c r="Q176" s="40"/>
      <c r="R176" s="45" t="s">
        <v>2221</v>
      </c>
      <c r="S176" s="91">
        <f>MONTH(B176)</f>
        <v>5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</row>
    <row r="177">
      <c r="A177" s="8" t="s">
        <v>1906</v>
      </c>
      <c r="B177" s="9">
        <v>45799.0</v>
      </c>
      <c r="C177" s="13" t="s">
        <v>2028</v>
      </c>
      <c r="D177" s="73" t="s">
        <v>20</v>
      </c>
      <c r="E177" s="69" t="s">
        <v>2222</v>
      </c>
      <c r="F177" s="27" t="s">
        <v>1939</v>
      </c>
      <c r="G177" s="13" t="s">
        <v>2103</v>
      </c>
      <c r="H177" s="15">
        <v>39.9</v>
      </c>
      <c r="I177" s="15">
        <v>39.9</v>
      </c>
      <c r="J177" s="14"/>
      <c r="K177" s="15">
        <f t="shared" si="15"/>
        <v>39.9</v>
      </c>
      <c r="L177" s="14"/>
      <c r="M177" s="14"/>
      <c r="N177" s="14"/>
      <c r="O177" s="16"/>
      <c r="P177" s="47">
        <f t="shared" si="2"/>
        <v>39.9</v>
      </c>
      <c r="Q177" s="28"/>
      <c r="R177" s="8" t="s">
        <v>2223</v>
      </c>
      <c r="S177" s="8" t="s">
        <v>918</v>
      </c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</row>
    <row r="178">
      <c r="A178" s="8" t="s">
        <v>1906</v>
      </c>
      <c r="B178" s="9">
        <v>45799.0</v>
      </c>
      <c r="C178" s="13" t="s">
        <v>2028</v>
      </c>
      <c r="D178" s="73" t="s">
        <v>20</v>
      </c>
      <c r="E178" s="69" t="s">
        <v>2224</v>
      </c>
      <c r="F178" s="27" t="s">
        <v>1939</v>
      </c>
      <c r="G178" s="13" t="s">
        <v>2103</v>
      </c>
      <c r="H178" s="15">
        <v>39.9</v>
      </c>
      <c r="I178" s="15">
        <v>39.9</v>
      </c>
      <c r="J178" s="14"/>
      <c r="K178" s="15">
        <f t="shared" si="15"/>
        <v>39.9</v>
      </c>
      <c r="L178" s="14"/>
      <c r="M178" s="14"/>
      <c r="N178" s="14"/>
      <c r="O178" s="16"/>
      <c r="P178" s="47">
        <f t="shared" si="2"/>
        <v>39.9</v>
      </c>
      <c r="Q178" s="28"/>
      <c r="R178" s="8" t="s">
        <v>2225</v>
      </c>
      <c r="S178" s="8" t="s">
        <v>918</v>
      </c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</row>
    <row r="179">
      <c r="A179" s="8" t="s">
        <v>1906</v>
      </c>
      <c r="B179" s="9">
        <v>45803.0</v>
      </c>
      <c r="C179" s="13" t="s">
        <v>2091</v>
      </c>
      <c r="D179" s="73" t="s">
        <v>1172</v>
      </c>
      <c r="E179" s="69" t="s">
        <v>2226</v>
      </c>
      <c r="F179" s="27" t="s">
        <v>1172</v>
      </c>
      <c r="G179" s="31" t="s">
        <v>2086</v>
      </c>
      <c r="H179" s="15">
        <v>429.0</v>
      </c>
      <c r="I179" s="15">
        <v>429.0</v>
      </c>
      <c r="J179" s="14"/>
      <c r="K179" s="15">
        <v>429.0</v>
      </c>
      <c r="L179" s="14"/>
      <c r="M179" s="14"/>
      <c r="N179" s="14"/>
      <c r="O179" s="16"/>
      <c r="P179" s="47">
        <f t="shared" si="2"/>
        <v>429</v>
      </c>
      <c r="Q179" s="28"/>
      <c r="R179" s="8" t="s">
        <v>2227</v>
      </c>
      <c r="S179" s="8" t="s">
        <v>918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</row>
    <row r="180">
      <c r="A180" s="8" t="s">
        <v>1906</v>
      </c>
      <c r="B180" s="9">
        <v>45806.0</v>
      </c>
      <c r="C180" s="13" t="s">
        <v>2028</v>
      </c>
      <c r="D180" s="73" t="s">
        <v>20</v>
      </c>
      <c r="E180" s="69" t="s">
        <v>2228</v>
      </c>
      <c r="F180" s="27" t="s">
        <v>1939</v>
      </c>
      <c r="G180" s="13" t="s">
        <v>2024</v>
      </c>
      <c r="H180" s="15">
        <v>99.9</v>
      </c>
      <c r="I180" s="15">
        <v>99.9</v>
      </c>
      <c r="J180" s="14"/>
      <c r="K180" s="15">
        <f>I180</f>
        <v>99.9</v>
      </c>
      <c r="L180" s="14"/>
      <c r="M180" s="14"/>
      <c r="N180" s="14"/>
      <c r="O180" s="16"/>
      <c r="P180" s="47">
        <f t="shared" si="2"/>
        <v>99.9</v>
      </c>
      <c r="Q180" s="28"/>
      <c r="R180" s="8" t="s">
        <v>2229</v>
      </c>
      <c r="S180" s="8" t="s">
        <v>918</v>
      </c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</row>
    <row r="181">
      <c r="A181" s="8" t="s">
        <v>1906</v>
      </c>
      <c r="B181" s="9">
        <v>45806.0</v>
      </c>
      <c r="C181" s="13" t="s">
        <v>2028</v>
      </c>
      <c r="D181" s="73" t="s">
        <v>1172</v>
      </c>
      <c r="E181" s="69" t="s">
        <v>2230</v>
      </c>
      <c r="F181" s="27" t="s">
        <v>1172</v>
      </c>
      <c r="G181" s="31" t="s">
        <v>2086</v>
      </c>
      <c r="H181" s="15">
        <v>429.0</v>
      </c>
      <c r="I181" s="15">
        <v>429.0</v>
      </c>
      <c r="J181" s="14"/>
      <c r="K181" s="15">
        <v>429.0</v>
      </c>
      <c r="L181" s="14"/>
      <c r="M181" s="14"/>
      <c r="N181" s="14"/>
      <c r="O181" s="16"/>
      <c r="P181" s="47">
        <f t="shared" si="2"/>
        <v>429</v>
      </c>
      <c r="Q181" s="64" t="s">
        <v>2231</v>
      </c>
      <c r="R181" s="8" t="s">
        <v>2232</v>
      </c>
      <c r="S181" s="8" t="s">
        <v>918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</row>
    <row r="182">
      <c r="A182" s="8" t="s">
        <v>1906</v>
      </c>
      <c r="B182" s="9">
        <v>45807.0</v>
      </c>
      <c r="C182" s="13" t="s">
        <v>2028</v>
      </c>
      <c r="D182" s="73" t="s">
        <v>20</v>
      </c>
      <c r="E182" s="69" t="s">
        <v>2233</v>
      </c>
      <c r="F182" s="27" t="s">
        <v>1939</v>
      </c>
      <c r="G182" s="13" t="s">
        <v>2103</v>
      </c>
      <c r="H182" s="15">
        <v>39.9</v>
      </c>
      <c r="I182" s="15">
        <v>39.9</v>
      </c>
      <c r="J182" s="14"/>
      <c r="K182" s="15">
        <f t="shared" ref="K182:K183" si="16">I182</f>
        <v>39.9</v>
      </c>
      <c r="L182" s="14"/>
      <c r="M182" s="14"/>
      <c r="N182" s="14"/>
      <c r="O182" s="16"/>
      <c r="P182" s="47">
        <f t="shared" si="2"/>
        <v>39.9</v>
      </c>
      <c r="Q182" s="28"/>
      <c r="R182" s="8" t="s">
        <v>2234</v>
      </c>
      <c r="S182" s="8" t="s">
        <v>918</v>
      </c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</row>
    <row r="183">
      <c r="A183" s="8" t="s">
        <v>1906</v>
      </c>
      <c r="B183" s="9">
        <v>45811.0</v>
      </c>
      <c r="C183" s="13" t="s">
        <v>2204</v>
      </c>
      <c r="D183" s="73" t="s">
        <v>20</v>
      </c>
      <c r="E183" s="69" t="s">
        <v>2235</v>
      </c>
      <c r="F183" s="27" t="s">
        <v>1939</v>
      </c>
      <c r="G183" s="13" t="s">
        <v>2103</v>
      </c>
      <c r="H183" s="15">
        <v>39.9</v>
      </c>
      <c r="I183" s="15">
        <v>39.9</v>
      </c>
      <c r="J183" s="14"/>
      <c r="K183" s="15">
        <f t="shared" si="16"/>
        <v>39.9</v>
      </c>
      <c r="L183" s="14"/>
      <c r="M183" s="14"/>
      <c r="N183" s="14"/>
      <c r="O183" s="16"/>
      <c r="P183" s="47">
        <f t="shared" si="2"/>
        <v>39.9</v>
      </c>
      <c r="Q183" s="28"/>
      <c r="R183" s="8" t="s">
        <v>2236</v>
      </c>
      <c r="S183" s="8" t="s">
        <v>438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</row>
    <row r="184">
      <c r="A184" s="8" t="s">
        <v>1906</v>
      </c>
      <c r="B184" s="9">
        <v>45812.0</v>
      </c>
      <c r="C184" s="13" t="s">
        <v>2028</v>
      </c>
      <c r="D184" s="73" t="s">
        <v>20</v>
      </c>
      <c r="E184" s="69" t="s">
        <v>2237</v>
      </c>
      <c r="F184" s="27" t="s">
        <v>2112</v>
      </c>
      <c r="G184" s="31" t="s">
        <v>2086</v>
      </c>
      <c r="H184" s="15">
        <v>429.0</v>
      </c>
      <c r="I184" s="15">
        <v>429.0</v>
      </c>
      <c r="J184" s="14"/>
      <c r="K184" s="15">
        <v>429.0</v>
      </c>
      <c r="L184" s="14"/>
      <c r="M184" s="14"/>
      <c r="N184" s="14"/>
      <c r="O184" s="16"/>
      <c r="P184" s="47">
        <f t="shared" si="2"/>
        <v>429</v>
      </c>
      <c r="Q184" s="28"/>
      <c r="R184" s="25" t="s">
        <v>2238</v>
      </c>
      <c r="S184" s="8" t="s">
        <v>438</v>
      </c>
      <c r="T184" s="17"/>
      <c r="U184" s="17"/>
      <c r="V184" s="17"/>
      <c r="W184" s="17"/>
      <c r="X184" s="17"/>
      <c r="Y184" s="17"/>
      <c r="Z184" s="17"/>
      <c r="AA184" s="80"/>
      <c r="AB184" s="80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</row>
    <row r="185">
      <c r="A185" s="8" t="s">
        <v>1906</v>
      </c>
      <c r="B185" s="9">
        <v>45813.0</v>
      </c>
      <c r="C185" s="13" t="s">
        <v>2028</v>
      </c>
      <c r="D185" s="73" t="s">
        <v>1910</v>
      </c>
      <c r="E185" s="69" t="s">
        <v>2239</v>
      </c>
      <c r="F185" s="27" t="s">
        <v>1910</v>
      </c>
      <c r="G185" s="13" t="s">
        <v>1908</v>
      </c>
      <c r="H185" s="15">
        <v>299.0</v>
      </c>
      <c r="I185" s="15">
        <v>299.0</v>
      </c>
      <c r="J185" s="14"/>
      <c r="K185" s="15">
        <v>299.0</v>
      </c>
      <c r="L185" s="14"/>
      <c r="M185" s="14"/>
      <c r="N185" s="14"/>
      <c r="O185" s="16"/>
      <c r="P185" s="47">
        <f t="shared" si="2"/>
        <v>299</v>
      </c>
      <c r="Q185" s="13" t="s">
        <v>2240</v>
      </c>
      <c r="R185" s="8" t="s">
        <v>2241</v>
      </c>
      <c r="S185" s="8" t="s">
        <v>438</v>
      </c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</row>
    <row r="186">
      <c r="A186" s="8" t="s">
        <v>1906</v>
      </c>
      <c r="B186" s="9">
        <v>45813.0</v>
      </c>
      <c r="C186" s="13" t="s">
        <v>2028</v>
      </c>
      <c r="D186" s="73" t="s">
        <v>20</v>
      </c>
      <c r="E186" s="69" t="s">
        <v>2242</v>
      </c>
      <c r="F186" s="27" t="s">
        <v>1939</v>
      </c>
      <c r="G186" s="13" t="s">
        <v>2103</v>
      </c>
      <c r="H186" s="15">
        <v>39.9</v>
      </c>
      <c r="I186" s="15">
        <v>39.9</v>
      </c>
      <c r="J186" s="14"/>
      <c r="K186" s="15">
        <f>I186</f>
        <v>39.9</v>
      </c>
      <c r="L186" s="14"/>
      <c r="M186" s="14"/>
      <c r="N186" s="14"/>
      <c r="O186" s="16"/>
      <c r="P186" s="47">
        <f t="shared" si="2"/>
        <v>39.9</v>
      </c>
      <c r="Q186" s="28"/>
      <c r="R186" s="8" t="s">
        <v>2243</v>
      </c>
      <c r="S186" s="8" t="s">
        <v>438</v>
      </c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</row>
    <row r="187">
      <c r="A187" s="8" t="s">
        <v>1906</v>
      </c>
      <c r="B187" s="9">
        <v>45813.0</v>
      </c>
      <c r="C187" s="13" t="s">
        <v>2028</v>
      </c>
      <c r="D187" s="73" t="s">
        <v>20</v>
      </c>
      <c r="E187" s="69" t="s">
        <v>2244</v>
      </c>
      <c r="F187" s="27" t="s">
        <v>2112</v>
      </c>
      <c r="G187" s="31" t="s">
        <v>2086</v>
      </c>
      <c r="H187" s="15">
        <v>429.0</v>
      </c>
      <c r="I187" s="15">
        <v>429.0</v>
      </c>
      <c r="J187" s="14"/>
      <c r="K187" s="15">
        <v>429.0</v>
      </c>
      <c r="L187" s="14"/>
      <c r="M187" s="14"/>
      <c r="N187" s="14"/>
      <c r="O187" s="16"/>
      <c r="P187" s="47">
        <f t="shared" si="2"/>
        <v>429</v>
      </c>
      <c r="Q187" s="28"/>
      <c r="R187" s="25" t="s">
        <v>2245</v>
      </c>
      <c r="S187" s="8" t="s">
        <v>438</v>
      </c>
      <c r="T187" s="17"/>
      <c r="U187" s="17"/>
      <c r="V187" s="17"/>
      <c r="W187" s="17"/>
      <c r="X187" s="17"/>
      <c r="Y187" s="17"/>
      <c r="Z187" s="17"/>
      <c r="AA187" s="80"/>
      <c r="AB187" s="80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</row>
    <row r="188">
      <c r="A188" s="8" t="s">
        <v>1906</v>
      </c>
      <c r="B188" s="9">
        <v>45814.0</v>
      </c>
      <c r="C188" s="13" t="s">
        <v>2028</v>
      </c>
      <c r="D188" s="73" t="s">
        <v>20</v>
      </c>
      <c r="E188" s="69" t="s">
        <v>2246</v>
      </c>
      <c r="F188" s="27" t="s">
        <v>2112</v>
      </c>
      <c r="G188" s="31" t="s">
        <v>2086</v>
      </c>
      <c r="H188" s="15">
        <v>429.0</v>
      </c>
      <c r="I188" s="15">
        <v>429.0</v>
      </c>
      <c r="J188" s="14"/>
      <c r="K188" s="15">
        <v>429.0</v>
      </c>
      <c r="L188" s="14"/>
      <c r="M188" s="14"/>
      <c r="N188" s="14"/>
      <c r="O188" s="16"/>
      <c r="P188" s="47">
        <f t="shared" si="2"/>
        <v>429</v>
      </c>
      <c r="Q188" s="28"/>
      <c r="R188" s="25" t="s">
        <v>2247</v>
      </c>
      <c r="S188" s="8" t="s">
        <v>438</v>
      </c>
      <c r="T188" s="17"/>
      <c r="U188" s="17"/>
      <c r="V188" s="17"/>
      <c r="W188" s="17"/>
      <c r="X188" s="17"/>
      <c r="Y188" s="17"/>
      <c r="Z188" s="17"/>
      <c r="AA188" s="80"/>
      <c r="AB188" s="80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</row>
    <row r="189">
      <c r="A189" s="8" t="s">
        <v>1906</v>
      </c>
      <c r="B189" s="9">
        <v>45817.0</v>
      </c>
      <c r="C189" s="13" t="s">
        <v>2028</v>
      </c>
      <c r="D189" s="73" t="s">
        <v>20</v>
      </c>
      <c r="E189" s="69" t="s">
        <v>2248</v>
      </c>
      <c r="F189" s="27" t="s">
        <v>1939</v>
      </c>
      <c r="G189" s="13" t="s">
        <v>2024</v>
      </c>
      <c r="H189" s="15">
        <v>99.9</v>
      </c>
      <c r="I189" s="15">
        <v>99.9</v>
      </c>
      <c r="J189" s="14"/>
      <c r="K189" s="15">
        <f>I189</f>
        <v>99.9</v>
      </c>
      <c r="L189" s="14"/>
      <c r="M189" s="14"/>
      <c r="N189" s="14"/>
      <c r="O189" s="16"/>
      <c r="P189" s="47">
        <f t="shared" si="2"/>
        <v>99.9</v>
      </c>
      <c r="Q189" s="28"/>
      <c r="R189" s="8" t="s">
        <v>2249</v>
      </c>
      <c r="S189" s="8" t="s">
        <v>438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</row>
    <row r="190">
      <c r="A190" s="8" t="s">
        <v>1906</v>
      </c>
      <c r="B190" s="9">
        <v>45818.0</v>
      </c>
      <c r="C190" s="13" t="s">
        <v>2028</v>
      </c>
      <c r="D190" s="73" t="s">
        <v>20</v>
      </c>
      <c r="E190" s="69" t="s">
        <v>2250</v>
      </c>
      <c r="F190" s="27" t="s">
        <v>2112</v>
      </c>
      <c r="G190" s="31" t="s">
        <v>2086</v>
      </c>
      <c r="H190" s="15">
        <v>429.0</v>
      </c>
      <c r="I190" s="15">
        <v>429.0</v>
      </c>
      <c r="J190" s="14"/>
      <c r="K190" s="15">
        <v>429.0</v>
      </c>
      <c r="L190" s="14"/>
      <c r="M190" s="14"/>
      <c r="N190" s="14"/>
      <c r="O190" s="16"/>
      <c r="P190" s="47">
        <f t="shared" si="2"/>
        <v>429</v>
      </c>
      <c r="Q190" s="28"/>
      <c r="R190" s="25" t="s">
        <v>2251</v>
      </c>
      <c r="S190" s="8" t="s">
        <v>438</v>
      </c>
      <c r="T190" s="17"/>
      <c r="U190" s="17"/>
      <c r="V190" s="17"/>
      <c r="W190" s="17"/>
      <c r="X190" s="17"/>
      <c r="Y190" s="17"/>
      <c r="Z190" s="17"/>
      <c r="AA190" s="80"/>
      <c r="AB190" s="80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</row>
    <row r="191">
      <c r="A191" s="8" t="s">
        <v>1906</v>
      </c>
      <c r="B191" s="9">
        <v>45818.0</v>
      </c>
      <c r="C191" s="13" t="s">
        <v>2028</v>
      </c>
      <c r="D191" s="73" t="s">
        <v>1925</v>
      </c>
      <c r="E191" s="69" t="s">
        <v>2252</v>
      </c>
      <c r="F191" s="27" t="s">
        <v>1925</v>
      </c>
      <c r="G191" s="31" t="s">
        <v>2086</v>
      </c>
      <c r="H191" s="15">
        <v>429.0</v>
      </c>
      <c r="I191" s="15">
        <v>429.0</v>
      </c>
      <c r="J191" s="14"/>
      <c r="K191" s="15">
        <v>429.0</v>
      </c>
      <c r="L191" s="14"/>
      <c r="M191" s="14"/>
      <c r="N191" s="14"/>
      <c r="O191" s="16"/>
      <c r="P191" s="47">
        <f t="shared" si="2"/>
        <v>429</v>
      </c>
      <c r="Q191" s="28"/>
      <c r="R191" s="8" t="s">
        <v>2253</v>
      </c>
      <c r="S191" s="24">
        <f>MONTH(B191)</f>
        <v>6</v>
      </c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</row>
    <row r="192">
      <c r="A192" s="8" t="s">
        <v>1906</v>
      </c>
      <c r="B192" s="9">
        <v>45825.0</v>
      </c>
      <c r="C192" s="13" t="s">
        <v>2156</v>
      </c>
      <c r="D192" s="73" t="s">
        <v>20</v>
      </c>
      <c r="E192" s="69" t="s">
        <v>2183</v>
      </c>
      <c r="F192" s="27" t="s">
        <v>2112</v>
      </c>
      <c r="G192" s="31" t="s">
        <v>2086</v>
      </c>
      <c r="H192" s="14"/>
      <c r="I192" s="14"/>
      <c r="J192" s="14"/>
      <c r="K192" s="14"/>
      <c r="L192" s="14"/>
      <c r="M192" s="15">
        <v>150.0</v>
      </c>
      <c r="N192" s="14"/>
      <c r="O192" s="16"/>
      <c r="P192" s="47">
        <f t="shared" si="2"/>
        <v>150</v>
      </c>
      <c r="Q192" s="28"/>
      <c r="R192" s="25" t="s">
        <v>2184</v>
      </c>
      <c r="S192" s="25" t="s">
        <v>31</v>
      </c>
      <c r="T192" s="17"/>
      <c r="U192" s="17"/>
      <c r="V192" s="17"/>
      <c r="W192" s="17"/>
      <c r="X192" s="17"/>
      <c r="Y192" s="17"/>
      <c r="Z192" s="17"/>
      <c r="AA192" s="80"/>
      <c r="AB192" s="80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</row>
    <row r="193">
      <c r="A193" s="8" t="s">
        <v>1906</v>
      </c>
      <c r="B193" s="9">
        <v>45828.0</v>
      </c>
      <c r="C193" s="13" t="s">
        <v>2028</v>
      </c>
      <c r="D193" s="73" t="s">
        <v>20</v>
      </c>
      <c r="E193" s="69" t="s">
        <v>2254</v>
      </c>
      <c r="F193" s="27" t="s">
        <v>1939</v>
      </c>
      <c r="G193" s="13" t="s">
        <v>2103</v>
      </c>
      <c r="H193" s="15">
        <v>39.9</v>
      </c>
      <c r="I193" s="15">
        <v>39.9</v>
      </c>
      <c r="J193" s="14"/>
      <c r="K193" s="15">
        <f>I193</f>
        <v>39.9</v>
      </c>
      <c r="L193" s="14"/>
      <c r="M193" s="14"/>
      <c r="N193" s="14"/>
      <c r="O193" s="16"/>
      <c r="P193" s="47">
        <f t="shared" si="2"/>
        <v>39.9</v>
      </c>
      <c r="Q193" s="28"/>
      <c r="R193" s="8" t="s">
        <v>2255</v>
      </c>
      <c r="S193" s="8" t="s">
        <v>438</v>
      </c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</row>
    <row r="194">
      <c r="A194" s="8" t="s">
        <v>1906</v>
      </c>
      <c r="B194" s="9">
        <v>45833.0</v>
      </c>
      <c r="C194" s="13" t="s">
        <v>2028</v>
      </c>
      <c r="D194" s="73" t="s">
        <v>1172</v>
      </c>
      <c r="E194" s="69" t="s">
        <v>2256</v>
      </c>
      <c r="F194" s="27" t="s">
        <v>1172</v>
      </c>
      <c r="G194" s="92" t="s">
        <v>2086</v>
      </c>
      <c r="H194" s="15">
        <v>429.0</v>
      </c>
      <c r="I194" s="14"/>
      <c r="J194" s="14"/>
      <c r="K194" s="15">
        <v>429.0</v>
      </c>
      <c r="L194" s="14"/>
      <c r="M194" s="14"/>
      <c r="N194" s="14"/>
      <c r="O194" s="16"/>
      <c r="P194" s="47">
        <f t="shared" si="2"/>
        <v>429</v>
      </c>
      <c r="Q194" s="28"/>
      <c r="R194" s="8" t="s">
        <v>2257</v>
      </c>
      <c r="S194" s="8" t="s">
        <v>438</v>
      </c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</row>
    <row r="195">
      <c r="A195" s="8" t="s">
        <v>1906</v>
      </c>
      <c r="B195" s="9">
        <v>45838.0</v>
      </c>
      <c r="C195" s="13" t="s">
        <v>2028</v>
      </c>
      <c r="D195" s="73" t="s">
        <v>1172</v>
      </c>
      <c r="E195" s="69" t="s">
        <v>2258</v>
      </c>
      <c r="F195" s="27" t="s">
        <v>1172</v>
      </c>
      <c r="G195" s="31" t="s">
        <v>2086</v>
      </c>
      <c r="H195" s="15">
        <v>429.0</v>
      </c>
      <c r="I195" s="15">
        <v>429.0</v>
      </c>
      <c r="J195" s="14"/>
      <c r="K195" s="15">
        <v>429.0</v>
      </c>
      <c r="L195" s="14"/>
      <c r="M195" s="14"/>
      <c r="N195" s="14"/>
      <c r="O195" s="16"/>
      <c r="P195" s="47">
        <f t="shared" si="2"/>
        <v>429</v>
      </c>
      <c r="Q195" s="28"/>
      <c r="R195" s="8" t="s">
        <v>2259</v>
      </c>
      <c r="S195" s="8" t="s">
        <v>438</v>
      </c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</row>
    <row r="196">
      <c r="A196" s="8" t="s">
        <v>1906</v>
      </c>
      <c r="B196" s="9">
        <v>45838.0</v>
      </c>
      <c r="C196" s="13" t="s">
        <v>2091</v>
      </c>
      <c r="D196" s="73" t="s">
        <v>20</v>
      </c>
      <c r="E196" s="69" t="s">
        <v>2260</v>
      </c>
      <c r="F196" s="27" t="s">
        <v>2112</v>
      </c>
      <c r="G196" s="31" t="s">
        <v>2086</v>
      </c>
      <c r="H196" s="15">
        <v>429.0</v>
      </c>
      <c r="I196" s="15">
        <v>429.0</v>
      </c>
      <c r="J196" s="14"/>
      <c r="K196" s="15">
        <v>429.0</v>
      </c>
      <c r="L196" s="14"/>
      <c r="M196" s="14"/>
      <c r="N196" s="14"/>
      <c r="O196" s="16"/>
      <c r="P196" s="47">
        <f t="shared" si="2"/>
        <v>429</v>
      </c>
      <c r="Q196" s="28"/>
      <c r="R196" s="8" t="s">
        <v>2261</v>
      </c>
      <c r="S196" s="8" t="s">
        <v>438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</row>
    <row r="197">
      <c r="A197" s="8" t="s">
        <v>1906</v>
      </c>
      <c r="B197" s="9">
        <v>45838.0</v>
      </c>
      <c r="C197" s="13" t="s">
        <v>2028</v>
      </c>
      <c r="D197" s="73" t="s">
        <v>20</v>
      </c>
      <c r="E197" s="69" t="s">
        <v>2262</v>
      </c>
      <c r="F197" s="27" t="s">
        <v>2112</v>
      </c>
      <c r="G197" s="31" t="s">
        <v>2086</v>
      </c>
      <c r="H197" s="15">
        <v>429.0</v>
      </c>
      <c r="I197" s="15">
        <v>429.0</v>
      </c>
      <c r="J197" s="14"/>
      <c r="K197" s="15">
        <v>429.0</v>
      </c>
      <c r="L197" s="14"/>
      <c r="M197" s="14"/>
      <c r="N197" s="14"/>
      <c r="O197" s="16"/>
      <c r="P197" s="47">
        <f t="shared" si="2"/>
        <v>429</v>
      </c>
      <c r="Q197" s="28"/>
      <c r="R197" s="25" t="s">
        <v>2263</v>
      </c>
      <c r="S197" s="8" t="s">
        <v>438</v>
      </c>
      <c r="T197" s="17"/>
      <c r="U197" s="17"/>
      <c r="V197" s="17"/>
      <c r="W197" s="17"/>
      <c r="X197" s="17"/>
      <c r="Y197" s="17"/>
      <c r="Z197" s="17"/>
      <c r="AA197" s="80"/>
      <c r="AB197" s="80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</row>
    <row r="198">
      <c r="A198" s="8" t="s">
        <v>1906</v>
      </c>
      <c r="B198" s="9">
        <v>45840.0</v>
      </c>
      <c r="C198" s="13" t="s">
        <v>2028</v>
      </c>
      <c r="D198" s="73" t="s">
        <v>20</v>
      </c>
      <c r="E198" s="69" t="s">
        <v>2262</v>
      </c>
      <c r="F198" s="27" t="s">
        <v>2112</v>
      </c>
      <c r="G198" s="13" t="s">
        <v>1272</v>
      </c>
      <c r="H198" s="15">
        <v>720.3</v>
      </c>
      <c r="I198" s="14"/>
      <c r="J198" s="14"/>
      <c r="K198" s="14"/>
      <c r="L198" s="14"/>
      <c r="M198" s="14"/>
      <c r="N198" s="14"/>
      <c r="O198" s="16"/>
      <c r="P198" s="47">
        <f t="shared" si="2"/>
        <v>0</v>
      </c>
      <c r="Q198" s="28"/>
      <c r="R198" s="25" t="s">
        <v>2263</v>
      </c>
      <c r="S198" s="8" t="s">
        <v>622</v>
      </c>
      <c r="T198" s="17"/>
      <c r="U198" s="17"/>
      <c r="V198" s="17"/>
      <c r="W198" s="17"/>
      <c r="X198" s="17"/>
      <c r="Y198" s="17"/>
      <c r="Z198" s="17"/>
      <c r="AA198" s="80"/>
      <c r="AB198" s="80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</row>
    <row r="199">
      <c r="A199" s="8" t="s">
        <v>1906</v>
      </c>
      <c r="B199" s="9">
        <v>45841.0</v>
      </c>
      <c r="C199" s="13" t="s">
        <v>2028</v>
      </c>
      <c r="D199" s="73" t="s">
        <v>2264</v>
      </c>
      <c r="E199" s="69" t="s">
        <v>2265</v>
      </c>
      <c r="F199" s="27" t="s">
        <v>2112</v>
      </c>
      <c r="G199" s="31" t="s">
        <v>2086</v>
      </c>
      <c r="H199" s="15">
        <v>429.0</v>
      </c>
      <c r="I199" s="15">
        <v>429.0</v>
      </c>
      <c r="J199" s="14"/>
      <c r="K199" s="15">
        <v>429.0</v>
      </c>
      <c r="L199" s="14"/>
      <c r="M199" s="14"/>
      <c r="N199" s="14"/>
      <c r="O199" s="16"/>
      <c r="P199" s="47">
        <f t="shared" si="2"/>
        <v>429</v>
      </c>
      <c r="Q199" s="28"/>
      <c r="R199" s="25" t="s">
        <v>2266</v>
      </c>
      <c r="S199" s="8" t="s">
        <v>622</v>
      </c>
      <c r="T199" s="17"/>
      <c r="U199" s="17"/>
      <c r="V199" s="17"/>
      <c r="W199" s="17"/>
      <c r="X199" s="17"/>
      <c r="Y199" s="17"/>
      <c r="Z199" s="17"/>
      <c r="AA199" s="80"/>
      <c r="AB199" s="80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</row>
    <row r="200">
      <c r="A200" s="8" t="s">
        <v>1906</v>
      </c>
      <c r="B200" s="9">
        <v>45842.0</v>
      </c>
      <c r="C200" s="13" t="s">
        <v>2028</v>
      </c>
      <c r="D200" s="73" t="s">
        <v>20</v>
      </c>
      <c r="E200" s="69" t="s">
        <v>2267</v>
      </c>
      <c r="F200" s="27" t="s">
        <v>2112</v>
      </c>
      <c r="G200" s="31" t="s">
        <v>2086</v>
      </c>
      <c r="H200" s="15">
        <v>429.0</v>
      </c>
      <c r="I200" s="15">
        <v>429.0</v>
      </c>
      <c r="J200" s="14"/>
      <c r="K200" s="15">
        <v>429.0</v>
      </c>
      <c r="L200" s="14"/>
      <c r="M200" s="14"/>
      <c r="N200" s="14"/>
      <c r="O200" s="16"/>
      <c r="P200" s="47">
        <f t="shared" si="2"/>
        <v>429</v>
      </c>
      <c r="Q200" s="28"/>
      <c r="R200" s="8" t="s">
        <v>2268</v>
      </c>
      <c r="S200" s="8" t="s">
        <v>622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</row>
    <row r="201">
      <c r="A201" s="8" t="s">
        <v>1906</v>
      </c>
      <c r="B201" s="9">
        <v>45842.0</v>
      </c>
      <c r="C201" s="13" t="s">
        <v>2091</v>
      </c>
      <c r="D201" s="73" t="s">
        <v>20</v>
      </c>
      <c r="E201" s="69" t="s">
        <v>2269</v>
      </c>
      <c r="F201" s="27" t="s">
        <v>2112</v>
      </c>
      <c r="G201" s="31" t="s">
        <v>2086</v>
      </c>
      <c r="H201" s="15">
        <v>1029.0</v>
      </c>
      <c r="I201" s="15">
        <v>429.0</v>
      </c>
      <c r="J201" s="14"/>
      <c r="K201" s="15">
        <v>429.0</v>
      </c>
      <c r="L201" s="14"/>
      <c r="M201" s="14"/>
      <c r="N201" s="14"/>
      <c r="O201" s="16"/>
      <c r="P201" s="47">
        <f t="shared" si="2"/>
        <v>429</v>
      </c>
      <c r="Q201" s="28"/>
      <c r="R201" s="25" t="s">
        <v>2270</v>
      </c>
      <c r="S201" s="25" t="s">
        <v>31</v>
      </c>
      <c r="T201" s="17"/>
      <c r="U201" s="17"/>
      <c r="V201" s="17"/>
      <c r="W201" s="17"/>
      <c r="X201" s="17"/>
      <c r="Y201" s="17"/>
      <c r="Z201" s="17"/>
      <c r="AA201" s="80"/>
      <c r="AB201" s="80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</row>
    <row r="202">
      <c r="A202" s="8" t="s">
        <v>1906</v>
      </c>
      <c r="B202" s="9">
        <v>45845.0</v>
      </c>
      <c r="C202" s="13" t="s">
        <v>2091</v>
      </c>
      <c r="D202" s="73" t="s">
        <v>1172</v>
      </c>
      <c r="E202" s="69" t="s">
        <v>2271</v>
      </c>
      <c r="F202" s="27" t="s">
        <v>1172</v>
      </c>
      <c r="G202" s="31" t="s">
        <v>2086</v>
      </c>
      <c r="H202" s="15">
        <v>429.0</v>
      </c>
      <c r="I202" s="15">
        <v>429.0</v>
      </c>
      <c r="J202" s="14"/>
      <c r="K202" s="15">
        <v>429.0</v>
      </c>
      <c r="L202" s="14"/>
      <c r="M202" s="14"/>
      <c r="N202" s="14"/>
      <c r="O202" s="16"/>
      <c r="P202" s="47">
        <f t="shared" si="2"/>
        <v>429</v>
      </c>
      <c r="Q202" s="28"/>
      <c r="R202" s="8" t="s">
        <v>2272</v>
      </c>
      <c r="S202" s="8" t="s">
        <v>622</v>
      </c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</row>
    <row r="203">
      <c r="A203" s="8" t="s">
        <v>1906</v>
      </c>
      <c r="B203" s="9">
        <v>45846.0</v>
      </c>
      <c r="C203" s="13" t="s">
        <v>2028</v>
      </c>
      <c r="D203" s="73" t="s">
        <v>20</v>
      </c>
      <c r="E203" s="69" t="s">
        <v>2273</v>
      </c>
      <c r="F203" s="27" t="s">
        <v>2112</v>
      </c>
      <c r="G203" s="31" t="s">
        <v>2086</v>
      </c>
      <c r="H203" s="15">
        <v>429.0</v>
      </c>
      <c r="I203" s="15">
        <v>429.0</v>
      </c>
      <c r="J203" s="14"/>
      <c r="K203" s="15">
        <v>429.0</v>
      </c>
      <c r="L203" s="14"/>
      <c r="M203" s="14"/>
      <c r="N203" s="14"/>
      <c r="O203" s="16"/>
      <c r="P203" s="47">
        <f t="shared" si="2"/>
        <v>429</v>
      </c>
      <c r="Q203" s="28"/>
      <c r="R203" s="25" t="s">
        <v>2274</v>
      </c>
      <c r="S203" s="8" t="s">
        <v>622</v>
      </c>
      <c r="T203" s="17"/>
      <c r="U203" s="17"/>
      <c r="V203" s="17"/>
      <c r="W203" s="17"/>
      <c r="X203" s="17"/>
      <c r="Y203" s="17"/>
      <c r="Z203" s="17"/>
      <c r="AA203" s="80"/>
      <c r="AB203" s="80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</row>
    <row r="204">
      <c r="A204" s="8" t="s">
        <v>1906</v>
      </c>
      <c r="B204" s="9">
        <v>45848.0</v>
      </c>
      <c r="C204" s="13" t="s">
        <v>2204</v>
      </c>
      <c r="D204" s="73" t="s">
        <v>20</v>
      </c>
      <c r="E204" s="69" t="s">
        <v>2275</v>
      </c>
      <c r="F204" s="27" t="s">
        <v>1939</v>
      </c>
      <c r="G204" s="13" t="s">
        <v>2103</v>
      </c>
      <c r="H204" s="15">
        <v>39.9</v>
      </c>
      <c r="I204" s="15">
        <v>39.9</v>
      </c>
      <c r="J204" s="14"/>
      <c r="K204" s="15">
        <f>I204</f>
        <v>39.9</v>
      </c>
      <c r="L204" s="14"/>
      <c r="M204" s="14"/>
      <c r="N204" s="14"/>
      <c r="O204" s="16"/>
      <c r="P204" s="47">
        <f t="shared" si="2"/>
        <v>39.9</v>
      </c>
      <c r="Q204" s="40"/>
      <c r="R204" s="45" t="s">
        <v>2276</v>
      </c>
      <c r="S204" s="91">
        <f>MONTH(B204)</f>
        <v>7</v>
      </c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</row>
    <row r="205">
      <c r="A205" s="8" t="s">
        <v>1906</v>
      </c>
      <c r="B205" s="9">
        <v>45853.0</v>
      </c>
      <c r="C205" s="13" t="s">
        <v>2028</v>
      </c>
      <c r="D205" s="73" t="s">
        <v>20</v>
      </c>
      <c r="E205" s="69" t="s">
        <v>2277</v>
      </c>
      <c r="F205" s="27" t="s">
        <v>2112</v>
      </c>
      <c r="G205" s="31" t="s">
        <v>2086</v>
      </c>
      <c r="H205" s="15">
        <v>429.0</v>
      </c>
      <c r="I205" s="15">
        <v>429.0</v>
      </c>
      <c r="J205" s="14"/>
      <c r="K205" s="15">
        <v>429.0</v>
      </c>
      <c r="L205" s="14"/>
      <c r="M205" s="14"/>
      <c r="N205" s="14"/>
      <c r="O205" s="16"/>
      <c r="P205" s="47">
        <f t="shared" si="2"/>
        <v>429</v>
      </c>
      <c r="Q205" s="28"/>
      <c r="R205" s="25" t="s">
        <v>2278</v>
      </c>
      <c r="S205" s="8" t="s">
        <v>622</v>
      </c>
      <c r="T205" s="17"/>
      <c r="U205" s="17"/>
      <c r="V205" s="17"/>
      <c r="W205" s="17"/>
      <c r="X205" s="17"/>
      <c r="Y205" s="17"/>
      <c r="Z205" s="17"/>
      <c r="AA205" s="80"/>
      <c r="AB205" s="80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</row>
    <row r="206">
      <c r="A206" s="8" t="s">
        <v>1906</v>
      </c>
      <c r="B206" s="9">
        <v>45854.0</v>
      </c>
      <c r="C206" s="13" t="s">
        <v>2156</v>
      </c>
      <c r="D206" s="73" t="s">
        <v>20</v>
      </c>
      <c r="E206" s="69" t="s">
        <v>2273</v>
      </c>
      <c r="F206" s="27" t="s">
        <v>2112</v>
      </c>
      <c r="G206" s="31" t="s">
        <v>1272</v>
      </c>
      <c r="H206" s="15">
        <v>1029.0</v>
      </c>
      <c r="I206" s="14"/>
      <c r="J206" s="14"/>
      <c r="K206" s="14"/>
      <c r="L206" s="15">
        <v>1029.0</v>
      </c>
      <c r="M206" s="14"/>
      <c r="N206" s="14"/>
      <c r="O206" s="16"/>
      <c r="P206" s="47">
        <f t="shared" si="2"/>
        <v>1029</v>
      </c>
      <c r="Q206" s="28"/>
      <c r="R206" s="25" t="s">
        <v>2274</v>
      </c>
      <c r="S206" s="8" t="s">
        <v>622</v>
      </c>
      <c r="T206" s="17"/>
      <c r="U206" s="17"/>
      <c r="V206" s="17"/>
      <c r="W206" s="17"/>
      <c r="X206" s="17"/>
      <c r="Y206" s="17"/>
      <c r="Z206" s="17"/>
      <c r="AA206" s="80"/>
      <c r="AB206" s="80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</row>
    <row r="207">
      <c r="A207" s="8" t="s">
        <v>1906</v>
      </c>
      <c r="B207" s="9">
        <v>45854.0</v>
      </c>
      <c r="C207" s="13" t="s">
        <v>2028</v>
      </c>
      <c r="D207" s="73" t="s">
        <v>20</v>
      </c>
      <c r="E207" s="69" t="s">
        <v>2279</v>
      </c>
      <c r="F207" s="27" t="s">
        <v>2112</v>
      </c>
      <c r="G207" s="31" t="s">
        <v>2086</v>
      </c>
      <c r="H207" s="15">
        <v>429.0</v>
      </c>
      <c r="I207" s="15">
        <v>429.0</v>
      </c>
      <c r="J207" s="14"/>
      <c r="K207" s="15">
        <v>429.0</v>
      </c>
      <c r="L207" s="14"/>
      <c r="M207" s="14"/>
      <c r="N207" s="14"/>
      <c r="O207" s="16"/>
      <c r="P207" s="47">
        <f t="shared" si="2"/>
        <v>429</v>
      </c>
      <c r="Q207" s="28"/>
      <c r="R207" s="25" t="s">
        <v>2280</v>
      </c>
      <c r="S207" s="8" t="s">
        <v>622</v>
      </c>
      <c r="T207" s="17"/>
      <c r="U207" s="17"/>
      <c r="V207" s="17"/>
      <c r="W207" s="17"/>
      <c r="X207" s="17"/>
      <c r="Y207" s="17"/>
      <c r="Z207" s="17"/>
      <c r="AA207" s="80"/>
      <c r="AB207" s="80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</row>
    <row r="208">
      <c r="A208" s="8" t="s">
        <v>1906</v>
      </c>
      <c r="B208" s="9">
        <v>45855.0</v>
      </c>
      <c r="C208" s="13" t="s">
        <v>2180</v>
      </c>
      <c r="D208" s="73" t="s">
        <v>27</v>
      </c>
      <c r="E208" s="69" t="s">
        <v>2281</v>
      </c>
      <c r="F208" s="27" t="s">
        <v>2089</v>
      </c>
      <c r="G208" s="31" t="s">
        <v>2086</v>
      </c>
      <c r="H208" s="15">
        <v>429.0</v>
      </c>
      <c r="I208" s="15">
        <v>429.0</v>
      </c>
      <c r="J208" s="14"/>
      <c r="K208" s="15">
        <v>429.0</v>
      </c>
      <c r="L208" s="14"/>
      <c r="M208" s="14"/>
      <c r="N208" s="14"/>
      <c r="O208" s="16"/>
      <c r="P208" s="47">
        <f t="shared" si="2"/>
        <v>429</v>
      </c>
      <c r="Q208" s="28"/>
      <c r="R208" s="25" t="s">
        <v>2282</v>
      </c>
      <c r="S208" s="8" t="s">
        <v>622</v>
      </c>
      <c r="T208" s="17"/>
      <c r="U208" s="17"/>
      <c r="V208" s="17"/>
      <c r="W208" s="17"/>
      <c r="X208" s="17"/>
      <c r="Y208" s="17"/>
      <c r="Z208" s="17"/>
      <c r="AA208" s="80"/>
      <c r="AB208" s="80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</row>
    <row r="209">
      <c r="A209" s="8" t="s">
        <v>1906</v>
      </c>
      <c r="B209" s="9">
        <v>45856.0</v>
      </c>
      <c r="C209" s="13" t="s">
        <v>2028</v>
      </c>
      <c r="D209" s="73" t="s">
        <v>20</v>
      </c>
      <c r="E209" s="69" t="s">
        <v>2283</v>
      </c>
      <c r="F209" s="27" t="s">
        <v>2112</v>
      </c>
      <c r="G209" s="31" t="s">
        <v>2086</v>
      </c>
      <c r="H209" s="15">
        <v>429.0</v>
      </c>
      <c r="I209" s="15">
        <v>429.0</v>
      </c>
      <c r="J209" s="14"/>
      <c r="K209" s="15">
        <v>429.0</v>
      </c>
      <c r="L209" s="14"/>
      <c r="M209" s="14"/>
      <c r="N209" s="15">
        <f>271+150</f>
        <v>421</v>
      </c>
      <c r="O209" s="16"/>
      <c r="P209" s="47">
        <f t="shared" si="2"/>
        <v>850</v>
      </c>
      <c r="Q209" s="28"/>
      <c r="R209" s="25" t="s">
        <v>2284</v>
      </c>
      <c r="S209" s="8" t="s">
        <v>622</v>
      </c>
      <c r="T209" s="17"/>
      <c r="U209" s="17"/>
      <c r="V209" s="17"/>
      <c r="W209" s="17"/>
      <c r="X209" s="17"/>
      <c r="Y209" s="17"/>
      <c r="Z209" s="17"/>
      <c r="AA209" s="80"/>
      <c r="AB209" s="80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</row>
    <row r="210">
      <c r="A210" s="8" t="s">
        <v>1906</v>
      </c>
      <c r="B210" s="9">
        <v>45862.0</v>
      </c>
      <c r="C210" s="13" t="s">
        <v>2028</v>
      </c>
      <c r="D210" s="73" t="s">
        <v>20</v>
      </c>
      <c r="E210" s="69" t="s">
        <v>2285</v>
      </c>
      <c r="F210" s="27" t="s">
        <v>2112</v>
      </c>
      <c r="G210" s="31" t="s">
        <v>2086</v>
      </c>
      <c r="H210" s="15">
        <v>429.0</v>
      </c>
      <c r="I210" s="15">
        <v>429.0</v>
      </c>
      <c r="J210" s="14"/>
      <c r="K210" s="15">
        <v>429.0</v>
      </c>
      <c r="L210" s="14"/>
      <c r="M210" s="14"/>
      <c r="N210" s="14"/>
      <c r="O210" s="16"/>
      <c r="P210" s="47">
        <f t="shared" si="2"/>
        <v>429</v>
      </c>
      <c r="Q210" s="28"/>
      <c r="R210" s="25" t="s">
        <v>2286</v>
      </c>
      <c r="S210" s="8" t="s">
        <v>622</v>
      </c>
      <c r="T210" s="17"/>
      <c r="U210" s="17"/>
      <c r="V210" s="17"/>
      <c r="W210" s="17"/>
      <c r="X210" s="17"/>
      <c r="Y210" s="17"/>
      <c r="Z210" s="17"/>
      <c r="AA210" s="80"/>
      <c r="AB210" s="80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</row>
    <row r="211">
      <c r="A211" s="8" t="s">
        <v>1906</v>
      </c>
      <c r="B211" s="9">
        <v>45863.0</v>
      </c>
      <c r="C211" s="13" t="s">
        <v>2028</v>
      </c>
      <c r="D211" s="73" t="s">
        <v>20</v>
      </c>
      <c r="E211" s="69" t="s">
        <v>2287</v>
      </c>
      <c r="F211" s="27" t="s">
        <v>2112</v>
      </c>
      <c r="G211" s="31" t="s">
        <v>2086</v>
      </c>
      <c r="H211" s="15">
        <v>429.0</v>
      </c>
      <c r="I211" s="15">
        <v>429.0</v>
      </c>
      <c r="J211" s="14"/>
      <c r="K211" s="15">
        <v>429.0</v>
      </c>
      <c r="L211" s="14"/>
      <c r="M211" s="14"/>
      <c r="N211" s="14"/>
      <c r="O211" s="16"/>
      <c r="P211" s="47">
        <f t="shared" si="2"/>
        <v>429</v>
      </c>
      <c r="Q211" s="28"/>
      <c r="R211" s="25" t="s">
        <v>2288</v>
      </c>
      <c r="S211" s="8" t="s">
        <v>622</v>
      </c>
      <c r="T211" s="17"/>
      <c r="U211" s="17"/>
      <c r="V211" s="17"/>
      <c r="W211" s="17"/>
      <c r="X211" s="17"/>
      <c r="Y211" s="17"/>
      <c r="Z211" s="17"/>
      <c r="AA211" s="80"/>
      <c r="AB211" s="80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</row>
    <row r="212">
      <c r="A212" s="8" t="s">
        <v>1906</v>
      </c>
      <c r="B212" s="9">
        <v>45863.0</v>
      </c>
      <c r="C212" s="13" t="s">
        <v>2204</v>
      </c>
      <c r="D212" s="73" t="s">
        <v>1261</v>
      </c>
      <c r="E212" s="69" t="s">
        <v>2289</v>
      </c>
      <c r="F212" s="27" t="s">
        <v>1079</v>
      </c>
      <c r="G212" s="31" t="s">
        <v>2086</v>
      </c>
      <c r="H212" s="15">
        <v>429.0</v>
      </c>
      <c r="I212" s="15">
        <v>429.0</v>
      </c>
      <c r="J212" s="14"/>
      <c r="K212" s="15">
        <v>429.0</v>
      </c>
      <c r="L212" s="14"/>
      <c r="M212" s="14"/>
      <c r="N212" s="14"/>
      <c r="O212" s="16"/>
      <c r="P212" s="47">
        <f t="shared" si="2"/>
        <v>429</v>
      </c>
      <c r="Q212" s="28"/>
      <c r="R212" s="25" t="s">
        <v>2290</v>
      </c>
      <c r="S212" s="8" t="s">
        <v>622</v>
      </c>
      <c r="T212" s="17"/>
      <c r="U212" s="17"/>
      <c r="V212" s="17"/>
      <c r="W212" s="17"/>
      <c r="X212" s="17"/>
      <c r="Y212" s="17"/>
      <c r="Z212" s="17"/>
      <c r="AA212" s="80"/>
      <c r="AB212" s="80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</row>
    <row r="213">
      <c r="A213" s="8" t="s">
        <v>1906</v>
      </c>
      <c r="B213" s="9">
        <v>45869.0</v>
      </c>
      <c r="C213" s="13" t="s">
        <v>2028</v>
      </c>
      <c r="D213" s="73" t="s">
        <v>20</v>
      </c>
      <c r="E213" s="69" t="s">
        <v>2291</v>
      </c>
      <c r="F213" s="27" t="s">
        <v>2112</v>
      </c>
      <c r="G213" s="31" t="s">
        <v>2086</v>
      </c>
      <c r="H213" s="15">
        <v>429.0</v>
      </c>
      <c r="I213" s="15">
        <v>429.0</v>
      </c>
      <c r="J213" s="14"/>
      <c r="K213" s="15">
        <v>429.0</v>
      </c>
      <c r="L213" s="14"/>
      <c r="M213" s="14"/>
      <c r="N213" s="14"/>
      <c r="O213" s="16"/>
      <c r="P213" s="47">
        <f t="shared" si="2"/>
        <v>429</v>
      </c>
      <c r="Q213" s="28"/>
      <c r="R213" s="25" t="s">
        <v>2292</v>
      </c>
      <c r="S213" s="8" t="s">
        <v>622</v>
      </c>
      <c r="T213" s="17"/>
      <c r="U213" s="17"/>
      <c r="V213" s="17"/>
      <c r="W213" s="17"/>
      <c r="X213" s="17"/>
      <c r="Y213" s="17"/>
      <c r="Z213" s="17"/>
      <c r="AA213" s="80"/>
      <c r="AB213" s="80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</row>
    <row r="214">
      <c r="A214" s="8" t="s">
        <v>1906</v>
      </c>
      <c r="B214" s="9">
        <v>45869.0</v>
      </c>
      <c r="C214" s="13" t="s">
        <v>2293</v>
      </c>
      <c r="D214" s="73" t="s">
        <v>20</v>
      </c>
      <c r="E214" s="69" t="s">
        <v>1965</v>
      </c>
      <c r="F214" s="27" t="s">
        <v>2112</v>
      </c>
      <c r="G214" s="13" t="s">
        <v>2294</v>
      </c>
      <c r="H214" s="15">
        <v>369.0</v>
      </c>
      <c r="I214" s="14"/>
      <c r="J214" s="14"/>
      <c r="K214" s="14"/>
      <c r="L214" s="14"/>
      <c r="M214" s="14"/>
      <c r="N214" s="15">
        <v>369.0</v>
      </c>
      <c r="O214" s="16"/>
      <c r="P214" s="47">
        <f t="shared" si="2"/>
        <v>369</v>
      </c>
      <c r="Q214" s="40"/>
      <c r="R214" s="40"/>
      <c r="S214" s="91">
        <f>MONTH(B214)</f>
        <v>7</v>
      </c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</row>
    <row r="215">
      <c r="A215" s="8" t="s">
        <v>1906</v>
      </c>
      <c r="B215" s="9">
        <v>45896.0</v>
      </c>
      <c r="C215" s="13" t="s">
        <v>2180</v>
      </c>
      <c r="D215" s="73" t="s">
        <v>27</v>
      </c>
      <c r="E215" s="69" t="s">
        <v>2295</v>
      </c>
      <c r="F215" s="27" t="s">
        <v>1908</v>
      </c>
      <c r="G215" s="13" t="s">
        <v>1908</v>
      </c>
      <c r="H215" s="15">
        <v>299.0</v>
      </c>
      <c r="I215" s="15">
        <v>299.0</v>
      </c>
      <c r="J215" s="14"/>
      <c r="K215" s="15">
        <v>299.0</v>
      </c>
      <c r="L215" s="14"/>
      <c r="M215" s="14"/>
      <c r="N215" s="14"/>
      <c r="O215" s="16"/>
      <c r="P215" s="47">
        <f t="shared" si="2"/>
        <v>299</v>
      </c>
      <c r="Q215" s="40"/>
      <c r="R215" s="48" t="s">
        <v>2296</v>
      </c>
      <c r="S215" s="8" t="s">
        <v>476</v>
      </c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</row>
    <row r="216">
      <c r="A216" s="8" t="s">
        <v>1906</v>
      </c>
      <c r="B216" s="9">
        <v>45880.0</v>
      </c>
      <c r="C216" s="13" t="s">
        <v>2180</v>
      </c>
      <c r="D216" s="73" t="s">
        <v>20</v>
      </c>
      <c r="E216" s="69" t="s">
        <v>2297</v>
      </c>
      <c r="F216" s="27" t="s">
        <v>2112</v>
      </c>
      <c r="G216" s="31" t="s">
        <v>2086</v>
      </c>
      <c r="H216" s="15">
        <v>429.0</v>
      </c>
      <c r="I216" s="15">
        <v>429.0</v>
      </c>
      <c r="J216" s="14"/>
      <c r="K216" s="15">
        <v>429.0</v>
      </c>
      <c r="L216" s="14"/>
      <c r="M216" s="14"/>
      <c r="N216" s="14"/>
      <c r="O216" s="16"/>
      <c r="P216" s="47">
        <f t="shared" si="2"/>
        <v>429</v>
      </c>
      <c r="Q216" s="28"/>
      <c r="R216" s="25" t="s">
        <v>2298</v>
      </c>
      <c r="S216" s="8" t="s">
        <v>476</v>
      </c>
      <c r="T216" s="17"/>
      <c r="U216" s="17"/>
      <c r="V216" s="17"/>
      <c r="W216" s="17"/>
      <c r="X216" s="17"/>
      <c r="Y216" s="17"/>
      <c r="Z216" s="17"/>
      <c r="AA216" s="80"/>
      <c r="AB216" s="80"/>
      <c r="AC216" s="17"/>
      <c r="AD216" s="17"/>
      <c r="AE216" s="17" t="s">
        <v>2299</v>
      </c>
      <c r="AF216" s="17" t="s">
        <v>2300</v>
      </c>
      <c r="AG216" s="17"/>
      <c r="AH216" s="17" t="s">
        <v>2301</v>
      </c>
      <c r="AI216" s="17" t="s">
        <v>2302</v>
      </c>
      <c r="AJ216" s="17" t="s">
        <v>2303</v>
      </c>
      <c r="AK216" s="17" t="s">
        <v>2304</v>
      </c>
      <c r="AL216" s="93" t="s">
        <v>2305</v>
      </c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</row>
    <row r="217">
      <c r="A217" s="8" t="s">
        <v>1906</v>
      </c>
      <c r="B217" s="9">
        <v>45881.0</v>
      </c>
      <c r="C217" s="13" t="s">
        <v>2028</v>
      </c>
      <c r="D217" s="73" t="s">
        <v>20</v>
      </c>
      <c r="E217" s="69" t="s">
        <v>2306</v>
      </c>
      <c r="F217" s="27" t="s">
        <v>2112</v>
      </c>
      <c r="G217" s="31" t="s">
        <v>2086</v>
      </c>
      <c r="H217" s="15">
        <v>429.0</v>
      </c>
      <c r="I217" s="15">
        <v>429.0</v>
      </c>
      <c r="J217" s="14"/>
      <c r="K217" s="15">
        <v>429.0</v>
      </c>
      <c r="L217" s="14"/>
      <c r="M217" s="14"/>
      <c r="N217" s="14"/>
      <c r="O217" s="16"/>
      <c r="P217" s="47">
        <f t="shared" si="2"/>
        <v>429</v>
      </c>
      <c r="Q217" s="28"/>
      <c r="R217" s="25" t="s">
        <v>2307</v>
      </c>
      <c r="S217" s="8" t="s">
        <v>476</v>
      </c>
      <c r="T217" s="17"/>
      <c r="U217" s="17"/>
      <c r="V217" s="17"/>
      <c r="W217" s="17"/>
      <c r="X217" s="17"/>
      <c r="Y217" s="17"/>
      <c r="Z217" s="17"/>
      <c r="AA217" s="80"/>
      <c r="AB217" s="80"/>
      <c r="AC217" s="17"/>
      <c r="AD217" s="17"/>
      <c r="AE217" s="17" t="s">
        <v>2299</v>
      </c>
      <c r="AF217" s="17" t="s">
        <v>2300</v>
      </c>
      <c r="AG217" s="17"/>
      <c r="AH217" s="17" t="s">
        <v>2301</v>
      </c>
      <c r="AI217" s="17" t="s">
        <v>2302</v>
      </c>
      <c r="AJ217" s="17" t="s">
        <v>2303</v>
      </c>
      <c r="AK217" s="17" t="s">
        <v>2304</v>
      </c>
      <c r="AL217" s="93" t="s">
        <v>2305</v>
      </c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</row>
    <row r="218">
      <c r="A218" s="8" t="s">
        <v>1906</v>
      </c>
      <c r="B218" s="9">
        <v>45881.0</v>
      </c>
      <c r="C218" s="13" t="s">
        <v>2180</v>
      </c>
      <c r="D218" s="73" t="s">
        <v>20</v>
      </c>
      <c r="E218" s="69" t="s">
        <v>2308</v>
      </c>
      <c r="F218" s="27" t="s">
        <v>2112</v>
      </c>
      <c r="G218" s="31" t="s">
        <v>2086</v>
      </c>
      <c r="H218" s="15">
        <v>429.0</v>
      </c>
      <c r="I218" s="15">
        <v>429.0</v>
      </c>
      <c r="J218" s="14"/>
      <c r="K218" s="15">
        <v>429.0</v>
      </c>
      <c r="L218" s="14"/>
      <c r="M218" s="14"/>
      <c r="N218" s="14"/>
      <c r="O218" s="16"/>
      <c r="P218" s="47">
        <f t="shared" si="2"/>
        <v>429</v>
      </c>
      <c r="Q218" s="28"/>
      <c r="R218" s="25" t="s">
        <v>2309</v>
      </c>
      <c r="S218" s="8" t="s">
        <v>476</v>
      </c>
      <c r="T218" s="17"/>
      <c r="U218" s="17"/>
      <c r="V218" s="17"/>
      <c r="W218" s="17"/>
      <c r="X218" s="17"/>
      <c r="Y218" s="17"/>
      <c r="Z218" s="17"/>
      <c r="AA218" s="80"/>
      <c r="AB218" s="80"/>
      <c r="AC218" s="17"/>
      <c r="AD218" s="17"/>
      <c r="AE218" s="17" t="s">
        <v>2299</v>
      </c>
      <c r="AF218" s="17" t="s">
        <v>2300</v>
      </c>
      <c r="AG218" s="17"/>
      <c r="AH218" s="17" t="s">
        <v>2301</v>
      </c>
      <c r="AI218" s="17" t="s">
        <v>2302</v>
      </c>
      <c r="AJ218" s="17" t="s">
        <v>2303</v>
      </c>
      <c r="AK218" s="17" t="s">
        <v>2304</v>
      </c>
      <c r="AL218" s="93" t="s">
        <v>2305</v>
      </c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</row>
    <row r="219">
      <c r="A219" s="8" t="s">
        <v>1906</v>
      </c>
      <c r="B219" s="9">
        <v>45881.0</v>
      </c>
      <c r="C219" s="13" t="s">
        <v>2028</v>
      </c>
      <c r="D219" s="73" t="s">
        <v>1172</v>
      </c>
      <c r="E219" s="69" t="s">
        <v>2310</v>
      </c>
      <c r="F219" s="27" t="s">
        <v>1172</v>
      </c>
      <c r="G219" s="31" t="s">
        <v>2086</v>
      </c>
      <c r="H219" s="15">
        <v>429.0</v>
      </c>
      <c r="I219" s="15">
        <v>429.0</v>
      </c>
      <c r="J219" s="14"/>
      <c r="K219" s="15">
        <v>429.0</v>
      </c>
      <c r="L219" s="14"/>
      <c r="M219" s="14"/>
      <c r="N219" s="14"/>
      <c r="O219" s="16"/>
      <c r="P219" s="47">
        <f t="shared" si="2"/>
        <v>429</v>
      </c>
      <c r="Q219" s="28"/>
      <c r="R219" s="8" t="s">
        <v>2311</v>
      </c>
      <c r="S219" s="8" t="s">
        <v>476</v>
      </c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</row>
    <row r="220">
      <c r="A220" s="8" t="s">
        <v>1906</v>
      </c>
      <c r="B220" s="9">
        <v>45882.0</v>
      </c>
      <c r="C220" s="13" t="s">
        <v>2028</v>
      </c>
      <c r="D220" s="73" t="s">
        <v>1918</v>
      </c>
      <c r="E220" s="69" t="s">
        <v>2312</v>
      </c>
      <c r="F220" s="27" t="s">
        <v>1918</v>
      </c>
      <c r="G220" s="31" t="s">
        <v>2086</v>
      </c>
      <c r="H220" s="15">
        <v>429.0</v>
      </c>
      <c r="I220" s="15">
        <v>429.0</v>
      </c>
      <c r="J220" s="14"/>
      <c r="K220" s="15">
        <v>429.0</v>
      </c>
      <c r="L220" s="14"/>
      <c r="M220" s="14"/>
      <c r="N220" s="14"/>
      <c r="O220" s="16"/>
      <c r="P220" s="47">
        <f t="shared" si="2"/>
        <v>429</v>
      </c>
      <c r="Q220" s="28"/>
      <c r="R220" s="8" t="s">
        <v>2313</v>
      </c>
      <c r="S220" s="8" t="s">
        <v>476</v>
      </c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</row>
    <row r="221">
      <c r="A221" s="8" t="s">
        <v>1906</v>
      </c>
      <c r="B221" s="9">
        <v>45887.0</v>
      </c>
      <c r="C221" s="13" t="s">
        <v>2028</v>
      </c>
      <c r="D221" s="73" t="s">
        <v>1172</v>
      </c>
      <c r="E221" s="69" t="s">
        <v>2314</v>
      </c>
      <c r="F221" s="27" t="s">
        <v>1172</v>
      </c>
      <c r="G221" s="31" t="s">
        <v>2086</v>
      </c>
      <c r="H221" s="15">
        <v>429.0</v>
      </c>
      <c r="I221" s="15">
        <v>429.0</v>
      </c>
      <c r="J221" s="14"/>
      <c r="K221" s="15">
        <v>429.0</v>
      </c>
      <c r="L221" s="14"/>
      <c r="M221" s="14"/>
      <c r="N221" s="14"/>
      <c r="O221" s="16"/>
      <c r="P221" s="47">
        <f t="shared" si="2"/>
        <v>429</v>
      </c>
      <c r="Q221" s="28"/>
      <c r="R221" s="8" t="s">
        <v>2315</v>
      </c>
      <c r="S221" s="8" t="s">
        <v>476</v>
      </c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</row>
    <row r="222">
      <c r="A222" s="8" t="s">
        <v>1906</v>
      </c>
      <c r="B222" s="9">
        <v>45888.0</v>
      </c>
      <c r="C222" s="13" t="s">
        <v>2180</v>
      </c>
      <c r="D222" s="73" t="s">
        <v>20</v>
      </c>
      <c r="E222" s="69" t="s">
        <v>2316</v>
      </c>
      <c r="F222" s="27" t="s">
        <v>2112</v>
      </c>
      <c r="G222" s="31" t="s">
        <v>2086</v>
      </c>
      <c r="H222" s="15">
        <v>429.0</v>
      </c>
      <c r="I222" s="15">
        <v>429.0</v>
      </c>
      <c r="J222" s="14"/>
      <c r="K222" s="15">
        <v>429.0</v>
      </c>
      <c r="L222" s="14"/>
      <c r="M222" s="14"/>
      <c r="N222" s="14"/>
      <c r="O222" s="16"/>
      <c r="P222" s="47">
        <f t="shared" si="2"/>
        <v>429</v>
      </c>
      <c r="Q222" s="28"/>
      <c r="R222" s="25" t="s">
        <v>2317</v>
      </c>
      <c r="S222" s="8" t="s">
        <v>476</v>
      </c>
      <c r="T222" s="17"/>
      <c r="U222" s="17"/>
      <c r="V222" s="17"/>
      <c r="W222" s="17"/>
      <c r="X222" s="17"/>
      <c r="Y222" s="17"/>
      <c r="Z222" s="17"/>
      <c r="AA222" s="80"/>
      <c r="AB222" s="80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</row>
    <row r="223">
      <c r="A223" s="8" t="s">
        <v>1906</v>
      </c>
      <c r="B223" s="9">
        <v>45890.0</v>
      </c>
      <c r="C223" s="13" t="s">
        <v>2028</v>
      </c>
      <c r="D223" s="73" t="s">
        <v>20</v>
      </c>
      <c r="E223" s="69" t="s">
        <v>2318</v>
      </c>
      <c r="F223" s="27" t="s">
        <v>2112</v>
      </c>
      <c r="G223" s="31" t="s">
        <v>2086</v>
      </c>
      <c r="H223" s="15">
        <v>429.0</v>
      </c>
      <c r="I223" s="15">
        <v>429.0</v>
      </c>
      <c r="J223" s="14"/>
      <c r="K223" s="15">
        <v>429.0</v>
      </c>
      <c r="L223" s="14"/>
      <c r="M223" s="14"/>
      <c r="N223" s="14"/>
      <c r="O223" s="16"/>
      <c r="P223" s="47">
        <f t="shared" si="2"/>
        <v>429</v>
      </c>
      <c r="Q223" s="28"/>
      <c r="R223" s="25" t="s">
        <v>2319</v>
      </c>
      <c r="S223" s="8" t="s">
        <v>476</v>
      </c>
      <c r="T223" s="17"/>
      <c r="U223" s="17"/>
      <c r="V223" s="17"/>
      <c r="W223" s="17"/>
      <c r="X223" s="17"/>
      <c r="Y223" s="17"/>
      <c r="Z223" s="17"/>
      <c r="AA223" s="80"/>
      <c r="AB223" s="80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</row>
    <row r="224">
      <c r="A224" s="8" t="s">
        <v>1906</v>
      </c>
      <c r="B224" s="9">
        <v>45891.0</v>
      </c>
      <c r="C224" s="13" t="s">
        <v>2156</v>
      </c>
      <c r="D224" s="73" t="s">
        <v>20</v>
      </c>
      <c r="E224" s="69" t="s">
        <v>2320</v>
      </c>
      <c r="F224" s="27" t="s">
        <v>1939</v>
      </c>
      <c r="G224" s="13" t="s">
        <v>2024</v>
      </c>
      <c r="H224" s="15">
        <v>99.9</v>
      </c>
      <c r="I224" s="15">
        <v>99.9</v>
      </c>
      <c r="J224" s="14"/>
      <c r="K224" s="15">
        <f>I224</f>
        <v>99.9</v>
      </c>
      <c r="L224" s="14"/>
      <c r="M224" s="14"/>
      <c r="N224" s="14"/>
      <c r="O224" s="16"/>
      <c r="P224" s="47">
        <f t="shared" si="2"/>
        <v>99.9</v>
      </c>
      <c r="Q224" s="28"/>
      <c r="R224" s="8" t="s">
        <v>2321</v>
      </c>
      <c r="S224" s="8" t="s">
        <v>476</v>
      </c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</row>
    <row r="225">
      <c r="A225" s="8" t="s">
        <v>1906</v>
      </c>
      <c r="B225" s="9">
        <v>45894.0</v>
      </c>
      <c r="C225" s="13" t="s">
        <v>2180</v>
      </c>
      <c r="D225" s="73" t="s">
        <v>1172</v>
      </c>
      <c r="E225" s="69" t="s">
        <v>2322</v>
      </c>
      <c r="F225" s="27" t="s">
        <v>1172</v>
      </c>
      <c r="G225" s="31" t="s">
        <v>2086</v>
      </c>
      <c r="H225" s="15">
        <v>429.0</v>
      </c>
      <c r="I225" s="15">
        <v>429.0</v>
      </c>
      <c r="J225" s="14"/>
      <c r="K225" s="15">
        <v>429.0</v>
      </c>
      <c r="L225" s="14"/>
      <c r="M225" s="14"/>
      <c r="N225" s="14"/>
      <c r="O225" s="16"/>
      <c r="P225" s="47">
        <f t="shared" si="2"/>
        <v>429</v>
      </c>
      <c r="Q225" s="28"/>
      <c r="R225" s="8" t="s">
        <v>2323</v>
      </c>
      <c r="S225" s="8" t="s">
        <v>476</v>
      </c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</row>
    <row r="226">
      <c r="A226" s="8" t="s">
        <v>1906</v>
      </c>
      <c r="B226" s="9">
        <v>45806.0</v>
      </c>
      <c r="C226" s="13" t="s">
        <v>2324</v>
      </c>
      <c r="D226" s="73" t="s">
        <v>27</v>
      </c>
      <c r="E226" s="69" t="s">
        <v>2325</v>
      </c>
      <c r="F226" s="27" t="s">
        <v>2326</v>
      </c>
      <c r="G226" s="31" t="s">
        <v>2086</v>
      </c>
      <c r="H226" s="15">
        <v>429.0</v>
      </c>
      <c r="I226" s="15">
        <v>429.0</v>
      </c>
      <c r="J226" s="14"/>
      <c r="K226" s="15">
        <v>429.0</v>
      </c>
      <c r="L226" s="14"/>
      <c r="M226" s="14"/>
      <c r="N226" s="14"/>
      <c r="O226" s="16"/>
      <c r="P226" s="47">
        <f t="shared" si="2"/>
        <v>429</v>
      </c>
      <c r="Q226" s="28"/>
      <c r="R226" s="25" t="s">
        <v>2327</v>
      </c>
      <c r="S226" s="8" t="s">
        <v>476</v>
      </c>
      <c r="T226" s="17"/>
      <c r="U226" s="17"/>
      <c r="V226" s="17"/>
      <c r="W226" s="17"/>
      <c r="X226" s="17"/>
      <c r="Y226" s="17"/>
      <c r="Z226" s="17"/>
      <c r="AA226" s="80"/>
      <c r="AB226" s="80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</row>
    <row r="227">
      <c r="A227" s="8" t="s">
        <v>1906</v>
      </c>
      <c r="B227" s="9">
        <v>45895.0</v>
      </c>
      <c r="C227" s="13" t="s">
        <v>2028</v>
      </c>
      <c r="D227" s="73" t="s">
        <v>20</v>
      </c>
      <c r="E227" s="69" t="s">
        <v>2328</v>
      </c>
      <c r="F227" s="27" t="s">
        <v>2112</v>
      </c>
      <c r="G227" s="31" t="s">
        <v>2086</v>
      </c>
      <c r="H227" s="15">
        <v>1029.0</v>
      </c>
      <c r="I227" s="15">
        <v>429.0</v>
      </c>
      <c r="J227" s="14"/>
      <c r="K227" s="15">
        <v>429.0</v>
      </c>
      <c r="L227" s="14"/>
      <c r="M227" s="14"/>
      <c r="N227" s="14"/>
      <c r="O227" s="16"/>
      <c r="P227" s="47">
        <f t="shared" si="2"/>
        <v>429</v>
      </c>
      <c r="Q227" s="28"/>
      <c r="R227" s="25" t="s">
        <v>2329</v>
      </c>
      <c r="S227" s="8" t="s">
        <v>476</v>
      </c>
      <c r="T227" s="17"/>
      <c r="U227" s="17"/>
      <c r="V227" s="17"/>
      <c r="W227" s="17"/>
      <c r="X227" s="17"/>
      <c r="Y227" s="17"/>
      <c r="Z227" s="17"/>
      <c r="AA227" s="80"/>
      <c r="AB227" s="80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</row>
    <row r="228">
      <c r="A228" s="8" t="s">
        <v>1906</v>
      </c>
      <c r="B228" s="9">
        <v>45896.0</v>
      </c>
      <c r="C228" s="13" t="s">
        <v>2028</v>
      </c>
      <c r="D228" s="73" t="s">
        <v>20</v>
      </c>
      <c r="E228" s="69" t="s">
        <v>2330</v>
      </c>
      <c r="F228" s="27" t="s">
        <v>2112</v>
      </c>
      <c r="G228" s="31" t="s">
        <v>2086</v>
      </c>
      <c r="H228" s="15">
        <v>1029.0</v>
      </c>
      <c r="I228" s="15">
        <v>429.0</v>
      </c>
      <c r="J228" s="14"/>
      <c r="K228" s="15">
        <v>429.0</v>
      </c>
      <c r="L228" s="14"/>
      <c r="M228" s="14"/>
      <c r="N228" s="14"/>
      <c r="O228" s="16"/>
      <c r="P228" s="47">
        <f t="shared" si="2"/>
        <v>429</v>
      </c>
      <c r="Q228" s="28"/>
      <c r="R228" s="25" t="s">
        <v>2331</v>
      </c>
      <c r="S228" s="8" t="s">
        <v>476</v>
      </c>
      <c r="T228" s="17"/>
      <c r="U228" s="17"/>
      <c r="V228" s="17"/>
      <c r="W228" s="17"/>
      <c r="X228" s="17"/>
      <c r="Y228" s="17"/>
      <c r="Z228" s="17"/>
      <c r="AA228" s="80"/>
      <c r="AB228" s="80"/>
      <c r="AC228" s="17"/>
      <c r="AD228" s="17"/>
      <c r="AE228" s="17" t="s">
        <v>2299</v>
      </c>
      <c r="AF228" s="17" t="s">
        <v>2300</v>
      </c>
      <c r="AG228" s="17"/>
      <c r="AH228" s="17" t="s">
        <v>2301</v>
      </c>
      <c r="AI228" s="17" t="s">
        <v>2302</v>
      </c>
      <c r="AJ228" s="17" t="s">
        <v>2303</v>
      </c>
      <c r="AK228" s="17" t="s">
        <v>2304</v>
      </c>
      <c r="AL228" s="93" t="s">
        <v>2305</v>
      </c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</row>
    <row r="229">
      <c r="A229" s="8" t="s">
        <v>1906</v>
      </c>
      <c r="B229" s="9">
        <v>45896.0</v>
      </c>
      <c r="C229" s="13" t="s">
        <v>2028</v>
      </c>
      <c r="D229" s="73" t="s">
        <v>27</v>
      </c>
      <c r="E229" s="69" t="s">
        <v>2332</v>
      </c>
      <c r="F229" s="27" t="s">
        <v>2089</v>
      </c>
      <c r="G229" s="31" t="s">
        <v>2086</v>
      </c>
      <c r="H229" s="15">
        <v>429.0</v>
      </c>
      <c r="I229" s="15">
        <v>429.0</v>
      </c>
      <c r="J229" s="14"/>
      <c r="K229" s="15">
        <v>429.0</v>
      </c>
      <c r="L229" s="14"/>
      <c r="M229" s="14"/>
      <c r="N229" s="14"/>
      <c r="O229" s="16"/>
      <c r="P229" s="47">
        <f t="shared" si="2"/>
        <v>429</v>
      </c>
      <c r="Q229" s="28"/>
      <c r="R229" s="25" t="s">
        <v>2333</v>
      </c>
      <c r="S229" s="8" t="s">
        <v>476</v>
      </c>
      <c r="T229" s="17"/>
      <c r="U229" s="17"/>
      <c r="V229" s="17"/>
      <c r="W229" s="17"/>
      <c r="X229" s="17"/>
      <c r="Y229" s="17"/>
      <c r="Z229" s="17"/>
      <c r="AA229" s="80"/>
      <c r="AB229" s="80"/>
      <c r="AC229" s="17"/>
      <c r="AD229" s="17"/>
      <c r="AE229" s="17" t="s">
        <v>2299</v>
      </c>
      <c r="AF229" s="17" t="s">
        <v>2300</v>
      </c>
      <c r="AG229" s="17"/>
      <c r="AH229" s="17" t="s">
        <v>2301</v>
      </c>
      <c r="AI229" s="17" t="s">
        <v>2302</v>
      </c>
      <c r="AJ229" s="17" t="s">
        <v>2303</v>
      </c>
      <c r="AK229" s="17" t="s">
        <v>2304</v>
      </c>
      <c r="AL229" s="93" t="s">
        <v>2305</v>
      </c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</row>
    <row r="230">
      <c r="A230" s="8" t="s">
        <v>1906</v>
      </c>
      <c r="B230" s="9">
        <v>45896.0</v>
      </c>
      <c r="C230" s="13" t="s">
        <v>2180</v>
      </c>
      <c r="D230" s="73" t="s">
        <v>27</v>
      </c>
      <c r="E230" s="69" t="s">
        <v>2334</v>
      </c>
      <c r="F230" s="27" t="s">
        <v>2089</v>
      </c>
      <c r="G230" s="31" t="s">
        <v>2086</v>
      </c>
      <c r="H230" s="15">
        <v>429.0</v>
      </c>
      <c r="I230" s="15">
        <v>429.0</v>
      </c>
      <c r="J230" s="14"/>
      <c r="K230" s="15">
        <v>429.0</v>
      </c>
      <c r="L230" s="14"/>
      <c r="M230" s="14"/>
      <c r="N230" s="14"/>
      <c r="O230" s="16"/>
      <c r="P230" s="47">
        <f t="shared" si="2"/>
        <v>429</v>
      </c>
      <c r="Q230" s="28"/>
      <c r="R230" s="25" t="s">
        <v>2335</v>
      </c>
      <c r="S230" s="8" t="s">
        <v>476</v>
      </c>
      <c r="T230" s="17"/>
      <c r="U230" s="28"/>
      <c r="V230" s="17"/>
      <c r="W230" s="17"/>
      <c r="X230" s="17"/>
      <c r="Y230" s="28"/>
      <c r="Z230" s="28"/>
      <c r="AA230" s="80"/>
      <c r="AB230" s="80"/>
      <c r="AC230" s="28"/>
      <c r="AD230" s="28"/>
      <c r="AE230" s="28"/>
      <c r="AF230" s="28"/>
      <c r="AG230" s="28"/>
      <c r="AH230" s="28"/>
      <c r="AI230" s="28"/>
      <c r="AJ230" s="28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</row>
    <row r="231">
      <c r="A231" s="8" t="s">
        <v>1906</v>
      </c>
      <c r="B231" s="9">
        <v>45897.0</v>
      </c>
      <c r="C231" s="13" t="s">
        <v>2028</v>
      </c>
      <c r="D231" s="73" t="s">
        <v>20</v>
      </c>
      <c r="E231" s="69" t="s">
        <v>2336</v>
      </c>
      <c r="F231" s="27" t="s">
        <v>2112</v>
      </c>
      <c r="G231" s="31" t="s">
        <v>2086</v>
      </c>
      <c r="H231" s="15">
        <v>429.0</v>
      </c>
      <c r="I231" s="15">
        <v>429.0</v>
      </c>
      <c r="J231" s="14"/>
      <c r="K231" s="15">
        <v>429.0</v>
      </c>
      <c r="L231" s="14"/>
      <c r="M231" s="14"/>
      <c r="N231" s="15">
        <v>150.0</v>
      </c>
      <c r="O231" s="16"/>
      <c r="P231" s="47">
        <f t="shared" si="2"/>
        <v>579</v>
      </c>
      <c r="Q231" s="28"/>
      <c r="R231" s="25" t="s">
        <v>2337</v>
      </c>
      <c r="S231" s="8" t="s">
        <v>476</v>
      </c>
      <c r="T231" s="17"/>
      <c r="U231" s="17"/>
      <c r="V231" s="17"/>
      <c r="W231" s="17"/>
      <c r="X231" s="17"/>
      <c r="Y231" s="17"/>
      <c r="Z231" s="17"/>
      <c r="AA231" s="80"/>
      <c r="AB231" s="80"/>
      <c r="AC231" s="17"/>
      <c r="AD231" s="17"/>
      <c r="AE231" s="17" t="s">
        <v>2299</v>
      </c>
      <c r="AF231" s="17" t="s">
        <v>2300</v>
      </c>
      <c r="AG231" s="17"/>
      <c r="AH231" s="17" t="s">
        <v>2301</v>
      </c>
      <c r="AI231" s="17" t="s">
        <v>2302</v>
      </c>
      <c r="AJ231" s="17" t="s">
        <v>2303</v>
      </c>
      <c r="AK231" s="17" t="s">
        <v>2304</v>
      </c>
      <c r="AL231" s="93" t="s">
        <v>2305</v>
      </c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</row>
    <row r="232">
      <c r="A232" s="8" t="s">
        <v>1906</v>
      </c>
      <c r="B232" s="9">
        <v>45899.0</v>
      </c>
      <c r="C232" s="13" t="s">
        <v>2028</v>
      </c>
      <c r="D232" s="73" t="s">
        <v>20</v>
      </c>
      <c r="E232" s="69" t="s">
        <v>2338</v>
      </c>
      <c r="F232" s="27" t="s">
        <v>2112</v>
      </c>
      <c r="G232" s="31" t="s">
        <v>2086</v>
      </c>
      <c r="H232" s="15">
        <v>300.0</v>
      </c>
      <c r="I232" s="15">
        <v>300.0</v>
      </c>
      <c r="J232" s="14"/>
      <c r="K232" s="15">
        <v>429.0</v>
      </c>
      <c r="L232" s="14"/>
      <c r="M232" s="14"/>
      <c r="N232" s="14"/>
      <c r="O232" s="16"/>
      <c r="P232" s="47">
        <f t="shared" si="2"/>
        <v>429</v>
      </c>
      <c r="Q232" s="28"/>
      <c r="R232" s="25" t="s">
        <v>2339</v>
      </c>
      <c r="S232" s="8" t="s">
        <v>476</v>
      </c>
      <c r="T232" s="17"/>
      <c r="U232" s="17"/>
      <c r="V232" s="17"/>
      <c r="W232" s="17"/>
      <c r="X232" s="17"/>
      <c r="Y232" s="17"/>
      <c r="Z232" s="17"/>
      <c r="AA232" s="80"/>
      <c r="AB232" s="80"/>
      <c r="AC232" s="17"/>
      <c r="AD232" s="17"/>
      <c r="AE232" s="17" t="s">
        <v>2299</v>
      </c>
      <c r="AF232" s="17" t="s">
        <v>2300</v>
      </c>
      <c r="AG232" s="17"/>
      <c r="AH232" s="17" t="s">
        <v>2301</v>
      </c>
      <c r="AI232" s="17" t="s">
        <v>2302</v>
      </c>
      <c r="AJ232" s="17" t="s">
        <v>2303</v>
      </c>
      <c r="AK232" s="17" t="s">
        <v>2304</v>
      </c>
      <c r="AL232" s="93" t="s">
        <v>2305</v>
      </c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</row>
    <row r="233">
      <c r="A233" s="8" t="s">
        <v>1906</v>
      </c>
      <c r="B233" s="9">
        <v>45901.0</v>
      </c>
      <c r="C233" s="13" t="s">
        <v>2028</v>
      </c>
      <c r="D233" s="73" t="s">
        <v>20</v>
      </c>
      <c r="E233" s="69" t="s">
        <v>2340</v>
      </c>
      <c r="F233" s="27" t="s">
        <v>2112</v>
      </c>
      <c r="G233" s="31" t="s">
        <v>2086</v>
      </c>
      <c r="H233" s="15">
        <v>429.0</v>
      </c>
      <c r="I233" s="15">
        <v>429.0</v>
      </c>
      <c r="J233" s="14"/>
      <c r="K233" s="15">
        <v>429.0</v>
      </c>
      <c r="L233" s="14"/>
      <c r="M233" s="14"/>
      <c r="N233" s="14"/>
      <c r="O233" s="16"/>
      <c r="P233" s="47">
        <f t="shared" si="2"/>
        <v>429</v>
      </c>
      <c r="Q233" s="28"/>
      <c r="R233" s="25" t="s">
        <v>2341</v>
      </c>
      <c r="S233" s="8" t="s">
        <v>379</v>
      </c>
      <c r="T233" s="17"/>
      <c r="U233" s="17"/>
      <c r="V233" s="17"/>
      <c r="W233" s="17"/>
      <c r="X233" s="17"/>
      <c r="Y233" s="17"/>
      <c r="Z233" s="17"/>
      <c r="AA233" s="80"/>
      <c r="AB233" s="80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</row>
    <row r="234">
      <c r="A234" s="8" t="s">
        <v>1906</v>
      </c>
      <c r="B234" s="9">
        <v>45901.0</v>
      </c>
      <c r="C234" s="13" t="s">
        <v>2028</v>
      </c>
      <c r="D234" s="73" t="s">
        <v>27</v>
      </c>
      <c r="E234" s="69" t="s">
        <v>2342</v>
      </c>
      <c r="F234" s="27" t="s">
        <v>2089</v>
      </c>
      <c r="G234" s="31" t="s">
        <v>2086</v>
      </c>
      <c r="H234" s="15">
        <v>429.0</v>
      </c>
      <c r="I234" s="15">
        <v>429.0</v>
      </c>
      <c r="J234" s="14"/>
      <c r="K234" s="15">
        <v>429.0</v>
      </c>
      <c r="L234" s="14"/>
      <c r="M234" s="14"/>
      <c r="N234" s="14"/>
      <c r="O234" s="16"/>
      <c r="P234" s="47">
        <f t="shared" si="2"/>
        <v>429</v>
      </c>
      <c r="Q234" s="28"/>
      <c r="R234" s="25" t="s">
        <v>2343</v>
      </c>
      <c r="S234" s="8" t="s">
        <v>379</v>
      </c>
      <c r="T234" s="17"/>
      <c r="U234" s="17"/>
      <c r="V234" s="17"/>
      <c r="W234" s="17"/>
      <c r="X234" s="17"/>
      <c r="Y234" s="17"/>
      <c r="Z234" s="17"/>
      <c r="AA234" s="80"/>
      <c r="AB234" s="80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</row>
    <row r="235">
      <c r="A235" s="8" t="s">
        <v>1906</v>
      </c>
      <c r="B235" s="9">
        <v>45903.0</v>
      </c>
      <c r="C235" s="13" t="s">
        <v>2028</v>
      </c>
      <c r="D235" s="73" t="s">
        <v>27</v>
      </c>
      <c r="E235" s="69" t="s">
        <v>2344</v>
      </c>
      <c r="F235" s="27" t="s">
        <v>2089</v>
      </c>
      <c r="G235" s="31" t="s">
        <v>2086</v>
      </c>
      <c r="H235" s="15">
        <v>429.0</v>
      </c>
      <c r="I235" s="15">
        <v>429.0</v>
      </c>
      <c r="J235" s="14"/>
      <c r="K235" s="15">
        <v>429.0</v>
      </c>
      <c r="L235" s="14"/>
      <c r="M235" s="14"/>
      <c r="N235" s="14"/>
      <c r="O235" s="16"/>
      <c r="P235" s="47">
        <f t="shared" si="2"/>
        <v>429</v>
      </c>
      <c r="Q235" s="28"/>
      <c r="R235" s="25" t="s">
        <v>2345</v>
      </c>
      <c r="S235" s="8" t="s">
        <v>379</v>
      </c>
      <c r="T235" s="17"/>
      <c r="U235" s="17"/>
      <c r="V235" s="17"/>
      <c r="W235" s="17"/>
      <c r="X235" s="17"/>
      <c r="Y235" s="17"/>
      <c r="Z235" s="17"/>
      <c r="AA235" s="80"/>
      <c r="AB235" s="80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</row>
    <row r="236">
      <c r="A236" s="8" t="s">
        <v>1906</v>
      </c>
      <c r="B236" s="9">
        <v>45904.0</v>
      </c>
      <c r="C236" s="13" t="s">
        <v>2028</v>
      </c>
      <c r="D236" s="73" t="s">
        <v>20</v>
      </c>
      <c r="E236" s="69" t="s">
        <v>2346</v>
      </c>
      <c r="F236" s="27" t="s">
        <v>2112</v>
      </c>
      <c r="G236" s="31" t="s">
        <v>2086</v>
      </c>
      <c r="H236" s="14"/>
      <c r="I236" s="15">
        <v>429.0</v>
      </c>
      <c r="J236" s="14"/>
      <c r="K236" s="15">
        <v>429.0</v>
      </c>
      <c r="L236" s="14"/>
      <c r="M236" s="14"/>
      <c r="N236" s="14"/>
      <c r="O236" s="16"/>
      <c r="P236" s="47">
        <f t="shared" si="2"/>
        <v>429</v>
      </c>
      <c r="Q236" s="28"/>
      <c r="R236" s="25" t="s">
        <v>2347</v>
      </c>
      <c r="S236" s="8" t="s">
        <v>379</v>
      </c>
      <c r="T236" s="17"/>
      <c r="U236" s="17"/>
      <c r="V236" s="17"/>
      <c r="W236" s="17"/>
      <c r="X236" s="17"/>
      <c r="Y236" s="17"/>
      <c r="Z236" s="17"/>
      <c r="AA236" s="80"/>
      <c r="AB236" s="80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</row>
    <row r="237">
      <c r="A237" s="8" t="s">
        <v>1906</v>
      </c>
      <c r="B237" s="9">
        <v>45908.0</v>
      </c>
      <c r="C237" s="13" t="s">
        <v>2293</v>
      </c>
      <c r="D237" s="73" t="s">
        <v>20</v>
      </c>
      <c r="E237" s="69" t="s">
        <v>2285</v>
      </c>
      <c r="F237" s="27" t="s">
        <v>2112</v>
      </c>
      <c r="G237" s="31" t="s">
        <v>1272</v>
      </c>
      <c r="H237" s="15">
        <v>1029.0</v>
      </c>
      <c r="I237" s="14"/>
      <c r="J237" s="14"/>
      <c r="K237" s="14"/>
      <c r="L237" s="14"/>
      <c r="M237" s="14"/>
      <c r="N237" s="14"/>
      <c r="O237" s="16"/>
      <c r="P237" s="47">
        <f t="shared" si="2"/>
        <v>0</v>
      </c>
      <c r="Q237" s="28"/>
      <c r="R237" s="25" t="s">
        <v>2286</v>
      </c>
      <c r="S237" s="8" t="s">
        <v>379</v>
      </c>
      <c r="T237" s="17"/>
      <c r="U237" s="17"/>
      <c r="V237" s="17"/>
      <c r="W237" s="17"/>
      <c r="X237" s="17"/>
      <c r="Y237" s="17"/>
      <c r="Z237" s="17"/>
      <c r="AA237" s="80"/>
      <c r="AB237" s="80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</row>
    <row r="238">
      <c r="A238" s="8" t="s">
        <v>1906</v>
      </c>
      <c r="B238" s="9">
        <v>45910.0</v>
      </c>
      <c r="C238" s="13" t="s">
        <v>2324</v>
      </c>
      <c r="D238" s="73" t="s">
        <v>20</v>
      </c>
      <c r="E238" s="69" t="s">
        <v>2348</v>
      </c>
      <c r="F238" s="27" t="s">
        <v>2112</v>
      </c>
      <c r="G238" s="31" t="s">
        <v>2086</v>
      </c>
      <c r="H238" s="15">
        <v>410.0</v>
      </c>
      <c r="I238" s="15">
        <v>410.0</v>
      </c>
      <c r="J238" s="14"/>
      <c r="K238" s="15">
        <v>410.0</v>
      </c>
      <c r="L238" s="14"/>
      <c r="M238" s="14"/>
      <c r="N238" s="14"/>
      <c r="O238" s="16"/>
      <c r="P238" s="47">
        <f t="shared" si="2"/>
        <v>410</v>
      </c>
      <c r="Q238" s="31" t="s">
        <v>2349</v>
      </c>
      <c r="R238" s="25" t="s">
        <v>2350</v>
      </c>
      <c r="S238" s="8" t="s">
        <v>379</v>
      </c>
      <c r="T238" s="17"/>
      <c r="U238" s="17"/>
      <c r="V238" s="17"/>
      <c r="W238" s="17"/>
      <c r="X238" s="17"/>
      <c r="Y238" s="17"/>
      <c r="Z238" s="17"/>
      <c r="AA238" s="80"/>
      <c r="AB238" s="80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</row>
    <row r="239">
      <c r="A239" s="8" t="s">
        <v>1906</v>
      </c>
      <c r="B239" s="9">
        <v>45607.0</v>
      </c>
      <c r="C239" s="13" t="s">
        <v>2324</v>
      </c>
      <c r="D239" s="73" t="s">
        <v>20</v>
      </c>
      <c r="E239" s="94" t="s">
        <v>2351</v>
      </c>
      <c r="F239" s="27" t="s">
        <v>2112</v>
      </c>
      <c r="G239" s="85" t="s">
        <v>1908</v>
      </c>
      <c r="H239" s="86">
        <v>299.0</v>
      </c>
      <c r="I239" s="86">
        <v>299.0</v>
      </c>
      <c r="J239" s="14"/>
      <c r="K239" s="86">
        <f t="shared" ref="K239:K240" si="17">I239</f>
        <v>299</v>
      </c>
      <c r="L239" s="14"/>
      <c r="M239" s="14"/>
      <c r="N239" s="14"/>
      <c r="O239" s="16"/>
      <c r="P239" s="47">
        <f t="shared" si="2"/>
        <v>299</v>
      </c>
      <c r="Q239" s="28"/>
      <c r="R239" s="25" t="s">
        <v>2352</v>
      </c>
      <c r="S239" s="24">
        <f>MONTH(B239)</f>
        <v>11</v>
      </c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</row>
    <row r="240">
      <c r="A240" s="8" t="s">
        <v>1906</v>
      </c>
      <c r="B240" s="9">
        <v>45709.0</v>
      </c>
      <c r="C240" s="13" t="s">
        <v>2324</v>
      </c>
      <c r="D240" s="73" t="s">
        <v>20</v>
      </c>
      <c r="E240" s="69" t="s">
        <v>2353</v>
      </c>
      <c r="F240" s="27" t="s">
        <v>2112</v>
      </c>
      <c r="G240" s="13" t="s">
        <v>1908</v>
      </c>
      <c r="H240" s="15">
        <v>299.0</v>
      </c>
      <c r="I240" s="15">
        <v>299.0</v>
      </c>
      <c r="J240" s="14"/>
      <c r="K240" s="15">
        <f t="shared" si="17"/>
        <v>299</v>
      </c>
      <c r="L240" s="14"/>
      <c r="M240" s="14"/>
      <c r="N240" s="14"/>
      <c r="O240" s="16"/>
      <c r="P240" s="47">
        <f t="shared" si="2"/>
        <v>299</v>
      </c>
      <c r="Q240" s="28"/>
      <c r="R240" s="8" t="s">
        <v>2354</v>
      </c>
      <c r="S240" s="8" t="s">
        <v>550</v>
      </c>
      <c r="T240" s="51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</row>
    <row r="241">
      <c r="A241" s="8" t="s">
        <v>1906</v>
      </c>
      <c r="B241" s="9">
        <v>45912.0</v>
      </c>
      <c r="C241" s="13" t="s">
        <v>2028</v>
      </c>
      <c r="D241" s="73" t="s">
        <v>20</v>
      </c>
      <c r="E241" s="69" t="s">
        <v>2355</v>
      </c>
      <c r="F241" s="27" t="s">
        <v>2112</v>
      </c>
      <c r="G241" s="31" t="s">
        <v>2086</v>
      </c>
      <c r="H241" s="15">
        <v>429.0</v>
      </c>
      <c r="I241" s="15">
        <v>429.0</v>
      </c>
      <c r="J241" s="14"/>
      <c r="K241" s="15">
        <v>429.0</v>
      </c>
      <c r="L241" s="14"/>
      <c r="M241" s="14"/>
      <c r="N241" s="14"/>
      <c r="O241" s="16"/>
      <c r="P241" s="47">
        <f t="shared" si="2"/>
        <v>429</v>
      </c>
      <c r="Q241" s="28"/>
      <c r="R241" s="25" t="s">
        <v>2356</v>
      </c>
      <c r="S241" s="8" t="s">
        <v>379</v>
      </c>
      <c r="T241" s="17"/>
      <c r="U241" s="17"/>
      <c r="V241" s="17"/>
      <c r="W241" s="17"/>
      <c r="X241" s="17"/>
      <c r="Y241" s="17"/>
      <c r="Z241" s="17"/>
      <c r="AA241" s="80"/>
      <c r="AB241" s="80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</row>
    <row r="242">
      <c r="A242" s="8" t="s">
        <v>1906</v>
      </c>
      <c r="B242" s="9">
        <v>45915.0</v>
      </c>
      <c r="C242" s="13" t="s">
        <v>2028</v>
      </c>
      <c r="D242" s="73" t="s">
        <v>1079</v>
      </c>
      <c r="E242" s="69" t="s">
        <v>2357</v>
      </c>
      <c r="F242" s="27" t="s">
        <v>1079</v>
      </c>
      <c r="G242" s="31" t="s">
        <v>2086</v>
      </c>
      <c r="H242" s="15">
        <v>429.0</v>
      </c>
      <c r="I242" s="15">
        <v>429.0</v>
      </c>
      <c r="J242" s="14"/>
      <c r="K242" s="15">
        <v>429.0</v>
      </c>
      <c r="L242" s="14"/>
      <c r="M242" s="14"/>
      <c r="N242" s="14"/>
      <c r="O242" s="16"/>
      <c r="P242" s="47">
        <f t="shared" si="2"/>
        <v>429</v>
      </c>
      <c r="Q242" s="28"/>
      <c r="R242" s="25" t="s">
        <v>2358</v>
      </c>
      <c r="S242" s="8" t="s">
        <v>379</v>
      </c>
      <c r="T242" s="17"/>
      <c r="U242" s="17"/>
      <c r="V242" s="17"/>
      <c r="W242" s="17"/>
      <c r="X242" s="17"/>
      <c r="Y242" s="17"/>
      <c r="Z242" s="17"/>
      <c r="AA242" s="80"/>
      <c r="AB242" s="80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</row>
    <row r="243">
      <c r="A243" s="8" t="s">
        <v>1906</v>
      </c>
      <c r="B243" s="9">
        <v>45917.0</v>
      </c>
      <c r="C243" s="13" t="s">
        <v>2028</v>
      </c>
      <c r="D243" s="73" t="s">
        <v>20</v>
      </c>
      <c r="E243" s="69" t="s">
        <v>2359</v>
      </c>
      <c r="F243" s="27" t="s">
        <v>2112</v>
      </c>
      <c r="G243" s="31" t="s">
        <v>2086</v>
      </c>
      <c r="H243" s="15">
        <f>429+429</f>
        <v>858</v>
      </c>
      <c r="I243" s="15">
        <v>429.0</v>
      </c>
      <c r="J243" s="14"/>
      <c r="K243" s="15">
        <v>429.0</v>
      </c>
      <c r="L243" s="14"/>
      <c r="M243" s="14"/>
      <c r="N243" s="15">
        <v>429.0</v>
      </c>
      <c r="O243" s="16"/>
      <c r="P243" s="47">
        <f t="shared" si="2"/>
        <v>858</v>
      </c>
      <c r="Q243" s="64" t="s">
        <v>2360</v>
      </c>
      <c r="R243" s="25" t="s">
        <v>2361</v>
      </c>
      <c r="S243" s="8" t="s">
        <v>379</v>
      </c>
      <c r="T243" s="17"/>
      <c r="U243" s="17"/>
      <c r="V243" s="17"/>
      <c r="W243" s="17"/>
      <c r="X243" s="17"/>
      <c r="Y243" s="17"/>
      <c r="Z243" s="17"/>
      <c r="AA243" s="80"/>
      <c r="AB243" s="80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</row>
    <row r="244">
      <c r="A244" s="8" t="s">
        <v>1906</v>
      </c>
      <c r="B244" s="9">
        <v>45918.0</v>
      </c>
      <c r="C244" s="13" t="s">
        <v>2028</v>
      </c>
      <c r="D244" s="73" t="s">
        <v>20</v>
      </c>
      <c r="E244" s="69" t="s">
        <v>2362</v>
      </c>
      <c r="F244" s="27" t="s">
        <v>2112</v>
      </c>
      <c r="G244" s="31" t="s">
        <v>2086</v>
      </c>
      <c r="H244" s="15">
        <v>429.0</v>
      </c>
      <c r="I244" s="15">
        <v>429.0</v>
      </c>
      <c r="J244" s="14"/>
      <c r="K244" s="15">
        <v>429.0</v>
      </c>
      <c r="L244" s="14"/>
      <c r="M244" s="14"/>
      <c r="N244" s="14"/>
      <c r="O244" s="16"/>
      <c r="P244" s="47">
        <f t="shared" si="2"/>
        <v>429</v>
      </c>
      <c r="Q244" s="28"/>
      <c r="R244" s="25" t="s">
        <v>2363</v>
      </c>
      <c r="S244" s="8" t="s">
        <v>379</v>
      </c>
      <c r="T244" s="17"/>
      <c r="U244" s="17"/>
      <c r="V244" s="17"/>
      <c r="W244" s="17"/>
      <c r="X244" s="17"/>
      <c r="Y244" s="17"/>
      <c r="Z244" s="17"/>
      <c r="AA244" s="80"/>
      <c r="AB244" s="80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</row>
    <row r="245">
      <c r="A245" s="8" t="s">
        <v>1906</v>
      </c>
      <c r="B245" s="9">
        <v>45918.0</v>
      </c>
      <c r="C245" s="13" t="s">
        <v>2180</v>
      </c>
      <c r="D245" s="73" t="s">
        <v>20</v>
      </c>
      <c r="E245" s="69" t="s">
        <v>2364</v>
      </c>
      <c r="F245" s="27" t="s">
        <v>2112</v>
      </c>
      <c r="G245" s="31" t="s">
        <v>2086</v>
      </c>
      <c r="H245" s="15">
        <v>429.0</v>
      </c>
      <c r="I245" s="15">
        <v>429.0</v>
      </c>
      <c r="J245" s="14"/>
      <c r="K245" s="15">
        <v>429.0</v>
      </c>
      <c r="L245" s="14"/>
      <c r="M245" s="14"/>
      <c r="N245" s="14"/>
      <c r="O245" s="16"/>
      <c r="P245" s="47">
        <f t="shared" si="2"/>
        <v>429</v>
      </c>
      <c r="Q245" s="28"/>
      <c r="R245" s="25" t="s">
        <v>2365</v>
      </c>
      <c r="S245" s="8" t="s">
        <v>379</v>
      </c>
      <c r="T245" s="17"/>
      <c r="U245" s="17"/>
      <c r="V245" s="17"/>
      <c r="W245" s="17"/>
      <c r="X245" s="17"/>
      <c r="Y245" s="17"/>
      <c r="Z245" s="17"/>
      <c r="AA245" s="80"/>
      <c r="AB245" s="80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</row>
    <row r="246">
      <c r="A246" s="8" t="s">
        <v>1906</v>
      </c>
      <c r="B246" s="9">
        <v>45919.0</v>
      </c>
      <c r="C246" s="13" t="s">
        <v>2091</v>
      </c>
      <c r="D246" s="73" t="s">
        <v>20</v>
      </c>
      <c r="E246" s="69" t="s">
        <v>2366</v>
      </c>
      <c r="F246" s="27" t="s">
        <v>2112</v>
      </c>
      <c r="G246" s="31" t="s">
        <v>2086</v>
      </c>
      <c r="H246" s="15">
        <v>429.0</v>
      </c>
      <c r="I246" s="15">
        <v>429.0</v>
      </c>
      <c r="J246" s="14"/>
      <c r="K246" s="15">
        <v>429.0</v>
      </c>
      <c r="L246" s="14"/>
      <c r="M246" s="14"/>
      <c r="N246" s="14"/>
      <c r="O246" s="16"/>
      <c r="P246" s="47">
        <f t="shared" si="2"/>
        <v>429</v>
      </c>
      <c r="Q246" s="28"/>
      <c r="R246" s="25" t="s">
        <v>2367</v>
      </c>
      <c r="S246" s="8" t="s">
        <v>379</v>
      </c>
      <c r="T246" s="17"/>
      <c r="U246" s="17"/>
      <c r="V246" s="17"/>
      <c r="W246" s="17"/>
      <c r="X246" s="17"/>
      <c r="Y246" s="17"/>
      <c r="Z246" s="17"/>
      <c r="AA246" s="80"/>
      <c r="AB246" s="80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</row>
    <row r="247">
      <c r="A247" s="8" t="s">
        <v>1906</v>
      </c>
      <c r="B247" s="9">
        <v>45919.0</v>
      </c>
      <c r="C247" s="13" t="s">
        <v>2028</v>
      </c>
      <c r="D247" s="73" t="s">
        <v>1172</v>
      </c>
      <c r="E247" s="69" t="s">
        <v>2368</v>
      </c>
      <c r="F247" s="27" t="s">
        <v>1172</v>
      </c>
      <c r="G247" s="31" t="s">
        <v>2086</v>
      </c>
      <c r="H247" s="15">
        <v>429.0</v>
      </c>
      <c r="I247" s="15">
        <v>429.0</v>
      </c>
      <c r="J247" s="14"/>
      <c r="K247" s="15">
        <v>429.0</v>
      </c>
      <c r="L247" s="14"/>
      <c r="M247" s="14"/>
      <c r="N247" s="14"/>
      <c r="O247" s="16"/>
      <c r="P247" s="47">
        <f t="shared" si="2"/>
        <v>429</v>
      </c>
      <c r="Q247" s="28"/>
      <c r="R247" s="8" t="s">
        <v>2369</v>
      </c>
      <c r="S247" s="8" t="s">
        <v>379</v>
      </c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</row>
    <row r="248">
      <c r="A248" s="8" t="s">
        <v>1906</v>
      </c>
      <c r="B248" s="9">
        <v>45919.0</v>
      </c>
      <c r="C248" s="13" t="s">
        <v>2028</v>
      </c>
      <c r="D248" s="73" t="s">
        <v>1172</v>
      </c>
      <c r="E248" s="69" t="s">
        <v>2370</v>
      </c>
      <c r="F248" s="27" t="s">
        <v>1172</v>
      </c>
      <c r="G248" s="31" t="s">
        <v>2086</v>
      </c>
      <c r="H248" s="15">
        <v>429.0</v>
      </c>
      <c r="I248" s="15">
        <v>429.0</v>
      </c>
      <c r="J248" s="14"/>
      <c r="K248" s="15">
        <v>429.0</v>
      </c>
      <c r="L248" s="14"/>
      <c r="M248" s="14"/>
      <c r="N248" s="14"/>
      <c r="O248" s="16"/>
      <c r="P248" s="47">
        <f t="shared" si="2"/>
        <v>429</v>
      </c>
      <c r="Q248" s="28"/>
      <c r="R248" s="8" t="s">
        <v>2371</v>
      </c>
      <c r="S248" s="8" t="s">
        <v>379</v>
      </c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</row>
    <row r="249">
      <c r="A249" s="8" t="s">
        <v>1906</v>
      </c>
      <c r="B249" s="9">
        <v>45922.0</v>
      </c>
      <c r="C249" s="13" t="s">
        <v>2028</v>
      </c>
      <c r="D249" s="73" t="s">
        <v>20</v>
      </c>
      <c r="E249" s="69" t="s">
        <v>2372</v>
      </c>
      <c r="F249" s="27" t="s">
        <v>2112</v>
      </c>
      <c r="G249" s="31" t="s">
        <v>2086</v>
      </c>
      <c r="H249" s="15">
        <v>429.0</v>
      </c>
      <c r="I249" s="15">
        <v>429.0</v>
      </c>
      <c r="J249" s="14"/>
      <c r="K249" s="15">
        <v>429.0</v>
      </c>
      <c r="L249" s="14"/>
      <c r="M249" s="14"/>
      <c r="N249" s="14"/>
      <c r="O249" s="16"/>
      <c r="P249" s="47">
        <f t="shared" si="2"/>
        <v>429</v>
      </c>
      <c r="Q249" s="28"/>
      <c r="R249" s="25" t="s">
        <v>2373</v>
      </c>
      <c r="S249" s="8" t="s">
        <v>379</v>
      </c>
      <c r="T249" s="17"/>
      <c r="U249" s="17"/>
      <c r="V249" s="17"/>
      <c r="W249" s="17"/>
      <c r="X249" s="17"/>
      <c r="Y249" s="17"/>
      <c r="Z249" s="17"/>
      <c r="AA249" s="80"/>
      <c r="AB249" s="80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</row>
    <row r="250">
      <c r="A250" s="8" t="s">
        <v>1906</v>
      </c>
      <c r="B250" s="9">
        <v>45922.0</v>
      </c>
      <c r="C250" s="13" t="s">
        <v>2091</v>
      </c>
      <c r="D250" s="73" t="s">
        <v>20</v>
      </c>
      <c r="E250" s="69" t="s">
        <v>2374</v>
      </c>
      <c r="F250" s="27" t="s">
        <v>2112</v>
      </c>
      <c r="G250" s="31" t="s">
        <v>2086</v>
      </c>
      <c r="H250" s="15">
        <v>429.0</v>
      </c>
      <c r="I250" s="15">
        <v>429.0</v>
      </c>
      <c r="J250" s="14"/>
      <c r="K250" s="15">
        <v>429.0</v>
      </c>
      <c r="L250" s="14"/>
      <c r="M250" s="14"/>
      <c r="N250" s="14"/>
      <c r="O250" s="16"/>
      <c r="P250" s="47">
        <f t="shared" si="2"/>
        <v>429</v>
      </c>
      <c r="Q250" s="28"/>
      <c r="R250" s="25" t="s">
        <v>2375</v>
      </c>
      <c r="S250" s="8" t="s">
        <v>379</v>
      </c>
      <c r="T250" s="17"/>
      <c r="U250" s="17"/>
      <c r="V250" s="17"/>
      <c r="W250" s="17"/>
      <c r="X250" s="17"/>
      <c r="Y250" s="17"/>
      <c r="Z250" s="17"/>
      <c r="AA250" s="80"/>
      <c r="AB250" s="80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</row>
    <row r="251">
      <c r="A251" s="8" t="s">
        <v>1906</v>
      </c>
      <c r="B251" s="9">
        <v>45922.0</v>
      </c>
      <c r="C251" s="13" t="s">
        <v>2028</v>
      </c>
      <c r="D251" s="73" t="s">
        <v>20</v>
      </c>
      <c r="E251" s="69" t="s">
        <v>2376</v>
      </c>
      <c r="F251" s="27" t="s">
        <v>2112</v>
      </c>
      <c r="G251" s="31" t="s">
        <v>2086</v>
      </c>
      <c r="H251" s="14"/>
      <c r="I251" s="15">
        <v>429.0</v>
      </c>
      <c r="J251" s="14"/>
      <c r="K251" s="15">
        <v>429.0</v>
      </c>
      <c r="L251" s="14"/>
      <c r="M251" s="14"/>
      <c r="N251" s="14"/>
      <c r="O251" s="16"/>
      <c r="P251" s="47">
        <f t="shared" si="2"/>
        <v>429</v>
      </c>
      <c r="Q251" s="28"/>
      <c r="R251" s="25" t="s">
        <v>2377</v>
      </c>
      <c r="S251" s="8" t="s">
        <v>379</v>
      </c>
      <c r="T251" s="17"/>
      <c r="U251" s="17"/>
      <c r="V251" s="17"/>
      <c r="W251" s="17"/>
      <c r="X251" s="17"/>
      <c r="Y251" s="17"/>
      <c r="Z251" s="17"/>
      <c r="AA251" s="80"/>
      <c r="AB251" s="80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</row>
    <row r="252">
      <c r="A252" s="8" t="s">
        <v>1906</v>
      </c>
      <c r="B252" s="9">
        <v>45922.0</v>
      </c>
      <c r="C252" s="13" t="s">
        <v>2028</v>
      </c>
      <c r="D252" s="73" t="s">
        <v>20</v>
      </c>
      <c r="E252" s="69" t="s">
        <v>2378</v>
      </c>
      <c r="F252" s="27" t="s">
        <v>2112</v>
      </c>
      <c r="G252" s="31" t="s">
        <v>2086</v>
      </c>
      <c r="H252" s="15">
        <v>429.0</v>
      </c>
      <c r="I252" s="15">
        <v>429.0</v>
      </c>
      <c r="J252" s="14"/>
      <c r="K252" s="15">
        <v>429.0</v>
      </c>
      <c r="L252" s="14"/>
      <c r="M252" s="14"/>
      <c r="N252" s="14"/>
      <c r="O252" s="16"/>
      <c r="P252" s="47">
        <f t="shared" si="2"/>
        <v>429</v>
      </c>
      <c r="Q252" s="28"/>
      <c r="R252" s="25" t="s">
        <v>2379</v>
      </c>
      <c r="S252" s="8" t="s">
        <v>379</v>
      </c>
      <c r="T252" s="17"/>
      <c r="U252" s="17"/>
      <c r="V252" s="17"/>
      <c r="W252" s="17"/>
      <c r="X252" s="17"/>
      <c r="Y252" s="17"/>
      <c r="Z252" s="17"/>
      <c r="AA252" s="80"/>
      <c r="AB252" s="80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</row>
    <row r="253">
      <c r="A253" s="8" t="s">
        <v>1906</v>
      </c>
      <c r="B253" s="9">
        <v>45923.0</v>
      </c>
      <c r="C253" s="13" t="s">
        <v>2180</v>
      </c>
      <c r="D253" s="73" t="s">
        <v>20</v>
      </c>
      <c r="E253" s="69" t="s">
        <v>2380</v>
      </c>
      <c r="F253" s="27" t="s">
        <v>2112</v>
      </c>
      <c r="G253" s="31" t="s">
        <v>2086</v>
      </c>
      <c r="H253" s="15">
        <v>429.0</v>
      </c>
      <c r="I253" s="15">
        <v>429.0</v>
      </c>
      <c r="J253" s="14"/>
      <c r="K253" s="15">
        <v>429.0</v>
      </c>
      <c r="L253" s="14"/>
      <c r="M253" s="14"/>
      <c r="N253" s="14"/>
      <c r="O253" s="16"/>
      <c r="P253" s="47">
        <f t="shared" si="2"/>
        <v>429</v>
      </c>
      <c r="Q253" s="40"/>
      <c r="R253" s="48" t="s">
        <v>2381</v>
      </c>
      <c r="S253" s="8" t="s">
        <v>379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</row>
    <row r="254">
      <c r="A254" s="8" t="s">
        <v>1906</v>
      </c>
      <c r="B254" s="9">
        <v>45925.0</v>
      </c>
      <c r="C254" s="13" t="s">
        <v>2028</v>
      </c>
      <c r="D254" s="73" t="s">
        <v>1172</v>
      </c>
      <c r="E254" s="69" t="s">
        <v>2382</v>
      </c>
      <c r="F254" s="27" t="s">
        <v>1172</v>
      </c>
      <c r="G254" s="31" t="s">
        <v>2086</v>
      </c>
      <c r="H254" s="15">
        <v>429.0</v>
      </c>
      <c r="I254" s="15">
        <v>429.0</v>
      </c>
      <c r="J254" s="14"/>
      <c r="K254" s="15">
        <v>429.0</v>
      </c>
      <c r="L254" s="14"/>
      <c r="M254" s="14"/>
      <c r="N254" s="14"/>
      <c r="O254" s="16"/>
      <c r="P254" s="47">
        <f t="shared" si="2"/>
        <v>429</v>
      </c>
      <c r="Q254" s="28"/>
      <c r="R254" s="8" t="s">
        <v>2383</v>
      </c>
      <c r="S254" s="8" t="s">
        <v>379</v>
      </c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</row>
    <row r="255">
      <c r="A255" s="8" t="s">
        <v>1906</v>
      </c>
      <c r="B255" s="9">
        <v>45925.0</v>
      </c>
      <c r="C255" s="13" t="s">
        <v>2028</v>
      </c>
      <c r="D255" s="73" t="s">
        <v>20</v>
      </c>
      <c r="E255" s="69" t="s">
        <v>2384</v>
      </c>
      <c r="F255" s="27" t="s">
        <v>2112</v>
      </c>
      <c r="G255" s="31" t="s">
        <v>2086</v>
      </c>
      <c r="H255" s="15">
        <v>429.0</v>
      </c>
      <c r="I255" s="15">
        <v>429.0</v>
      </c>
      <c r="J255" s="14"/>
      <c r="K255" s="15">
        <v>429.0</v>
      </c>
      <c r="L255" s="14"/>
      <c r="M255" s="14"/>
      <c r="N255" s="14"/>
      <c r="O255" s="16"/>
      <c r="P255" s="47">
        <f t="shared" si="2"/>
        <v>429</v>
      </c>
      <c r="Q255" s="28"/>
      <c r="R255" s="25" t="s">
        <v>2385</v>
      </c>
      <c r="S255" s="8" t="s">
        <v>379</v>
      </c>
      <c r="T255" s="17"/>
      <c r="U255" s="17"/>
      <c r="V255" s="17"/>
      <c r="W255" s="17"/>
      <c r="X255" s="17"/>
      <c r="Y255" s="17"/>
      <c r="Z255" s="17"/>
      <c r="AA255" s="80"/>
      <c r="AB255" s="80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</row>
    <row r="256">
      <c r="A256" s="8" t="s">
        <v>1906</v>
      </c>
      <c r="B256" s="9">
        <v>45925.0</v>
      </c>
      <c r="C256" s="13" t="s">
        <v>2028</v>
      </c>
      <c r="D256" s="73" t="s">
        <v>20</v>
      </c>
      <c r="E256" s="69" t="s">
        <v>2386</v>
      </c>
      <c r="F256" s="27" t="s">
        <v>2112</v>
      </c>
      <c r="G256" s="31" t="s">
        <v>2086</v>
      </c>
      <c r="H256" s="15">
        <v>429.0</v>
      </c>
      <c r="I256" s="15">
        <v>429.0</v>
      </c>
      <c r="J256" s="14"/>
      <c r="K256" s="15">
        <v>429.0</v>
      </c>
      <c r="L256" s="14"/>
      <c r="M256" s="14"/>
      <c r="N256" s="14"/>
      <c r="O256" s="16"/>
      <c r="P256" s="47">
        <f t="shared" si="2"/>
        <v>429</v>
      </c>
      <c r="Q256" s="28"/>
      <c r="R256" s="25" t="s">
        <v>2387</v>
      </c>
      <c r="S256" s="8" t="s">
        <v>379</v>
      </c>
      <c r="T256" s="17"/>
      <c r="U256" s="17"/>
      <c r="V256" s="17"/>
      <c r="W256" s="17"/>
      <c r="X256" s="17"/>
      <c r="Y256" s="17"/>
      <c r="Z256" s="17"/>
      <c r="AA256" s="80"/>
      <c r="AB256" s="80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</row>
    <row r="257">
      <c r="A257" s="8" t="s">
        <v>1906</v>
      </c>
      <c r="B257" s="9">
        <v>45925.0</v>
      </c>
      <c r="C257" s="13" t="s">
        <v>2293</v>
      </c>
      <c r="D257" s="73" t="s">
        <v>20</v>
      </c>
      <c r="E257" s="69" t="s">
        <v>2376</v>
      </c>
      <c r="F257" s="27" t="s">
        <v>2112</v>
      </c>
      <c r="G257" s="31" t="s">
        <v>1272</v>
      </c>
      <c r="H257" s="15">
        <v>1029.0</v>
      </c>
      <c r="I257" s="14"/>
      <c r="J257" s="14"/>
      <c r="K257" s="14"/>
      <c r="L257" s="14"/>
      <c r="M257" s="14"/>
      <c r="N257" s="14"/>
      <c r="O257" s="16"/>
      <c r="P257" s="47">
        <f t="shared" si="2"/>
        <v>0</v>
      </c>
      <c r="Q257" s="28"/>
      <c r="R257" s="25" t="s">
        <v>2377</v>
      </c>
      <c r="S257" s="8" t="s">
        <v>379</v>
      </c>
      <c r="T257" s="17"/>
      <c r="U257" s="17"/>
      <c r="V257" s="17"/>
      <c r="W257" s="17"/>
      <c r="X257" s="17"/>
      <c r="Y257" s="17"/>
      <c r="Z257" s="17"/>
      <c r="AA257" s="80"/>
      <c r="AB257" s="80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</row>
    <row r="258">
      <c r="A258" s="8" t="s">
        <v>1906</v>
      </c>
      <c r="B258" s="9">
        <v>45925.0</v>
      </c>
      <c r="C258" s="13" t="s">
        <v>2028</v>
      </c>
      <c r="D258" s="73" t="s">
        <v>20</v>
      </c>
      <c r="E258" s="69" t="s">
        <v>2388</v>
      </c>
      <c r="F258" s="27" t="s">
        <v>2112</v>
      </c>
      <c r="G258" s="31" t="s">
        <v>2086</v>
      </c>
      <c r="H258" s="15">
        <v>429.0</v>
      </c>
      <c r="I258" s="15">
        <v>429.0</v>
      </c>
      <c r="J258" s="14"/>
      <c r="K258" s="15">
        <v>429.0</v>
      </c>
      <c r="L258" s="14"/>
      <c r="M258" s="14"/>
      <c r="N258" s="14"/>
      <c r="O258" s="16"/>
      <c r="P258" s="47">
        <f t="shared" si="2"/>
        <v>429</v>
      </c>
      <c r="Q258" s="28"/>
      <c r="R258" s="25" t="s">
        <v>2389</v>
      </c>
      <c r="S258" s="8" t="s">
        <v>379</v>
      </c>
      <c r="T258" s="17"/>
      <c r="U258" s="17"/>
      <c r="V258" s="17"/>
      <c r="W258" s="17"/>
      <c r="X258" s="17"/>
      <c r="Y258" s="17"/>
      <c r="Z258" s="17"/>
      <c r="AA258" s="80"/>
      <c r="AB258" s="80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</row>
    <row r="259">
      <c r="A259" s="8" t="s">
        <v>1906</v>
      </c>
      <c r="B259" s="9">
        <v>45929.0</v>
      </c>
      <c r="C259" s="13" t="s">
        <v>2028</v>
      </c>
      <c r="D259" s="73" t="s">
        <v>1172</v>
      </c>
      <c r="E259" s="69" t="s">
        <v>2390</v>
      </c>
      <c r="F259" s="27" t="s">
        <v>1172</v>
      </c>
      <c r="G259" s="31" t="s">
        <v>2086</v>
      </c>
      <c r="H259" s="15">
        <v>429.0</v>
      </c>
      <c r="I259" s="15">
        <v>429.0</v>
      </c>
      <c r="J259" s="14"/>
      <c r="K259" s="15">
        <v>429.0</v>
      </c>
      <c r="L259" s="14"/>
      <c r="M259" s="14"/>
      <c r="N259" s="14"/>
      <c r="O259" s="16"/>
      <c r="P259" s="47">
        <f t="shared" si="2"/>
        <v>429</v>
      </c>
      <c r="Q259" s="28"/>
      <c r="R259" s="8" t="s">
        <v>2391</v>
      </c>
      <c r="S259" s="8" t="s">
        <v>379</v>
      </c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</row>
    <row r="260">
      <c r="A260" s="8" t="s">
        <v>1906</v>
      </c>
      <c r="B260" s="9">
        <v>45929.0</v>
      </c>
      <c r="C260" s="13" t="s">
        <v>2028</v>
      </c>
      <c r="D260" s="73" t="s">
        <v>1925</v>
      </c>
      <c r="E260" s="69" t="s">
        <v>2392</v>
      </c>
      <c r="F260" s="27" t="s">
        <v>1925</v>
      </c>
      <c r="G260" s="31" t="s">
        <v>2086</v>
      </c>
      <c r="H260" s="15">
        <v>429.0</v>
      </c>
      <c r="I260" s="15">
        <v>429.0</v>
      </c>
      <c r="J260" s="14"/>
      <c r="K260" s="15">
        <v>429.0</v>
      </c>
      <c r="L260" s="14"/>
      <c r="M260" s="14"/>
      <c r="N260" s="14"/>
      <c r="O260" s="16"/>
      <c r="P260" s="47">
        <f t="shared" si="2"/>
        <v>429</v>
      </c>
      <c r="Q260" s="28"/>
      <c r="R260" s="8" t="s">
        <v>2393</v>
      </c>
      <c r="S260" s="8" t="s">
        <v>379</v>
      </c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</row>
    <row r="261">
      <c r="A261" s="8" t="s">
        <v>1906</v>
      </c>
      <c r="B261" s="9">
        <v>45929.0</v>
      </c>
      <c r="C261" s="13" t="s">
        <v>2028</v>
      </c>
      <c r="D261" s="73" t="s">
        <v>1172</v>
      </c>
      <c r="E261" s="69" t="s">
        <v>2394</v>
      </c>
      <c r="F261" s="27" t="s">
        <v>1172</v>
      </c>
      <c r="G261" s="31" t="s">
        <v>2086</v>
      </c>
      <c r="H261" s="15">
        <v>429.0</v>
      </c>
      <c r="I261" s="15">
        <v>429.0</v>
      </c>
      <c r="J261" s="14"/>
      <c r="K261" s="15">
        <v>429.0</v>
      </c>
      <c r="L261" s="14"/>
      <c r="M261" s="14"/>
      <c r="N261" s="14"/>
      <c r="O261" s="16"/>
      <c r="P261" s="47">
        <f t="shared" si="2"/>
        <v>429</v>
      </c>
      <c r="Q261" s="28"/>
      <c r="R261" s="8" t="s">
        <v>2395</v>
      </c>
      <c r="S261" s="8" t="s">
        <v>379</v>
      </c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</row>
    <row r="262">
      <c r="A262" s="8" t="s">
        <v>1906</v>
      </c>
      <c r="B262" s="9">
        <v>45929.0</v>
      </c>
      <c r="C262" s="13" t="s">
        <v>2028</v>
      </c>
      <c r="D262" s="73" t="s">
        <v>1172</v>
      </c>
      <c r="E262" s="69" t="s">
        <v>2396</v>
      </c>
      <c r="F262" s="27" t="s">
        <v>1172</v>
      </c>
      <c r="G262" s="31" t="s">
        <v>2086</v>
      </c>
      <c r="H262" s="15">
        <v>429.0</v>
      </c>
      <c r="I262" s="15">
        <v>429.0</v>
      </c>
      <c r="J262" s="14"/>
      <c r="K262" s="15">
        <v>429.0</v>
      </c>
      <c r="L262" s="14"/>
      <c r="M262" s="14"/>
      <c r="N262" s="14"/>
      <c r="O262" s="16"/>
      <c r="P262" s="47">
        <f t="shared" si="2"/>
        <v>429</v>
      </c>
      <c r="Q262" s="28"/>
      <c r="R262" s="8" t="s">
        <v>2397</v>
      </c>
      <c r="S262" s="8" t="s">
        <v>379</v>
      </c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</row>
    <row r="263">
      <c r="A263" s="8" t="s">
        <v>1906</v>
      </c>
      <c r="B263" s="9">
        <v>45930.0</v>
      </c>
      <c r="C263" s="13" t="s">
        <v>2180</v>
      </c>
      <c r="D263" s="73" t="s">
        <v>20</v>
      </c>
      <c r="E263" s="69" t="s">
        <v>2398</v>
      </c>
      <c r="F263" s="27" t="s">
        <v>2112</v>
      </c>
      <c r="G263" s="31" t="s">
        <v>2086</v>
      </c>
      <c r="H263" s="15">
        <v>429.0</v>
      </c>
      <c r="I263" s="15">
        <v>429.0</v>
      </c>
      <c r="J263" s="14"/>
      <c r="K263" s="15">
        <v>429.0</v>
      </c>
      <c r="L263" s="14"/>
      <c r="M263" s="14"/>
      <c r="N263" s="14"/>
      <c r="O263" s="16"/>
      <c r="P263" s="47">
        <f t="shared" si="2"/>
        <v>429</v>
      </c>
      <c r="Q263" s="28"/>
      <c r="R263" s="25" t="s">
        <v>2399</v>
      </c>
      <c r="S263" s="8" t="s">
        <v>379</v>
      </c>
      <c r="T263" s="17"/>
      <c r="U263" s="17"/>
      <c r="V263" s="17"/>
      <c r="W263" s="17"/>
      <c r="X263" s="17"/>
      <c r="Y263" s="17"/>
      <c r="Z263" s="17"/>
      <c r="AA263" s="80"/>
      <c r="AB263" s="80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</row>
    <row r="264">
      <c r="A264" s="8" t="s">
        <v>1906</v>
      </c>
      <c r="B264" s="9">
        <v>45958.0</v>
      </c>
      <c r="C264" s="13" t="s">
        <v>2293</v>
      </c>
      <c r="D264" s="73" t="s">
        <v>1910</v>
      </c>
      <c r="E264" s="69" t="s">
        <v>2400</v>
      </c>
      <c r="F264" s="27" t="s">
        <v>1910</v>
      </c>
      <c r="G264" s="31" t="s">
        <v>1272</v>
      </c>
      <c r="H264" s="15">
        <v>1029.0</v>
      </c>
      <c r="I264" s="14"/>
      <c r="J264" s="14"/>
      <c r="K264" s="14"/>
      <c r="L264" s="14"/>
      <c r="M264" s="14"/>
      <c r="N264" s="14"/>
      <c r="O264" s="16"/>
      <c r="P264" s="47">
        <f t="shared" si="2"/>
        <v>0</v>
      </c>
      <c r="Q264" s="28"/>
      <c r="R264" s="8" t="s">
        <v>2401</v>
      </c>
      <c r="S264" s="8" t="s">
        <v>446</v>
      </c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</row>
    <row r="265">
      <c r="A265" s="8" t="s">
        <v>1906</v>
      </c>
      <c r="B265" s="9">
        <v>45931.0</v>
      </c>
      <c r="C265" s="13" t="s">
        <v>2028</v>
      </c>
      <c r="D265" s="73" t="s">
        <v>1172</v>
      </c>
      <c r="E265" s="69" t="s">
        <v>2402</v>
      </c>
      <c r="F265" s="27" t="s">
        <v>1172</v>
      </c>
      <c r="G265" s="31" t="s">
        <v>2086</v>
      </c>
      <c r="H265" s="15">
        <v>429.0</v>
      </c>
      <c r="I265" s="15">
        <v>429.0</v>
      </c>
      <c r="J265" s="14"/>
      <c r="K265" s="15">
        <v>429.0</v>
      </c>
      <c r="L265" s="14"/>
      <c r="M265" s="14"/>
      <c r="N265" s="14"/>
      <c r="O265" s="16"/>
      <c r="P265" s="47">
        <f t="shared" si="2"/>
        <v>429</v>
      </c>
      <c r="Q265" s="28"/>
      <c r="R265" s="8" t="s">
        <v>2403</v>
      </c>
      <c r="S265" s="8" t="s">
        <v>446</v>
      </c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</row>
    <row r="266">
      <c r="A266" s="8" t="s">
        <v>1906</v>
      </c>
      <c r="B266" s="9">
        <v>45931.0</v>
      </c>
      <c r="C266" s="13" t="s">
        <v>2028</v>
      </c>
      <c r="D266" s="73" t="s">
        <v>20</v>
      </c>
      <c r="E266" s="69" t="s">
        <v>2404</v>
      </c>
      <c r="F266" s="27" t="s">
        <v>2112</v>
      </c>
      <c r="G266" s="31" t="s">
        <v>2086</v>
      </c>
      <c r="H266" s="15">
        <v>429.0</v>
      </c>
      <c r="I266" s="15">
        <v>429.0</v>
      </c>
      <c r="J266" s="14"/>
      <c r="K266" s="15">
        <v>429.0</v>
      </c>
      <c r="L266" s="14"/>
      <c r="M266" s="14"/>
      <c r="N266" s="14"/>
      <c r="O266" s="16"/>
      <c r="P266" s="47">
        <f t="shared" si="2"/>
        <v>429</v>
      </c>
      <c r="Q266" s="28"/>
      <c r="R266" s="25" t="s">
        <v>2405</v>
      </c>
      <c r="S266" s="8" t="s">
        <v>446</v>
      </c>
      <c r="T266" s="17"/>
      <c r="U266" s="17"/>
      <c r="V266" s="17"/>
      <c r="W266" s="17"/>
      <c r="X266" s="17"/>
      <c r="Y266" s="17"/>
      <c r="Z266" s="17"/>
      <c r="AA266" s="80"/>
      <c r="AB266" s="80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</row>
    <row r="267">
      <c r="A267" s="8" t="s">
        <v>1906</v>
      </c>
      <c r="B267" s="33">
        <v>45937.0</v>
      </c>
      <c r="C267" s="13" t="s">
        <v>2180</v>
      </c>
      <c r="D267" s="68" t="s">
        <v>27</v>
      </c>
      <c r="E267" s="69" t="s">
        <v>2406</v>
      </c>
      <c r="F267" s="27" t="s">
        <v>2089</v>
      </c>
      <c r="G267" s="31" t="s">
        <v>2086</v>
      </c>
      <c r="H267" s="15">
        <v>429.0</v>
      </c>
      <c r="I267" s="15">
        <v>429.0</v>
      </c>
      <c r="J267" s="14"/>
      <c r="K267" s="15">
        <v>429.0</v>
      </c>
      <c r="L267" s="14"/>
      <c r="M267" s="14"/>
      <c r="N267" s="14"/>
      <c r="O267" s="16"/>
      <c r="P267" s="47">
        <f t="shared" si="2"/>
        <v>429</v>
      </c>
      <c r="Q267" s="28"/>
      <c r="R267" s="8" t="s">
        <v>2407</v>
      </c>
      <c r="S267" s="8">
        <v>10.0</v>
      </c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</row>
    <row r="268">
      <c r="A268" s="8" t="s">
        <v>1906</v>
      </c>
      <c r="B268" s="9">
        <v>45937.0</v>
      </c>
      <c r="C268" s="13" t="s">
        <v>2028</v>
      </c>
      <c r="D268" s="73" t="s">
        <v>1172</v>
      </c>
      <c r="E268" s="69" t="s">
        <v>2408</v>
      </c>
      <c r="F268" s="27" t="s">
        <v>1172</v>
      </c>
      <c r="G268" s="31" t="s">
        <v>2086</v>
      </c>
      <c r="H268" s="15">
        <v>429.0</v>
      </c>
      <c r="I268" s="15">
        <v>429.0</v>
      </c>
      <c r="J268" s="14"/>
      <c r="K268" s="15">
        <v>429.0</v>
      </c>
      <c r="L268" s="14"/>
      <c r="M268" s="14"/>
      <c r="N268" s="14"/>
      <c r="O268" s="16"/>
      <c r="P268" s="47">
        <f t="shared" si="2"/>
        <v>429</v>
      </c>
      <c r="Q268" s="28"/>
      <c r="R268" s="8" t="s">
        <v>2409</v>
      </c>
      <c r="S268" s="8" t="s">
        <v>446</v>
      </c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</row>
    <row r="269">
      <c r="A269" s="8" t="s">
        <v>1906</v>
      </c>
      <c r="B269" s="9">
        <v>45937.0</v>
      </c>
      <c r="C269" s="13" t="s">
        <v>2028</v>
      </c>
      <c r="D269" s="73" t="s">
        <v>1172</v>
      </c>
      <c r="E269" s="69" t="s">
        <v>2410</v>
      </c>
      <c r="F269" s="27" t="s">
        <v>1172</v>
      </c>
      <c r="G269" s="31" t="s">
        <v>2086</v>
      </c>
      <c r="H269" s="15">
        <v>429.0</v>
      </c>
      <c r="I269" s="15">
        <v>429.0</v>
      </c>
      <c r="J269" s="14"/>
      <c r="K269" s="15">
        <v>429.0</v>
      </c>
      <c r="L269" s="14"/>
      <c r="M269" s="14"/>
      <c r="N269" s="14"/>
      <c r="O269" s="16"/>
      <c r="P269" s="47">
        <f t="shared" si="2"/>
        <v>429</v>
      </c>
      <c r="Q269" s="28"/>
      <c r="R269" s="8" t="s">
        <v>2411</v>
      </c>
      <c r="S269" s="8" t="s">
        <v>446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</row>
    <row r="270">
      <c r="A270" s="8" t="s">
        <v>1906</v>
      </c>
      <c r="B270" s="9">
        <v>45938.0</v>
      </c>
      <c r="C270" s="13" t="s">
        <v>2028</v>
      </c>
      <c r="D270" s="73" t="s">
        <v>20</v>
      </c>
      <c r="E270" s="69" t="s">
        <v>2412</v>
      </c>
      <c r="F270" s="27" t="s">
        <v>2112</v>
      </c>
      <c r="G270" s="31" t="s">
        <v>2086</v>
      </c>
      <c r="H270" s="15">
        <v>429.0</v>
      </c>
      <c r="I270" s="15">
        <v>429.0</v>
      </c>
      <c r="J270" s="14"/>
      <c r="K270" s="15">
        <v>429.0</v>
      </c>
      <c r="L270" s="14"/>
      <c r="M270" s="14"/>
      <c r="N270" s="14"/>
      <c r="O270" s="16"/>
      <c r="P270" s="47">
        <f t="shared" si="2"/>
        <v>429</v>
      </c>
      <c r="Q270" s="28"/>
      <c r="R270" s="25" t="s">
        <v>2413</v>
      </c>
      <c r="S270" s="8" t="s">
        <v>446</v>
      </c>
      <c r="T270" s="17"/>
      <c r="U270" s="17"/>
      <c r="V270" s="17"/>
      <c r="W270" s="17"/>
      <c r="X270" s="17"/>
      <c r="Y270" s="17"/>
      <c r="Z270" s="17"/>
      <c r="AA270" s="80"/>
      <c r="AB270" s="80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</row>
    <row r="271">
      <c r="A271" s="8" t="s">
        <v>1906</v>
      </c>
      <c r="B271" s="9">
        <v>45938.0</v>
      </c>
      <c r="C271" s="13" t="s">
        <v>2028</v>
      </c>
      <c r="D271" s="73" t="s">
        <v>20</v>
      </c>
      <c r="E271" s="69" t="s">
        <v>2414</v>
      </c>
      <c r="F271" s="27" t="s">
        <v>2112</v>
      </c>
      <c r="G271" s="31" t="s">
        <v>2086</v>
      </c>
      <c r="H271" s="15">
        <v>429.0</v>
      </c>
      <c r="I271" s="15">
        <v>429.0</v>
      </c>
      <c r="J271" s="14"/>
      <c r="K271" s="15">
        <v>429.0</v>
      </c>
      <c r="L271" s="14"/>
      <c r="M271" s="14"/>
      <c r="N271" s="14"/>
      <c r="O271" s="16"/>
      <c r="P271" s="47">
        <f t="shared" si="2"/>
        <v>429</v>
      </c>
      <c r="Q271" s="28"/>
      <c r="R271" s="25" t="s">
        <v>2415</v>
      </c>
      <c r="S271" s="8" t="s">
        <v>446</v>
      </c>
      <c r="T271" s="17"/>
      <c r="U271" s="17"/>
      <c r="V271" s="17"/>
      <c r="W271" s="17"/>
      <c r="X271" s="17"/>
      <c r="Y271" s="17"/>
      <c r="Z271" s="17"/>
      <c r="AA271" s="80"/>
      <c r="AB271" s="80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</row>
    <row r="272">
      <c r="A272" s="8" t="s">
        <v>1906</v>
      </c>
      <c r="B272" s="9">
        <v>45938.0</v>
      </c>
      <c r="C272" s="13" t="s">
        <v>2293</v>
      </c>
      <c r="D272" s="73" t="s">
        <v>20</v>
      </c>
      <c r="E272" s="69" t="s">
        <v>2106</v>
      </c>
      <c r="F272" s="27" t="s">
        <v>2112</v>
      </c>
      <c r="G272" s="31" t="s">
        <v>2294</v>
      </c>
      <c r="H272" s="15">
        <v>429.0</v>
      </c>
      <c r="I272" s="15">
        <v>429.0</v>
      </c>
      <c r="J272" s="14"/>
      <c r="K272" s="15">
        <v>429.0</v>
      </c>
      <c r="L272" s="14"/>
      <c r="M272" s="14"/>
      <c r="N272" s="14"/>
      <c r="O272" s="16"/>
      <c r="P272" s="47">
        <f t="shared" si="2"/>
        <v>429</v>
      </c>
      <c r="Q272" s="64" t="s">
        <v>2416</v>
      </c>
      <c r="R272" s="25" t="s">
        <v>2417</v>
      </c>
      <c r="S272" s="8" t="s">
        <v>446</v>
      </c>
      <c r="T272" s="17"/>
      <c r="U272" s="17"/>
      <c r="V272" s="17"/>
      <c r="W272" s="17"/>
      <c r="X272" s="17"/>
      <c r="Y272" s="17"/>
      <c r="Z272" s="17"/>
      <c r="AA272" s="80"/>
      <c r="AB272" s="80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</row>
    <row r="273">
      <c r="A273" s="8" t="s">
        <v>1906</v>
      </c>
      <c r="B273" s="9">
        <v>45938.0</v>
      </c>
      <c r="C273" s="13" t="s">
        <v>2028</v>
      </c>
      <c r="D273" s="73" t="s">
        <v>20</v>
      </c>
      <c r="E273" s="69" t="s">
        <v>2418</v>
      </c>
      <c r="F273" s="27" t="s">
        <v>2112</v>
      </c>
      <c r="G273" s="31" t="s">
        <v>2086</v>
      </c>
      <c r="H273" s="15">
        <v>429.0</v>
      </c>
      <c r="I273" s="15">
        <v>429.0</v>
      </c>
      <c r="J273" s="14"/>
      <c r="K273" s="15">
        <v>429.0</v>
      </c>
      <c r="L273" s="14"/>
      <c r="M273" s="14"/>
      <c r="N273" s="14"/>
      <c r="O273" s="16"/>
      <c r="P273" s="47">
        <f t="shared" si="2"/>
        <v>429</v>
      </c>
      <c r="Q273" s="28"/>
      <c r="R273" s="25" t="s">
        <v>2419</v>
      </c>
      <c r="S273" s="8" t="s">
        <v>446</v>
      </c>
      <c r="T273" s="17"/>
      <c r="U273" s="17"/>
      <c r="V273" s="17"/>
      <c r="W273" s="17"/>
      <c r="X273" s="17"/>
      <c r="Y273" s="17"/>
      <c r="Z273" s="17"/>
      <c r="AA273" s="80"/>
      <c r="AB273" s="80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</row>
    <row r="274">
      <c r="A274" s="8" t="s">
        <v>1906</v>
      </c>
      <c r="B274" s="9">
        <v>45938.0</v>
      </c>
      <c r="C274" s="13" t="s">
        <v>2091</v>
      </c>
      <c r="D274" s="73" t="s">
        <v>20</v>
      </c>
      <c r="E274" s="69" t="s">
        <v>2420</v>
      </c>
      <c r="F274" s="27" t="s">
        <v>2112</v>
      </c>
      <c r="G274" s="31" t="s">
        <v>2086</v>
      </c>
      <c r="H274" s="15">
        <v>429.0</v>
      </c>
      <c r="I274" s="15">
        <v>429.0</v>
      </c>
      <c r="J274" s="14"/>
      <c r="K274" s="15">
        <v>429.0</v>
      </c>
      <c r="L274" s="14"/>
      <c r="M274" s="14"/>
      <c r="N274" s="14"/>
      <c r="O274" s="16"/>
      <c r="P274" s="47">
        <f t="shared" si="2"/>
        <v>429</v>
      </c>
      <c r="Q274" s="28"/>
      <c r="R274" s="95">
        <v>3.291013000155E12</v>
      </c>
      <c r="S274" s="8" t="s">
        <v>446</v>
      </c>
      <c r="T274" s="17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</row>
    <row r="275">
      <c r="A275" s="8" t="s">
        <v>1906</v>
      </c>
      <c r="B275" s="9">
        <v>45939.0</v>
      </c>
      <c r="C275" s="13" t="s">
        <v>2028</v>
      </c>
      <c r="D275" s="73" t="s">
        <v>1172</v>
      </c>
      <c r="E275" s="69" t="s">
        <v>2421</v>
      </c>
      <c r="F275" s="27" t="s">
        <v>1172</v>
      </c>
      <c r="G275" s="31" t="s">
        <v>2086</v>
      </c>
      <c r="H275" s="15">
        <v>429.0</v>
      </c>
      <c r="I275" s="15">
        <v>429.0</v>
      </c>
      <c r="J275" s="14"/>
      <c r="K275" s="15">
        <v>429.0</v>
      </c>
      <c r="L275" s="14"/>
      <c r="M275" s="14"/>
      <c r="N275" s="14"/>
      <c r="O275" s="16"/>
      <c r="P275" s="47">
        <f t="shared" si="2"/>
        <v>429</v>
      </c>
      <c r="Q275" s="28"/>
      <c r="R275" s="8" t="s">
        <v>2422</v>
      </c>
      <c r="S275" s="8" t="s">
        <v>446</v>
      </c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</row>
    <row r="276">
      <c r="A276" s="8" t="s">
        <v>1906</v>
      </c>
      <c r="B276" s="9">
        <v>45939.0</v>
      </c>
      <c r="C276" s="13" t="s">
        <v>2028</v>
      </c>
      <c r="D276" s="73" t="s">
        <v>20</v>
      </c>
      <c r="E276" s="69" t="s">
        <v>2423</v>
      </c>
      <c r="F276" s="27" t="s">
        <v>2112</v>
      </c>
      <c r="G276" s="31" t="s">
        <v>2086</v>
      </c>
      <c r="H276" s="15">
        <v>429.0</v>
      </c>
      <c r="I276" s="15">
        <v>429.0</v>
      </c>
      <c r="J276" s="14"/>
      <c r="K276" s="15">
        <v>429.0</v>
      </c>
      <c r="L276" s="14"/>
      <c r="M276" s="14"/>
      <c r="N276" s="14"/>
      <c r="O276" s="16"/>
      <c r="P276" s="47">
        <f t="shared" si="2"/>
        <v>429</v>
      </c>
      <c r="Q276" s="28"/>
      <c r="R276" s="25" t="s">
        <v>2424</v>
      </c>
      <c r="S276" s="8" t="s">
        <v>446</v>
      </c>
      <c r="T276" s="17"/>
      <c r="U276" s="17"/>
      <c r="V276" s="17"/>
      <c r="W276" s="17"/>
      <c r="X276" s="17"/>
      <c r="Y276" s="17"/>
      <c r="Z276" s="17"/>
      <c r="AA276" s="80"/>
      <c r="AB276" s="80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</row>
    <row r="277">
      <c r="A277" s="8" t="s">
        <v>1906</v>
      </c>
      <c r="B277" s="9">
        <v>45939.0</v>
      </c>
      <c r="C277" s="13" t="s">
        <v>2028</v>
      </c>
      <c r="D277" s="73" t="s">
        <v>20</v>
      </c>
      <c r="E277" s="69" t="s">
        <v>2425</v>
      </c>
      <c r="F277" s="27" t="s">
        <v>2112</v>
      </c>
      <c r="G277" s="31" t="s">
        <v>2086</v>
      </c>
      <c r="H277" s="15">
        <v>429.0</v>
      </c>
      <c r="I277" s="15">
        <v>429.0</v>
      </c>
      <c r="J277" s="14"/>
      <c r="K277" s="15">
        <v>429.0</v>
      </c>
      <c r="L277" s="14"/>
      <c r="M277" s="14"/>
      <c r="N277" s="14"/>
      <c r="O277" s="16"/>
      <c r="P277" s="47">
        <f t="shared" si="2"/>
        <v>429</v>
      </c>
      <c r="Q277" s="28"/>
      <c r="R277" s="25" t="s">
        <v>2426</v>
      </c>
      <c r="S277" s="8" t="s">
        <v>446</v>
      </c>
      <c r="T277" s="17"/>
      <c r="U277" s="17"/>
      <c r="V277" s="17"/>
      <c r="W277" s="17"/>
      <c r="X277" s="17"/>
      <c r="Y277" s="17"/>
      <c r="Z277" s="17"/>
      <c r="AA277" s="80"/>
      <c r="AB277" s="80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</row>
    <row r="278">
      <c r="A278" s="8" t="s">
        <v>1906</v>
      </c>
      <c r="B278" s="9">
        <v>45939.0</v>
      </c>
      <c r="C278" s="13" t="s">
        <v>2180</v>
      </c>
      <c r="D278" s="73" t="s">
        <v>1925</v>
      </c>
      <c r="E278" s="69" t="s">
        <v>2427</v>
      </c>
      <c r="F278" s="27" t="s">
        <v>1925</v>
      </c>
      <c r="G278" s="31" t="s">
        <v>2086</v>
      </c>
      <c r="H278" s="15">
        <v>429.0</v>
      </c>
      <c r="I278" s="15">
        <v>429.0</v>
      </c>
      <c r="J278" s="14"/>
      <c r="K278" s="15">
        <v>429.0</v>
      </c>
      <c r="L278" s="14"/>
      <c r="M278" s="14"/>
      <c r="N278" s="14"/>
      <c r="O278" s="16"/>
      <c r="P278" s="47">
        <f t="shared" si="2"/>
        <v>429</v>
      </c>
      <c r="Q278" s="28"/>
      <c r="R278" s="25" t="s">
        <v>2428</v>
      </c>
      <c r="S278" s="8" t="s">
        <v>446</v>
      </c>
      <c r="T278" s="17"/>
      <c r="U278" s="17"/>
      <c r="V278" s="17"/>
      <c r="W278" s="17"/>
      <c r="X278" s="17"/>
      <c r="Y278" s="17"/>
      <c r="Z278" s="17"/>
      <c r="AA278" s="80"/>
      <c r="AB278" s="80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</row>
    <row r="279">
      <c r="A279" s="8" t="s">
        <v>1906</v>
      </c>
      <c r="B279" s="9">
        <v>45939.0</v>
      </c>
      <c r="C279" s="13" t="s">
        <v>2028</v>
      </c>
      <c r="D279" s="73" t="s">
        <v>1172</v>
      </c>
      <c r="E279" s="69" t="s">
        <v>2429</v>
      </c>
      <c r="F279" s="27" t="s">
        <v>1172</v>
      </c>
      <c r="G279" s="31" t="s">
        <v>2086</v>
      </c>
      <c r="H279" s="15">
        <v>429.0</v>
      </c>
      <c r="I279" s="15">
        <v>429.0</v>
      </c>
      <c r="J279" s="14"/>
      <c r="K279" s="15">
        <v>429.0</v>
      </c>
      <c r="L279" s="14"/>
      <c r="M279" s="14"/>
      <c r="N279" s="14"/>
      <c r="O279" s="16"/>
      <c r="P279" s="47">
        <f t="shared" si="2"/>
        <v>429</v>
      </c>
      <c r="Q279" s="39" t="s">
        <v>2430</v>
      </c>
      <c r="R279" s="8" t="s">
        <v>2431</v>
      </c>
      <c r="S279" s="8" t="s">
        <v>446</v>
      </c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</row>
    <row r="280">
      <c r="A280" s="8" t="s">
        <v>1906</v>
      </c>
      <c r="B280" s="9">
        <v>45939.0</v>
      </c>
      <c r="C280" s="13" t="s">
        <v>2028</v>
      </c>
      <c r="D280" s="73" t="s">
        <v>1172</v>
      </c>
      <c r="E280" s="69" t="s">
        <v>2432</v>
      </c>
      <c r="F280" s="27" t="s">
        <v>1172</v>
      </c>
      <c r="G280" s="31" t="s">
        <v>2086</v>
      </c>
      <c r="H280" s="15">
        <v>429.0</v>
      </c>
      <c r="I280" s="15">
        <v>429.0</v>
      </c>
      <c r="J280" s="14"/>
      <c r="K280" s="15">
        <v>429.0</v>
      </c>
      <c r="L280" s="14"/>
      <c r="M280" s="14"/>
      <c r="N280" s="14"/>
      <c r="O280" s="16"/>
      <c r="P280" s="47">
        <f t="shared" si="2"/>
        <v>429</v>
      </c>
      <c r="Q280" s="28"/>
      <c r="R280" s="8" t="s">
        <v>2433</v>
      </c>
      <c r="S280" s="8" t="s">
        <v>446</v>
      </c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</row>
    <row r="281">
      <c r="A281" s="8" t="s">
        <v>1906</v>
      </c>
      <c r="B281" s="9">
        <v>45943.0</v>
      </c>
      <c r="C281" s="13" t="s">
        <v>2028</v>
      </c>
      <c r="D281" s="73" t="s">
        <v>20</v>
      </c>
      <c r="E281" s="69" t="s">
        <v>2434</v>
      </c>
      <c r="F281" s="27" t="s">
        <v>2112</v>
      </c>
      <c r="G281" s="31" t="s">
        <v>2086</v>
      </c>
      <c r="H281" s="15">
        <v>429.0</v>
      </c>
      <c r="I281" s="15">
        <v>429.0</v>
      </c>
      <c r="J281" s="14"/>
      <c r="K281" s="15">
        <v>429.0</v>
      </c>
      <c r="L281" s="14"/>
      <c r="M281" s="14"/>
      <c r="N281" s="14"/>
      <c r="O281" s="16"/>
      <c r="P281" s="47">
        <f t="shared" si="2"/>
        <v>429</v>
      </c>
      <c r="Q281" s="28"/>
      <c r="R281" s="25" t="s">
        <v>2435</v>
      </c>
      <c r="S281" s="8" t="s">
        <v>446</v>
      </c>
      <c r="T281" s="17"/>
      <c r="U281" s="17"/>
      <c r="V281" s="17"/>
      <c r="W281" s="17"/>
      <c r="X281" s="17"/>
      <c r="Y281" s="17"/>
      <c r="Z281" s="17"/>
      <c r="AA281" s="80"/>
      <c r="AB281" s="80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</row>
    <row r="282">
      <c r="A282" s="8" t="s">
        <v>1906</v>
      </c>
      <c r="B282" s="9">
        <v>45944.0</v>
      </c>
      <c r="C282" s="13" t="s">
        <v>2028</v>
      </c>
      <c r="D282" s="73" t="s">
        <v>20</v>
      </c>
      <c r="E282" s="69" t="s">
        <v>2436</v>
      </c>
      <c r="F282" s="27" t="s">
        <v>2112</v>
      </c>
      <c r="G282" s="31" t="s">
        <v>2086</v>
      </c>
      <c r="H282" s="15">
        <v>429.0</v>
      </c>
      <c r="I282" s="15">
        <v>429.0</v>
      </c>
      <c r="J282" s="14"/>
      <c r="K282" s="15">
        <v>429.0</v>
      </c>
      <c r="L282" s="14"/>
      <c r="M282" s="14"/>
      <c r="N282" s="14"/>
      <c r="O282" s="16"/>
      <c r="P282" s="47">
        <f t="shared" si="2"/>
        <v>429</v>
      </c>
      <c r="Q282" s="28"/>
      <c r="R282" s="25" t="s">
        <v>2437</v>
      </c>
      <c r="S282" s="8" t="s">
        <v>446</v>
      </c>
      <c r="T282" s="17"/>
      <c r="U282" s="17"/>
      <c r="V282" s="17"/>
      <c r="W282" s="17"/>
      <c r="X282" s="17"/>
      <c r="Y282" s="17"/>
      <c r="Z282" s="17"/>
      <c r="AA282" s="80"/>
      <c r="AB282" s="80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</row>
    <row r="283">
      <c r="A283" s="8" t="s">
        <v>1906</v>
      </c>
      <c r="B283" s="9">
        <v>45946.0</v>
      </c>
      <c r="C283" s="13" t="s">
        <v>2028</v>
      </c>
      <c r="D283" s="73" t="s">
        <v>20</v>
      </c>
      <c r="E283" s="69" t="s">
        <v>2438</v>
      </c>
      <c r="F283" s="27" t="s">
        <v>2112</v>
      </c>
      <c r="G283" s="31" t="s">
        <v>2086</v>
      </c>
      <c r="H283" s="15">
        <v>429.0</v>
      </c>
      <c r="I283" s="15">
        <v>429.0</v>
      </c>
      <c r="J283" s="14"/>
      <c r="K283" s="15">
        <v>429.0</v>
      </c>
      <c r="L283" s="14"/>
      <c r="M283" s="14"/>
      <c r="N283" s="14"/>
      <c r="O283" s="16"/>
      <c r="P283" s="47">
        <f t="shared" si="2"/>
        <v>429</v>
      </c>
      <c r="Q283" s="28"/>
      <c r="R283" s="25" t="s">
        <v>2439</v>
      </c>
      <c r="S283" s="8" t="s">
        <v>446</v>
      </c>
      <c r="T283" s="17"/>
      <c r="U283" s="17"/>
      <c r="V283" s="17"/>
      <c r="W283" s="17"/>
      <c r="X283" s="17"/>
      <c r="Y283" s="17"/>
      <c r="Z283" s="17"/>
      <c r="AA283" s="80"/>
      <c r="AB283" s="80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</row>
    <row r="284">
      <c r="A284" s="8" t="s">
        <v>1906</v>
      </c>
      <c r="B284" s="9">
        <v>45946.0</v>
      </c>
      <c r="C284" s="13" t="s">
        <v>2028</v>
      </c>
      <c r="D284" s="73" t="s">
        <v>20</v>
      </c>
      <c r="E284" s="69" t="s">
        <v>2440</v>
      </c>
      <c r="F284" s="27" t="s">
        <v>2112</v>
      </c>
      <c r="G284" s="31" t="s">
        <v>2086</v>
      </c>
      <c r="H284" s="15">
        <v>429.0</v>
      </c>
      <c r="I284" s="15">
        <v>429.0</v>
      </c>
      <c r="J284" s="14"/>
      <c r="K284" s="15">
        <v>429.0</v>
      </c>
      <c r="L284" s="14"/>
      <c r="M284" s="14"/>
      <c r="N284" s="14"/>
      <c r="O284" s="16"/>
      <c r="P284" s="47">
        <f t="shared" si="2"/>
        <v>429</v>
      </c>
      <c r="Q284" s="28"/>
      <c r="R284" s="25" t="s">
        <v>2441</v>
      </c>
      <c r="S284" s="8" t="s">
        <v>446</v>
      </c>
      <c r="T284" s="17"/>
      <c r="U284" s="17"/>
      <c r="V284" s="17"/>
      <c r="W284" s="17"/>
      <c r="X284" s="17"/>
      <c r="Y284" s="17"/>
      <c r="Z284" s="17"/>
      <c r="AA284" s="80"/>
      <c r="AB284" s="80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</row>
    <row r="285">
      <c r="A285" s="8" t="s">
        <v>1906</v>
      </c>
      <c r="B285" s="9">
        <v>45947.0</v>
      </c>
      <c r="C285" s="13" t="s">
        <v>2028</v>
      </c>
      <c r="D285" s="73" t="s">
        <v>1172</v>
      </c>
      <c r="E285" s="69" t="s">
        <v>2442</v>
      </c>
      <c r="F285" s="27" t="s">
        <v>1172</v>
      </c>
      <c r="G285" s="31" t="s">
        <v>2086</v>
      </c>
      <c r="H285" s="15">
        <v>429.0</v>
      </c>
      <c r="I285" s="15">
        <v>429.0</v>
      </c>
      <c r="J285" s="14"/>
      <c r="K285" s="15">
        <v>429.0</v>
      </c>
      <c r="L285" s="14"/>
      <c r="M285" s="14"/>
      <c r="N285" s="14"/>
      <c r="O285" s="16"/>
      <c r="P285" s="47">
        <f t="shared" si="2"/>
        <v>429</v>
      </c>
      <c r="Q285" s="28"/>
      <c r="R285" s="8" t="s">
        <v>2443</v>
      </c>
      <c r="S285" s="8" t="s">
        <v>446</v>
      </c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</row>
    <row r="286">
      <c r="A286" s="8" t="s">
        <v>1906</v>
      </c>
      <c r="B286" s="9">
        <v>45947.0</v>
      </c>
      <c r="C286" s="13" t="s">
        <v>2028</v>
      </c>
      <c r="D286" s="73" t="s">
        <v>1172</v>
      </c>
      <c r="E286" s="69" t="s">
        <v>2444</v>
      </c>
      <c r="F286" s="27" t="s">
        <v>1172</v>
      </c>
      <c r="G286" s="31" t="s">
        <v>2086</v>
      </c>
      <c r="H286" s="15">
        <v>429.0</v>
      </c>
      <c r="I286" s="15">
        <v>429.0</v>
      </c>
      <c r="J286" s="14"/>
      <c r="K286" s="15">
        <v>429.0</v>
      </c>
      <c r="L286" s="14"/>
      <c r="M286" s="14"/>
      <c r="N286" s="14"/>
      <c r="O286" s="16"/>
      <c r="P286" s="47">
        <f t="shared" si="2"/>
        <v>429</v>
      </c>
      <c r="Q286" s="28"/>
      <c r="R286" s="8" t="s">
        <v>2445</v>
      </c>
      <c r="S286" s="8" t="s">
        <v>446</v>
      </c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</row>
    <row r="287">
      <c r="A287" s="8" t="s">
        <v>1906</v>
      </c>
      <c r="B287" s="9">
        <v>45947.0</v>
      </c>
      <c r="C287" s="13" t="s">
        <v>2028</v>
      </c>
      <c r="D287" s="73" t="s">
        <v>20</v>
      </c>
      <c r="E287" s="69" t="s">
        <v>2446</v>
      </c>
      <c r="F287" s="27" t="s">
        <v>2112</v>
      </c>
      <c r="G287" s="31" t="s">
        <v>2086</v>
      </c>
      <c r="H287" s="15">
        <v>429.0</v>
      </c>
      <c r="I287" s="15">
        <v>429.0</v>
      </c>
      <c r="J287" s="14"/>
      <c r="K287" s="15">
        <v>429.0</v>
      </c>
      <c r="L287" s="14"/>
      <c r="M287" s="14"/>
      <c r="N287" s="14"/>
      <c r="O287" s="16"/>
      <c r="P287" s="47">
        <f t="shared" si="2"/>
        <v>429</v>
      </c>
      <c r="Q287" s="28"/>
      <c r="R287" s="25" t="s">
        <v>2447</v>
      </c>
      <c r="S287" s="8" t="s">
        <v>446</v>
      </c>
      <c r="T287" s="17"/>
      <c r="U287" s="17"/>
      <c r="V287" s="17"/>
      <c r="W287" s="17"/>
      <c r="X287" s="17"/>
      <c r="Y287" s="17"/>
      <c r="Z287" s="17"/>
      <c r="AA287" s="80"/>
      <c r="AB287" s="80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</row>
    <row r="288">
      <c r="A288" s="8" t="s">
        <v>1906</v>
      </c>
      <c r="B288" s="9">
        <v>45950.0</v>
      </c>
      <c r="C288" s="13" t="s">
        <v>2028</v>
      </c>
      <c r="D288" s="73" t="s">
        <v>20</v>
      </c>
      <c r="E288" s="69" t="s">
        <v>2448</v>
      </c>
      <c r="F288" s="27" t="s">
        <v>2112</v>
      </c>
      <c r="G288" s="31" t="s">
        <v>2086</v>
      </c>
      <c r="H288" s="15">
        <v>429.0</v>
      </c>
      <c r="I288" s="15">
        <v>429.0</v>
      </c>
      <c r="J288" s="14"/>
      <c r="K288" s="15">
        <v>429.0</v>
      </c>
      <c r="L288" s="14"/>
      <c r="M288" s="14"/>
      <c r="N288" s="14"/>
      <c r="O288" s="16"/>
      <c r="P288" s="47">
        <f t="shared" si="2"/>
        <v>429</v>
      </c>
      <c r="Q288" s="28"/>
      <c r="R288" s="25" t="s">
        <v>2449</v>
      </c>
      <c r="S288" s="8" t="s">
        <v>446</v>
      </c>
      <c r="T288" s="17"/>
      <c r="U288" s="17"/>
      <c r="V288" s="17"/>
      <c r="W288" s="17"/>
      <c r="X288" s="17"/>
      <c r="Y288" s="17"/>
      <c r="Z288" s="17"/>
      <c r="AA288" s="80"/>
      <c r="AB288" s="80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</row>
    <row r="289">
      <c r="A289" s="8" t="s">
        <v>1906</v>
      </c>
      <c r="B289" s="9">
        <v>45951.0</v>
      </c>
      <c r="C289" s="13" t="s">
        <v>2028</v>
      </c>
      <c r="D289" s="73" t="s">
        <v>27</v>
      </c>
      <c r="E289" s="69" t="s">
        <v>2450</v>
      </c>
      <c r="F289" s="27" t="s">
        <v>2089</v>
      </c>
      <c r="G289" s="31" t="s">
        <v>2086</v>
      </c>
      <c r="H289" s="15">
        <v>429.0</v>
      </c>
      <c r="I289" s="15">
        <v>429.0</v>
      </c>
      <c r="J289" s="14"/>
      <c r="K289" s="15">
        <v>429.0</v>
      </c>
      <c r="L289" s="14"/>
      <c r="M289" s="14"/>
      <c r="N289" s="14"/>
      <c r="O289" s="16"/>
      <c r="P289" s="47">
        <f t="shared" si="2"/>
        <v>429</v>
      </c>
      <c r="Q289" s="28"/>
      <c r="R289" s="25" t="s">
        <v>2451</v>
      </c>
      <c r="S289" s="8" t="s">
        <v>454</v>
      </c>
      <c r="T289" s="17"/>
      <c r="U289" s="17"/>
      <c r="V289" s="17"/>
      <c r="W289" s="17"/>
      <c r="X289" s="17"/>
      <c r="Y289" s="17"/>
      <c r="Z289" s="17"/>
      <c r="AA289" s="80"/>
      <c r="AB289" s="80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</row>
    <row r="290">
      <c r="A290" s="8" t="s">
        <v>1906</v>
      </c>
      <c r="B290" s="9">
        <v>45953.0</v>
      </c>
      <c r="C290" s="13" t="s">
        <v>2028</v>
      </c>
      <c r="D290" s="73" t="s">
        <v>1172</v>
      </c>
      <c r="E290" s="69" t="s">
        <v>2452</v>
      </c>
      <c r="F290" s="27" t="s">
        <v>1172</v>
      </c>
      <c r="G290" s="31" t="s">
        <v>2086</v>
      </c>
      <c r="H290" s="15">
        <v>429.0</v>
      </c>
      <c r="I290" s="15">
        <v>429.0</v>
      </c>
      <c r="J290" s="14"/>
      <c r="K290" s="15">
        <v>429.0</v>
      </c>
      <c r="L290" s="14"/>
      <c r="M290" s="14"/>
      <c r="N290" s="14"/>
      <c r="O290" s="16"/>
      <c r="P290" s="47">
        <f t="shared" si="2"/>
        <v>429</v>
      </c>
      <c r="Q290" s="28"/>
      <c r="R290" s="8" t="s">
        <v>2453</v>
      </c>
      <c r="S290" s="8" t="s">
        <v>446</v>
      </c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</row>
    <row r="291">
      <c r="A291" s="8" t="s">
        <v>1906</v>
      </c>
      <c r="B291" s="9">
        <v>45954.0</v>
      </c>
      <c r="C291" s="13" t="s">
        <v>2028</v>
      </c>
      <c r="D291" s="73" t="s">
        <v>1172</v>
      </c>
      <c r="E291" s="69" t="s">
        <v>2454</v>
      </c>
      <c r="F291" s="27" t="s">
        <v>1172</v>
      </c>
      <c r="G291" s="31" t="s">
        <v>2086</v>
      </c>
      <c r="H291" s="15">
        <v>429.0</v>
      </c>
      <c r="I291" s="15">
        <v>429.0</v>
      </c>
      <c r="J291" s="14"/>
      <c r="K291" s="15">
        <v>429.0</v>
      </c>
      <c r="L291" s="14"/>
      <c r="M291" s="14"/>
      <c r="N291" s="14"/>
      <c r="O291" s="16"/>
      <c r="P291" s="47">
        <f t="shared" si="2"/>
        <v>429</v>
      </c>
      <c r="Q291" s="28"/>
      <c r="R291" s="8" t="s">
        <v>2455</v>
      </c>
      <c r="S291" s="8" t="s">
        <v>446</v>
      </c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</row>
    <row r="292">
      <c r="A292" s="8" t="s">
        <v>1906</v>
      </c>
      <c r="B292" s="9">
        <v>45954.0</v>
      </c>
      <c r="C292" s="13" t="s">
        <v>2028</v>
      </c>
      <c r="D292" s="73" t="s">
        <v>1172</v>
      </c>
      <c r="E292" s="69" t="s">
        <v>2456</v>
      </c>
      <c r="F292" s="27" t="s">
        <v>1172</v>
      </c>
      <c r="G292" s="31" t="s">
        <v>2086</v>
      </c>
      <c r="H292" s="15">
        <v>429.0</v>
      </c>
      <c r="I292" s="15">
        <v>429.0</v>
      </c>
      <c r="J292" s="14"/>
      <c r="K292" s="15">
        <v>429.0</v>
      </c>
      <c r="L292" s="14"/>
      <c r="M292" s="14"/>
      <c r="N292" s="14"/>
      <c r="O292" s="16"/>
      <c r="P292" s="47">
        <f t="shared" si="2"/>
        <v>429</v>
      </c>
      <c r="Q292" s="28"/>
      <c r="R292" s="8" t="s">
        <v>2457</v>
      </c>
      <c r="S292" s="8" t="s">
        <v>446</v>
      </c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</row>
    <row r="293">
      <c r="A293" s="8" t="s">
        <v>1906</v>
      </c>
      <c r="B293" s="9">
        <v>45954.0</v>
      </c>
      <c r="C293" s="13" t="s">
        <v>2028</v>
      </c>
      <c r="D293" s="73" t="s">
        <v>1172</v>
      </c>
      <c r="E293" s="69" t="s">
        <v>2458</v>
      </c>
      <c r="F293" s="27" t="s">
        <v>1172</v>
      </c>
      <c r="G293" s="31" t="s">
        <v>2086</v>
      </c>
      <c r="H293" s="15">
        <v>429.0</v>
      </c>
      <c r="I293" s="15">
        <v>429.0</v>
      </c>
      <c r="J293" s="14"/>
      <c r="K293" s="15">
        <v>429.0</v>
      </c>
      <c r="L293" s="14"/>
      <c r="M293" s="14"/>
      <c r="N293" s="14"/>
      <c r="O293" s="16"/>
      <c r="P293" s="47">
        <f t="shared" si="2"/>
        <v>429</v>
      </c>
      <c r="Q293" s="28"/>
      <c r="R293" s="8" t="s">
        <v>2459</v>
      </c>
      <c r="S293" s="8" t="s">
        <v>446</v>
      </c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</row>
    <row r="294">
      <c r="A294" s="8" t="s">
        <v>1906</v>
      </c>
      <c r="B294" s="9">
        <v>45954.0</v>
      </c>
      <c r="C294" s="13" t="s">
        <v>2180</v>
      </c>
      <c r="D294" s="73" t="s">
        <v>1172</v>
      </c>
      <c r="E294" s="69" t="s">
        <v>2460</v>
      </c>
      <c r="F294" s="27" t="s">
        <v>1172</v>
      </c>
      <c r="G294" s="31" t="s">
        <v>2086</v>
      </c>
      <c r="H294" s="15">
        <v>429.0</v>
      </c>
      <c r="I294" s="15">
        <v>429.0</v>
      </c>
      <c r="J294" s="14"/>
      <c r="K294" s="15">
        <v>429.0</v>
      </c>
      <c r="L294" s="14"/>
      <c r="M294" s="14"/>
      <c r="N294" s="14"/>
      <c r="O294" s="16"/>
      <c r="P294" s="47">
        <f t="shared" si="2"/>
        <v>429</v>
      </c>
      <c r="Q294" s="28"/>
      <c r="R294" s="25" t="s">
        <v>2461</v>
      </c>
      <c r="S294" s="8" t="s">
        <v>446</v>
      </c>
      <c r="T294" s="17"/>
      <c r="U294" s="28"/>
      <c r="V294" s="17"/>
      <c r="W294" s="17"/>
      <c r="X294" s="17"/>
      <c r="Y294" s="28"/>
      <c r="Z294" s="28"/>
      <c r="AA294" s="80"/>
      <c r="AB294" s="80"/>
      <c r="AC294" s="28"/>
      <c r="AD294" s="28"/>
      <c r="AE294" s="28"/>
      <c r="AF294" s="28"/>
      <c r="AG294" s="28"/>
      <c r="AH294" s="28"/>
      <c r="AI294" s="28"/>
      <c r="AJ294" s="28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</row>
    <row r="295">
      <c r="A295" s="8" t="s">
        <v>1906</v>
      </c>
      <c r="B295" s="9">
        <v>45954.0</v>
      </c>
      <c r="C295" s="13" t="s">
        <v>2180</v>
      </c>
      <c r="D295" s="73" t="s">
        <v>1910</v>
      </c>
      <c r="E295" s="69" t="s">
        <v>2400</v>
      </c>
      <c r="F295" s="27" t="s">
        <v>1910</v>
      </c>
      <c r="G295" s="31" t="s">
        <v>2086</v>
      </c>
      <c r="H295" s="15">
        <v>429.0</v>
      </c>
      <c r="I295" s="15">
        <v>429.0</v>
      </c>
      <c r="J295" s="14"/>
      <c r="K295" s="15">
        <v>429.0</v>
      </c>
      <c r="L295" s="14"/>
      <c r="M295" s="14"/>
      <c r="N295" s="14"/>
      <c r="O295" s="16"/>
      <c r="P295" s="47">
        <f t="shared" si="2"/>
        <v>429</v>
      </c>
      <c r="Q295" s="28"/>
      <c r="R295" s="8" t="s">
        <v>2401</v>
      </c>
      <c r="S295" s="8" t="s">
        <v>446</v>
      </c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</row>
    <row r="296">
      <c r="A296" s="8" t="s">
        <v>1906</v>
      </c>
      <c r="B296" s="9">
        <v>45957.0</v>
      </c>
      <c r="C296" s="13" t="s">
        <v>2028</v>
      </c>
      <c r="D296" s="73" t="s">
        <v>20</v>
      </c>
      <c r="E296" s="69" t="s">
        <v>2462</v>
      </c>
      <c r="F296" s="27" t="s">
        <v>2112</v>
      </c>
      <c r="G296" s="31" t="s">
        <v>2086</v>
      </c>
      <c r="H296" s="15">
        <v>429.0</v>
      </c>
      <c r="I296" s="15">
        <v>429.0</v>
      </c>
      <c r="J296" s="14"/>
      <c r="K296" s="15">
        <v>429.0</v>
      </c>
      <c r="L296" s="14"/>
      <c r="M296" s="14"/>
      <c r="N296" s="14"/>
      <c r="O296" s="16"/>
      <c r="P296" s="47">
        <f t="shared" si="2"/>
        <v>429</v>
      </c>
      <c r="Q296" s="28"/>
      <c r="R296" s="25" t="s">
        <v>2463</v>
      </c>
      <c r="S296" s="8" t="s">
        <v>446</v>
      </c>
      <c r="T296" s="17"/>
      <c r="U296" s="17"/>
      <c r="V296" s="17"/>
      <c r="W296" s="17"/>
      <c r="X296" s="17"/>
      <c r="Y296" s="17"/>
      <c r="Z296" s="17"/>
      <c r="AA296" s="80"/>
      <c r="AB296" s="80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</row>
    <row r="297">
      <c r="A297" s="8" t="s">
        <v>1906</v>
      </c>
      <c r="B297" s="9">
        <v>45958.0</v>
      </c>
      <c r="C297" s="13" t="s">
        <v>2028</v>
      </c>
      <c r="D297" s="73" t="s">
        <v>1172</v>
      </c>
      <c r="E297" s="69" t="s">
        <v>2464</v>
      </c>
      <c r="F297" s="27" t="s">
        <v>1172</v>
      </c>
      <c r="G297" s="31" t="s">
        <v>2086</v>
      </c>
      <c r="H297" s="15">
        <v>429.0</v>
      </c>
      <c r="I297" s="15">
        <v>429.0</v>
      </c>
      <c r="J297" s="14"/>
      <c r="K297" s="15">
        <v>429.0</v>
      </c>
      <c r="L297" s="14"/>
      <c r="M297" s="14"/>
      <c r="N297" s="14"/>
      <c r="O297" s="16"/>
      <c r="P297" s="47">
        <f t="shared" si="2"/>
        <v>429</v>
      </c>
      <c r="Q297" s="28"/>
      <c r="R297" s="8" t="s">
        <v>2465</v>
      </c>
      <c r="S297" s="8" t="s">
        <v>446</v>
      </c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</row>
    <row r="298">
      <c r="A298" s="8" t="s">
        <v>1906</v>
      </c>
      <c r="B298" s="9">
        <v>45959.0</v>
      </c>
      <c r="C298" s="13" t="s">
        <v>2204</v>
      </c>
      <c r="D298" s="73" t="s">
        <v>27</v>
      </c>
      <c r="E298" s="69" t="s">
        <v>41</v>
      </c>
      <c r="F298" s="27" t="s">
        <v>2089</v>
      </c>
      <c r="G298" s="31" t="s">
        <v>2086</v>
      </c>
      <c r="H298" s="14"/>
      <c r="I298" s="15">
        <v>429.0</v>
      </c>
      <c r="J298" s="14"/>
      <c r="K298" s="15">
        <v>429.0</v>
      </c>
      <c r="L298" s="14"/>
      <c r="M298" s="14"/>
      <c r="N298" s="14"/>
      <c r="O298" s="16"/>
      <c r="P298" s="47">
        <f t="shared" si="2"/>
        <v>429</v>
      </c>
      <c r="Q298" s="28"/>
      <c r="R298" s="25" t="s">
        <v>42</v>
      </c>
      <c r="S298" s="8" t="s">
        <v>446</v>
      </c>
      <c r="T298" s="17"/>
      <c r="U298" s="17"/>
      <c r="V298" s="17"/>
      <c r="W298" s="17"/>
      <c r="X298" s="17"/>
      <c r="Y298" s="17"/>
      <c r="Z298" s="17"/>
      <c r="AA298" s="80"/>
      <c r="AB298" s="80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</row>
    <row r="299">
      <c r="A299" s="8" t="s">
        <v>1906</v>
      </c>
      <c r="B299" s="9">
        <v>45960.0</v>
      </c>
      <c r="C299" s="13" t="s">
        <v>2028</v>
      </c>
      <c r="D299" s="73" t="s">
        <v>20</v>
      </c>
      <c r="E299" s="69" t="s">
        <v>2466</v>
      </c>
      <c r="F299" s="27" t="s">
        <v>2112</v>
      </c>
      <c r="G299" s="31" t="s">
        <v>2086</v>
      </c>
      <c r="H299" s="15">
        <v>429.0</v>
      </c>
      <c r="I299" s="15">
        <v>429.0</v>
      </c>
      <c r="J299" s="14"/>
      <c r="K299" s="15">
        <v>429.0</v>
      </c>
      <c r="L299" s="14"/>
      <c r="M299" s="14"/>
      <c r="N299" s="14"/>
      <c r="O299" s="16"/>
      <c r="P299" s="47">
        <f t="shared" si="2"/>
        <v>429</v>
      </c>
      <c r="Q299" s="28"/>
      <c r="R299" s="25" t="s">
        <v>2467</v>
      </c>
      <c r="S299" s="8" t="s">
        <v>446</v>
      </c>
      <c r="T299" s="17"/>
      <c r="U299" s="17"/>
      <c r="V299" s="17"/>
      <c r="W299" s="17"/>
      <c r="X299" s="17"/>
      <c r="Y299" s="17"/>
      <c r="Z299" s="17"/>
      <c r="AA299" s="80"/>
      <c r="AB299" s="80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</row>
    <row r="300">
      <c r="A300" s="8" t="s">
        <v>1906</v>
      </c>
      <c r="B300" s="9">
        <v>45960.0</v>
      </c>
      <c r="C300" s="13" t="s">
        <v>2028</v>
      </c>
      <c r="D300" s="73" t="s">
        <v>20</v>
      </c>
      <c r="E300" s="69" t="s">
        <v>2468</v>
      </c>
      <c r="F300" s="27" t="s">
        <v>2112</v>
      </c>
      <c r="G300" s="31" t="s">
        <v>2086</v>
      </c>
      <c r="H300" s="15">
        <v>429.0</v>
      </c>
      <c r="I300" s="15">
        <v>429.0</v>
      </c>
      <c r="J300" s="14"/>
      <c r="K300" s="15">
        <v>429.0</v>
      </c>
      <c r="L300" s="14"/>
      <c r="M300" s="14"/>
      <c r="N300" s="14"/>
      <c r="O300" s="16"/>
      <c r="P300" s="47">
        <f t="shared" si="2"/>
        <v>429</v>
      </c>
      <c r="Q300" s="28"/>
      <c r="R300" s="25" t="s">
        <v>2469</v>
      </c>
      <c r="S300" s="8" t="s">
        <v>446</v>
      </c>
      <c r="T300" s="17"/>
      <c r="U300" s="17"/>
      <c r="V300" s="17"/>
      <c r="W300" s="17"/>
      <c r="X300" s="17"/>
      <c r="Y300" s="17"/>
      <c r="Z300" s="17"/>
      <c r="AA300" s="80"/>
      <c r="AB300" s="80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</row>
    <row r="301">
      <c r="A301" s="8" t="s">
        <v>1906</v>
      </c>
      <c r="B301" s="9">
        <v>45960.0</v>
      </c>
      <c r="C301" s="13" t="s">
        <v>2028</v>
      </c>
      <c r="D301" s="73" t="s">
        <v>20</v>
      </c>
      <c r="E301" s="69" t="s">
        <v>2470</v>
      </c>
      <c r="F301" s="27" t="s">
        <v>2112</v>
      </c>
      <c r="G301" s="31" t="s">
        <v>2086</v>
      </c>
      <c r="H301" s="15">
        <v>429.0</v>
      </c>
      <c r="I301" s="15">
        <v>429.0</v>
      </c>
      <c r="J301" s="14"/>
      <c r="K301" s="15">
        <v>429.0</v>
      </c>
      <c r="L301" s="14"/>
      <c r="M301" s="14"/>
      <c r="N301" s="14"/>
      <c r="O301" s="16"/>
      <c r="P301" s="47">
        <f t="shared" si="2"/>
        <v>429</v>
      </c>
      <c r="Q301" s="28"/>
      <c r="R301" s="25" t="s">
        <v>2471</v>
      </c>
      <c r="S301" s="8" t="s">
        <v>446</v>
      </c>
      <c r="T301" s="17"/>
      <c r="U301" s="17"/>
      <c r="V301" s="17"/>
      <c r="W301" s="17"/>
      <c r="X301" s="17"/>
      <c r="Y301" s="17"/>
      <c r="Z301" s="17"/>
      <c r="AA301" s="80"/>
      <c r="AB301" s="80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</row>
    <row r="302">
      <c r="A302" s="8" t="s">
        <v>1906</v>
      </c>
      <c r="B302" s="9">
        <v>45964.0</v>
      </c>
      <c r="C302" s="13" t="s">
        <v>2028</v>
      </c>
      <c r="D302" s="73" t="s">
        <v>1172</v>
      </c>
      <c r="E302" s="69" t="s">
        <v>2472</v>
      </c>
      <c r="F302" s="27" t="s">
        <v>1172</v>
      </c>
      <c r="G302" s="31" t="s">
        <v>2086</v>
      </c>
      <c r="H302" s="15">
        <v>429.0</v>
      </c>
      <c r="I302" s="15">
        <v>429.0</v>
      </c>
      <c r="J302" s="14"/>
      <c r="K302" s="15">
        <v>429.0</v>
      </c>
      <c r="L302" s="14"/>
      <c r="M302" s="14"/>
      <c r="N302" s="14"/>
      <c r="O302" s="16"/>
      <c r="P302" s="47">
        <f t="shared" si="2"/>
        <v>429</v>
      </c>
      <c r="Q302" s="28"/>
      <c r="R302" s="8" t="s">
        <v>2473</v>
      </c>
      <c r="S302" s="8" t="s">
        <v>61</v>
      </c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</row>
    <row r="303">
      <c r="A303" s="8" t="s">
        <v>1906</v>
      </c>
      <c r="B303" s="9">
        <v>45964.0</v>
      </c>
      <c r="C303" s="13" t="s">
        <v>2028</v>
      </c>
      <c r="D303" s="73" t="s">
        <v>1172</v>
      </c>
      <c r="E303" s="69" t="s">
        <v>2474</v>
      </c>
      <c r="F303" s="27" t="s">
        <v>1172</v>
      </c>
      <c r="G303" s="31" t="s">
        <v>2086</v>
      </c>
      <c r="H303" s="15">
        <v>429.0</v>
      </c>
      <c r="I303" s="15">
        <v>429.0</v>
      </c>
      <c r="J303" s="14"/>
      <c r="K303" s="15">
        <v>429.0</v>
      </c>
      <c r="L303" s="14"/>
      <c r="M303" s="14"/>
      <c r="N303" s="14"/>
      <c r="O303" s="16"/>
      <c r="P303" s="47">
        <f t="shared" si="2"/>
        <v>429</v>
      </c>
      <c r="Q303" s="28"/>
      <c r="R303" s="8" t="s">
        <v>2475</v>
      </c>
      <c r="S303" s="8" t="s">
        <v>61</v>
      </c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</row>
    <row r="304">
      <c r="A304" s="8" t="s">
        <v>1906</v>
      </c>
      <c r="B304" s="9">
        <v>45964.0</v>
      </c>
      <c r="C304" s="13" t="s">
        <v>2028</v>
      </c>
      <c r="D304" s="73" t="s">
        <v>1172</v>
      </c>
      <c r="E304" s="69" t="s">
        <v>2476</v>
      </c>
      <c r="F304" s="27" t="s">
        <v>1172</v>
      </c>
      <c r="G304" s="31" t="s">
        <v>2086</v>
      </c>
      <c r="H304" s="15">
        <v>429.0</v>
      </c>
      <c r="I304" s="15">
        <v>429.0</v>
      </c>
      <c r="J304" s="14"/>
      <c r="K304" s="15">
        <v>429.0</v>
      </c>
      <c r="L304" s="14"/>
      <c r="M304" s="14"/>
      <c r="N304" s="14"/>
      <c r="O304" s="16"/>
      <c r="P304" s="47">
        <f t="shared" si="2"/>
        <v>429</v>
      </c>
      <c r="Q304" s="28"/>
      <c r="R304" s="8" t="s">
        <v>2477</v>
      </c>
      <c r="S304" s="8" t="s">
        <v>61</v>
      </c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</row>
    <row r="305">
      <c r="A305" s="8" t="s">
        <v>1906</v>
      </c>
      <c r="B305" s="9">
        <v>45968.0</v>
      </c>
      <c r="C305" s="13" t="s">
        <v>2180</v>
      </c>
      <c r="D305" s="73" t="s">
        <v>20</v>
      </c>
      <c r="E305" s="69" t="s">
        <v>2478</v>
      </c>
      <c r="F305" s="27" t="s">
        <v>2112</v>
      </c>
      <c r="G305" s="31" t="s">
        <v>2086</v>
      </c>
      <c r="H305" s="15">
        <v>429.0</v>
      </c>
      <c r="I305" s="15">
        <v>429.0</v>
      </c>
      <c r="J305" s="14"/>
      <c r="K305" s="15">
        <v>429.0</v>
      </c>
      <c r="L305" s="14"/>
      <c r="M305" s="14"/>
      <c r="N305" s="14"/>
      <c r="O305" s="16"/>
      <c r="P305" s="47">
        <f t="shared" si="2"/>
        <v>429</v>
      </c>
      <c r="Q305" s="40"/>
      <c r="R305" s="48" t="s">
        <v>2479</v>
      </c>
      <c r="S305" s="24">
        <f>MONTH(B305)</f>
        <v>11</v>
      </c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</row>
    <row r="306">
      <c r="A306" s="8" t="s">
        <v>1906</v>
      </c>
      <c r="B306" s="9">
        <v>45971.0</v>
      </c>
      <c r="C306" s="13" t="s">
        <v>2028</v>
      </c>
      <c r="D306" s="73" t="s">
        <v>20</v>
      </c>
      <c r="E306" s="69" t="s">
        <v>2480</v>
      </c>
      <c r="F306" s="27" t="s">
        <v>2112</v>
      </c>
      <c r="G306" s="31" t="s">
        <v>2086</v>
      </c>
      <c r="H306" s="15">
        <v>429.0</v>
      </c>
      <c r="I306" s="15">
        <v>429.0</v>
      </c>
      <c r="J306" s="14"/>
      <c r="K306" s="15">
        <v>429.0</v>
      </c>
      <c r="L306" s="14"/>
      <c r="M306" s="14"/>
      <c r="N306" s="14"/>
      <c r="O306" s="16"/>
      <c r="P306" s="47">
        <f t="shared" si="2"/>
        <v>429</v>
      </c>
      <c r="Q306" s="28"/>
      <c r="R306" s="25" t="s">
        <v>2481</v>
      </c>
      <c r="S306" s="8" t="s">
        <v>61</v>
      </c>
      <c r="T306" s="17"/>
      <c r="U306" s="17"/>
      <c r="V306" s="17"/>
      <c r="W306" s="17"/>
      <c r="X306" s="17"/>
      <c r="Y306" s="17"/>
      <c r="Z306" s="17"/>
      <c r="AA306" s="80"/>
      <c r="AB306" s="80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</row>
    <row r="307">
      <c r="A307" s="8" t="s">
        <v>1906</v>
      </c>
      <c r="B307" s="9">
        <v>45973.0</v>
      </c>
      <c r="C307" s="13" t="s">
        <v>2204</v>
      </c>
      <c r="D307" s="73" t="s">
        <v>20</v>
      </c>
      <c r="E307" s="69" t="s">
        <v>598</v>
      </c>
      <c r="F307" s="27" t="s">
        <v>2112</v>
      </c>
      <c r="G307" s="31" t="s">
        <v>2086</v>
      </c>
      <c r="H307" s="15">
        <v>429.0</v>
      </c>
      <c r="I307" s="15">
        <v>429.0</v>
      </c>
      <c r="J307" s="14"/>
      <c r="K307" s="15">
        <v>429.0</v>
      </c>
      <c r="L307" s="14"/>
      <c r="M307" s="14"/>
      <c r="N307" s="14"/>
      <c r="O307" s="16"/>
      <c r="P307" s="47">
        <f t="shared" si="2"/>
        <v>429</v>
      </c>
      <c r="Q307" s="28"/>
      <c r="R307" s="25" t="s">
        <v>599</v>
      </c>
      <c r="S307" s="8" t="s">
        <v>61</v>
      </c>
      <c r="T307" s="17"/>
      <c r="U307" s="17"/>
      <c r="V307" s="17"/>
      <c r="W307" s="17"/>
      <c r="X307" s="17"/>
      <c r="Y307" s="17"/>
      <c r="Z307" s="17"/>
      <c r="AA307" s="80"/>
      <c r="AB307" s="80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</row>
    <row r="308">
      <c r="A308" s="8" t="s">
        <v>1906</v>
      </c>
      <c r="B308" s="9">
        <v>45974.0</v>
      </c>
      <c r="C308" s="13" t="s">
        <v>2028</v>
      </c>
      <c r="D308" s="73" t="s">
        <v>20</v>
      </c>
      <c r="E308" s="69" t="s">
        <v>2482</v>
      </c>
      <c r="F308" s="27" t="s">
        <v>2112</v>
      </c>
      <c r="G308" s="31" t="s">
        <v>2086</v>
      </c>
      <c r="H308" s="15">
        <v>1029.0</v>
      </c>
      <c r="I308" s="15">
        <v>429.0</v>
      </c>
      <c r="J308" s="14"/>
      <c r="K308" s="15">
        <v>429.0</v>
      </c>
      <c r="L308" s="14"/>
      <c r="M308" s="14"/>
      <c r="N308" s="14"/>
      <c r="O308" s="16"/>
      <c r="P308" s="47">
        <f t="shared" si="2"/>
        <v>429</v>
      </c>
      <c r="Q308" s="28"/>
      <c r="R308" s="25" t="s">
        <v>2483</v>
      </c>
      <c r="S308" s="8" t="s">
        <v>61</v>
      </c>
      <c r="T308" s="17"/>
      <c r="U308" s="17"/>
      <c r="V308" s="17"/>
      <c r="W308" s="17"/>
      <c r="X308" s="17"/>
      <c r="Y308" s="17"/>
      <c r="Z308" s="17"/>
      <c r="AA308" s="80"/>
      <c r="AB308" s="80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</row>
    <row r="309">
      <c r="A309" s="8" t="s">
        <v>1906</v>
      </c>
      <c r="B309" s="9">
        <v>45974.0</v>
      </c>
      <c r="C309" s="13" t="s">
        <v>2028</v>
      </c>
      <c r="D309" s="73" t="s">
        <v>20</v>
      </c>
      <c r="E309" s="69" t="s">
        <v>2482</v>
      </c>
      <c r="F309" s="62" t="s">
        <v>2484</v>
      </c>
      <c r="G309" s="44" t="s">
        <v>1818</v>
      </c>
      <c r="H309" s="15">
        <v>1050.0</v>
      </c>
      <c r="I309" s="14"/>
      <c r="J309" s="14"/>
      <c r="K309" s="14"/>
      <c r="L309" s="14"/>
      <c r="M309" s="15">
        <v>480.0</v>
      </c>
      <c r="N309" s="14"/>
      <c r="O309" s="23">
        <v>480.0</v>
      </c>
      <c r="P309" s="47">
        <f t="shared" si="2"/>
        <v>0</v>
      </c>
      <c r="Q309" s="64" t="s">
        <v>2485</v>
      </c>
      <c r="R309" s="25" t="s">
        <v>2483</v>
      </c>
      <c r="S309" s="8" t="s">
        <v>61</v>
      </c>
      <c r="T309" s="17"/>
      <c r="U309" s="17"/>
      <c r="V309" s="17"/>
      <c r="W309" s="17"/>
      <c r="X309" s="17"/>
      <c r="Y309" s="17"/>
      <c r="Z309" s="17"/>
      <c r="AA309" s="80"/>
      <c r="AB309" s="80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</row>
    <row r="310">
      <c r="A310" s="8" t="s">
        <v>1906</v>
      </c>
      <c r="B310" s="9">
        <v>45975.0</v>
      </c>
      <c r="C310" s="13" t="s">
        <v>2028</v>
      </c>
      <c r="D310" s="73" t="s">
        <v>20</v>
      </c>
      <c r="E310" s="69" t="s">
        <v>2486</v>
      </c>
      <c r="F310" s="27" t="s">
        <v>2112</v>
      </c>
      <c r="G310" s="31" t="s">
        <v>2086</v>
      </c>
      <c r="H310" s="15">
        <v>1029.0</v>
      </c>
      <c r="I310" s="15">
        <v>429.0</v>
      </c>
      <c r="J310" s="14"/>
      <c r="K310" s="15">
        <v>429.0</v>
      </c>
      <c r="L310" s="14"/>
      <c r="M310" s="14"/>
      <c r="N310" s="14"/>
      <c r="O310" s="16"/>
      <c r="P310" s="47">
        <f t="shared" si="2"/>
        <v>429</v>
      </c>
      <c r="Q310" s="28"/>
      <c r="R310" s="25" t="s">
        <v>2487</v>
      </c>
      <c r="S310" s="8" t="s">
        <v>61</v>
      </c>
      <c r="T310" s="17"/>
      <c r="U310" s="17"/>
      <c r="V310" s="17"/>
      <c r="W310" s="17"/>
      <c r="X310" s="17"/>
      <c r="Y310" s="17"/>
      <c r="Z310" s="17"/>
      <c r="AA310" s="80"/>
      <c r="AB310" s="80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</row>
    <row r="311">
      <c r="A311" s="8" t="s">
        <v>1906</v>
      </c>
      <c r="B311" s="9">
        <v>45978.0</v>
      </c>
      <c r="C311" s="13" t="s">
        <v>2204</v>
      </c>
      <c r="D311" s="73" t="s">
        <v>27</v>
      </c>
      <c r="E311" s="69" t="s">
        <v>1020</v>
      </c>
      <c r="F311" s="27" t="s">
        <v>2488</v>
      </c>
      <c r="G311" s="31" t="s">
        <v>2086</v>
      </c>
      <c r="H311" s="14"/>
      <c r="I311" s="15">
        <v>429.0</v>
      </c>
      <c r="J311" s="14"/>
      <c r="K311" s="15">
        <v>429.0</v>
      </c>
      <c r="L311" s="14"/>
      <c r="M311" s="14"/>
      <c r="N311" s="15">
        <v>150.0</v>
      </c>
      <c r="O311" s="16"/>
      <c r="P311" s="47">
        <f t="shared" si="2"/>
        <v>579</v>
      </c>
      <c r="Q311" s="64" t="s">
        <v>2489</v>
      </c>
      <c r="R311" s="25" t="s">
        <v>1022</v>
      </c>
      <c r="S311" s="8" t="s">
        <v>61</v>
      </c>
      <c r="T311" s="17"/>
      <c r="U311" s="17"/>
      <c r="V311" s="17"/>
      <c r="W311" s="17"/>
      <c r="X311" s="17"/>
      <c r="Y311" s="17"/>
      <c r="Z311" s="17"/>
      <c r="AA311" s="80"/>
      <c r="AB311" s="80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</row>
    <row r="312">
      <c r="A312" s="8" t="s">
        <v>1906</v>
      </c>
      <c r="B312" s="9">
        <v>45978.0</v>
      </c>
      <c r="C312" s="13" t="s">
        <v>2028</v>
      </c>
      <c r="D312" s="73" t="s">
        <v>20</v>
      </c>
      <c r="E312" s="69" t="s">
        <v>2490</v>
      </c>
      <c r="F312" s="27" t="s">
        <v>2112</v>
      </c>
      <c r="G312" s="31" t="s">
        <v>2086</v>
      </c>
      <c r="H312" s="15">
        <v>429.0</v>
      </c>
      <c r="I312" s="15">
        <v>429.0</v>
      </c>
      <c r="J312" s="14"/>
      <c r="K312" s="15">
        <v>429.0</v>
      </c>
      <c r="L312" s="14"/>
      <c r="M312" s="14"/>
      <c r="N312" s="14"/>
      <c r="O312" s="16"/>
      <c r="P312" s="47">
        <f t="shared" si="2"/>
        <v>429</v>
      </c>
      <c r="Q312" s="28"/>
      <c r="R312" s="25" t="s">
        <v>2491</v>
      </c>
      <c r="S312" s="8" t="s">
        <v>61</v>
      </c>
      <c r="T312" s="17"/>
      <c r="U312" s="17"/>
      <c r="V312" s="17"/>
      <c r="W312" s="17"/>
      <c r="X312" s="17"/>
      <c r="Y312" s="17"/>
      <c r="Z312" s="17"/>
      <c r="AA312" s="80"/>
      <c r="AB312" s="80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</row>
    <row r="313">
      <c r="A313" s="8" t="s">
        <v>1906</v>
      </c>
      <c r="B313" s="9">
        <v>45978.0</v>
      </c>
      <c r="C313" s="13" t="s">
        <v>2028</v>
      </c>
      <c r="D313" s="73" t="s">
        <v>20</v>
      </c>
      <c r="E313" s="69" t="s">
        <v>2492</v>
      </c>
      <c r="F313" s="27" t="s">
        <v>2112</v>
      </c>
      <c r="G313" s="31" t="s">
        <v>2086</v>
      </c>
      <c r="H313" s="15">
        <v>429.0</v>
      </c>
      <c r="I313" s="15">
        <v>429.0</v>
      </c>
      <c r="J313" s="14"/>
      <c r="K313" s="15">
        <v>429.0</v>
      </c>
      <c r="L313" s="14"/>
      <c r="M313" s="14"/>
      <c r="N313" s="14"/>
      <c r="O313" s="16"/>
      <c r="P313" s="47">
        <f t="shared" si="2"/>
        <v>429</v>
      </c>
      <c r="Q313" s="28"/>
      <c r="R313" s="25" t="s">
        <v>2493</v>
      </c>
      <c r="S313" s="8" t="s">
        <v>61</v>
      </c>
      <c r="T313" s="17"/>
      <c r="U313" s="17"/>
      <c r="V313" s="17"/>
      <c r="W313" s="17"/>
      <c r="X313" s="17"/>
      <c r="Y313" s="17"/>
      <c r="Z313" s="17"/>
      <c r="AA313" s="80"/>
      <c r="AB313" s="80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</row>
    <row r="314">
      <c r="A314" s="8" t="s">
        <v>1906</v>
      </c>
      <c r="B314" s="9">
        <v>45978.0</v>
      </c>
      <c r="C314" s="13" t="s">
        <v>2028</v>
      </c>
      <c r="D314" s="73" t="s">
        <v>20</v>
      </c>
      <c r="E314" s="69" t="s">
        <v>2494</v>
      </c>
      <c r="F314" s="27" t="s">
        <v>2112</v>
      </c>
      <c r="G314" s="31" t="s">
        <v>2086</v>
      </c>
      <c r="H314" s="15">
        <v>1029.0</v>
      </c>
      <c r="I314" s="15">
        <v>429.0</v>
      </c>
      <c r="J314" s="14"/>
      <c r="K314" s="15">
        <v>429.0</v>
      </c>
      <c r="L314" s="14"/>
      <c r="M314" s="14"/>
      <c r="N314" s="14"/>
      <c r="O314" s="16"/>
      <c r="P314" s="47">
        <f t="shared" si="2"/>
        <v>429</v>
      </c>
      <c r="Q314" s="28"/>
      <c r="R314" s="25" t="s">
        <v>2495</v>
      </c>
      <c r="S314" s="8" t="s">
        <v>61</v>
      </c>
      <c r="T314" s="17"/>
      <c r="U314" s="17"/>
      <c r="V314" s="17"/>
      <c r="W314" s="17"/>
      <c r="X314" s="17"/>
      <c r="Y314" s="17"/>
      <c r="Z314" s="17"/>
      <c r="AA314" s="80"/>
      <c r="AB314" s="80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</row>
    <row r="315">
      <c r="A315" s="8" t="s">
        <v>1906</v>
      </c>
      <c r="B315" s="9">
        <v>45978.0</v>
      </c>
      <c r="C315" s="13" t="s">
        <v>2028</v>
      </c>
      <c r="D315" s="73" t="s">
        <v>20</v>
      </c>
      <c r="E315" s="69" t="s">
        <v>2496</v>
      </c>
      <c r="F315" s="27" t="s">
        <v>2112</v>
      </c>
      <c r="G315" s="31" t="s">
        <v>2086</v>
      </c>
      <c r="H315" s="15">
        <v>1029.0</v>
      </c>
      <c r="I315" s="15">
        <v>429.0</v>
      </c>
      <c r="J315" s="14"/>
      <c r="K315" s="15">
        <v>429.0</v>
      </c>
      <c r="L315" s="14"/>
      <c r="M315" s="14"/>
      <c r="N315" s="14"/>
      <c r="O315" s="16"/>
      <c r="P315" s="47">
        <f t="shared" si="2"/>
        <v>429</v>
      </c>
      <c r="Q315" s="28"/>
      <c r="R315" s="25" t="s">
        <v>2497</v>
      </c>
      <c r="S315" s="8" t="s">
        <v>61</v>
      </c>
      <c r="T315" s="17"/>
      <c r="U315" s="17"/>
      <c r="V315" s="17"/>
      <c r="W315" s="17"/>
      <c r="X315" s="17"/>
      <c r="Y315" s="17"/>
      <c r="Z315" s="17"/>
      <c r="AA315" s="80"/>
      <c r="AB315" s="80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</row>
    <row r="316">
      <c r="A316" s="8" t="s">
        <v>1906</v>
      </c>
      <c r="B316" s="9">
        <v>45979.0</v>
      </c>
      <c r="C316" s="13" t="s">
        <v>2028</v>
      </c>
      <c r="D316" s="73" t="s">
        <v>20</v>
      </c>
      <c r="E316" s="69" t="s">
        <v>2498</v>
      </c>
      <c r="F316" s="27" t="s">
        <v>2112</v>
      </c>
      <c r="G316" s="31" t="s">
        <v>2086</v>
      </c>
      <c r="H316" s="15">
        <v>926.0</v>
      </c>
      <c r="I316" s="15">
        <v>429.0</v>
      </c>
      <c r="J316" s="14"/>
      <c r="K316" s="15">
        <v>429.0</v>
      </c>
      <c r="L316" s="14"/>
      <c r="M316" s="14"/>
      <c r="N316" s="14"/>
      <c r="O316" s="16"/>
      <c r="P316" s="47">
        <f t="shared" si="2"/>
        <v>429</v>
      </c>
      <c r="Q316" s="28"/>
      <c r="R316" s="25" t="s">
        <v>2499</v>
      </c>
      <c r="S316" s="8" t="s">
        <v>61</v>
      </c>
      <c r="T316" s="17"/>
      <c r="U316" s="17"/>
      <c r="V316" s="17"/>
      <c r="W316" s="17"/>
      <c r="X316" s="17"/>
      <c r="Y316" s="17"/>
      <c r="Z316" s="17"/>
      <c r="AA316" s="80"/>
      <c r="AB316" s="80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</row>
    <row r="317">
      <c r="A317" s="8" t="s">
        <v>1906</v>
      </c>
      <c r="B317" s="9">
        <v>45980.0</v>
      </c>
      <c r="C317" s="13" t="s">
        <v>2028</v>
      </c>
      <c r="D317" s="73" t="s">
        <v>1172</v>
      </c>
      <c r="E317" s="69" t="s">
        <v>2500</v>
      </c>
      <c r="F317" s="27" t="s">
        <v>1172</v>
      </c>
      <c r="G317" s="31" t="s">
        <v>2086</v>
      </c>
      <c r="H317" s="15">
        <v>429.0</v>
      </c>
      <c r="I317" s="15">
        <v>429.0</v>
      </c>
      <c r="J317" s="14"/>
      <c r="K317" s="15">
        <v>429.0</v>
      </c>
      <c r="L317" s="14"/>
      <c r="M317" s="14"/>
      <c r="N317" s="14"/>
      <c r="O317" s="16"/>
      <c r="P317" s="47">
        <f t="shared" si="2"/>
        <v>429</v>
      </c>
      <c r="Q317" s="28"/>
      <c r="R317" s="8" t="s">
        <v>2501</v>
      </c>
      <c r="S317" s="8" t="s">
        <v>61</v>
      </c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</row>
    <row r="318">
      <c r="A318" s="8" t="s">
        <v>1906</v>
      </c>
      <c r="B318" s="9">
        <v>45980.0</v>
      </c>
      <c r="C318" s="13" t="s">
        <v>2028</v>
      </c>
      <c r="D318" s="73" t="s">
        <v>1172</v>
      </c>
      <c r="E318" s="69" t="s">
        <v>2502</v>
      </c>
      <c r="F318" s="27" t="s">
        <v>1172</v>
      </c>
      <c r="G318" s="31" t="s">
        <v>2086</v>
      </c>
      <c r="H318" s="15">
        <v>429.0</v>
      </c>
      <c r="I318" s="15">
        <v>429.0</v>
      </c>
      <c r="J318" s="14"/>
      <c r="K318" s="15">
        <v>429.0</v>
      </c>
      <c r="L318" s="14"/>
      <c r="M318" s="14"/>
      <c r="N318" s="14"/>
      <c r="O318" s="16"/>
      <c r="P318" s="47">
        <f t="shared" si="2"/>
        <v>429</v>
      </c>
      <c r="Q318" s="28"/>
      <c r="R318" s="8" t="s">
        <v>2503</v>
      </c>
      <c r="S318" s="8" t="s">
        <v>61</v>
      </c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</row>
    <row r="319">
      <c r="A319" s="8" t="s">
        <v>1906</v>
      </c>
      <c r="B319" s="9">
        <v>45980.0</v>
      </c>
      <c r="C319" s="13" t="s">
        <v>2293</v>
      </c>
      <c r="D319" s="73" t="s">
        <v>20</v>
      </c>
      <c r="E319" s="69" t="s">
        <v>1920</v>
      </c>
      <c r="F319" s="27" t="s">
        <v>367</v>
      </c>
      <c r="G319" s="31" t="s">
        <v>2294</v>
      </c>
      <c r="H319" s="15">
        <v>249.0</v>
      </c>
      <c r="I319" s="14"/>
      <c r="J319" s="14"/>
      <c r="K319" s="14"/>
      <c r="L319" s="14"/>
      <c r="M319" s="14"/>
      <c r="N319" s="15">
        <v>249.0</v>
      </c>
      <c r="O319" s="16"/>
      <c r="P319" s="47">
        <f t="shared" si="2"/>
        <v>249</v>
      </c>
      <c r="Q319" s="40"/>
      <c r="R319" s="64" t="s">
        <v>2504</v>
      </c>
      <c r="S319" s="24">
        <f>MONTH(B319)</f>
        <v>11</v>
      </c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</row>
    <row r="320">
      <c r="A320" s="8" t="s">
        <v>1906</v>
      </c>
      <c r="B320" s="9">
        <v>45980.0</v>
      </c>
      <c r="C320" s="13" t="s">
        <v>2028</v>
      </c>
      <c r="D320" s="73" t="s">
        <v>20</v>
      </c>
      <c r="E320" s="69" t="s">
        <v>2505</v>
      </c>
      <c r="F320" s="27" t="s">
        <v>2112</v>
      </c>
      <c r="G320" s="31" t="s">
        <v>2086</v>
      </c>
      <c r="H320" s="15">
        <v>429.0</v>
      </c>
      <c r="I320" s="15">
        <v>429.0</v>
      </c>
      <c r="J320" s="14"/>
      <c r="K320" s="15">
        <v>429.0</v>
      </c>
      <c r="L320" s="14"/>
      <c r="M320" s="14"/>
      <c r="N320" s="14"/>
      <c r="O320" s="16"/>
      <c r="P320" s="47">
        <f t="shared" si="2"/>
        <v>429</v>
      </c>
      <c r="Q320" s="28"/>
      <c r="R320" s="25" t="s">
        <v>2506</v>
      </c>
      <c r="S320" s="8" t="s">
        <v>61</v>
      </c>
      <c r="T320" s="17"/>
      <c r="U320" s="17"/>
      <c r="V320" s="17"/>
      <c r="W320" s="17"/>
      <c r="X320" s="17"/>
      <c r="Y320" s="17"/>
      <c r="Z320" s="17"/>
      <c r="AA320" s="80"/>
      <c r="AB320" s="80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</row>
    <row r="321">
      <c r="A321" s="8" t="s">
        <v>1906</v>
      </c>
      <c r="B321" s="9">
        <v>45980.0</v>
      </c>
      <c r="C321" s="13" t="s">
        <v>2028</v>
      </c>
      <c r="D321" s="73" t="s">
        <v>1172</v>
      </c>
      <c r="E321" s="69" t="s">
        <v>2507</v>
      </c>
      <c r="F321" s="27" t="s">
        <v>1172</v>
      </c>
      <c r="G321" s="31" t="s">
        <v>2086</v>
      </c>
      <c r="H321" s="15">
        <v>429.0</v>
      </c>
      <c r="I321" s="15">
        <v>429.0</v>
      </c>
      <c r="J321" s="14"/>
      <c r="K321" s="15">
        <v>429.0</v>
      </c>
      <c r="L321" s="14"/>
      <c r="M321" s="14"/>
      <c r="N321" s="14"/>
      <c r="O321" s="16"/>
      <c r="P321" s="47">
        <f t="shared" si="2"/>
        <v>429</v>
      </c>
      <c r="Q321" s="28"/>
      <c r="R321" s="8" t="s">
        <v>2508</v>
      </c>
      <c r="S321" s="8" t="s">
        <v>61</v>
      </c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</row>
    <row r="322">
      <c r="A322" s="8" t="s">
        <v>1906</v>
      </c>
      <c r="B322" s="9">
        <v>45982.0</v>
      </c>
      <c r="C322" s="13" t="s">
        <v>2028</v>
      </c>
      <c r="D322" s="73" t="s">
        <v>20</v>
      </c>
      <c r="E322" s="69" t="s">
        <v>2509</v>
      </c>
      <c r="F322" s="27" t="s">
        <v>2112</v>
      </c>
      <c r="G322" s="31" t="s">
        <v>2086</v>
      </c>
      <c r="H322" s="15">
        <v>429.0</v>
      </c>
      <c r="I322" s="15">
        <v>429.0</v>
      </c>
      <c r="J322" s="14"/>
      <c r="K322" s="15">
        <v>429.0</v>
      </c>
      <c r="L322" s="14"/>
      <c r="M322" s="14"/>
      <c r="N322" s="14"/>
      <c r="O322" s="16"/>
      <c r="P322" s="47">
        <f t="shared" si="2"/>
        <v>429</v>
      </c>
      <c r="Q322" s="28"/>
      <c r="R322" s="25" t="s">
        <v>2510</v>
      </c>
      <c r="S322" s="8" t="s">
        <v>61</v>
      </c>
      <c r="T322" s="17"/>
      <c r="U322" s="17"/>
      <c r="V322" s="17"/>
      <c r="W322" s="17"/>
      <c r="X322" s="17"/>
      <c r="Y322" s="17"/>
      <c r="Z322" s="17"/>
      <c r="AA322" s="80"/>
      <c r="AB322" s="80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</row>
    <row r="323">
      <c r="A323" s="8" t="s">
        <v>1906</v>
      </c>
      <c r="B323" s="9">
        <v>45987.0</v>
      </c>
      <c r="C323" s="13" t="s">
        <v>2028</v>
      </c>
      <c r="D323" s="73" t="s">
        <v>20</v>
      </c>
      <c r="E323" s="69" t="s">
        <v>2511</v>
      </c>
      <c r="F323" s="27" t="s">
        <v>2488</v>
      </c>
      <c r="G323" s="31" t="s">
        <v>2086</v>
      </c>
      <c r="H323" s="15">
        <v>429.0</v>
      </c>
      <c r="I323" s="15">
        <v>429.0</v>
      </c>
      <c r="J323" s="14"/>
      <c r="K323" s="15">
        <v>429.0</v>
      </c>
      <c r="L323" s="14"/>
      <c r="M323" s="14"/>
      <c r="N323" s="14"/>
      <c r="O323" s="16"/>
      <c r="P323" s="47">
        <f t="shared" si="2"/>
        <v>429</v>
      </c>
      <c r="Q323" s="28"/>
      <c r="R323" s="25" t="s">
        <v>2512</v>
      </c>
      <c r="S323" s="8" t="s">
        <v>61</v>
      </c>
      <c r="T323" s="17"/>
      <c r="U323" s="17"/>
      <c r="V323" s="17"/>
      <c r="W323" s="17"/>
      <c r="X323" s="17"/>
      <c r="Y323" s="17"/>
      <c r="Z323" s="17"/>
      <c r="AA323" s="80"/>
      <c r="AB323" s="80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</row>
    <row r="324">
      <c r="A324" s="8" t="s">
        <v>1906</v>
      </c>
      <c r="B324" s="9">
        <v>45989.0</v>
      </c>
      <c r="C324" s="13" t="s">
        <v>2180</v>
      </c>
      <c r="D324" s="73" t="s">
        <v>1172</v>
      </c>
      <c r="E324" s="69" t="s">
        <v>2513</v>
      </c>
      <c r="F324" s="27" t="s">
        <v>1172</v>
      </c>
      <c r="G324" s="31" t="s">
        <v>2086</v>
      </c>
      <c r="H324" s="15">
        <v>429.0</v>
      </c>
      <c r="I324" s="15">
        <v>429.0</v>
      </c>
      <c r="J324" s="14"/>
      <c r="K324" s="15">
        <v>429.0</v>
      </c>
      <c r="L324" s="14"/>
      <c r="M324" s="14"/>
      <c r="N324" s="14"/>
      <c r="O324" s="16"/>
      <c r="P324" s="47">
        <f t="shared" si="2"/>
        <v>429</v>
      </c>
      <c r="Q324" s="28"/>
      <c r="R324" s="8" t="s">
        <v>2514</v>
      </c>
      <c r="S324" s="8" t="s">
        <v>61</v>
      </c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</row>
    <row r="325">
      <c r="A325" s="8" t="s">
        <v>1906</v>
      </c>
      <c r="B325" s="9">
        <v>45989.0</v>
      </c>
      <c r="C325" s="9" t="s">
        <v>2293</v>
      </c>
      <c r="D325" s="73" t="s">
        <v>20</v>
      </c>
      <c r="E325" s="94" t="s">
        <v>2351</v>
      </c>
      <c r="F325" s="62" t="s">
        <v>2484</v>
      </c>
      <c r="G325" s="44" t="s">
        <v>1818</v>
      </c>
      <c r="H325" s="96">
        <v>1200.0</v>
      </c>
      <c r="I325" s="14"/>
      <c r="J325" s="14"/>
      <c r="K325" s="14"/>
      <c r="L325" s="14"/>
      <c r="M325" s="15">
        <v>480.0</v>
      </c>
      <c r="N325" s="14"/>
      <c r="O325" s="23">
        <v>480.0</v>
      </c>
      <c r="P325" s="47">
        <f t="shared" si="2"/>
        <v>0</v>
      </c>
      <c r="Q325" s="64" t="s">
        <v>2515</v>
      </c>
      <c r="R325" s="25" t="s">
        <v>2352</v>
      </c>
      <c r="S325" s="24">
        <f>MONTH(B325)</f>
        <v>11</v>
      </c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</row>
    <row r="326">
      <c r="A326" s="8" t="s">
        <v>1906</v>
      </c>
      <c r="B326" s="9">
        <v>45991.0</v>
      </c>
      <c r="C326" s="13" t="s">
        <v>2028</v>
      </c>
      <c r="D326" s="73" t="s">
        <v>20</v>
      </c>
      <c r="E326" s="69" t="s">
        <v>2516</v>
      </c>
      <c r="F326" s="27" t="s">
        <v>2112</v>
      </c>
      <c r="G326" s="31" t="s">
        <v>2086</v>
      </c>
      <c r="H326" s="15">
        <v>874.4</v>
      </c>
      <c r="I326" s="15">
        <v>429.0</v>
      </c>
      <c r="J326" s="14"/>
      <c r="K326" s="15">
        <v>429.0</v>
      </c>
      <c r="L326" s="14"/>
      <c r="M326" s="14"/>
      <c r="N326" s="14"/>
      <c r="O326" s="16"/>
      <c r="P326" s="47">
        <f t="shared" si="2"/>
        <v>429</v>
      </c>
      <c r="Q326" s="28"/>
      <c r="R326" s="25" t="s">
        <v>2517</v>
      </c>
      <c r="S326" s="8" t="s">
        <v>61</v>
      </c>
      <c r="T326" s="17"/>
      <c r="U326" s="17"/>
      <c r="V326" s="17"/>
      <c r="W326" s="17"/>
      <c r="X326" s="17"/>
      <c r="Y326" s="17"/>
      <c r="Z326" s="17"/>
      <c r="AA326" s="80"/>
      <c r="AB326" s="80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</row>
    <row r="327">
      <c r="A327" s="8" t="s">
        <v>1906</v>
      </c>
      <c r="B327" s="9">
        <v>45992.0</v>
      </c>
      <c r="C327" s="13" t="s">
        <v>2180</v>
      </c>
      <c r="D327" s="73" t="s">
        <v>1172</v>
      </c>
      <c r="E327" s="69" t="s">
        <v>2518</v>
      </c>
      <c r="F327" s="27" t="s">
        <v>1172</v>
      </c>
      <c r="G327" s="31" t="s">
        <v>2086</v>
      </c>
      <c r="H327" s="15">
        <v>429.0</v>
      </c>
      <c r="I327" s="15">
        <v>429.0</v>
      </c>
      <c r="J327" s="14"/>
      <c r="K327" s="15">
        <v>429.0</v>
      </c>
      <c r="L327" s="14"/>
      <c r="M327" s="14"/>
      <c r="N327" s="14"/>
      <c r="O327" s="16"/>
      <c r="P327" s="47">
        <f t="shared" si="2"/>
        <v>429</v>
      </c>
      <c r="Q327" s="28"/>
      <c r="R327" s="8" t="s">
        <v>2519</v>
      </c>
      <c r="S327" s="8" t="s">
        <v>61</v>
      </c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</row>
    <row r="328">
      <c r="A328" s="8" t="s">
        <v>1906</v>
      </c>
      <c r="B328" s="9">
        <v>45993.0</v>
      </c>
      <c r="C328" s="13" t="s">
        <v>2180</v>
      </c>
      <c r="D328" s="73" t="s">
        <v>20</v>
      </c>
      <c r="E328" s="69" t="s">
        <v>2520</v>
      </c>
      <c r="F328" s="27" t="s">
        <v>2112</v>
      </c>
      <c r="G328" s="31" t="s">
        <v>2086</v>
      </c>
      <c r="H328" s="15">
        <v>1029.0</v>
      </c>
      <c r="I328" s="15">
        <v>429.0</v>
      </c>
      <c r="J328" s="14"/>
      <c r="K328" s="15">
        <v>429.0</v>
      </c>
      <c r="L328" s="14"/>
      <c r="M328" s="14"/>
      <c r="N328" s="14"/>
      <c r="O328" s="16"/>
      <c r="P328" s="47">
        <f t="shared" si="2"/>
        <v>429</v>
      </c>
      <c r="Q328" s="28"/>
      <c r="R328" s="25" t="s">
        <v>2521</v>
      </c>
      <c r="S328" s="8" t="s">
        <v>213</v>
      </c>
      <c r="T328" s="17"/>
      <c r="U328" s="17"/>
      <c r="V328" s="17"/>
      <c r="W328" s="17"/>
      <c r="X328" s="17"/>
      <c r="Y328" s="17"/>
      <c r="Z328" s="17"/>
      <c r="AA328" s="80"/>
      <c r="AB328" s="80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</row>
    <row r="329">
      <c r="A329" s="8" t="s">
        <v>1906</v>
      </c>
      <c r="B329" s="9">
        <v>45993.0</v>
      </c>
      <c r="C329" s="13" t="s">
        <v>2028</v>
      </c>
      <c r="D329" s="73" t="s">
        <v>20</v>
      </c>
      <c r="E329" s="69" t="s">
        <v>2522</v>
      </c>
      <c r="F329" s="27" t="s">
        <v>2112</v>
      </c>
      <c r="G329" s="31" t="s">
        <v>2086</v>
      </c>
      <c r="H329" s="15">
        <v>874.4</v>
      </c>
      <c r="I329" s="15">
        <v>429.0</v>
      </c>
      <c r="J329" s="14"/>
      <c r="K329" s="15">
        <v>429.0</v>
      </c>
      <c r="L329" s="14"/>
      <c r="M329" s="14"/>
      <c r="N329" s="14"/>
      <c r="O329" s="16"/>
      <c r="P329" s="47">
        <f t="shared" si="2"/>
        <v>429</v>
      </c>
      <c r="Q329" s="28"/>
      <c r="R329" s="25" t="s">
        <v>2523</v>
      </c>
      <c r="S329" s="8" t="s">
        <v>213</v>
      </c>
      <c r="T329" s="17"/>
      <c r="U329" s="17"/>
      <c r="V329" s="17"/>
      <c r="W329" s="17"/>
      <c r="X329" s="17"/>
      <c r="Y329" s="17"/>
      <c r="Z329" s="17"/>
      <c r="AA329" s="80"/>
      <c r="AB329" s="80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</row>
    <row r="330">
      <c r="A330" s="8" t="s">
        <v>1906</v>
      </c>
      <c r="B330" s="9">
        <v>45996.0</v>
      </c>
      <c r="C330" s="13" t="s">
        <v>2180</v>
      </c>
      <c r="D330" s="73" t="s">
        <v>27</v>
      </c>
      <c r="E330" s="69" t="s">
        <v>2524</v>
      </c>
      <c r="F330" s="27" t="s">
        <v>2488</v>
      </c>
      <c r="G330" s="31" t="s">
        <v>2086</v>
      </c>
      <c r="H330" s="15">
        <v>429.0</v>
      </c>
      <c r="I330" s="15">
        <v>429.0</v>
      </c>
      <c r="J330" s="14"/>
      <c r="K330" s="15">
        <v>429.0</v>
      </c>
      <c r="L330" s="14"/>
      <c r="M330" s="14"/>
      <c r="N330" s="14"/>
      <c r="O330" s="16"/>
      <c r="P330" s="47">
        <f t="shared" si="2"/>
        <v>429</v>
      </c>
      <c r="Q330" s="28"/>
      <c r="R330" s="25" t="s">
        <v>2525</v>
      </c>
      <c r="S330" s="8" t="s">
        <v>213</v>
      </c>
      <c r="T330" s="17"/>
      <c r="U330" s="17"/>
      <c r="V330" s="17"/>
      <c r="W330" s="17"/>
      <c r="X330" s="17"/>
      <c r="Y330" s="17"/>
      <c r="Z330" s="17"/>
      <c r="AA330" s="80"/>
      <c r="AB330" s="80"/>
      <c r="AC330" s="17"/>
      <c r="AD330" s="17"/>
      <c r="AE330" s="17"/>
      <c r="AF330" s="17"/>
      <c r="AG330" s="17"/>
      <c r="AH330" s="17"/>
      <c r="AI330" s="17"/>
      <c r="AJ330" s="17"/>
      <c r="AK330" s="17"/>
      <c r="AL330" s="93" t="s">
        <v>2305</v>
      </c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</row>
    <row r="331">
      <c r="A331" s="8" t="s">
        <v>1906</v>
      </c>
      <c r="B331" s="9">
        <v>46001.0</v>
      </c>
      <c r="C331" s="13" t="s">
        <v>2180</v>
      </c>
      <c r="D331" s="73" t="s">
        <v>1172</v>
      </c>
      <c r="E331" s="69" t="s">
        <v>2526</v>
      </c>
      <c r="F331" s="27" t="s">
        <v>1172</v>
      </c>
      <c r="G331" s="31" t="s">
        <v>2086</v>
      </c>
      <c r="H331" s="15">
        <v>429.0</v>
      </c>
      <c r="I331" s="15">
        <v>429.0</v>
      </c>
      <c r="J331" s="14"/>
      <c r="K331" s="15">
        <v>429.0</v>
      </c>
      <c r="L331" s="14"/>
      <c r="M331" s="14"/>
      <c r="N331" s="14"/>
      <c r="O331" s="16"/>
      <c r="P331" s="47">
        <f t="shared" si="2"/>
        <v>429</v>
      </c>
      <c r="Q331" s="28"/>
      <c r="R331" s="8" t="s">
        <v>2527</v>
      </c>
      <c r="S331" s="8" t="s">
        <v>213</v>
      </c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</row>
    <row r="332">
      <c r="A332" s="8" t="s">
        <v>1906</v>
      </c>
      <c r="B332" s="9">
        <v>46001.0</v>
      </c>
      <c r="C332" s="13" t="s">
        <v>2180</v>
      </c>
      <c r="D332" s="73" t="s">
        <v>27</v>
      </c>
      <c r="E332" s="69" t="s">
        <v>2528</v>
      </c>
      <c r="F332" s="27" t="s">
        <v>2488</v>
      </c>
      <c r="G332" s="31" t="s">
        <v>2086</v>
      </c>
      <c r="H332" s="15">
        <v>429.0</v>
      </c>
      <c r="I332" s="15">
        <v>429.0</v>
      </c>
      <c r="J332" s="14"/>
      <c r="K332" s="15">
        <v>429.0</v>
      </c>
      <c r="L332" s="14"/>
      <c r="M332" s="14"/>
      <c r="N332" s="14"/>
      <c r="O332" s="16"/>
      <c r="P332" s="47">
        <f t="shared" si="2"/>
        <v>429</v>
      </c>
      <c r="Q332" s="28"/>
      <c r="R332" s="25" t="s">
        <v>2529</v>
      </c>
      <c r="S332" s="8" t="s">
        <v>213</v>
      </c>
      <c r="T332" s="17"/>
      <c r="U332" s="17"/>
      <c r="V332" s="17"/>
      <c r="W332" s="17"/>
      <c r="X332" s="17"/>
      <c r="Y332" s="17"/>
      <c r="Z332" s="17"/>
      <c r="AA332" s="80"/>
      <c r="AB332" s="80"/>
      <c r="AC332" s="17"/>
      <c r="AD332" s="17"/>
      <c r="AE332" s="17"/>
      <c r="AF332" s="17"/>
      <c r="AG332" s="17"/>
      <c r="AH332" s="17"/>
      <c r="AI332" s="17"/>
      <c r="AJ332" s="17"/>
      <c r="AK332" s="17"/>
      <c r="AL332" s="93" t="s">
        <v>2305</v>
      </c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</row>
    <row r="333">
      <c r="A333" s="8" t="s">
        <v>1906</v>
      </c>
      <c r="B333" s="9">
        <v>46006.0</v>
      </c>
      <c r="C333" s="13" t="s">
        <v>2028</v>
      </c>
      <c r="D333" s="73" t="s">
        <v>20</v>
      </c>
      <c r="E333" s="69" t="s">
        <v>2530</v>
      </c>
      <c r="F333" s="27" t="s">
        <v>2112</v>
      </c>
      <c r="G333" s="31" t="s">
        <v>2086</v>
      </c>
      <c r="H333" s="15">
        <v>429.0</v>
      </c>
      <c r="I333" s="15">
        <v>429.0</v>
      </c>
      <c r="J333" s="14"/>
      <c r="K333" s="15">
        <v>429.0</v>
      </c>
      <c r="L333" s="14"/>
      <c r="M333" s="14"/>
      <c r="N333" s="14"/>
      <c r="O333" s="16"/>
      <c r="P333" s="47">
        <f t="shared" si="2"/>
        <v>429</v>
      </c>
      <c r="Q333" s="28"/>
      <c r="R333" s="25" t="s">
        <v>2531</v>
      </c>
      <c r="S333" s="8" t="s">
        <v>213</v>
      </c>
      <c r="T333" s="17"/>
      <c r="U333" s="17"/>
      <c r="V333" s="17"/>
      <c r="W333" s="17"/>
      <c r="X333" s="17"/>
      <c r="Y333" s="17"/>
      <c r="Z333" s="17"/>
      <c r="AA333" s="80"/>
      <c r="AB333" s="80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</row>
    <row r="334">
      <c r="A334" s="8" t="s">
        <v>1906</v>
      </c>
      <c r="B334" s="9">
        <v>46007.0</v>
      </c>
      <c r="C334" s="13" t="s">
        <v>2293</v>
      </c>
      <c r="D334" s="73" t="s">
        <v>20</v>
      </c>
      <c r="E334" s="69" t="s">
        <v>2532</v>
      </c>
      <c r="F334" s="27" t="s">
        <v>2112</v>
      </c>
      <c r="G334" s="31" t="s">
        <v>2086</v>
      </c>
      <c r="H334" s="15">
        <v>429.0</v>
      </c>
      <c r="I334" s="15">
        <v>429.0</v>
      </c>
      <c r="J334" s="14"/>
      <c r="K334" s="15">
        <v>429.0</v>
      </c>
      <c r="L334" s="14"/>
      <c r="M334" s="14"/>
      <c r="N334" s="14"/>
      <c r="O334" s="16"/>
      <c r="P334" s="47">
        <f t="shared" si="2"/>
        <v>429</v>
      </c>
      <c r="Q334" s="28"/>
      <c r="R334" s="25" t="s">
        <v>2533</v>
      </c>
      <c r="S334" s="8" t="s">
        <v>213</v>
      </c>
      <c r="T334" s="17"/>
      <c r="U334" s="17"/>
      <c r="V334" s="17"/>
      <c r="W334" s="17"/>
      <c r="X334" s="17"/>
      <c r="Y334" s="17"/>
      <c r="Z334" s="17"/>
      <c r="AA334" s="80"/>
      <c r="AB334" s="80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</row>
    <row r="335">
      <c r="A335" s="8" t="s">
        <v>1906</v>
      </c>
      <c r="B335" s="9">
        <v>46007.0</v>
      </c>
      <c r="C335" s="13" t="s">
        <v>2204</v>
      </c>
      <c r="D335" s="73" t="s">
        <v>20</v>
      </c>
      <c r="E335" s="69" t="s">
        <v>790</v>
      </c>
      <c r="F335" s="27" t="s">
        <v>2112</v>
      </c>
      <c r="G335" s="31" t="s">
        <v>2086</v>
      </c>
      <c r="H335" s="15">
        <v>429.0</v>
      </c>
      <c r="I335" s="15">
        <v>429.0</v>
      </c>
      <c r="J335" s="14"/>
      <c r="K335" s="15">
        <v>429.0</v>
      </c>
      <c r="L335" s="14"/>
      <c r="M335" s="14"/>
      <c r="N335" s="14"/>
      <c r="O335" s="16"/>
      <c r="P335" s="47">
        <f t="shared" si="2"/>
        <v>429</v>
      </c>
      <c r="Q335" s="28"/>
      <c r="R335" s="25" t="s">
        <v>791</v>
      </c>
      <c r="S335" s="8" t="s">
        <v>213</v>
      </c>
      <c r="T335" s="17"/>
      <c r="U335" s="17"/>
      <c r="V335" s="17"/>
      <c r="W335" s="17"/>
      <c r="X335" s="17"/>
      <c r="Y335" s="17"/>
      <c r="Z335" s="17"/>
      <c r="AA335" s="80"/>
      <c r="AB335" s="80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</row>
    <row r="336">
      <c r="A336" s="8" t="s">
        <v>1906</v>
      </c>
      <c r="B336" s="9">
        <v>46009.0</v>
      </c>
      <c r="C336" s="13" t="s">
        <v>2180</v>
      </c>
      <c r="D336" s="73" t="s">
        <v>1172</v>
      </c>
      <c r="E336" s="69" t="s">
        <v>2534</v>
      </c>
      <c r="F336" s="27" t="s">
        <v>1172</v>
      </c>
      <c r="G336" s="31" t="s">
        <v>2086</v>
      </c>
      <c r="H336" s="15">
        <v>429.0</v>
      </c>
      <c r="I336" s="15">
        <v>429.0</v>
      </c>
      <c r="J336" s="14"/>
      <c r="K336" s="15">
        <v>429.0</v>
      </c>
      <c r="L336" s="14"/>
      <c r="M336" s="14"/>
      <c r="N336" s="14"/>
      <c r="O336" s="16"/>
      <c r="P336" s="47">
        <f t="shared" si="2"/>
        <v>429</v>
      </c>
      <c r="Q336" s="28"/>
      <c r="R336" s="25" t="s">
        <v>2535</v>
      </c>
      <c r="S336" s="8" t="s">
        <v>213</v>
      </c>
      <c r="T336" s="17"/>
      <c r="U336" s="17"/>
      <c r="V336" s="17"/>
      <c r="W336" s="17"/>
      <c r="X336" s="17"/>
      <c r="Y336" s="17"/>
      <c r="Z336" s="17"/>
      <c r="AA336" s="80"/>
      <c r="AB336" s="80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</row>
    <row r="337">
      <c r="A337" s="8" t="s">
        <v>1906</v>
      </c>
      <c r="B337" s="9">
        <v>46013.0</v>
      </c>
      <c r="C337" s="13" t="s">
        <v>2180</v>
      </c>
      <c r="D337" s="73" t="s">
        <v>1172</v>
      </c>
      <c r="E337" s="69" t="s">
        <v>2536</v>
      </c>
      <c r="F337" s="27" t="s">
        <v>1172</v>
      </c>
      <c r="G337" s="31" t="s">
        <v>2086</v>
      </c>
      <c r="H337" s="15">
        <v>429.0</v>
      </c>
      <c r="I337" s="15">
        <v>429.0</v>
      </c>
      <c r="J337" s="14"/>
      <c r="K337" s="15">
        <v>429.0</v>
      </c>
      <c r="L337" s="14"/>
      <c r="M337" s="14"/>
      <c r="N337" s="14"/>
      <c r="O337" s="16"/>
      <c r="P337" s="47">
        <f t="shared" si="2"/>
        <v>429</v>
      </c>
      <c r="Q337" s="28"/>
      <c r="R337" s="8" t="s">
        <v>2537</v>
      </c>
      <c r="S337" s="8" t="s">
        <v>213</v>
      </c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</row>
    <row r="338">
      <c r="A338" s="17"/>
      <c r="B338" s="51"/>
      <c r="C338" s="28"/>
      <c r="D338" s="97"/>
      <c r="E338" s="98"/>
      <c r="F338" s="28"/>
      <c r="G338" s="40"/>
      <c r="H338" s="14"/>
      <c r="I338" s="14"/>
      <c r="J338" s="14"/>
      <c r="K338" s="14"/>
      <c r="L338" s="14"/>
      <c r="M338" s="14"/>
      <c r="N338" s="14"/>
      <c r="O338" s="16"/>
      <c r="P338" s="54"/>
      <c r="Q338" s="28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</row>
  </sheetData>
  <hyperlinks>
    <hyperlink r:id="rId2" ref="E65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65" t="s">
        <v>1903</v>
      </c>
      <c r="D1" s="65" t="s">
        <v>2</v>
      </c>
      <c r="E1" s="66" t="s">
        <v>3</v>
      </c>
      <c r="F1" s="65" t="s">
        <v>4</v>
      </c>
      <c r="G1" s="6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66" t="s">
        <v>15</v>
      </c>
      <c r="R1" s="1" t="s">
        <v>16</v>
      </c>
      <c r="S1" s="1" t="s">
        <v>17</v>
      </c>
      <c r="T1" s="6" t="s">
        <v>18</v>
      </c>
      <c r="U1" s="67" t="s">
        <v>1278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>
      <c r="A2" s="8" t="s">
        <v>1906</v>
      </c>
      <c r="B2" s="9">
        <v>42795.0</v>
      </c>
      <c r="C2" s="56"/>
      <c r="D2" s="68" t="s">
        <v>20</v>
      </c>
      <c r="E2" s="69" t="s">
        <v>21</v>
      </c>
      <c r="F2" s="12" t="s">
        <v>367</v>
      </c>
      <c r="G2" s="13" t="s">
        <v>23</v>
      </c>
      <c r="H2" s="14"/>
      <c r="I2" s="15">
        <v>1156.0</v>
      </c>
      <c r="J2" s="14"/>
      <c r="K2" s="15">
        <v>1156.0</v>
      </c>
      <c r="L2" s="14"/>
      <c r="M2" s="14"/>
      <c r="N2" s="14"/>
      <c r="O2" s="16"/>
      <c r="P2" s="3">
        <f t="shared" ref="P2:P469" si="1">SUM(K2:N2)-O2</f>
        <v>1156</v>
      </c>
      <c r="Q2" s="56"/>
      <c r="R2" s="18" t="s">
        <v>24</v>
      </c>
      <c r="S2" s="18" t="s">
        <v>25</v>
      </c>
      <c r="T2" s="19" t="s">
        <v>26</v>
      </c>
      <c r="U2" s="45" t="s">
        <v>1280</v>
      </c>
      <c r="V2" s="20"/>
      <c r="W2" s="20"/>
      <c r="X2" s="20"/>
      <c r="Y2" s="20"/>
      <c r="Z2" s="20"/>
      <c r="AA2" s="20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>
      <c r="A3" s="8" t="s">
        <v>1906</v>
      </c>
      <c r="B3" s="9">
        <v>42937.0</v>
      </c>
      <c r="C3" s="74" t="s">
        <v>1930</v>
      </c>
      <c r="D3" s="68" t="s">
        <v>27</v>
      </c>
      <c r="E3" s="69" t="s">
        <v>28</v>
      </c>
      <c r="F3" s="12" t="s">
        <v>27</v>
      </c>
      <c r="G3" s="13" t="s">
        <v>29</v>
      </c>
      <c r="H3" s="14"/>
      <c r="I3" s="15">
        <v>302.0</v>
      </c>
      <c r="J3" s="14"/>
      <c r="K3" s="15">
        <v>302.0</v>
      </c>
      <c r="L3" s="14"/>
      <c r="M3" s="14"/>
      <c r="N3" s="14"/>
      <c r="O3" s="16"/>
      <c r="P3" s="3">
        <f t="shared" si="1"/>
        <v>302</v>
      </c>
      <c r="Q3" s="56"/>
      <c r="R3" s="18" t="s">
        <v>30</v>
      </c>
      <c r="S3" s="18" t="s">
        <v>31</v>
      </c>
      <c r="T3" s="22" t="s">
        <v>32</v>
      </c>
      <c r="U3" s="5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>
      <c r="A4" s="8" t="s">
        <v>1906</v>
      </c>
      <c r="B4" s="9">
        <v>43160.0</v>
      </c>
      <c r="C4" s="56"/>
      <c r="D4" s="68" t="s">
        <v>27</v>
      </c>
      <c r="E4" s="69" t="s">
        <v>33</v>
      </c>
      <c r="F4" s="12" t="s">
        <v>367</v>
      </c>
      <c r="G4" s="13" t="s">
        <v>23</v>
      </c>
      <c r="H4" s="14"/>
      <c r="I4" s="15">
        <v>724.0</v>
      </c>
      <c r="J4" s="14"/>
      <c r="K4" s="15">
        <v>724.0</v>
      </c>
      <c r="L4" s="14"/>
      <c r="M4" s="14"/>
      <c r="N4" s="14"/>
      <c r="O4" s="16"/>
      <c r="P4" s="3">
        <f t="shared" si="1"/>
        <v>724</v>
      </c>
      <c r="Q4" s="56"/>
      <c r="R4" s="18" t="s">
        <v>34</v>
      </c>
      <c r="S4" s="18" t="s">
        <v>25</v>
      </c>
      <c r="T4" s="19" t="s">
        <v>35</v>
      </c>
      <c r="U4" s="45" t="s">
        <v>1281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>
      <c r="A5" s="8" t="s">
        <v>1906</v>
      </c>
      <c r="B5" s="9">
        <v>43160.0</v>
      </c>
      <c r="C5" s="56"/>
      <c r="D5" s="68" t="s">
        <v>27</v>
      </c>
      <c r="E5" s="69" t="s">
        <v>36</v>
      </c>
      <c r="F5" s="12" t="s">
        <v>367</v>
      </c>
      <c r="G5" s="13" t="s">
        <v>23</v>
      </c>
      <c r="H5" s="14"/>
      <c r="I5" s="15">
        <v>1179.0</v>
      </c>
      <c r="J5" s="14"/>
      <c r="K5" s="15">
        <v>1179.0</v>
      </c>
      <c r="L5" s="14"/>
      <c r="M5" s="14"/>
      <c r="N5" s="14"/>
      <c r="O5" s="16"/>
      <c r="P5" s="3">
        <f t="shared" si="1"/>
        <v>1179</v>
      </c>
      <c r="Q5" s="56"/>
      <c r="R5" s="18" t="s">
        <v>30</v>
      </c>
      <c r="S5" s="18" t="s">
        <v>25</v>
      </c>
      <c r="T5" s="19" t="s">
        <v>37</v>
      </c>
      <c r="U5" s="45" t="s">
        <v>1282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>
      <c r="A6" s="8" t="s">
        <v>1906</v>
      </c>
      <c r="B6" s="9">
        <v>43160.0</v>
      </c>
      <c r="C6" s="56"/>
      <c r="D6" s="68" t="s">
        <v>27</v>
      </c>
      <c r="E6" s="69" t="s">
        <v>38</v>
      </c>
      <c r="F6" s="12" t="s">
        <v>367</v>
      </c>
      <c r="G6" s="13" t="s">
        <v>39</v>
      </c>
      <c r="H6" s="14"/>
      <c r="I6" s="15">
        <v>441.33</v>
      </c>
      <c r="J6" s="14"/>
      <c r="K6" s="15">
        <v>441.33</v>
      </c>
      <c r="L6" s="14"/>
      <c r="M6" s="14"/>
      <c r="N6" s="14"/>
      <c r="O6" s="16"/>
      <c r="P6" s="3">
        <f t="shared" si="1"/>
        <v>441.33</v>
      </c>
      <c r="Q6" s="56"/>
      <c r="R6" s="18">
        <v>15.0</v>
      </c>
      <c r="S6" s="18" t="s">
        <v>25</v>
      </c>
      <c r="T6" s="19" t="s">
        <v>40</v>
      </c>
      <c r="U6" s="45" t="s">
        <v>1283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>
      <c r="A7" s="8" t="s">
        <v>1906</v>
      </c>
      <c r="B7" s="9">
        <v>43160.0</v>
      </c>
      <c r="C7" s="56"/>
      <c r="D7" s="68" t="s">
        <v>27</v>
      </c>
      <c r="E7" s="69" t="s">
        <v>43</v>
      </c>
      <c r="F7" s="12" t="s">
        <v>367</v>
      </c>
      <c r="G7" s="13" t="s">
        <v>23</v>
      </c>
      <c r="H7" s="14"/>
      <c r="I7" s="15">
        <v>1179.0</v>
      </c>
      <c r="J7" s="14"/>
      <c r="K7" s="15">
        <v>1179.0</v>
      </c>
      <c r="L7" s="14"/>
      <c r="M7" s="14"/>
      <c r="N7" s="14"/>
      <c r="O7" s="16"/>
      <c r="P7" s="3">
        <f t="shared" si="1"/>
        <v>1179</v>
      </c>
      <c r="Q7" s="56"/>
      <c r="R7" s="18" t="s">
        <v>30</v>
      </c>
      <c r="S7" s="18" t="s">
        <v>25</v>
      </c>
      <c r="T7" s="19" t="s">
        <v>44</v>
      </c>
      <c r="U7" s="45" t="s">
        <v>1285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>
      <c r="A8" s="8" t="s">
        <v>1906</v>
      </c>
      <c r="B8" s="9">
        <v>43160.0</v>
      </c>
      <c r="C8" s="56"/>
      <c r="D8" s="68" t="s">
        <v>27</v>
      </c>
      <c r="E8" s="69" t="s">
        <v>45</v>
      </c>
      <c r="F8" s="12" t="s">
        <v>367</v>
      </c>
      <c r="G8" s="13" t="s">
        <v>29</v>
      </c>
      <c r="H8" s="14"/>
      <c r="I8" s="15">
        <v>283.0</v>
      </c>
      <c r="J8" s="14"/>
      <c r="K8" s="15">
        <v>283.0</v>
      </c>
      <c r="L8" s="14"/>
      <c r="M8" s="14"/>
      <c r="N8" s="14"/>
      <c r="O8" s="16"/>
      <c r="P8" s="3">
        <f t="shared" si="1"/>
        <v>283</v>
      </c>
      <c r="Q8" s="56"/>
      <c r="R8" s="18" t="s">
        <v>30</v>
      </c>
      <c r="S8" s="18" t="s">
        <v>25</v>
      </c>
      <c r="T8" s="19" t="s">
        <v>46</v>
      </c>
      <c r="U8" s="45" t="s">
        <v>1286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>
      <c r="A9" s="8" t="s">
        <v>1906</v>
      </c>
      <c r="B9" s="9">
        <v>43160.0</v>
      </c>
      <c r="C9" s="56"/>
      <c r="D9" s="68" t="s">
        <v>27</v>
      </c>
      <c r="E9" s="69" t="s">
        <v>49</v>
      </c>
      <c r="F9" s="12" t="s">
        <v>367</v>
      </c>
      <c r="G9" s="13" t="s">
        <v>23</v>
      </c>
      <c r="H9" s="14"/>
      <c r="I9" s="15">
        <v>1003.0</v>
      </c>
      <c r="J9" s="14"/>
      <c r="K9" s="15">
        <v>1003.0</v>
      </c>
      <c r="L9" s="14"/>
      <c r="M9" s="14"/>
      <c r="N9" s="14"/>
      <c r="O9" s="16"/>
      <c r="P9" s="3">
        <f t="shared" si="1"/>
        <v>1003</v>
      </c>
      <c r="Q9" s="56"/>
      <c r="R9" s="18" t="s">
        <v>34</v>
      </c>
      <c r="S9" s="18" t="s">
        <v>25</v>
      </c>
      <c r="T9" s="19" t="s">
        <v>50</v>
      </c>
      <c r="U9" s="45" t="s">
        <v>1288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>
      <c r="A10" s="8" t="s">
        <v>1906</v>
      </c>
      <c r="B10" s="9">
        <v>43160.0</v>
      </c>
      <c r="C10" s="56"/>
      <c r="D10" s="68" t="s">
        <v>27</v>
      </c>
      <c r="E10" s="69" t="s">
        <v>51</v>
      </c>
      <c r="F10" s="12" t="s">
        <v>367</v>
      </c>
      <c r="G10" s="13" t="s">
        <v>23</v>
      </c>
      <c r="H10" s="14"/>
      <c r="I10" s="15">
        <v>1015.0</v>
      </c>
      <c r="J10" s="14"/>
      <c r="K10" s="15">
        <v>1015.0</v>
      </c>
      <c r="L10" s="14"/>
      <c r="M10" s="14"/>
      <c r="N10" s="14"/>
      <c r="O10" s="16"/>
      <c r="P10" s="3">
        <f t="shared" si="1"/>
        <v>1015</v>
      </c>
      <c r="Q10" s="56"/>
      <c r="R10" s="18" t="s">
        <v>52</v>
      </c>
      <c r="S10" s="18" t="s">
        <v>25</v>
      </c>
      <c r="T10" s="19" t="s">
        <v>53</v>
      </c>
      <c r="U10" s="45" t="s">
        <v>1289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>
      <c r="A11" s="8" t="s">
        <v>1906</v>
      </c>
      <c r="B11" s="9">
        <v>43160.0</v>
      </c>
      <c r="C11" s="56"/>
      <c r="D11" s="68" t="s">
        <v>27</v>
      </c>
      <c r="E11" s="69" t="s">
        <v>54</v>
      </c>
      <c r="F11" s="12" t="s">
        <v>367</v>
      </c>
      <c r="G11" s="13" t="s">
        <v>39</v>
      </c>
      <c r="H11" s="14"/>
      <c r="I11" s="15">
        <v>425.0</v>
      </c>
      <c r="J11" s="14"/>
      <c r="K11" s="15">
        <v>425.0</v>
      </c>
      <c r="L11" s="14"/>
      <c r="M11" s="14"/>
      <c r="N11" s="14"/>
      <c r="O11" s="16"/>
      <c r="P11" s="3">
        <f t="shared" si="1"/>
        <v>425</v>
      </c>
      <c r="Q11" s="56"/>
      <c r="R11" s="18" t="s">
        <v>34</v>
      </c>
      <c r="S11" s="18" t="s">
        <v>25</v>
      </c>
      <c r="T11" s="19" t="s">
        <v>55</v>
      </c>
      <c r="U11" s="45" t="s">
        <v>1290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>
      <c r="A12" s="8" t="s">
        <v>1906</v>
      </c>
      <c r="B12" s="9">
        <v>43160.0</v>
      </c>
      <c r="C12" s="56"/>
      <c r="D12" s="68" t="s">
        <v>27</v>
      </c>
      <c r="E12" s="69" t="s">
        <v>56</v>
      </c>
      <c r="F12" s="12" t="s">
        <v>367</v>
      </c>
      <c r="G12" s="13" t="s">
        <v>23</v>
      </c>
      <c r="H12" s="14"/>
      <c r="I12" s="15">
        <v>1327.0</v>
      </c>
      <c r="J12" s="14"/>
      <c r="K12" s="15">
        <v>1327.0</v>
      </c>
      <c r="L12" s="14"/>
      <c r="M12" s="14"/>
      <c r="N12" s="15">
        <v>359.0</v>
      </c>
      <c r="O12" s="16"/>
      <c r="P12" s="3">
        <f t="shared" si="1"/>
        <v>1686</v>
      </c>
      <c r="Q12" s="56"/>
      <c r="R12" s="18">
        <v>15.0</v>
      </c>
      <c r="S12" s="18" t="s">
        <v>25</v>
      </c>
      <c r="T12" s="19" t="s">
        <v>57</v>
      </c>
      <c r="U12" s="45" t="s">
        <v>1291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>
      <c r="A13" s="8" t="s">
        <v>1906</v>
      </c>
      <c r="B13" s="9">
        <v>43160.0</v>
      </c>
      <c r="C13" s="56"/>
      <c r="D13" s="68" t="s">
        <v>20</v>
      </c>
      <c r="E13" s="69" t="s">
        <v>60</v>
      </c>
      <c r="F13" s="12" t="s">
        <v>367</v>
      </c>
      <c r="G13" s="13" t="s">
        <v>39</v>
      </c>
      <c r="H13" s="14"/>
      <c r="I13" s="15">
        <v>1193.0</v>
      </c>
      <c r="J13" s="14"/>
      <c r="K13" s="15">
        <v>1193.0</v>
      </c>
      <c r="L13" s="15">
        <v>350.0</v>
      </c>
      <c r="M13" s="14"/>
      <c r="N13" s="14"/>
      <c r="O13" s="16"/>
      <c r="P13" s="3">
        <f t="shared" si="1"/>
        <v>1543</v>
      </c>
      <c r="Q13" s="56"/>
      <c r="R13" s="18" t="s">
        <v>61</v>
      </c>
      <c r="S13" s="18" t="s">
        <v>25</v>
      </c>
      <c r="T13" s="19" t="s">
        <v>62</v>
      </c>
      <c r="U13" s="45" t="s">
        <v>1293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>
      <c r="A14" s="8" t="s">
        <v>1906</v>
      </c>
      <c r="B14" s="9">
        <v>43160.0</v>
      </c>
      <c r="C14" s="56"/>
      <c r="D14" s="68" t="s">
        <v>27</v>
      </c>
      <c r="E14" s="69" t="s">
        <v>63</v>
      </c>
      <c r="F14" s="12" t="s">
        <v>367</v>
      </c>
      <c r="G14" s="13" t="s">
        <v>39</v>
      </c>
      <c r="H14" s="14"/>
      <c r="I14" s="15">
        <v>425.0</v>
      </c>
      <c r="J14" s="14"/>
      <c r="K14" s="15">
        <v>425.0</v>
      </c>
      <c r="L14" s="14"/>
      <c r="M14" s="14"/>
      <c r="N14" s="14"/>
      <c r="O14" s="16"/>
      <c r="P14" s="3">
        <f t="shared" si="1"/>
        <v>425</v>
      </c>
      <c r="Q14" s="56"/>
      <c r="R14" s="18" t="s">
        <v>61</v>
      </c>
      <c r="S14" s="18" t="s">
        <v>25</v>
      </c>
      <c r="T14" s="19" t="s">
        <v>64</v>
      </c>
      <c r="U14" s="45" t="s">
        <v>1294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>
      <c r="A15" s="8" t="s">
        <v>1906</v>
      </c>
      <c r="B15" s="9">
        <v>43160.0</v>
      </c>
      <c r="C15" s="56"/>
      <c r="D15" s="68" t="s">
        <v>27</v>
      </c>
      <c r="E15" s="69" t="s">
        <v>65</v>
      </c>
      <c r="F15" s="12" t="s">
        <v>367</v>
      </c>
      <c r="G15" s="13" t="s">
        <v>29</v>
      </c>
      <c r="H15" s="14"/>
      <c r="I15" s="15">
        <v>283.0</v>
      </c>
      <c r="J15" s="14"/>
      <c r="K15" s="15">
        <v>283.0</v>
      </c>
      <c r="L15" s="14"/>
      <c r="M15" s="15">
        <f>550+120</f>
        <v>670</v>
      </c>
      <c r="N15" s="14"/>
      <c r="O15" s="16"/>
      <c r="P15" s="3">
        <f t="shared" si="1"/>
        <v>953</v>
      </c>
      <c r="Q15" s="56"/>
      <c r="R15" s="18" t="s">
        <v>34</v>
      </c>
      <c r="S15" s="18" t="s">
        <v>25</v>
      </c>
      <c r="T15" s="19" t="s">
        <v>66</v>
      </c>
      <c r="U15" s="45" t="s">
        <v>1295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>
      <c r="A16" s="8" t="s">
        <v>1906</v>
      </c>
      <c r="B16" s="9">
        <v>43160.0</v>
      </c>
      <c r="C16" s="56"/>
      <c r="D16" s="68" t="s">
        <v>67</v>
      </c>
      <c r="E16" s="69" t="s">
        <v>68</v>
      </c>
      <c r="F16" s="12" t="s">
        <v>367</v>
      </c>
      <c r="G16" s="13" t="s">
        <v>23</v>
      </c>
      <c r="H16" s="14"/>
      <c r="I16" s="15">
        <v>1179.0</v>
      </c>
      <c r="J16" s="14"/>
      <c r="K16" s="15">
        <v>1179.0</v>
      </c>
      <c r="L16" s="14"/>
      <c r="M16" s="14"/>
      <c r="N16" s="14"/>
      <c r="O16" s="16"/>
      <c r="P16" s="3">
        <f t="shared" si="1"/>
        <v>1179</v>
      </c>
      <c r="Q16" s="56"/>
      <c r="R16" s="18" t="s">
        <v>30</v>
      </c>
      <c r="S16" s="18" t="s">
        <v>25</v>
      </c>
      <c r="T16" s="19" t="s">
        <v>69</v>
      </c>
      <c r="U16" s="45" t="s">
        <v>1296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>
      <c r="A17" s="8" t="s">
        <v>1906</v>
      </c>
      <c r="B17" s="9">
        <v>43160.0</v>
      </c>
      <c r="C17" s="56"/>
      <c r="D17" s="68" t="s">
        <v>27</v>
      </c>
      <c r="E17" s="69" t="s">
        <v>70</v>
      </c>
      <c r="F17" s="12" t="s">
        <v>367</v>
      </c>
      <c r="G17" s="13" t="s">
        <v>29</v>
      </c>
      <c r="H17" s="14"/>
      <c r="I17" s="15">
        <v>283.0</v>
      </c>
      <c r="J17" s="14"/>
      <c r="K17" s="15">
        <v>283.0</v>
      </c>
      <c r="L17" s="14"/>
      <c r="M17" s="14"/>
      <c r="N17" s="14"/>
      <c r="O17" s="16"/>
      <c r="P17" s="3">
        <f t="shared" si="1"/>
        <v>283</v>
      </c>
      <c r="Q17" s="56"/>
      <c r="R17" s="18" t="s">
        <v>34</v>
      </c>
      <c r="S17" s="18" t="s">
        <v>25</v>
      </c>
      <c r="T17" s="19" t="s">
        <v>71</v>
      </c>
      <c r="U17" s="45" t="s">
        <v>1297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>
      <c r="A18" s="8" t="s">
        <v>1906</v>
      </c>
      <c r="B18" s="9">
        <v>43160.0</v>
      </c>
      <c r="C18" s="56"/>
      <c r="D18" s="68" t="s">
        <v>20</v>
      </c>
      <c r="E18" s="69" t="s">
        <v>72</v>
      </c>
      <c r="F18" s="12" t="s">
        <v>367</v>
      </c>
      <c r="G18" s="13" t="s">
        <v>39</v>
      </c>
      <c r="H18" s="14"/>
      <c r="I18" s="15">
        <v>1013.0</v>
      </c>
      <c r="J18" s="14"/>
      <c r="K18" s="15">
        <v>1013.0</v>
      </c>
      <c r="L18" s="14"/>
      <c r="M18" s="14"/>
      <c r="N18" s="14"/>
      <c r="O18" s="16"/>
      <c r="P18" s="3">
        <f t="shared" si="1"/>
        <v>1013</v>
      </c>
      <c r="Q18" s="56"/>
      <c r="R18" s="18">
        <v>11.0</v>
      </c>
      <c r="S18" s="18" t="s">
        <v>25</v>
      </c>
      <c r="T18" s="19" t="s">
        <v>73</v>
      </c>
      <c r="U18" s="45" t="s">
        <v>1298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>
      <c r="A19" s="8" t="s">
        <v>1906</v>
      </c>
      <c r="B19" s="9">
        <v>43160.0</v>
      </c>
      <c r="C19" s="56"/>
      <c r="D19" s="68" t="s">
        <v>67</v>
      </c>
      <c r="E19" s="69" t="s">
        <v>74</v>
      </c>
      <c r="F19" s="12" t="s">
        <v>367</v>
      </c>
      <c r="G19" s="13" t="s">
        <v>23</v>
      </c>
      <c r="H19" s="14"/>
      <c r="I19" s="15">
        <v>761.0</v>
      </c>
      <c r="J19" s="14"/>
      <c r="K19" s="15">
        <v>761.0</v>
      </c>
      <c r="L19" s="14"/>
      <c r="M19" s="14"/>
      <c r="N19" s="14"/>
      <c r="O19" s="16"/>
      <c r="P19" s="3">
        <f t="shared" si="1"/>
        <v>761</v>
      </c>
      <c r="Q19" s="56"/>
      <c r="R19" s="18" t="s">
        <v>30</v>
      </c>
      <c r="S19" s="18" t="s">
        <v>25</v>
      </c>
      <c r="T19" s="19" t="s">
        <v>75</v>
      </c>
      <c r="U19" s="45" t="s">
        <v>1299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>
      <c r="A20" s="8" t="s">
        <v>1906</v>
      </c>
      <c r="B20" s="9">
        <v>43356.0</v>
      </c>
      <c r="C20" s="56"/>
      <c r="D20" s="68" t="s">
        <v>27</v>
      </c>
      <c r="E20" s="69" t="s">
        <v>76</v>
      </c>
      <c r="F20" s="12" t="s">
        <v>367</v>
      </c>
      <c r="G20" s="13" t="s">
        <v>23</v>
      </c>
      <c r="H20" s="14"/>
      <c r="I20" s="15">
        <v>1138.0</v>
      </c>
      <c r="J20" s="14"/>
      <c r="K20" s="15">
        <v>1138.0</v>
      </c>
      <c r="L20" s="14"/>
      <c r="M20" s="14"/>
      <c r="N20" s="14"/>
      <c r="O20" s="16"/>
      <c r="P20" s="3">
        <f t="shared" si="1"/>
        <v>1138</v>
      </c>
      <c r="Q20" s="56"/>
      <c r="R20" s="18" t="s">
        <v>34</v>
      </c>
      <c r="S20" s="18" t="s">
        <v>25</v>
      </c>
      <c r="T20" s="19" t="s">
        <v>77</v>
      </c>
      <c r="U20" s="45" t="s">
        <v>1300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>
      <c r="A21" s="8" t="s">
        <v>1906</v>
      </c>
      <c r="B21" s="9">
        <v>43586.0</v>
      </c>
      <c r="C21" s="56"/>
      <c r="D21" s="68" t="s">
        <v>27</v>
      </c>
      <c r="E21" s="69" t="s">
        <v>78</v>
      </c>
      <c r="F21" s="12" t="s">
        <v>367</v>
      </c>
      <c r="G21" s="13" t="s">
        <v>39</v>
      </c>
      <c r="H21" s="14"/>
      <c r="I21" s="15">
        <v>569.0</v>
      </c>
      <c r="J21" s="14"/>
      <c r="K21" s="15">
        <v>569.0</v>
      </c>
      <c r="L21" s="14"/>
      <c r="M21" s="14"/>
      <c r="N21" s="15">
        <v>275.0</v>
      </c>
      <c r="O21" s="16"/>
      <c r="P21" s="3">
        <f t="shared" si="1"/>
        <v>844</v>
      </c>
      <c r="Q21" s="56"/>
      <c r="R21" s="18">
        <v>11.0</v>
      </c>
      <c r="S21" s="18" t="s">
        <v>25</v>
      </c>
      <c r="T21" s="19" t="s">
        <v>79</v>
      </c>
      <c r="U21" s="45" t="s">
        <v>1301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</row>
    <row r="22">
      <c r="A22" s="8" t="s">
        <v>1906</v>
      </c>
      <c r="B22" s="9">
        <v>43586.0</v>
      </c>
      <c r="C22" s="56"/>
      <c r="D22" s="68" t="s">
        <v>27</v>
      </c>
      <c r="E22" s="69" t="s">
        <v>80</v>
      </c>
      <c r="F22" s="12" t="s">
        <v>367</v>
      </c>
      <c r="G22" s="13" t="s">
        <v>29</v>
      </c>
      <c r="H22" s="14"/>
      <c r="I22" s="15">
        <v>283.0</v>
      </c>
      <c r="J22" s="14"/>
      <c r="K22" s="15">
        <v>283.0</v>
      </c>
      <c r="L22" s="14"/>
      <c r="M22" s="14"/>
      <c r="N22" s="14"/>
      <c r="O22" s="16"/>
      <c r="P22" s="3">
        <f t="shared" si="1"/>
        <v>283</v>
      </c>
      <c r="Q22" s="56"/>
      <c r="R22" s="18" t="s">
        <v>34</v>
      </c>
      <c r="S22" s="18" t="s">
        <v>25</v>
      </c>
      <c r="T22" s="19" t="s">
        <v>81</v>
      </c>
      <c r="U22" s="45" t="s">
        <v>1302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</row>
    <row r="23">
      <c r="A23" s="8" t="s">
        <v>1906</v>
      </c>
      <c r="B23" s="9">
        <v>43586.0</v>
      </c>
      <c r="C23" s="56"/>
      <c r="D23" s="68" t="s">
        <v>27</v>
      </c>
      <c r="E23" s="69" t="s">
        <v>82</v>
      </c>
      <c r="F23" s="12" t="s">
        <v>367</v>
      </c>
      <c r="G23" s="13" t="s">
        <v>29</v>
      </c>
      <c r="H23" s="14"/>
      <c r="I23" s="15">
        <v>354.0</v>
      </c>
      <c r="J23" s="14"/>
      <c r="K23" s="15">
        <v>354.0</v>
      </c>
      <c r="L23" s="14"/>
      <c r="M23" s="14"/>
      <c r="N23" s="14"/>
      <c r="O23" s="16"/>
      <c r="P23" s="3">
        <f t="shared" si="1"/>
        <v>354</v>
      </c>
      <c r="Q23" s="56"/>
      <c r="R23" s="18">
        <v>15.0</v>
      </c>
      <c r="S23" s="18" t="s">
        <v>25</v>
      </c>
      <c r="T23" s="19" t="s">
        <v>83</v>
      </c>
      <c r="U23" s="45" t="s">
        <v>1303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</row>
    <row r="24">
      <c r="A24" s="8" t="s">
        <v>1906</v>
      </c>
      <c r="B24" s="9">
        <v>43593.0</v>
      </c>
      <c r="C24" s="56"/>
      <c r="D24" s="68" t="s">
        <v>27</v>
      </c>
      <c r="E24" s="69" t="s">
        <v>84</v>
      </c>
      <c r="F24" s="12" t="s">
        <v>367</v>
      </c>
      <c r="G24" s="13" t="s">
        <v>29</v>
      </c>
      <c r="H24" s="14"/>
      <c r="I24" s="15">
        <v>528.33</v>
      </c>
      <c r="J24" s="14"/>
      <c r="K24" s="15">
        <v>528.33</v>
      </c>
      <c r="L24" s="14"/>
      <c r="M24" s="14"/>
      <c r="N24" s="14"/>
      <c r="O24" s="16"/>
      <c r="P24" s="3">
        <f t="shared" si="1"/>
        <v>528.33</v>
      </c>
      <c r="Q24" s="56"/>
      <c r="R24" s="18" t="s">
        <v>52</v>
      </c>
      <c r="S24" s="18" t="s">
        <v>25</v>
      </c>
      <c r="T24" s="19" t="s">
        <v>85</v>
      </c>
      <c r="U24" s="45" t="s">
        <v>1304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</row>
    <row r="25">
      <c r="A25" s="8" t="s">
        <v>1906</v>
      </c>
      <c r="B25" s="9">
        <v>43593.0</v>
      </c>
      <c r="C25" s="56"/>
      <c r="D25" s="68" t="s">
        <v>27</v>
      </c>
      <c r="E25" s="69" t="s">
        <v>88</v>
      </c>
      <c r="F25" s="12" t="s">
        <v>367</v>
      </c>
      <c r="G25" s="13" t="s">
        <v>29</v>
      </c>
      <c r="H25" s="14"/>
      <c r="I25" s="15">
        <v>326.67</v>
      </c>
      <c r="J25" s="14"/>
      <c r="K25" s="15">
        <v>326.67</v>
      </c>
      <c r="L25" s="14"/>
      <c r="M25" s="14"/>
      <c r="N25" s="14"/>
      <c r="O25" s="16"/>
      <c r="P25" s="3">
        <f t="shared" si="1"/>
        <v>326.67</v>
      </c>
      <c r="Q25" s="56"/>
      <c r="R25" s="18">
        <v>15.0</v>
      </c>
      <c r="S25" s="18" t="s">
        <v>25</v>
      </c>
      <c r="T25" s="19" t="s">
        <v>89</v>
      </c>
      <c r="U25" s="45" t="s">
        <v>1306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</row>
    <row r="26">
      <c r="A26" s="8" t="s">
        <v>1906</v>
      </c>
      <c r="B26" s="9">
        <v>43600.0</v>
      </c>
      <c r="C26" s="56"/>
      <c r="D26" s="68" t="s">
        <v>27</v>
      </c>
      <c r="E26" s="69" t="s">
        <v>90</v>
      </c>
      <c r="F26" s="12" t="s">
        <v>367</v>
      </c>
      <c r="G26" s="13" t="s">
        <v>29</v>
      </c>
      <c r="H26" s="14"/>
      <c r="I26" s="15">
        <v>283.0</v>
      </c>
      <c r="J26" s="14"/>
      <c r="K26" s="15">
        <v>283.0</v>
      </c>
      <c r="L26" s="14"/>
      <c r="M26" s="14"/>
      <c r="N26" s="15">
        <v>410.0</v>
      </c>
      <c r="O26" s="16"/>
      <c r="P26" s="3">
        <f t="shared" si="1"/>
        <v>693</v>
      </c>
      <c r="Q26" s="56"/>
      <c r="R26" s="18" t="s">
        <v>34</v>
      </c>
      <c r="S26" s="18" t="s">
        <v>25</v>
      </c>
      <c r="T26" s="19" t="s">
        <v>91</v>
      </c>
      <c r="U26" s="45" t="s">
        <v>1307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</row>
    <row r="27">
      <c r="A27" s="8" t="s">
        <v>1906</v>
      </c>
      <c r="B27" s="9">
        <v>43606.0</v>
      </c>
      <c r="C27" s="56"/>
      <c r="D27" s="68" t="s">
        <v>20</v>
      </c>
      <c r="E27" s="69" t="s">
        <v>95</v>
      </c>
      <c r="F27" s="12" t="s">
        <v>367</v>
      </c>
      <c r="G27" s="13" t="s">
        <v>23</v>
      </c>
      <c r="H27" s="14"/>
      <c r="I27" s="15">
        <v>1179.0</v>
      </c>
      <c r="J27" s="14"/>
      <c r="K27" s="15">
        <v>1179.0</v>
      </c>
      <c r="L27" s="14"/>
      <c r="M27" s="14"/>
      <c r="N27" s="15">
        <v>410.0</v>
      </c>
      <c r="O27" s="16"/>
      <c r="P27" s="3">
        <f t="shared" si="1"/>
        <v>1589</v>
      </c>
      <c r="Q27" s="56"/>
      <c r="R27" s="18" t="s">
        <v>34</v>
      </c>
      <c r="S27" s="18" t="s">
        <v>25</v>
      </c>
      <c r="T27" s="19" t="s">
        <v>96</v>
      </c>
      <c r="U27" s="45" t="s">
        <v>1308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</row>
    <row r="28">
      <c r="A28" s="8" t="s">
        <v>1906</v>
      </c>
      <c r="B28" s="9">
        <v>43606.0</v>
      </c>
      <c r="C28" s="56"/>
      <c r="D28" s="68" t="s">
        <v>20</v>
      </c>
      <c r="E28" s="69" t="s">
        <v>97</v>
      </c>
      <c r="F28" s="12" t="s">
        <v>367</v>
      </c>
      <c r="G28" s="13" t="s">
        <v>29</v>
      </c>
      <c r="H28" s="14"/>
      <c r="I28" s="15">
        <v>284.33</v>
      </c>
      <c r="J28" s="14"/>
      <c r="K28" s="15">
        <v>284.33</v>
      </c>
      <c r="L28" s="14"/>
      <c r="M28" s="14"/>
      <c r="N28" s="14"/>
      <c r="O28" s="16"/>
      <c r="P28" s="3">
        <f t="shared" si="1"/>
        <v>284.33</v>
      </c>
      <c r="Q28" s="56"/>
      <c r="R28" s="18" t="s">
        <v>34</v>
      </c>
      <c r="S28" s="18" t="s">
        <v>25</v>
      </c>
      <c r="T28" s="19" t="s">
        <v>98</v>
      </c>
      <c r="U28" s="45" t="s">
        <v>1309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</row>
    <row r="29">
      <c r="A29" s="8" t="s">
        <v>1906</v>
      </c>
      <c r="B29" s="9">
        <v>43619.0</v>
      </c>
      <c r="C29" s="56"/>
      <c r="D29" s="68" t="s">
        <v>27</v>
      </c>
      <c r="E29" s="69" t="s">
        <v>99</v>
      </c>
      <c r="F29" s="12" t="s">
        <v>100</v>
      </c>
      <c r="G29" s="13" t="s">
        <v>29</v>
      </c>
      <c r="H29" s="14"/>
      <c r="I29" s="15">
        <v>283.0</v>
      </c>
      <c r="J29" s="14"/>
      <c r="K29" s="15">
        <v>283.0</v>
      </c>
      <c r="L29" s="14"/>
      <c r="M29" s="14"/>
      <c r="N29" s="14"/>
      <c r="O29" s="16"/>
      <c r="P29" s="3">
        <f t="shared" si="1"/>
        <v>283</v>
      </c>
      <c r="Q29" s="56"/>
      <c r="R29" s="18" t="s">
        <v>101</v>
      </c>
      <c r="S29" s="18" t="s">
        <v>31</v>
      </c>
      <c r="T29" s="22" t="s">
        <v>102</v>
      </c>
      <c r="U29" s="99" t="s">
        <v>1310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>
      <c r="A30" s="8" t="s">
        <v>1906</v>
      </c>
      <c r="B30" s="9">
        <v>43619.0</v>
      </c>
      <c r="C30" s="56"/>
      <c r="D30" s="68" t="s">
        <v>27</v>
      </c>
      <c r="E30" s="69" t="s">
        <v>103</v>
      </c>
      <c r="F30" s="12" t="s">
        <v>367</v>
      </c>
      <c r="G30" s="13" t="s">
        <v>29</v>
      </c>
      <c r="H30" s="14"/>
      <c r="I30" s="15">
        <v>283.0</v>
      </c>
      <c r="J30" s="14"/>
      <c r="K30" s="15">
        <v>283.0</v>
      </c>
      <c r="L30" s="14"/>
      <c r="M30" s="14"/>
      <c r="N30" s="14"/>
      <c r="O30" s="16"/>
      <c r="P30" s="3">
        <f t="shared" si="1"/>
        <v>283</v>
      </c>
      <c r="Q30" s="56"/>
      <c r="R30" s="18" t="s">
        <v>34</v>
      </c>
      <c r="S30" s="18" t="s">
        <v>25</v>
      </c>
      <c r="T30" s="19" t="s">
        <v>104</v>
      </c>
      <c r="U30" s="45" t="s">
        <v>1311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</row>
    <row r="31">
      <c r="A31" s="8" t="s">
        <v>1906</v>
      </c>
      <c r="B31" s="9">
        <v>43633.0</v>
      </c>
      <c r="C31" s="56"/>
      <c r="D31" s="68" t="s">
        <v>27</v>
      </c>
      <c r="E31" s="69" t="s">
        <v>105</v>
      </c>
      <c r="F31" s="12" t="s">
        <v>367</v>
      </c>
      <c r="G31" s="13" t="s">
        <v>29</v>
      </c>
      <c r="H31" s="14"/>
      <c r="I31" s="15">
        <v>283.0</v>
      </c>
      <c r="J31" s="14"/>
      <c r="K31" s="15">
        <v>283.0</v>
      </c>
      <c r="L31" s="14"/>
      <c r="M31" s="14"/>
      <c r="N31" s="14"/>
      <c r="O31" s="16"/>
      <c r="P31" s="3">
        <f t="shared" si="1"/>
        <v>283</v>
      </c>
      <c r="Q31" s="56"/>
      <c r="R31" s="18" t="s">
        <v>61</v>
      </c>
      <c r="S31" s="18" t="s">
        <v>25</v>
      </c>
      <c r="T31" s="19" t="s">
        <v>106</v>
      </c>
      <c r="U31" s="45" t="s">
        <v>1312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>
      <c r="A32" s="8" t="s">
        <v>1906</v>
      </c>
      <c r="B32" s="9">
        <v>43643.0</v>
      </c>
      <c r="C32" s="56"/>
      <c r="D32" s="68" t="s">
        <v>27</v>
      </c>
      <c r="E32" s="69" t="s">
        <v>107</v>
      </c>
      <c r="F32" s="12" t="s">
        <v>367</v>
      </c>
      <c r="G32" s="13" t="s">
        <v>29</v>
      </c>
      <c r="H32" s="14"/>
      <c r="I32" s="15">
        <v>283.0</v>
      </c>
      <c r="J32" s="14"/>
      <c r="K32" s="15">
        <v>283.0</v>
      </c>
      <c r="L32" s="14"/>
      <c r="M32" s="14"/>
      <c r="N32" s="14"/>
      <c r="O32" s="23">
        <v>283.0</v>
      </c>
      <c r="P32" s="3">
        <f t="shared" si="1"/>
        <v>0</v>
      </c>
      <c r="Q32" s="57" t="s">
        <v>2538</v>
      </c>
      <c r="R32" s="18" t="s">
        <v>34</v>
      </c>
      <c r="S32" s="18" t="s">
        <v>25</v>
      </c>
      <c r="T32" s="19" t="s">
        <v>108</v>
      </c>
      <c r="U32" s="45" t="s">
        <v>1313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</row>
    <row r="33">
      <c r="A33" s="8" t="s">
        <v>1906</v>
      </c>
      <c r="B33" s="9">
        <v>43649.0</v>
      </c>
      <c r="C33" s="74" t="s">
        <v>1930</v>
      </c>
      <c r="D33" s="68" t="s">
        <v>27</v>
      </c>
      <c r="E33" s="69" t="s">
        <v>109</v>
      </c>
      <c r="F33" s="12" t="s">
        <v>367</v>
      </c>
      <c r="G33" s="13" t="s">
        <v>29</v>
      </c>
      <c r="H33" s="14"/>
      <c r="I33" s="15">
        <v>283.0</v>
      </c>
      <c r="J33" s="14"/>
      <c r="K33" s="15">
        <v>283.0</v>
      </c>
      <c r="L33" s="14"/>
      <c r="M33" s="14"/>
      <c r="N33" s="14"/>
      <c r="O33" s="16"/>
      <c r="P33" s="3">
        <f t="shared" si="1"/>
        <v>283</v>
      </c>
      <c r="Q33" s="56"/>
      <c r="R33" s="18" t="s">
        <v>30</v>
      </c>
      <c r="S33" s="18" t="s">
        <v>25</v>
      </c>
      <c r="T33" s="19" t="s">
        <v>110</v>
      </c>
      <c r="U33" s="93" t="s">
        <v>1314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>
      <c r="A34" s="8" t="s">
        <v>1906</v>
      </c>
      <c r="B34" s="9">
        <v>43649.0</v>
      </c>
      <c r="C34" s="74" t="s">
        <v>1930</v>
      </c>
      <c r="D34" s="68" t="s">
        <v>20</v>
      </c>
      <c r="E34" s="69" t="s">
        <v>111</v>
      </c>
      <c r="F34" s="12" t="s">
        <v>367</v>
      </c>
      <c r="G34" s="13" t="s">
        <v>29</v>
      </c>
      <c r="H34" s="14"/>
      <c r="I34" s="15">
        <v>283.0</v>
      </c>
      <c r="J34" s="14"/>
      <c r="K34" s="15">
        <v>283.0</v>
      </c>
      <c r="L34" s="14"/>
      <c r="M34" s="14"/>
      <c r="N34" s="14"/>
      <c r="O34" s="16"/>
      <c r="P34" s="3">
        <f t="shared" si="1"/>
        <v>283</v>
      </c>
      <c r="Q34" s="56"/>
      <c r="R34" s="18" t="s">
        <v>34</v>
      </c>
      <c r="S34" s="18" t="s">
        <v>25</v>
      </c>
      <c r="T34" s="19" t="s">
        <v>112</v>
      </c>
      <c r="U34" s="45" t="s">
        <v>1315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</row>
    <row r="35">
      <c r="A35" s="8" t="s">
        <v>1906</v>
      </c>
      <c r="B35" s="9">
        <v>43656.0</v>
      </c>
      <c r="C35" s="74" t="s">
        <v>1930</v>
      </c>
      <c r="D35" s="68" t="s">
        <v>27</v>
      </c>
      <c r="E35" s="69" t="s">
        <v>113</v>
      </c>
      <c r="F35" s="12" t="s">
        <v>367</v>
      </c>
      <c r="G35" s="13" t="s">
        <v>23</v>
      </c>
      <c r="H35" s="14"/>
      <c r="I35" s="15">
        <v>1179.0</v>
      </c>
      <c r="J35" s="14"/>
      <c r="K35" s="15">
        <v>1179.0</v>
      </c>
      <c r="L35" s="14"/>
      <c r="M35" s="14"/>
      <c r="N35" s="14"/>
      <c r="O35" s="16"/>
      <c r="P35" s="3">
        <f t="shared" si="1"/>
        <v>1179</v>
      </c>
      <c r="Q35" s="56"/>
      <c r="R35" s="18" t="s">
        <v>61</v>
      </c>
      <c r="S35" s="18" t="s">
        <v>25</v>
      </c>
      <c r="T35" s="19" t="s">
        <v>114</v>
      </c>
      <c r="U35" s="45" t="s">
        <v>1316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>
      <c r="A36" s="8" t="s">
        <v>1906</v>
      </c>
      <c r="B36" s="9">
        <v>43656.0</v>
      </c>
      <c r="C36" s="74" t="s">
        <v>1930</v>
      </c>
      <c r="D36" s="68" t="s">
        <v>27</v>
      </c>
      <c r="E36" s="69" t="s">
        <v>115</v>
      </c>
      <c r="F36" s="12" t="s">
        <v>367</v>
      </c>
      <c r="G36" s="13" t="s">
        <v>23</v>
      </c>
      <c r="H36" s="14"/>
      <c r="I36" s="15">
        <v>1179.0</v>
      </c>
      <c r="J36" s="14"/>
      <c r="K36" s="15">
        <v>1179.0</v>
      </c>
      <c r="L36" s="14"/>
      <c r="M36" s="14"/>
      <c r="N36" s="14"/>
      <c r="O36" s="16"/>
      <c r="P36" s="3">
        <f t="shared" si="1"/>
        <v>1179</v>
      </c>
      <c r="Q36" s="56"/>
      <c r="R36" s="18" t="s">
        <v>34</v>
      </c>
      <c r="S36" s="18" t="s">
        <v>25</v>
      </c>
      <c r="T36" s="19" t="s">
        <v>116</v>
      </c>
      <c r="U36" s="45" t="s">
        <v>1317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>
      <c r="A37" s="8" t="s">
        <v>1906</v>
      </c>
      <c r="B37" s="9">
        <v>43675.0</v>
      </c>
      <c r="C37" s="74" t="s">
        <v>1930</v>
      </c>
      <c r="D37" s="68" t="s">
        <v>27</v>
      </c>
      <c r="E37" s="69" t="s">
        <v>117</v>
      </c>
      <c r="F37" s="12" t="s">
        <v>367</v>
      </c>
      <c r="G37" s="13" t="s">
        <v>29</v>
      </c>
      <c r="H37" s="14"/>
      <c r="I37" s="15">
        <v>425.0</v>
      </c>
      <c r="J37" s="14"/>
      <c r="K37" s="15">
        <v>425.0</v>
      </c>
      <c r="L37" s="14"/>
      <c r="M37" s="14"/>
      <c r="N37" s="15">
        <v>369.0</v>
      </c>
      <c r="O37" s="16"/>
      <c r="P37" s="3">
        <f t="shared" si="1"/>
        <v>794</v>
      </c>
      <c r="Q37" s="56"/>
      <c r="R37" s="18" t="s">
        <v>30</v>
      </c>
      <c r="S37" s="18" t="s">
        <v>25</v>
      </c>
      <c r="T37" s="19" t="s">
        <v>118</v>
      </c>
      <c r="U37" s="45" t="s">
        <v>1318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>
      <c r="A38" s="8" t="s">
        <v>1906</v>
      </c>
      <c r="B38" s="9">
        <v>43684.0</v>
      </c>
      <c r="C38" s="56"/>
      <c r="D38" s="68" t="s">
        <v>27</v>
      </c>
      <c r="E38" s="69" t="s">
        <v>119</v>
      </c>
      <c r="F38" s="12" t="s">
        <v>367</v>
      </c>
      <c r="G38" s="13" t="s">
        <v>29</v>
      </c>
      <c r="H38" s="14"/>
      <c r="I38" s="15">
        <v>283.0</v>
      </c>
      <c r="J38" s="14"/>
      <c r="K38" s="15">
        <v>283.0</v>
      </c>
      <c r="L38" s="14"/>
      <c r="M38" s="14"/>
      <c r="N38" s="14"/>
      <c r="O38" s="16"/>
      <c r="P38" s="3">
        <f t="shared" si="1"/>
        <v>283</v>
      </c>
      <c r="Q38" s="56"/>
      <c r="R38" s="18" t="s">
        <v>34</v>
      </c>
      <c r="S38" s="18" t="s">
        <v>25</v>
      </c>
      <c r="T38" s="19" t="s">
        <v>120</v>
      </c>
      <c r="U38" s="45" t="s">
        <v>1319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</row>
    <row r="39">
      <c r="A39" s="8" t="s">
        <v>1906</v>
      </c>
      <c r="B39" s="9">
        <v>43713.0</v>
      </c>
      <c r="C39" s="56"/>
      <c r="D39" s="68" t="s">
        <v>121</v>
      </c>
      <c r="E39" s="69" t="s">
        <v>122</v>
      </c>
      <c r="F39" s="12" t="s">
        <v>367</v>
      </c>
      <c r="G39" s="13" t="s">
        <v>29</v>
      </c>
      <c r="H39" s="14"/>
      <c r="I39" s="15">
        <v>303.0</v>
      </c>
      <c r="J39" s="14"/>
      <c r="K39" s="15">
        <v>303.0</v>
      </c>
      <c r="L39" s="14"/>
      <c r="M39" s="14"/>
      <c r="N39" s="14"/>
      <c r="O39" s="16"/>
      <c r="P39" s="3">
        <f t="shared" si="1"/>
        <v>303</v>
      </c>
      <c r="Q39" s="56"/>
      <c r="R39" s="18" t="s">
        <v>34</v>
      </c>
      <c r="S39" s="18" t="s">
        <v>25</v>
      </c>
      <c r="T39" s="19" t="s">
        <v>123</v>
      </c>
      <c r="U39" s="45" t="s">
        <v>1320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>
      <c r="A40" s="8" t="s">
        <v>1906</v>
      </c>
      <c r="B40" s="9">
        <v>43718.0</v>
      </c>
      <c r="C40" s="56"/>
      <c r="D40" s="68" t="s">
        <v>20</v>
      </c>
      <c r="E40" s="69" t="s">
        <v>124</v>
      </c>
      <c r="F40" s="12" t="s">
        <v>367</v>
      </c>
      <c r="G40" s="13" t="s">
        <v>39</v>
      </c>
      <c r="H40" s="14"/>
      <c r="I40" s="15">
        <v>486.0</v>
      </c>
      <c r="J40" s="14"/>
      <c r="K40" s="15">
        <v>486.0</v>
      </c>
      <c r="L40" s="14"/>
      <c r="M40" s="15">
        <v>1000.0</v>
      </c>
      <c r="N40" s="15">
        <v>600.0</v>
      </c>
      <c r="O40" s="16"/>
      <c r="P40" s="3">
        <f t="shared" si="1"/>
        <v>2086</v>
      </c>
      <c r="Q40" s="56"/>
      <c r="R40" s="18" t="s">
        <v>125</v>
      </c>
      <c r="S40" s="18" t="s">
        <v>25</v>
      </c>
      <c r="T40" s="19" t="s">
        <v>126</v>
      </c>
      <c r="U40" s="45" t="s">
        <v>1321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>
      <c r="A41" s="8" t="s">
        <v>1906</v>
      </c>
      <c r="B41" s="9">
        <v>43719.0</v>
      </c>
      <c r="C41" s="56"/>
      <c r="D41" s="68" t="s">
        <v>27</v>
      </c>
      <c r="E41" s="69" t="s">
        <v>127</v>
      </c>
      <c r="F41" s="12" t="s">
        <v>367</v>
      </c>
      <c r="G41" s="13" t="s">
        <v>23</v>
      </c>
      <c r="H41" s="14"/>
      <c r="I41" s="15">
        <v>1005.0</v>
      </c>
      <c r="J41" s="14"/>
      <c r="K41" s="15">
        <v>1005.0</v>
      </c>
      <c r="L41" s="14"/>
      <c r="M41" s="14"/>
      <c r="N41" s="15">
        <f>266+900</f>
        <v>1166</v>
      </c>
      <c r="O41" s="16"/>
      <c r="P41" s="3">
        <f t="shared" si="1"/>
        <v>2171</v>
      </c>
      <c r="Q41" s="56"/>
      <c r="R41" s="18" t="s">
        <v>34</v>
      </c>
      <c r="S41" s="18" t="s">
        <v>25</v>
      </c>
      <c r="T41" s="19" t="s">
        <v>128</v>
      </c>
      <c r="U41" s="45" t="s">
        <v>1322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>
      <c r="A42" s="8" t="s">
        <v>1906</v>
      </c>
      <c r="B42" s="9">
        <v>43731.0</v>
      </c>
      <c r="C42" s="56"/>
      <c r="D42" s="68" t="s">
        <v>20</v>
      </c>
      <c r="E42" s="69" t="s">
        <v>129</v>
      </c>
      <c r="F42" s="12" t="s">
        <v>367</v>
      </c>
      <c r="G42" s="13" t="s">
        <v>23</v>
      </c>
      <c r="H42" s="14"/>
      <c r="I42" s="15">
        <v>1400.0</v>
      </c>
      <c r="J42" s="14"/>
      <c r="K42" s="15">
        <v>1400.0</v>
      </c>
      <c r="L42" s="14"/>
      <c r="M42" s="14"/>
      <c r="N42" s="15">
        <f>38*161.95+5</f>
        <v>6159.1</v>
      </c>
      <c r="O42" s="16"/>
      <c r="P42" s="3">
        <f t="shared" si="1"/>
        <v>7559.1</v>
      </c>
      <c r="Q42" s="56"/>
      <c r="R42" s="18" t="s">
        <v>34</v>
      </c>
      <c r="S42" s="18" t="s">
        <v>25</v>
      </c>
      <c r="T42" s="19" t="s">
        <v>130</v>
      </c>
      <c r="U42" s="45" t="s">
        <v>1323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</row>
    <row r="43">
      <c r="A43" s="8" t="s">
        <v>1906</v>
      </c>
      <c r="B43" s="9">
        <v>43738.0</v>
      </c>
      <c r="C43" s="56"/>
      <c r="D43" s="68" t="s">
        <v>27</v>
      </c>
      <c r="E43" s="69" t="s">
        <v>131</v>
      </c>
      <c r="F43" s="12" t="s">
        <v>367</v>
      </c>
      <c r="G43" s="13" t="s">
        <v>29</v>
      </c>
      <c r="H43" s="14"/>
      <c r="I43" s="15">
        <v>283.0</v>
      </c>
      <c r="J43" s="14"/>
      <c r="K43" s="15">
        <v>283.0</v>
      </c>
      <c r="L43" s="14"/>
      <c r="M43" s="14"/>
      <c r="N43" s="14"/>
      <c r="O43" s="16"/>
      <c r="P43" s="3">
        <f t="shared" si="1"/>
        <v>283</v>
      </c>
      <c r="Q43" s="56"/>
      <c r="R43" s="18" t="s">
        <v>34</v>
      </c>
      <c r="S43" s="18" t="s">
        <v>25</v>
      </c>
      <c r="T43" s="19" t="s">
        <v>132</v>
      </c>
      <c r="U43" s="45" t="s">
        <v>1324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</row>
    <row r="44">
      <c r="A44" s="8" t="s">
        <v>1906</v>
      </c>
      <c r="B44" s="9">
        <v>43745.0</v>
      </c>
      <c r="C44" s="56"/>
      <c r="D44" s="68" t="s">
        <v>20</v>
      </c>
      <c r="E44" s="69" t="s">
        <v>133</v>
      </c>
      <c r="F44" s="12" t="s">
        <v>367</v>
      </c>
      <c r="G44" s="13" t="s">
        <v>23</v>
      </c>
      <c r="H44" s="14"/>
      <c r="I44" s="15">
        <v>1179.0</v>
      </c>
      <c r="J44" s="14"/>
      <c r="K44" s="15">
        <v>1179.0</v>
      </c>
      <c r="L44" s="14"/>
      <c r="M44" s="14"/>
      <c r="N44" s="15">
        <v>598.0</v>
      </c>
      <c r="O44" s="16"/>
      <c r="P44" s="3">
        <f t="shared" si="1"/>
        <v>1777</v>
      </c>
      <c r="Q44" s="56"/>
      <c r="R44" s="18" t="s">
        <v>34</v>
      </c>
      <c r="S44" s="18" t="s">
        <v>25</v>
      </c>
      <c r="T44" s="19" t="s">
        <v>134</v>
      </c>
      <c r="U44" s="45" t="s">
        <v>1325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>
      <c r="A45" s="8" t="s">
        <v>1906</v>
      </c>
      <c r="B45" s="9">
        <v>43755.0</v>
      </c>
      <c r="C45" s="56"/>
      <c r="D45" s="68" t="s">
        <v>27</v>
      </c>
      <c r="E45" s="69" t="s">
        <v>135</v>
      </c>
      <c r="F45" s="12" t="s">
        <v>367</v>
      </c>
      <c r="G45" s="13" t="s">
        <v>29</v>
      </c>
      <c r="H45" s="14"/>
      <c r="I45" s="15">
        <v>283.0</v>
      </c>
      <c r="J45" s="14"/>
      <c r="K45" s="15">
        <v>283.0</v>
      </c>
      <c r="L45" s="14"/>
      <c r="M45" s="14"/>
      <c r="N45" s="14"/>
      <c r="O45" s="16"/>
      <c r="P45" s="3">
        <f t="shared" si="1"/>
        <v>283</v>
      </c>
      <c r="Q45" s="56"/>
      <c r="R45" s="18" t="s">
        <v>34</v>
      </c>
      <c r="S45" s="18" t="s">
        <v>25</v>
      </c>
      <c r="T45" s="19" t="s">
        <v>136</v>
      </c>
      <c r="U45" s="45" t="s">
        <v>1326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</row>
    <row r="46">
      <c r="A46" s="8" t="s">
        <v>1906</v>
      </c>
      <c r="B46" s="9">
        <v>43755.0</v>
      </c>
      <c r="C46" s="56"/>
      <c r="D46" s="68" t="s">
        <v>27</v>
      </c>
      <c r="E46" s="69" t="s">
        <v>137</v>
      </c>
      <c r="F46" s="12" t="s">
        <v>367</v>
      </c>
      <c r="G46" s="13" t="s">
        <v>23</v>
      </c>
      <c r="H46" s="14"/>
      <c r="I46" s="15">
        <v>1179.0</v>
      </c>
      <c r="J46" s="14"/>
      <c r="K46" s="15">
        <v>1179.0</v>
      </c>
      <c r="L46" s="14"/>
      <c r="M46" s="14"/>
      <c r="N46" s="14"/>
      <c r="O46" s="16"/>
      <c r="P46" s="3">
        <f t="shared" si="1"/>
        <v>1179</v>
      </c>
      <c r="Q46" s="56"/>
      <c r="R46" s="18" t="s">
        <v>34</v>
      </c>
      <c r="S46" s="18" t="s">
        <v>25</v>
      </c>
      <c r="T46" s="19" t="s">
        <v>138</v>
      </c>
      <c r="U46" s="45" t="s">
        <v>1327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</row>
    <row r="47">
      <c r="A47" s="8" t="s">
        <v>1906</v>
      </c>
      <c r="B47" s="9">
        <v>43768.0</v>
      </c>
      <c r="C47" s="56"/>
      <c r="D47" s="68" t="s">
        <v>27</v>
      </c>
      <c r="E47" s="69" t="s">
        <v>139</v>
      </c>
      <c r="F47" s="12" t="s">
        <v>367</v>
      </c>
      <c r="G47" s="13" t="s">
        <v>23</v>
      </c>
      <c r="H47" s="14"/>
      <c r="I47" s="15">
        <v>1179.0</v>
      </c>
      <c r="J47" s="14"/>
      <c r="K47" s="15">
        <v>1179.0</v>
      </c>
      <c r="L47" s="14"/>
      <c r="M47" s="14"/>
      <c r="N47" s="14"/>
      <c r="O47" s="16"/>
      <c r="P47" s="3">
        <f t="shared" si="1"/>
        <v>1179</v>
      </c>
      <c r="Q47" s="56"/>
      <c r="R47" s="18" t="s">
        <v>30</v>
      </c>
      <c r="S47" s="18" t="s">
        <v>25</v>
      </c>
      <c r="T47" s="19" t="s">
        <v>140</v>
      </c>
      <c r="U47" s="45" t="s">
        <v>1328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>
      <c r="A48" s="8" t="s">
        <v>1906</v>
      </c>
      <c r="B48" s="9">
        <v>43774.0</v>
      </c>
      <c r="C48" s="56"/>
      <c r="D48" s="68" t="s">
        <v>27</v>
      </c>
      <c r="E48" s="69" t="s">
        <v>141</v>
      </c>
      <c r="F48" s="12" t="s">
        <v>367</v>
      </c>
      <c r="G48" s="13" t="s">
        <v>23</v>
      </c>
      <c r="H48" s="14"/>
      <c r="I48" s="15">
        <v>1076.67</v>
      </c>
      <c r="J48" s="14"/>
      <c r="K48" s="15">
        <v>1076.67</v>
      </c>
      <c r="L48" s="14"/>
      <c r="M48" s="14"/>
      <c r="N48" s="14"/>
      <c r="O48" s="16"/>
      <c r="P48" s="3">
        <f t="shared" si="1"/>
        <v>1076.67</v>
      </c>
      <c r="Q48" s="56"/>
      <c r="R48" s="18">
        <v>15.0</v>
      </c>
      <c r="S48" s="18" t="s">
        <v>25</v>
      </c>
      <c r="T48" s="19" t="s">
        <v>142</v>
      </c>
      <c r="U48" s="45" t="s">
        <v>1329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</row>
    <row r="49">
      <c r="A49" s="8" t="s">
        <v>1906</v>
      </c>
      <c r="B49" s="9">
        <v>43802.0</v>
      </c>
      <c r="C49" s="56"/>
      <c r="D49" s="68" t="s">
        <v>20</v>
      </c>
      <c r="E49" s="69" t="s">
        <v>143</v>
      </c>
      <c r="F49" s="12" t="s">
        <v>367</v>
      </c>
      <c r="G49" s="13" t="s">
        <v>29</v>
      </c>
      <c r="H49" s="14"/>
      <c r="I49" s="15">
        <v>283.0</v>
      </c>
      <c r="J49" s="14"/>
      <c r="K49" s="15">
        <v>283.0</v>
      </c>
      <c r="L49" s="14"/>
      <c r="M49" s="14"/>
      <c r="N49" s="14"/>
      <c r="O49" s="16"/>
      <c r="P49" s="3">
        <f t="shared" si="1"/>
        <v>283</v>
      </c>
      <c r="Q49" s="56"/>
      <c r="R49" s="18" t="s">
        <v>34</v>
      </c>
      <c r="S49" s="18" t="s">
        <v>25</v>
      </c>
      <c r="T49" s="19" t="s">
        <v>144</v>
      </c>
      <c r="U49" s="45" t="s">
        <v>1330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</row>
    <row r="50">
      <c r="A50" s="8" t="s">
        <v>1906</v>
      </c>
      <c r="B50" s="9">
        <v>43846.0</v>
      </c>
      <c r="C50" s="56"/>
      <c r="D50" s="68" t="s">
        <v>27</v>
      </c>
      <c r="E50" s="69" t="s">
        <v>145</v>
      </c>
      <c r="F50" s="12" t="s">
        <v>367</v>
      </c>
      <c r="G50" s="13" t="s">
        <v>29</v>
      </c>
      <c r="H50" s="14"/>
      <c r="I50" s="15">
        <v>283.0</v>
      </c>
      <c r="J50" s="14"/>
      <c r="K50" s="15">
        <v>283.0</v>
      </c>
      <c r="L50" s="14"/>
      <c r="M50" s="14"/>
      <c r="N50" s="14"/>
      <c r="O50" s="16"/>
      <c r="P50" s="3">
        <f t="shared" si="1"/>
        <v>283</v>
      </c>
      <c r="Q50" s="56"/>
      <c r="R50" s="18" t="s">
        <v>34</v>
      </c>
      <c r="S50" s="18" t="s">
        <v>25</v>
      </c>
      <c r="T50" s="19" t="s">
        <v>146</v>
      </c>
      <c r="U50" s="45" t="s">
        <v>1331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>
      <c r="A51" s="8" t="s">
        <v>1906</v>
      </c>
      <c r="B51" s="9">
        <v>43861.0</v>
      </c>
      <c r="C51" s="56"/>
      <c r="D51" s="68" t="s">
        <v>20</v>
      </c>
      <c r="E51" s="69" t="s">
        <v>147</v>
      </c>
      <c r="F51" s="12" t="s">
        <v>367</v>
      </c>
      <c r="G51" s="13" t="s">
        <v>29</v>
      </c>
      <c r="H51" s="14"/>
      <c r="I51" s="15">
        <v>283.0</v>
      </c>
      <c r="J51" s="14"/>
      <c r="K51" s="15">
        <v>283.0</v>
      </c>
      <c r="L51" s="14"/>
      <c r="M51" s="14"/>
      <c r="N51" s="14"/>
      <c r="O51" s="16"/>
      <c r="P51" s="3">
        <f t="shared" si="1"/>
        <v>283</v>
      </c>
      <c r="Q51" s="56"/>
      <c r="R51" s="18" t="s">
        <v>34</v>
      </c>
      <c r="S51" s="18" t="s">
        <v>25</v>
      </c>
      <c r="T51" s="19" t="s">
        <v>148</v>
      </c>
      <c r="U51" s="45" t="s">
        <v>1332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>
      <c r="A52" s="8" t="s">
        <v>1906</v>
      </c>
      <c r="B52" s="9">
        <v>43867.0</v>
      </c>
      <c r="C52" s="56"/>
      <c r="D52" s="68" t="s">
        <v>27</v>
      </c>
      <c r="E52" s="69" t="s">
        <v>149</v>
      </c>
      <c r="F52" s="12" t="s">
        <v>367</v>
      </c>
      <c r="G52" s="13" t="s">
        <v>39</v>
      </c>
      <c r="H52" s="14"/>
      <c r="I52" s="15">
        <v>425.0</v>
      </c>
      <c r="J52" s="14"/>
      <c r="K52" s="15">
        <v>425.0</v>
      </c>
      <c r="L52" s="14"/>
      <c r="M52" s="14"/>
      <c r="N52" s="14"/>
      <c r="O52" s="16"/>
      <c r="P52" s="3">
        <f t="shared" si="1"/>
        <v>425</v>
      </c>
      <c r="Q52" s="56"/>
      <c r="R52" s="18" t="s">
        <v>30</v>
      </c>
      <c r="S52" s="18" t="s">
        <v>25</v>
      </c>
      <c r="T52" s="19" t="s">
        <v>150</v>
      </c>
      <c r="U52" s="45" t="s">
        <v>1333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>
      <c r="A53" s="8" t="s">
        <v>1906</v>
      </c>
      <c r="B53" s="9">
        <v>43878.0</v>
      </c>
      <c r="C53" s="56"/>
      <c r="D53" s="68" t="s">
        <v>27</v>
      </c>
      <c r="E53" s="69" t="s">
        <v>151</v>
      </c>
      <c r="F53" s="12" t="s">
        <v>367</v>
      </c>
      <c r="G53" s="13" t="s">
        <v>29</v>
      </c>
      <c r="H53" s="14"/>
      <c r="I53" s="15">
        <v>283.0</v>
      </c>
      <c r="J53" s="14"/>
      <c r="K53" s="15">
        <v>283.0</v>
      </c>
      <c r="L53" s="14"/>
      <c r="M53" s="14"/>
      <c r="N53" s="14"/>
      <c r="O53" s="16"/>
      <c r="P53" s="3">
        <f t="shared" si="1"/>
        <v>283</v>
      </c>
      <c r="Q53" s="56"/>
      <c r="R53" s="18" t="s">
        <v>34</v>
      </c>
      <c r="S53" s="18" t="s">
        <v>25</v>
      </c>
      <c r="T53" s="19" t="s">
        <v>152</v>
      </c>
      <c r="U53" s="45" t="s">
        <v>1334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</row>
    <row r="54">
      <c r="A54" s="8" t="s">
        <v>1906</v>
      </c>
      <c r="B54" s="9">
        <v>43888.0</v>
      </c>
      <c r="C54" s="56"/>
      <c r="D54" s="68" t="s">
        <v>20</v>
      </c>
      <c r="E54" s="69" t="s">
        <v>153</v>
      </c>
      <c r="F54" s="12" t="s">
        <v>367</v>
      </c>
      <c r="G54" s="13" t="s">
        <v>29</v>
      </c>
      <c r="H54" s="14"/>
      <c r="I54" s="15">
        <v>283.0</v>
      </c>
      <c r="J54" s="14"/>
      <c r="K54" s="15">
        <v>283.0</v>
      </c>
      <c r="L54" s="14"/>
      <c r="M54" s="14"/>
      <c r="N54" s="14"/>
      <c r="O54" s="16"/>
      <c r="P54" s="3">
        <f t="shared" si="1"/>
        <v>283</v>
      </c>
      <c r="Q54" s="56"/>
      <c r="R54" s="18" t="s">
        <v>34</v>
      </c>
      <c r="S54" s="18" t="s">
        <v>25</v>
      </c>
      <c r="T54" s="19" t="s">
        <v>154</v>
      </c>
      <c r="U54" s="45" t="s">
        <v>1335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</row>
    <row r="55">
      <c r="A55" s="8" t="s">
        <v>1906</v>
      </c>
      <c r="B55" s="9">
        <v>43892.0</v>
      </c>
      <c r="C55" s="56"/>
      <c r="D55" s="68" t="s">
        <v>20</v>
      </c>
      <c r="E55" s="69" t="s">
        <v>155</v>
      </c>
      <c r="F55" s="12" t="s">
        <v>367</v>
      </c>
      <c r="G55" s="13" t="s">
        <v>29</v>
      </c>
      <c r="H55" s="14"/>
      <c r="I55" s="15">
        <v>283.0</v>
      </c>
      <c r="J55" s="14"/>
      <c r="K55" s="15">
        <v>283.0</v>
      </c>
      <c r="L55" s="14"/>
      <c r="M55" s="14"/>
      <c r="N55" s="15">
        <v>199.0</v>
      </c>
      <c r="O55" s="16"/>
      <c r="P55" s="3">
        <f t="shared" si="1"/>
        <v>482</v>
      </c>
      <c r="Q55" s="56"/>
      <c r="R55" s="18" t="s">
        <v>61</v>
      </c>
      <c r="S55" s="18" t="s">
        <v>25</v>
      </c>
      <c r="T55" s="19" t="s">
        <v>156</v>
      </c>
      <c r="U55" s="45" t="s">
        <v>1336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</row>
    <row r="56">
      <c r="A56" s="8" t="s">
        <v>1906</v>
      </c>
      <c r="B56" s="9">
        <v>43903.0</v>
      </c>
      <c r="C56" s="56"/>
      <c r="D56" s="68" t="s">
        <v>20</v>
      </c>
      <c r="E56" s="69" t="s">
        <v>160</v>
      </c>
      <c r="F56" s="12" t="s">
        <v>367</v>
      </c>
      <c r="G56" s="13" t="s">
        <v>39</v>
      </c>
      <c r="H56" s="14"/>
      <c r="I56" s="15">
        <v>1231.0</v>
      </c>
      <c r="J56" s="14"/>
      <c r="K56" s="15">
        <v>1231.0</v>
      </c>
      <c r="L56" s="15">
        <v>350.0</v>
      </c>
      <c r="M56" s="14"/>
      <c r="N56" s="14"/>
      <c r="O56" s="16"/>
      <c r="P56" s="3">
        <f t="shared" si="1"/>
        <v>1581</v>
      </c>
      <c r="Q56" s="56"/>
      <c r="R56" s="18" t="s">
        <v>30</v>
      </c>
      <c r="S56" s="18" t="s">
        <v>25</v>
      </c>
      <c r="T56" s="19" t="s">
        <v>161</v>
      </c>
      <c r="U56" s="45" t="s">
        <v>1337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</row>
    <row r="57">
      <c r="A57" s="8" t="s">
        <v>1906</v>
      </c>
      <c r="B57" s="9">
        <v>43920.0</v>
      </c>
      <c r="C57" s="56"/>
      <c r="D57" s="68" t="s">
        <v>27</v>
      </c>
      <c r="E57" s="69" t="s">
        <v>162</v>
      </c>
      <c r="F57" s="12" t="s">
        <v>367</v>
      </c>
      <c r="G57" s="13" t="s">
        <v>23</v>
      </c>
      <c r="H57" s="14"/>
      <c r="I57" s="15">
        <v>1243.35</v>
      </c>
      <c r="J57" s="14"/>
      <c r="K57" s="15">
        <v>1243.35</v>
      </c>
      <c r="L57" s="14"/>
      <c r="M57" s="14"/>
      <c r="N57" s="15">
        <v>250.0</v>
      </c>
      <c r="O57" s="16"/>
      <c r="P57" s="3">
        <f t="shared" si="1"/>
        <v>1493.35</v>
      </c>
      <c r="Q57" s="56"/>
      <c r="R57" s="18" t="s">
        <v>61</v>
      </c>
      <c r="S57" s="18" t="s">
        <v>25</v>
      </c>
      <c r="T57" s="19">
        <v>3.4411241000145E13</v>
      </c>
      <c r="U57" s="45" t="s">
        <v>1825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</row>
    <row r="58">
      <c r="A58" s="8" t="s">
        <v>1906</v>
      </c>
      <c r="B58" s="9">
        <v>43943.0</v>
      </c>
      <c r="C58" s="56"/>
      <c r="D58" s="68" t="s">
        <v>20</v>
      </c>
      <c r="E58" s="69" t="s">
        <v>166</v>
      </c>
      <c r="F58" s="12" t="s">
        <v>367</v>
      </c>
      <c r="G58" s="13" t="s">
        <v>29</v>
      </c>
      <c r="H58" s="14"/>
      <c r="I58" s="15">
        <v>283.0</v>
      </c>
      <c r="J58" s="14"/>
      <c r="K58" s="15">
        <v>283.0</v>
      </c>
      <c r="L58" s="14"/>
      <c r="M58" s="14"/>
      <c r="N58" s="15">
        <v>359.0</v>
      </c>
      <c r="O58" s="16"/>
      <c r="P58" s="3">
        <f t="shared" si="1"/>
        <v>642</v>
      </c>
      <c r="Q58" s="56"/>
      <c r="R58" s="18" t="s">
        <v>34</v>
      </c>
      <c r="S58" s="18" t="s">
        <v>25</v>
      </c>
      <c r="T58" s="19" t="s">
        <v>167</v>
      </c>
      <c r="U58" s="45" t="s">
        <v>1339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</row>
    <row r="59">
      <c r="A59" s="8" t="s">
        <v>1906</v>
      </c>
      <c r="B59" s="9">
        <v>43949.0</v>
      </c>
      <c r="C59" s="56"/>
      <c r="D59" s="68" t="s">
        <v>20</v>
      </c>
      <c r="E59" s="69" t="s">
        <v>168</v>
      </c>
      <c r="F59" s="12" t="s">
        <v>367</v>
      </c>
      <c r="G59" s="13" t="s">
        <v>29</v>
      </c>
      <c r="H59" s="14"/>
      <c r="I59" s="15">
        <v>283.0</v>
      </c>
      <c r="J59" s="14"/>
      <c r="K59" s="15">
        <v>283.0</v>
      </c>
      <c r="L59" s="14"/>
      <c r="M59" s="14"/>
      <c r="N59" s="14"/>
      <c r="O59" s="16"/>
      <c r="P59" s="3">
        <f t="shared" si="1"/>
        <v>283</v>
      </c>
      <c r="Q59" s="56"/>
      <c r="R59" s="18" t="s">
        <v>61</v>
      </c>
      <c r="S59" s="18" t="s">
        <v>25</v>
      </c>
      <c r="T59" s="19" t="s">
        <v>169</v>
      </c>
      <c r="U59" s="45" t="s">
        <v>1340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</row>
    <row r="60">
      <c r="A60" s="8" t="s">
        <v>1906</v>
      </c>
      <c r="B60" s="9">
        <v>43950.0</v>
      </c>
      <c r="C60" s="56"/>
      <c r="D60" s="68" t="s">
        <v>20</v>
      </c>
      <c r="E60" s="69" t="s">
        <v>170</v>
      </c>
      <c r="F60" s="12" t="s">
        <v>367</v>
      </c>
      <c r="G60" s="13" t="s">
        <v>23</v>
      </c>
      <c r="H60" s="14"/>
      <c r="I60" s="15">
        <v>1179.0</v>
      </c>
      <c r="J60" s="14"/>
      <c r="K60" s="15">
        <v>1179.0</v>
      </c>
      <c r="L60" s="14"/>
      <c r="M60" s="14"/>
      <c r="N60" s="14"/>
      <c r="O60" s="16"/>
      <c r="P60" s="3">
        <f t="shared" si="1"/>
        <v>1179</v>
      </c>
      <c r="Q60" s="56"/>
      <c r="R60" s="18" t="s">
        <v>30</v>
      </c>
      <c r="S60" s="18" t="s">
        <v>25</v>
      </c>
      <c r="T60" s="19" t="s">
        <v>171</v>
      </c>
      <c r="U60" s="45" t="s">
        <v>1341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</row>
    <row r="61">
      <c r="A61" s="8" t="s">
        <v>1906</v>
      </c>
      <c r="B61" s="9">
        <v>43955.0</v>
      </c>
      <c r="C61" s="56"/>
      <c r="D61" s="68" t="s">
        <v>27</v>
      </c>
      <c r="E61" s="69" t="s">
        <v>172</v>
      </c>
      <c r="F61" s="12" t="s">
        <v>367</v>
      </c>
      <c r="G61" s="13" t="s">
        <v>39</v>
      </c>
      <c r="H61" s="14"/>
      <c r="I61" s="15">
        <v>425.0</v>
      </c>
      <c r="J61" s="14"/>
      <c r="K61" s="15">
        <v>425.0</v>
      </c>
      <c r="L61" s="14"/>
      <c r="M61" s="14"/>
      <c r="N61" s="14"/>
      <c r="O61" s="16"/>
      <c r="P61" s="3">
        <f t="shared" si="1"/>
        <v>425</v>
      </c>
      <c r="Q61" s="56"/>
      <c r="R61" s="18" t="s">
        <v>30</v>
      </c>
      <c r="S61" s="18" t="s">
        <v>25</v>
      </c>
      <c r="T61" s="19" t="s">
        <v>173</v>
      </c>
      <c r="U61" s="45" t="s">
        <v>1342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</row>
    <row r="62">
      <c r="A62" s="8" t="s">
        <v>1906</v>
      </c>
      <c r="B62" s="9">
        <v>43958.0</v>
      </c>
      <c r="C62" s="56"/>
      <c r="D62" s="68" t="s">
        <v>27</v>
      </c>
      <c r="E62" s="69" t="s">
        <v>177</v>
      </c>
      <c r="F62" s="12" t="s">
        <v>367</v>
      </c>
      <c r="G62" s="13" t="s">
        <v>39</v>
      </c>
      <c r="H62" s="14"/>
      <c r="I62" s="15">
        <v>425.0</v>
      </c>
      <c r="J62" s="14"/>
      <c r="K62" s="15">
        <v>425.0</v>
      </c>
      <c r="L62" s="14"/>
      <c r="M62" s="14"/>
      <c r="N62" s="14"/>
      <c r="O62" s="16"/>
      <c r="P62" s="3">
        <f t="shared" si="1"/>
        <v>425</v>
      </c>
      <c r="Q62" s="56"/>
      <c r="R62" s="18" t="s">
        <v>30</v>
      </c>
      <c r="S62" s="18" t="s">
        <v>25</v>
      </c>
      <c r="T62" s="19" t="s">
        <v>178</v>
      </c>
      <c r="U62" s="45" t="s">
        <v>1343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</row>
    <row r="63">
      <c r="A63" s="8" t="s">
        <v>1906</v>
      </c>
      <c r="B63" s="9">
        <v>43958.0</v>
      </c>
      <c r="C63" s="74" t="s">
        <v>1930</v>
      </c>
      <c r="D63" s="68" t="s">
        <v>27</v>
      </c>
      <c r="E63" s="69" t="s">
        <v>179</v>
      </c>
      <c r="F63" s="12" t="s">
        <v>367</v>
      </c>
      <c r="G63" s="13" t="s">
        <v>39</v>
      </c>
      <c r="H63" s="14"/>
      <c r="I63" s="15">
        <v>835.0</v>
      </c>
      <c r="J63" s="14"/>
      <c r="K63" s="15">
        <v>835.0</v>
      </c>
      <c r="L63" s="15">
        <v>250.0</v>
      </c>
      <c r="M63" s="14"/>
      <c r="N63" s="14"/>
      <c r="O63" s="16"/>
      <c r="P63" s="3">
        <f t="shared" si="1"/>
        <v>1085</v>
      </c>
      <c r="Q63" s="56"/>
      <c r="R63" s="18" t="s">
        <v>34</v>
      </c>
      <c r="S63" s="18" t="s">
        <v>25</v>
      </c>
      <c r="T63" s="19" t="s">
        <v>180</v>
      </c>
      <c r="U63" s="45" t="s">
        <v>1344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</row>
    <row r="64">
      <c r="A64" s="8" t="s">
        <v>1906</v>
      </c>
      <c r="B64" s="9">
        <v>43962.0</v>
      </c>
      <c r="C64" s="56"/>
      <c r="D64" s="68" t="s">
        <v>20</v>
      </c>
      <c r="E64" s="69" t="s">
        <v>181</v>
      </c>
      <c r="F64" s="12" t="s">
        <v>367</v>
      </c>
      <c r="G64" s="13" t="s">
        <v>39</v>
      </c>
      <c r="H64" s="14"/>
      <c r="I64" s="15">
        <v>425.0</v>
      </c>
      <c r="J64" s="14"/>
      <c r="K64" s="15">
        <v>425.0</v>
      </c>
      <c r="L64" s="14"/>
      <c r="M64" s="14"/>
      <c r="N64" s="14"/>
      <c r="O64" s="16"/>
      <c r="P64" s="3">
        <f t="shared" si="1"/>
        <v>425</v>
      </c>
      <c r="Q64" s="56"/>
      <c r="R64" s="18" t="s">
        <v>34</v>
      </c>
      <c r="S64" s="18" t="s">
        <v>25</v>
      </c>
      <c r="T64" s="19" t="s">
        <v>182</v>
      </c>
      <c r="U64" s="45" t="s">
        <v>1345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</row>
    <row r="65">
      <c r="A65" s="8" t="s">
        <v>1906</v>
      </c>
      <c r="B65" s="9">
        <v>43965.0</v>
      </c>
      <c r="C65" s="56"/>
      <c r="D65" s="68" t="s">
        <v>27</v>
      </c>
      <c r="E65" s="69" t="s">
        <v>183</v>
      </c>
      <c r="F65" s="12" t="s">
        <v>367</v>
      </c>
      <c r="G65" s="13" t="s">
        <v>39</v>
      </c>
      <c r="H65" s="14"/>
      <c r="I65" s="15">
        <v>665.0</v>
      </c>
      <c r="J65" s="14"/>
      <c r="K65" s="15">
        <v>665.0</v>
      </c>
      <c r="L65" s="14"/>
      <c r="M65" s="14"/>
      <c r="N65" s="14"/>
      <c r="O65" s="16"/>
      <c r="P65" s="3">
        <f t="shared" si="1"/>
        <v>665</v>
      </c>
      <c r="Q65" s="56"/>
      <c r="R65" s="18">
        <v>11.0</v>
      </c>
      <c r="S65" s="18" t="s">
        <v>25</v>
      </c>
      <c r="T65" s="19" t="s">
        <v>184</v>
      </c>
      <c r="U65" s="45" t="s">
        <v>1346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</row>
    <row r="66">
      <c r="A66" s="8" t="s">
        <v>1906</v>
      </c>
      <c r="B66" s="9">
        <v>43965.0</v>
      </c>
      <c r="C66" s="56"/>
      <c r="D66" s="68" t="s">
        <v>27</v>
      </c>
      <c r="E66" s="69" t="s">
        <v>185</v>
      </c>
      <c r="F66" s="12" t="s">
        <v>367</v>
      </c>
      <c r="G66" s="13" t="s">
        <v>39</v>
      </c>
      <c r="H66" s="14"/>
      <c r="I66" s="15">
        <v>698.0</v>
      </c>
      <c r="J66" s="14"/>
      <c r="K66" s="15">
        <v>698.0</v>
      </c>
      <c r="L66" s="14"/>
      <c r="M66" s="14"/>
      <c r="N66" s="14"/>
      <c r="O66" s="16"/>
      <c r="P66" s="3">
        <f t="shared" si="1"/>
        <v>698</v>
      </c>
      <c r="Q66" s="56"/>
      <c r="R66" s="18">
        <v>11.0</v>
      </c>
      <c r="S66" s="18" t="s">
        <v>25</v>
      </c>
      <c r="T66" s="19" t="s">
        <v>186</v>
      </c>
      <c r="U66" s="45" t="s">
        <v>1347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</row>
    <row r="67">
      <c r="A67" s="8" t="s">
        <v>1906</v>
      </c>
      <c r="B67" s="9">
        <v>43965.0</v>
      </c>
      <c r="C67" s="56"/>
      <c r="D67" s="68" t="s">
        <v>27</v>
      </c>
      <c r="E67" s="69" t="s">
        <v>187</v>
      </c>
      <c r="F67" s="12" t="s">
        <v>367</v>
      </c>
      <c r="G67" s="13" t="s">
        <v>23</v>
      </c>
      <c r="H67" s="14"/>
      <c r="I67" s="15">
        <v>1179.0</v>
      </c>
      <c r="J67" s="14"/>
      <c r="K67" s="15">
        <v>1179.0</v>
      </c>
      <c r="L67" s="14"/>
      <c r="M67" s="14"/>
      <c r="N67" s="14"/>
      <c r="O67" s="16"/>
      <c r="P67" s="3">
        <f t="shared" si="1"/>
        <v>1179</v>
      </c>
      <c r="Q67" s="56"/>
      <c r="R67" s="18" t="s">
        <v>61</v>
      </c>
      <c r="S67" s="18" t="s">
        <v>25</v>
      </c>
      <c r="T67" s="19" t="s">
        <v>188</v>
      </c>
      <c r="U67" s="45" t="s">
        <v>1348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</row>
    <row r="68">
      <c r="A68" s="8" t="s">
        <v>1906</v>
      </c>
      <c r="B68" s="9">
        <v>43966.0</v>
      </c>
      <c r="C68" s="56"/>
      <c r="D68" s="68" t="s">
        <v>20</v>
      </c>
      <c r="E68" s="69" t="s">
        <v>189</v>
      </c>
      <c r="F68" s="12" t="s">
        <v>367</v>
      </c>
      <c r="G68" s="13" t="s">
        <v>29</v>
      </c>
      <c r="H68" s="14"/>
      <c r="I68" s="15">
        <v>283.0</v>
      </c>
      <c r="J68" s="14"/>
      <c r="K68" s="15">
        <v>283.0</v>
      </c>
      <c r="L68" s="14"/>
      <c r="M68" s="14"/>
      <c r="N68" s="15">
        <v>410.0</v>
      </c>
      <c r="O68" s="16"/>
      <c r="P68" s="3">
        <f t="shared" si="1"/>
        <v>693</v>
      </c>
      <c r="Q68" s="56"/>
      <c r="R68" s="18" t="s">
        <v>34</v>
      </c>
      <c r="S68" s="18" t="s">
        <v>25</v>
      </c>
      <c r="T68" s="19" t="s">
        <v>190</v>
      </c>
      <c r="U68" s="45" t="s">
        <v>1349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  <row r="69">
      <c r="A69" s="8" t="s">
        <v>1906</v>
      </c>
      <c r="B69" s="9">
        <v>43966.0</v>
      </c>
      <c r="C69" s="56"/>
      <c r="D69" s="68" t="s">
        <v>20</v>
      </c>
      <c r="E69" s="69" t="s">
        <v>191</v>
      </c>
      <c r="F69" s="12" t="s">
        <v>367</v>
      </c>
      <c r="G69" s="13" t="s">
        <v>39</v>
      </c>
      <c r="H69" s="14"/>
      <c r="I69" s="15">
        <v>425.0</v>
      </c>
      <c r="J69" s="14"/>
      <c r="K69" s="15">
        <v>425.0</v>
      </c>
      <c r="L69" s="14"/>
      <c r="M69" s="14"/>
      <c r="N69" s="14"/>
      <c r="O69" s="16"/>
      <c r="P69" s="3">
        <f t="shared" si="1"/>
        <v>425</v>
      </c>
      <c r="Q69" s="56"/>
      <c r="R69" s="18" t="s">
        <v>30</v>
      </c>
      <c r="S69" s="18" t="s">
        <v>25</v>
      </c>
      <c r="T69" s="19" t="s">
        <v>192</v>
      </c>
      <c r="U69" s="45" t="s">
        <v>1350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</row>
    <row r="70">
      <c r="A70" s="8" t="s">
        <v>1906</v>
      </c>
      <c r="B70" s="9">
        <v>43972.0</v>
      </c>
      <c r="C70" s="56"/>
      <c r="D70" s="68" t="s">
        <v>27</v>
      </c>
      <c r="E70" s="69" t="s">
        <v>193</v>
      </c>
      <c r="F70" s="12" t="s">
        <v>367</v>
      </c>
      <c r="G70" s="13" t="s">
        <v>29</v>
      </c>
      <c r="H70" s="14"/>
      <c r="I70" s="15">
        <v>342.67</v>
      </c>
      <c r="J70" s="14"/>
      <c r="K70" s="15">
        <v>342.67</v>
      </c>
      <c r="L70" s="14"/>
      <c r="M70" s="14"/>
      <c r="N70" s="14"/>
      <c r="O70" s="16"/>
      <c r="P70" s="3">
        <f t="shared" si="1"/>
        <v>342.67</v>
      </c>
      <c r="Q70" s="56"/>
      <c r="R70" s="18" t="s">
        <v>34</v>
      </c>
      <c r="S70" s="18" t="s">
        <v>25</v>
      </c>
      <c r="T70" s="19" t="s">
        <v>194</v>
      </c>
      <c r="U70" s="45" t="s">
        <v>1351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</row>
    <row r="71">
      <c r="A71" s="8" t="s">
        <v>1906</v>
      </c>
      <c r="B71" s="9">
        <v>43978.0</v>
      </c>
      <c r="C71" s="56"/>
      <c r="D71" s="68" t="s">
        <v>27</v>
      </c>
      <c r="E71" s="69" t="s">
        <v>195</v>
      </c>
      <c r="F71" s="12" t="s">
        <v>367</v>
      </c>
      <c r="G71" s="13" t="s">
        <v>39</v>
      </c>
      <c r="H71" s="14"/>
      <c r="I71" s="15">
        <v>425.0</v>
      </c>
      <c r="J71" s="14"/>
      <c r="K71" s="15">
        <v>425.0</v>
      </c>
      <c r="L71" s="14"/>
      <c r="M71" s="14"/>
      <c r="N71" s="14"/>
      <c r="O71" s="16"/>
      <c r="P71" s="3">
        <f t="shared" si="1"/>
        <v>425</v>
      </c>
      <c r="Q71" s="56"/>
      <c r="R71" s="18" t="s">
        <v>196</v>
      </c>
      <c r="S71" s="18" t="s">
        <v>25</v>
      </c>
      <c r="T71" s="19" t="s">
        <v>197</v>
      </c>
      <c r="U71" s="45" t="s">
        <v>1352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</row>
    <row r="72">
      <c r="A72" s="8" t="s">
        <v>1906</v>
      </c>
      <c r="B72" s="9">
        <v>43978.0</v>
      </c>
      <c r="C72" s="56"/>
      <c r="D72" s="68" t="s">
        <v>27</v>
      </c>
      <c r="E72" s="69" t="s">
        <v>198</v>
      </c>
      <c r="F72" s="12" t="s">
        <v>367</v>
      </c>
      <c r="G72" s="13" t="s">
        <v>39</v>
      </c>
      <c r="H72" s="14"/>
      <c r="I72" s="15">
        <v>425.0</v>
      </c>
      <c r="J72" s="14"/>
      <c r="K72" s="15">
        <v>425.0</v>
      </c>
      <c r="L72" s="14"/>
      <c r="M72" s="14"/>
      <c r="N72" s="14"/>
      <c r="O72" s="16"/>
      <c r="P72" s="3">
        <f t="shared" si="1"/>
        <v>425</v>
      </c>
      <c r="Q72" s="56"/>
      <c r="R72" s="18" t="s">
        <v>34</v>
      </c>
      <c r="S72" s="18" t="s">
        <v>25</v>
      </c>
      <c r="T72" s="19" t="s">
        <v>199</v>
      </c>
      <c r="U72" s="45" t="s">
        <v>1353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</row>
    <row r="73">
      <c r="A73" s="8" t="s">
        <v>1906</v>
      </c>
      <c r="B73" s="9">
        <v>43979.0</v>
      </c>
      <c r="C73" s="56"/>
      <c r="D73" s="68" t="s">
        <v>27</v>
      </c>
      <c r="E73" s="69" t="s">
        <v>200</v>
      </c>
      <c r="F73" s="12" t="s">
        <v>367</v>
      </c>
      <c r="G73" s="13" t="s">
        <v>39</v>
      </c>
      <c r="H73" s="14"/>
      <c r="I73" s="15">
        <v>425.0</v>
      </c>
      <c r="J73" s="14"/>
      <c r="K73" s="15">
        <v>425.0</v>
      </c>
      <c r="L73" s="14"/>
      <c r="M73" s="14"/>
      <c r="N73" s="14"/>
      <c r="O73" s="16"/>
      <c r="P73" s="3">
        <f t="shared" si="1"/>
        <v>425</v>
      </c>
      <c r="Q73" s="56"/>
      <c r="R73" s="18" t="s">
        <v>34</v>
      </c>
      <c r="S73" s="18" t="s">
        <v>25</v>
      </c>
      <c r="T73" s="19" t="s">
        <v>201</v>
      </c>
      <c r="U73" s="45" t="s">
        <v>1354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</row>
    <row r="74">
      <c r="A74" s="8" t="s">
        <v>1906</v>
      </c>
      <c r="B74" s="9">
        <v>43983.0</v>
      </c>
      <c r="C74" s="56"/>
      <c r="D74" s="68" t="s">
        <v>20</v>
      </c>
      <c r="E74" s="69" t="s">
        <v>202</v>
      </c>
      <c r="F74" s="12" t="s">
        <v>367</v>
      </c>
      <c r="G74" s="13" t="s">
        <v>23</v>
      </c>
      <c r="H74" s="14"/>
      <c r="I74" s="15">
        <v>1330.0</v>
      </c>
      <c r="J74" s="14"/>
      <c r="K74" s="15">
        <v>1330.0</v>
      </c>
      <c r="L74" s="15">
        <v>350.0</v>
      </c>
      <c r="M74" s="14"/>
      <c r="N74" s="14"/>
      <c r="O74" s="16"/>
      <c r="P74" s="3">
        <f t="shared" si="1"/>
        <v>1680</v>
      </c>
      <c r="Q74" s="56"/>
      <c r="R74" s="18">
        <v>15.0</v>
      </c>
      <c r="S74" s="18" t="s">
        <v>25</v>
      </c>
      <c r="T74" s="19" t="s">
        <v>203</v>
      </c>
      <c r="U74" s="45" t="s">
        <v>1355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</row>
    <row r="75">
      <c r="A75" s="8" t="s">
        <v>1906</v>
      </c>
      <c r="B75" s="9">
        <v>43983.0</v>
      </c>
      <c r="C75" s="56"/>
      <c r="D75" s="68" t="s">
        <v>20</v>
      </c>
      <c r="E75" s="69" t="s">
        <v>204</v>
      </c>
      <c r="F75" s="12" t="s">
        <v>367</v>
      </c>
      <c r="G75" s="13" t="s">
        <v>23</v>
      </c>
      <c r="H75" s="14"/>
      <c r="I75" s="15">
        <v>2110.33</v>
      </c>
      <c r="J75" s="14"/>
      <c r="K75" s="15">
        <v>2110.33</v>
      </c>
      <c r="L75" s="15">
        <v>500.0</v>
      </c>
      <c r="M75" s="14"/>
      <c r="N75" s="14"/>
      <c r="O75" s="16"/>
      <c r="P75" s="3">
        <f t="shared" si="1"/>
        <v>2610.33</v>
      </c>
      <c r="Q75" s="56"/>
      <c r="R75" s="18" t="s">
        <v>61</v>
      </c>
      <c r="S75" s="18" t="s">
        <v>25</v>
      </c>
      <c r="T75" s="19" t="s">
        <v>203</v>
      </c>
      <c r="U75" s="45" t="s">
        <v>1356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</row>
    <row r="76">
      <c r="A76" s="8" t="s">
        <v>1906</v>
      </c>
      <c r="B76" s="9">
        <v>43983.0</v>
      </c>
      <c r="C76" s="56"/>
      <c r="D76" s="68" t="s">
        <v>20</v>
      </c>
      <c r="E76" s="69" t="s">
        <v>205</v>
      </c>
      <c r="F76" s="12" t="s">
        <v>367</v>
      </c>
      <c r="G76" s="13" t="s">
        <v>23</v>
      </c>
      <c r="H76" s="14"/>
      <c r="I76" s="15">
        <v>405.0</v>
      </c>
      <c r="J76" s="14"/>
      <c r="K76" s="15">
        <v>405.0</v>
      </c>
      <c r="L76" s="15">
        <v>350.0</v>
      </c>
      <c r="M76" s="14"/>
      <c r="N76" s="14"/>
      <c r="O76" s="16"/>
      <c r="P76" s="3">
        <f t="shared" si="1"/>
        <v>755</v>
      </c>
      <c r="Q76" s="56"/>
      <c r="R76" s="18" t="s">
        <v>61</v>
      </c>
      <c r="S76" s="18" t="s">
        <v>25</v>
      </c>
      <c r="T76" s="19" t="s">
        <v>203</v>
      </c>
      <c r="U76" s="45" t="s">
        <v>1357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</row>
    <row r="77">
      <c r="A77" s="8" t="s">
        <v>1906</v>
      </c>
      <c r="B77" s="9">
        <v>43984.0</v>
      </c>
      <c r="C77" s="56"/>
      <c r="D77" s="68" t="s">
        <v>27</v>
      </c>
      <c r="E77" s="69" t="s">
        <v>206</v>
      </c>
      <c r="F77" s="12" t="s">
        <v>367</v>
      </c>
      <c r="G77" s="13" t="s">
        <v>39</v>
      </c>
      <c r="H77" s="14"/>
      <c r="I77" s="15">
        <v>472.33</v>
      </c>
      <c r="J77" s="14"/>
      <c r="K77" s="15">
        <v>472.33</v>
      </c>
      <c r="L77" s="14"/>
      <c r="M77" s="14"/>
      <c r="N77" s="15">
        <v>380.0</v>
      </c>
      <c r="O77" s="16"/>
      <c r="P77" s="3">
        <f t="shared" si="1"/>
        <v>852.33</v>
      </c>
      <c r="Q77" s="56"/>
      <c r="R77" s="18" t="s">
        <v>61</v>
      </c>
      <c r="S77" s="18" t="s">
        <v>25</v>
      </c>
      <c r="T77" s="19" t="s">
        <v>207</v>
      </c>
      <c r="U77" s="45" t="s">
        <v>1358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</row>
    <row r="78">
      <c r="A78" s="8" t="s">
        <v>1906</v>
      </c>
      <c r="B78" s="9">
        <v>43986.0</v>
      </c>
      <c r="C78" s="56"/>
      <c r="D78" s="68" t="s">
        <v>27</v>
      </c>
      <c r="E78" s="69" t="s">
        <v>208</v>
      </c>
      <c r="F78" s="12" t="s">
        <v>367</v>
      </c>
      <c r="G78" s="13" t="s">
        <v>39</v>
      </c>
      <c r="H78" s="14"/>
      <c r="I78" s="15">
        <v>425.0</v>
      </c>
      <c r="J78" s="14"/>
      <c r="K78" s="15">
        <v>425.0</v>
      </c>
      <c r="L78" s="14"/>
      <c r="M78" s="14"/>
      <c r="N78" s="14"/>
      <c r="O78" s="16"/>
      <c r="P78" s="3">
        <f t="shared" si="1"/>
        <v>425</v>
      </c>
      <c r="Q78" s="56"/>
      <c r="R78" s="18" t="s">
        <v>34</v>
      </c>
      <c r="S78" s="18" t="s">
        <v>25</v>
      </c>
      <c r="T78" s="19" t="s">
        <v>209</v>
      </c>
      <c r="U78" s="45" t="s">
        <v>1359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>
      <c r="A79" s="8" t="s">
        <v>1906</v>
      </c>
      <c r="B79" s="9">
        <v>43986.0</v>
      </c>
      <c r="C79" s="56"/>
      <c r="D79" s="68" t="s">
        <v>27</v>
      </c>
      <c r="E79" s="69" t="s">
        <v>210</v>
      </c>
      <c r="F79" s="12" t="s">
        <v>367</v>
      </c>
      <c r="G79" s="13" t="s">
        <v>39</v>
      </c>
      <c r="H79" s="14"/>
      <c r="I79" s="15">
        <v>425.0</v>
      </c>
      <c r="J79" s="14"/>
      <c r="K79" s="15">
        <v>425.0</v>
      </c>
      <c r="L79" s="14"/>
      <c r="M79" s="14"/>
      <c r="N79" s="14"/>
      <c r="O79" s="16"/>
      <c r="P79" s="3">
        <f t="shared" si="1"/>
        <v>425</v>
      </c>
      <c r="Q79" s="56"/>
      <c r="R79" s="18" t="s">
        <v>34</v>
      </c>
      <c r="S79" s="18" t="s">
        <v>25</v>
      </c>
      <c r="T79" s="19" t="s">
        <v>211</v>
      </c>
      <c r="U79" s="45" t="s">
        <v>1360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>
      <c r="A80" s="8" t="s">
        <v>1906</v>
      </c>
      <c r="B80" s="9">
        <v>43990.0</v>
      </c>
      <c r="C80" s="56"/>
      <c r="D80" s="68" t="s">
        <v>27</v>
      </c>
      <c r="E80" s="69" t="s">
        <v>212</v>
      </c>
      <c r="F80" s="12" t="s">
        <v>367</v>
      </c>
      <c r="G80" s="13" t="s">
        <v>39</v>
      </c>
      <c r="H80" s="14"/>
      <c r="I80" s="15">
        <v>425.0</v>
      </c>
      <c r="J80" s="14"/>
      <c r="K80" s="15">
        <v>425.0</v>
      </c>
      <c r="L80" s="14"/>
      <c r="M80" s="14"/>
      <c r="N80" s="14"/>
      <c r="O80" s="16"/>
      <c r="P80" s="3">
        <f t="shared" si="1"/>
        <v>425</v>
      </c>
      <c r="Q80" s="56"/>
      <c r="R80" s="18" t="s">
        <v>213</v>
      </c>
      <c r="S80" s="18" t="s">
        <v>25</v>
      </c>
      <c r="T80" s="19" t="s">
        <v>214</v>
      </c>
      <c r="U80" s="45" t="s">
        <v>1361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>
      <c r="A81" s="8" t="s">
        <v>1906</v>
      </c>
      <c r="B81" s="9">
        <v>43992.0</v>
      </c>
      <c r="C81" s="56"/>
      <c r="D81" s="68" t="s">
        <v>20</v>
      </c>
      <c r="E81" s="69" t="s">
        <v>215</v>
      </c>
      <c r="F81" s="12" t="s">
        <v>367</v>
      </c>
      <c r="G81" s="13" t="s">
        <v>39</v>
      </c>
      <c r="H81" s="14"/>
      <c r="I81" s="15">
        <v>426.33</v>
      </c>
      <c r="J81" s="14"/>
      <c r="K81" s="15">
        <v>426.33</v>
      </c>
      <c r="L81" s="14"/>
      <c r="M81" s="14"/>
      <c r="N81" s="14"/>
      <c r="O81" s="16"/>
      <c r="P81" s="3">
        <f t="shared" si="1"/>
        <v>426.33</v>
      </c>
      <c r="Q81" s="56"/>
      <c r="R81" s="18" t="s">
        <v>61</v>
      </c>
      <c r="S81" s="18" t="s">
        <v>25</v>
      </c>
      <c r="T81" s="19" t="s">
        <v>216</v>
      </c>
      <c r="U81" s="45" t="s">
        <v>1362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</row>
    <row r="82">
      <c r="A82" s="8" t="s">
        <v>1906</v>
      </c>
      <c r="B82" s="9">
        <v>43994.0</v>
      </c>
      <c r="C82" s="56"/>
      <c r="D82" s="68" t="s">
        <v>27</v>
      </c>
      <c r="E82" s="69" t="s">
        <v>217</v>
      </c>
      <c r="F82" s="12" t="s">
        <v>367</v>
      </c>
      <c r="G82" s="13" t="s">
        <v>39</v>
      </c>
      <c r="H82" s="14"/>
      <c r="I82" s="15">
        <v>452.67</v>
      </c>
      <c r="J82" s="14"/>
      <c r="K82" s="15">
        <v>452.67</v>
      </c>
      <c r="L82" s="14"/>
      <c r="M82" s="14"/>
      <c r="N82" s="14"/>
      <c r="O82" s="16"/>
      <c r="P82" s="3">
        <f t="shared" si="1"/>
        <v>452.67</v>
      </c>
      <c r="Q82" s="56"/>
      <c r="R82" s="18" t="s">
        <v>34</v>
      </c>
      <c r="S82" s="18" t="s">
        <v>25</v>
      </c>
      <c r="T82" s="19" t="s">
        <v>218</v>
      </c>
      <c r="U82" s="45" t="s">
        <v>1363</v>
      </c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</row>
    <row r="83">
      <c r="A83" s="8" t="s">
        <v>1906</v>
      </c>
      <c r="B83" s="9">
        <v>44000.0</v>
      </c>
      <c r="C83" s="56"/>
      <c r="D83" s="68" t="s">
        <v>27</v>
      </c>
      <c r="E83" s="69" t="s">
        <v>219</v>
      </c>
      <c r="F83" s="12" t="s">
        <v>367</v>
      </c>
      <c r="G83" s="13" t="s">
        <v>39</v>
      </c>
      <c r="H83" s="14"/>
      <c r="I83" s="15">
        <v>425.0</v>
      </c>
      <c r="J83" s="14"/>
      <c r="K83" s="15">
        <v>425.0</v>
      </c>
      <c r="L83" s="14"/>
      <c r="M83" s="14"/>
      <c r="N83" s="14"/>
      <c r="O83" s="16"/>
      <c r="P83" s="3">
        <f t="shared" si="1"/>
        <v>425</v>
      </c>
      <c r="Q83" s="56"/>
      <c r="R83" s="18" t="s">
        <v>34</v>
      </c>
      <c r="S83" s="18" t="s">
        <v>25</v>
      </c>
      <c r="T83" s="19" t="s">
        <v>220</v>
      </c>
      <c r="U83" s="45" t="s">
        <v>1364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</row>
    <row r="84">
      <c r="A84" s="8" t="s">
        <v>1906</v>
      </c>
      <c r="B84" s="9">
        <v>44006.0</v>
      </c>
      <c r="C84" s="56"/>
      <c r="D84" s="68" t="s">
        <v>27</v>
      </c>
      <c r="E84" s="69" t="s">
        <v>221</v>
      </c>
      <c r="F84" s="12" t="s">
        <v>367</v>
      </c>
      <c r="G84" s="13" t="s">
        <v>39</v>
      </c>
      <c r="H84" s="14"/>
      <c r="I84" s="15">
        <v>457.0</v>
      </c>
      <c r="J84" s="14"/>
      <c r="K84" s="15">
        <v>457.0</v>
      </c>
      <c r="L84" s="14"/>
      <c r="M84" s="14"/>
      <c r="N84" s="14"/>
      <c r="O84" s="16"/>
      <c r="P84" s="3">
        <f t="shared" si="1"/>
        <v>457</v>
      </c>
      <c r="Q84" s="56"/>
      <c r="R84" s="18" t="s">
        <v>34</v>
      </c>
      <c r="S84" s="18" t="s">
        <v>25</v>
      </c>
      <c r="T84" s="19" t="s">
        <v>222</v>
      </c>
      <c r="U84" s="45" t="s">
        <v>1365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</row>
    <row r="85">
      <c r="A85" s="8" t="s">
        <v>1906</v>
      </c>
      <c r="B85" s="9">
        <v>44006.0</v>
      </c>
      <c r="C85" s="56"/>
      <c r="D85" s="68" t="s">
        <v>20</v>
      </c>
      <c r="E85" s="69" t="s">
        <v>223</v>
      </c>
      <c r="F85" s="12" t="s">
        <v>367</v>
      </c>
      <c r="G85" s="13" t="s">
        <v>39</v>
      </c>
      <c r="H85" s="14"/>
      <c r="I85" s="15">
        <v>425.0</v>
      </c>
      <c r="J85" s="14"/>
      <c r="K85" s="15">
        <v>425.0</v>
      </c>
      <c r="L85" s="14"/>
      <c r="M85" s="14"/>
      <c r="N85" s="14"/>
      <c r="O85" s="16"/>
      <c r="P85" s="3">
        <f t="shared" si="1"/>
        <v>425</v>
      </c>
      <c r="Q85" s="56"/>
      <c r="R85" s="18" t="s">
        <v>61</v>
      </c>
      <c r="S85" s="18" t="s">
        <v>25</v>
      </c>
      <c r="T85" s="19" t="s">
        <v>224</v>
      </c>
      <c r="U85" s="45" t="s">
        <v>1366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</row>
    <row r="86">
      <c r="A86" s="8" t="s">
        <v>1906</v>
      </c>
      <c r="B86" s="9">
        <v>44007.0</v>
      </c>
      <c r="C86" s="56"/>
      <c r="D86" s="68" t="s">
        <v>20</v>
      </c>
      <c r="E86" s="69" t="s">
        <v>225</v>
      </c>
      <c r="F86" s="12" t="s">
        <v>367</v>
      </c>
      <c r="G86" s="13" t="s">
        <v>23</v>
      </c>
      <c r="H86" s="14"/>
      <c r="I86" s="15">
        <v>1179.0</v>
      </c>
      <c r="J86" s="14"/>
      <c r="K86" s="15">
        <v>1179.0</v>
      </c>
      <c r="L86" s="15">
        <v>350.0</v>
      </c>
      <c r="M86" s="14"/>
      <c r="N86" s="14"/>
      <c r="O86" s="16"/>
      <c r="P86" s="3">
        <f t="shared" si="1"/>
        <v>1529</v>
      </c>
      <c r="Q86" s="56"/>
      <c r="R86" s="18" t="s">
        <v>34</v>
      </c>
      <c r="S86" s="18" t="s">
        <v>25</v>
      </c>
      <c r="T86" s="19" t="s">
        <v>226</v>
      </c>
      <c r="U86" s="45" t="s">
        <v>1367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</row>
    <row r="87">
      <c r="A87" s="8" t="s">
        <v>1906</v>
      </c>
      <c r="B87" s="9">
        <v>44008.0</v>
      </c>
      <c r="C87" s="56"/>
      <c r="D87" s="68" t="s">
        <v>20</v>
      </c>
      <c r="E87" s="69" t="s">
        <v>227</v>
      </c>
      <c r="F87" s="12" t="s">
        <v>367</v>
      </c>
      <c r="G87" s="13" t="s">
        <v>39</v>
      </c>
      <c r="H87" s="14"/>
      <c r="I87" s="15">
        <v>425.0</v>
      </c>
      <c r="J87" s="14"/>
      <c r="K87" s="15">
        <v>425.0</v>
      </c>
      <c r="L87" s="14"/>
      <c r="M87" s="14"/>
      <c r="N87" s="15">
        <v>359.0</v>
      </c>
      <c r="O87" s="16"/>
      <c r="P87" s="3">
        <f t="shared" si="1"/>
        <v>784</v>
      </c>
      <c r="Q87" s="56"/>
      <c r="R87" s="18" t="s">
        <v>34</v>
      </c>
      <c r="S87" s="18" t="s">
        <v>25</v>
      </c>
      <c r="T87" s="19" t="s">
        <v>228</v>
      </c>
      <c r="U87" s="45" t="s">
        <v>1368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</row>
    <row r="88">
      <c r="A88" s="8" t="s">
        <v>1906</v>
      </c>
      <c r="B88" s="9">
        <v>44008.0</v>
      </c>
      <c r="C88" s="56"/>
      <c r="D88" s="68" t="s">
        <v>20</v>
      </c>
      <c r="E88" s="69" t="s">
        <v>229</v>
      </c>
      <c r="F88" s="12" t="s">
        <v>367</v>
      </c>
      <c r="G88" s="13" t="s">
        <v>39</v>
      </c>
      <c r="H88" s="14"/>
      <c r="I88" s="15">
        <v>425.0</v>
      </c>
      <c r="J88" s="14"/>
      <c r="K88" s="15">
        <v>425.0</v>
      </c>
      <c r="L88" s="14"/>
      <c r="M88" s="14"/>
      <c r="N88" s="14"/>
      <c r="O88" s="16"/>
      <c r="P88" s="3">
        <f t="shared" si="1"/>
        <v>425</v>
      </c>
      <c r="Q88" s="56"/>
      <c r="R88" s="18" t="s">
        <v>34</v>
      </c>
      <c r="S88" s="18" t="s">
        <v>25</v>
      </c>
      <c r="T88" s="19" t="s">
        <v>230</v>
      </c>
      <c r="U88" s="45" t="s">
        <v>1369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</row>
    <row r="89">
      <c r="A89" s="8" t="s">
        <v>1906</v>
      </c>
      <c r="B89" s="9">
        <v>44013.0</v>
      </c>
      <c r="C89" s="74" t="s">
        <v>1930</v>
      </c>
      <c r="D89" s="68" t="s">
        <v>27</v>
      </c>
      <c r="E89" s="69" t="s">
        <v>231</v>
      </c>
      <c r="F89" s="12" t="s">
        <v>367</v>
      </c>
      <c r="G89" s="13" t="s">
        <v>23</v>
      </c>
      <c r="H89" s="14"/>
      <c r="I89" s="15">
        <v>1179.0</v>
      </c>
      <c r="J89" s="14"/>
      <c r="K89" s="15">
        <v>1179.0</v>
      </c>
      <c r="L89" s="14"/>
      <c r="M89" s="14"/>
      <c r="N89" s="14"/>
      <c r="O89" s="16"/>
      <c r="P89" s="3">
        <f t="shared" si="1"/>
        <v>1179</v>
      </c>
      <c r="Q89" s="56"/>
      <c r="R89" s="18" t="s">
        <v>30</v>
      </c>
      <c r="S89" s="18" t="s">
        <v>25</v>
      </c>
      <c r="T89" s="19" t="s">
        <v>232</v>
      </c>
      <c r="U89" s="45" t="s">
        <v>1370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</row>
    <row r="90">
      <c r="A90" s="8" t="s">
        <v>1906</v>
      </c>
      <c r="B90" s="9">
        <v>44014.0</v>
      </c>
      <c r="C90" s="74" t="s">
        <v>1930</v>
      </c>
      <c r="D90" s="68" t="s">
        <v>27</v>
      </c>
      <c r="E90" s="69" t="s">
        <v>233</v>
      </c>
      <c r="F90" s="12" t="s">
        <v>367</v>
      </c>
      <c r="G90" s="13" t="s">
        <v>29</v>
      </c>
      <c r="H90" s="14"/>
      <c r="I90" s="15">
        <v>364.67</v>
      </c>
      <c r="J90" s="14"/>
      <c r="K90" s="15">
        <v>364.67</v>
      </c>
      <c r="L90" s="14"/>
      <c r="M90" s="14"/>
      <c r="N90" s="14"/>
      <c r="O90" s="16"/>
      <c r="P90" s="3">
        <f t="shared" si="1"/>
        <v>364.67</v>
      </c>
      <c r="Q90" s="56"/>
      <c r="R90" s="18" t="s">
        <v>34</v>
      </c>
      <c r="S90" s="18" t="s">
        <v>25</v>
      </c>
      <c r="T90" s="19" t="s">
        <v>234</v>
      </c>
      <c r="U90" s="45" t="s">
        <v>1371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</row>
    <row r="91">
      <c r="A91" s="8" t="s">
        <v>1906</v>
      </c>
      <c r="B91" s="9">
        <v>44015.0</v>
      </c>
      <c r="C91" s="56"/>
      <c r="D91" s="68" t="s">
        <v>20</v>
      </c>
      <c r="E91" s="69" t="s">
        <v>235</v>
      </c>
      <c r="F91" s="12" t="s">
        <v>367</v>
      </c>
      <c r="G91" s="13" t="s">
        <v>29</v>
      </c>
      <c r="H91" s="14"/>
      <c r="I91" s="15">
        <v>283.0</v>
      </c>
      <c r="J91" s="14"/>
      <c r="K91" s="15">
        <v>283.0</v>
      </c>
      <c r="L91" s="14"/>
      <c r="M91" s="14"/>
      <c r="N91" s="14"/>
      <c r="O91" s="16"/>
      <c r="P91" s="3">
        <f t="shared" si="1"/>
        <v>283</v>
      </c>
      <c r="Q91" s="56"/>
      <c r="R91" s="18" t="s">
        <v>34</v>
      </c>
      <c r="S91" s="18" t="s">
        <v>25</v>
      </c>
      <c r="T91" s="19" t="s">
        <v>236</v>
      </c>
      <c r="U91" s="45" t="s">
        <v>1372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</row>
    <row r="92">
      <c r="A92" s="8" t="s">
        <v>1906</v>
      </c>
      <c r="B92" s="9">
        <v>44017.0</v>
      </c>
      <c r="C92" s="74" t="s">
        <v>1930</v>
      </c>
      <c r="D92" s="68" t="s">
        <v>27</v>
      </c>
      <c r="E92" s="69" t="s">
        <v>237</v>
      </c>
      <c r="F92" s="12" t="s">
        <v>367</v>
      </c>
      <c r="G92" s="13" t="s">
        <v>39</v>
      </c>
      <c r="H92" s="14"/>
      <c r="I92" s="15">
        <v>509.0</v>
      </c>
      <c r="J92" s="14"/>
      <c r="K92" s="15">
        <v>509.0</v>
      </c>
      <c r="L92" s="14"/>
      <c r="M92" s="14"/>
      <c r="N92" s="14"/>
      <c r="O92" s="16"/>
      <c r="P92" s="3">
        <f t="shared" si="1"/>
        <v>509</v>
      </c>
      <c r="Q92" s="56"/>
      <c r="R92" s="18" t="s">
        <v>34</v>
      </c>
      <c r="S92" s="18" t="s">
        <v>25</v>
      </c>
      <c r="T92" s="19" t="s">
        <v>238</v>
      </c>
      <c r="U92" s="45" t="s">
        <v>1373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</row>
    <row r="93">
      <c r="A93" s="8" t="s">
        <v>1906</v>
      </c>
      <c r="B93" s="9">
        <v>44020.0</v>
      </c>
      <c r="C93" s="56"/>
      <c r="D93" s="68" t="s">
        <v>27</v>
      </c>
      <c r="E93" s="69" t="s">
        <v>239</v>
      </c>
      <c r="F93" s="12" t="s">
        <v>367</v>
      </c>
      <c r="G93" s="13" t="s">
        <v>39</v>
      </c>
      <c r="H93" s="14"/>
      <c r="I93" s="15">
        <v>425.0</v>
      </c>
      <c r="J93" s="14"/>
      <c r="K93" s="15">
        <v>425.0</v>
      </c>
      <c r="L93" s="14"/>
      <c r="M93" s="14"/>
      <c r="N93" s="14"/>
      <c r="O93" s="16"/>
      <c r="P93" s="3">
        <f t="shared" si="1"/>
        <v>425</v>
      </c>
      <c r="Q93" s="56"/>
      <c r="R93" s="18" t="s">
        <v>34</v>
      </c>
      <c r="S93" s="18" t="s">
        <v>25</v>
      </c>
      <c r="T93" s="19" t="s">
        <v>240</v>
      </c>
      <c r="U93" s="45" t="s">
        <v>1374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</row>
    <row r="94">
      <c r="A94" s="8" t="s">
        <v>1906</v>
      </c>
      <c r="B94" s="9">
        <v>44021.0</v>
      </c>
      <c r="C94" s="56"/>
      <c r="D94" s="68" t="s">
        <v>20</v>
      </c>
      <c r="E94" s="69" t="s">
        <v>241</v>
      </c>
      <c r="F94" s="12" t="s">
        <v>367</v>
      </c>
      <c r="G94" s="13" t="s">
        <v>39</v>
      </c>
      <c r="H94" s="14"/>
      <c r="I94" s="15">
        <v>425.0</v>
      </c>
      <c r="J94" s="14"/>
      <c r="K94" s="15">
        <v>425.0</v>
      </c>
      <c r="L94" s="14"/>
      <c r="M94" s="14"/>
      <c r="N94" s="14"/>
      <c r="O94" s="16"/>
      <c r="P94" s="3">
        <f t="shared" si="1"/>
        <v>425</v>
      </c>
      <c r="Q94" s="56"/>
      <c r="R94" s="18" t="s">
        <v>196</v>
      </c>
      <c r="S94" s="18" t="s">
        <v>25</v>
      </c>
      <c r="T94" s="19" t="s">
        <v>242</v>
      </c>
      <c r="U94" s="45" t="s">
        <v>1375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</row>
    <row r="95">
      <c r="A95" s="8" t="s">
        <v>1906</v>
      </c>
      <c r="B95" s="9">
        <v>44025.0</v>
      </c>
      <c r="C95" s="74" t="s">
        <v>1930</v>
      </c>
      <c r="D95" s="68" t="s">
        <v>20</v>
      </c>
      <c r="E95" s="69" t="s">
        <v>243</v>
      </c>
      <c r="F95" s="12" t="s">
        <v>367</v>
      </c>
      <c r="G95" s="13" t="s">
        <v>39</v>
      </c>
      <c r="H95" s="14"/>
      <c r="I95" s="15">
        <v>425.0</v>
      </c>
      <c r="J95" s="14"/>
      <c r="K95" s="15">
        <v>425.0</v>
      </c>
      <c r="L95" s="14"/>
      <c r="M95" s="14"/>
      <c r="N95" s="14"/>
      <c r="O95" s="16"/>
      <c r="P95" s="3">
        <f t="shared" si="1"/>
        <v>425</v>
      </c>
      <c r="Q95" s="56"/>
      <c r="R95" s="18" t="s">
        <v>196</v>
      </c>
      <c r="S95" s="18" t="s">
        <v>25</v>
      </c>
      <c r="T95" s="19" t="s">
        <v>244</v>
      </c>
      <c r="U95" s="45" t="s">
        <v>1376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</row>
    <row r="96">
      <c r="A96" s="8" t="s">
        <v>1906</v>
      </c>
      <c r="B96" s="9">
        <v>44027.0</v>
      </c>
      <c r="C96" s="74" t="s">
        <v>1930</v>
      </c>
      <c r="D96" s="68" t="s">
        <v>27</v>
      </c>
      <c r="E96" s="69" t="s">
        <v>245</v>
      </c>
      <c r="F96" s="12" t="s">
        <v>367</v>
      </c>
      <c r="G96" s="13" t="s">
        <v>39</v>
      </c>
      <c r="H96" s="14"/>
      <c r="I96" s="15">
        <v>509.0</v>
      </c>
      <c r="J96" s="14"/>
      <c r="K96" s="15">
        <v>509.0</v>
      </c>
      <c r="L96" s="14"/>
      <c r="M96" s="14"/>
      <c r="N96" s="14"/>
      <c r="O96" s="16"/>
      <c r="P96" s="3">
        <f t="shared" si="1"/>
        <v>509</v>
      </c>
      <c r="Q96" s="56"/>
      <c r="R96" s="18" t="s">
        <v>30</v>
      </c>
      <c r="S96" s="18" t="s">
        <v>25</v>
      </c>
      <c r="T96" s="19" t="s">
        <v>246</v>
      </c>
      <c r="U96" s="45" t="s">
        <v>1377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</row>
    <row r="97">
      <c r="A97" s="8" t="s">
        <v>1906</v>
      </c>
      <c r="B97" s="9">
        <v>44032.0</v>
      </c>
      <c r="C97" s="74" t="s">
        <v>1930</v>
      </c>
      <c r="D97" s="68" t="s">
        <v>20</v>
      </c>
      <c r="E97" s="69" t="s">
        <v>247</v>
      </c>
      <c r="F97" s="12" t="s">
        <v>367</v>
      </c>
      <c r="G97" s="13" t="s">
        <v>39</v>
      </c>
      <c r="H97" s="14"/>
      <c r="I97" s="15">
        <v>509.0</v>
      </c>
      <c r="J97" s="14"/>
      <c r="K97" s="15">
        <v>509.0</v>
      </c>
      <c r="L97" s="14"/>
      <c r="M97" s="14"/>
      <c r="N97" s="14"/>
      <c r="O97" s="16"/>
      <c r="P97" s="3">
        <f t="shared" si="1"/>
        <v>509</v>
      </c>
      <c r="Q97" s="56"/>
      <c r="R97" s="18" t="s">
        <v>34</v>
      </c>
      <c r="S97" s="18" t="s">
        <v>25</v>
      </c>
      <c r="T97" s="19" t="s">
        <v>248</v>
      </c>
      <c r="U97" s="45" t="s">
        <v>1378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</row>
    <row r="98">
      <c r="A98" s="8" t="s">
        <v>1906</v>
      </c>
      <c r="B98" s="9">
        <v>44033.0</v>
      </c>
      <c r="C98" s="74" t="s">
        <v>1930</v>
      </c>
      <c r="D98" s="68" t="s">
        <v>27</v>
      </c>
      <c r="E98" s="69" t="s">
        <v>249</v>
      </c>
      <c r="F98" s="12" t="s">
        <v>367</v>
      </c>
      <c r="G98" s="13" t="s">
        <v>39</v>
      </c>
      <c r="H98" s="14"/>
      <c r="I98" s="15">
        <v>453.0</v>
      </c>
      <c r="J98" s="14"/>
      <c r="K98" s="15">
        <v>453.0</v>
      </c>
      <c r="L98" s="14"/>
      <c r="M98" s="14"/>
      <c r="N98" s="14"/>
      <c r="O98" s="16"/>
      <c r="P98" s="3">
        <f t="shared" si="1"/>
        <v>453</v>
      </c>
      <c r="Q98" s="56"/>
      <c r="R98" s="18" t="s">
        <v>30</v>
      </c>
      <c r="S98" s="18" t="s">
        <v>25</v>
      </c>
      <c r="T98" s="19" t="s">
        <v>250</v>
      </c>
      <c r="U98" s="45" t="s">
        <v>1379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</row>
    <row r="99">
      <c r="A99" s="8" t="s">
        <v>1906</v>
      </c>
      <c r="B99" s="9">
        <v>44034.0</v>
      </c>
      <c r="C99" s="74" t="s">
        <v>1930</v>
      </c>
      <c r="D99" s="68" t="s">
        <v>20</v>
      </c>
      <c r="E99" s="69" t="s">
        <v>251</v>
      </c>
      <c r="F99" s="12" t="s">
        <v>367</v>
      </c>
      <c r="G99" s="13" t="s">
        <v>29</v>
      </c>
      <c r="H99" s="14"/>
      <c r="I99" s="15">
        <v>340.0</v>
      </c>
      <c r="J99" s="14"/>
      <c r="K99" s="15">
        <v>340.0</v>
      </c>
      <c r="L99" s="14"/>
      <c r="M99" s="14"/>
      <c r="N99" s="14"/>
      <c r="O99" s="16"/>
      <c r="P99" s="3">
        <f t="shared" si="1"/>
        <v>340</v>
      </c>
      <c r="Q99" s="56"/>
      <c r="R99" s="18" t="s">
        <v>34</v>
      </c>
      <c r="S99" s="18" t="s">
        <v>25</v>
      </c>
      <c r="T99" s="19" t="s">
        <v>252</v>
      </c>
      <c r="U99" s="45" t="s">
        <v>1380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</row>
    <row r="100">
      <c r="A100" s="8" t="s">
        <v>1906</v>
      </c>
      <c r="B100" s="9">
        <v>44039.0</v>
      </c>
      <c r="C100" s="74" t="s">
        <v>1930</v>
      </c>
      <c r="D100" s="68" t="s">
        <v>20</v>
      </c>
      <c r="E100" s="69" t="s">
        <v>253</v>
      </c>
      <c r="F100" s="12" t="s">
        <v>367</v>
      </c>
      <c r="G100" s="13" t="s">
        <v>39</v>
      </c>
      <c r="H100" s="14"/>
      <c r="I100" s="15">
        <v>509.0</v>
      </c>
      <c r="J100" s="14"/>
      <c r="K100" s="15">
        <v>509.0</v>
      </c>
      <c r="L100" s="14"/>
      <c r="M100" s="14"/>
      <c r="N100" s="14"/>
      <c r="O100" s="16"/>
      <c r="P100" s="3">
        <f t="shared" si="1"/>
        <v>509</v>
      </c>
      <c r="Q100" s="56"/>
      <c r="R100" s="18" t="s">
        <v>34</v>
      </c>
      <c r="S100" s="18" t="s">
        <v>25</v>
      </c>
      <c r="T100" s="19" t="s">
        <v>254</v>
      </c>
      <c r="U100" s="45" t="s">
        <v>1381</v>
      </c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</row>
    <row r="101">
      <c r="A101" s="8" t="s">
        <v>1906</v>
      </c>
      <c r="B101" s="9">
        <v>44043.0</v>
      </c>
      <c r="C101" s="74" t="s">
        <v>1930</v>
      </c>
      <c r="D101" s="68" t="s">
        <v>27</v>
      </c>
      <c r="E101" s="69" t="s">
        <v>255</v>
      </c>
      <c r="F101" s="12" t="s">
        <v>367</v>
      </c>
      <c r="G101" s="13" t="s">
        <v>39</v>
      </c>
      <c r="H101" s="14"/>
      <c r="I101" s="15">
        <v>483.0</v>
      </c>
      <c r="J101" s="14"/>
      <c r="K101" s="15">
        <v>483.0</v>
      </c>
      <c r="L101" s="14"/>
      <c r="M101" s="14"/>
      <c r="N101" s="14"/>
      <c r="O101" s="16"/>
      <c r="P101" s="3">
        <f t="shared" si="1"/>
        <v>483</v>
      </c>
      <c r="Q101" s="56"/>
      <c r="R101" s="18" t="s">
        <v>34</v>
      </c>
      <c r="S101" s="18" t="s">
        <v>25</v>
      </c>
      <c r="T101" s="19" t="s">
        <v>256</v>
      </c>
      <c r="U101" s="45" t="s">
        <v>1382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</row>
    <row r="102">
      <c r="A102" s="8" t="s">
        <v>1906</v>
      </c>
      <c r="B102" s="9">
        <v>44044.0</v>
      </c>
      <c r="C102" s="56"/>
      <c r="D102" s="68" t="s">
        <v>27</v>
      </c>
      <c r="E102" s="69" t="s">
        <v>257</v>
      </c>
      <c r="F102" s="12" t="s">
        <v>367</v>
      </c>
      <c r="G102" s="13" t="s">
        <v>39</v>
      </c>
      <c r="H102" s="14"/>
      <c r="I102" s="15">
        <v>425.0</v>
      </c>
      <c r="J102" s="14"/>
      <c r="K102" s="15">
        <v>425.0</v>
      </c>
      <c r="L102" s="14"/>
      <c r="M102" s="14"/>
      <c r="N102" s="14"/>
      <c r="O102" s="16"/>
      <c r="P102" s="3">
        <f t="shared" si="1"/>
        <v>425</v>
      </c>
      <c r="Q102" s="56"/>
      <c r="R102" s="18" t="s">
        <v>30</v>
      </c>
      <c r="S102" s="18" t="s">
        <v>25</v>
      </c>
      <c r="T102" s="19" t="s">
        <v>258</v>
      </c>
      <c r="U102" s="45" t="s">
        <v>1383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</row>
    <row r="103">
      <c r="A103" s="8" t="s">
        <v>1906</v>
      </c>
      <c r="B103" s="9">
        <v>44044.0</v>
      </c>
      <c r="C103" s="56"/>
      <c r="D103" s="68" t="s">
        <v>20</v>
      </c>
      <c r="E103" s="69" t="s">
        <v>259</v>
      </c>
      <c r="F103" s="12" t="s">
        <v>367</v>
      </c>
      <c r="G103" s="13" t="s">
        <v>39</v>
      </c>
      <c r="H103" s="14"/>
      <c r="I103" s="15">
        <v>959.0</v>
      </c>
      <c r="J103" s="14"/>
      <c r="K103" s="15">
        <v>959.0</v>
      </c>
      <c r="L103" s="14"/>
      <c r="M103" s="14"/>
      <c r="N103" s="14"/>
      <c r="O103" s="16"/>
      <c r="P103" s="3">
        <f t="shared" si="1"/>
        <v>959</v>
      </c>
      <c r="Q103" s="56"/>
      <c r="R103" s="18" t="s">
        <v>34</v>
      </c>
      <c r="S103" s="18" t="s">
        <v>25</v>
      </c>
      <c r="T103" s="19" t="s">
        <v>260</v>
      </c>
      <c r="U103" s="45" t="s">
        <v>1384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</row>
    <row r="104">
      <c r="A104" s="8" t="s">
        <v>1906</v>
      </c>
      <c r="B104" s="9">
        <v>44044.0</v>
      </c>
      <c r="C104" s="56"/>
      <c r="D104" s="68" t="s">
        <v>27</v>
      </c>
      <c r="E104" s="69" t="s">
        <v>261</v>
      </c>
      <c r="F104" s="12" t="s">
        <v>367</v>
      </c>
      <c r="G104" s="13" t="s">
        <v>39</v>
      </c>
      <c r="H104" s="14"/>
      <c r="I104" s="15">
        <v>474.67</v>
      </c>
      <c r="J104" s="14"/>
      <c r="K104" s="15">
        <v>474.67</v>
      </c>
      <c r="L104" s="14"/>
      <c r="M104" s="14"/>
      <c r="N104" s="14"/>
      <c r="O104" s="16"/>
      <c r="P104" s="3">
        <f t="shared" si="1"/>
        <v>474.67</v>
      </c>
      <c r="Q104" s="56"/>
      <c r="R104" s="18" t="s">
        <v>34</v>
      </c>
      <c r="S104" s="18" t="s">
        <v>25</v>
      </c>
      <c r="T104" s="19" t="s">
        <v>262</v>
      </c>
      <c r="U104" s="45" t="s">
        <v>1385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</row>
    <row r="105">
      <c r="A105" s="8" t="s">
        <v>1906</v>
      </c>
      <c r="B105" s="9">
        <v>44044.0</v>
      </c>
      <c r="C105" s="56"/>
      <c r="D105" s="68" t="s">
        <v>27</v>
      </c>
      <c r="E105" s="69" t="s">
        <v>263</v>
      </c>
      <c r="F105" s="12" t="s">
        <v>367</v>
      </c>
      <c r="G105" s="13" t="s">
        <v>23</v>
      </c>
      <c r="H105" s="14"/>
      <c r="I105" s="15">
        <v>1114.0</v>
      </c>
      <c r="J105" s="14"/>
      <c r="K105" s="15">
        <v>1114.0</v>
      </c>
      <c r="L105" s="14"/>
      <c r="M105" s="14"/>
      <c r="N105" s="14"/>
      <c r="O105" s="16"/>
      <c r="P105" s="3">
        <f t="shared" si="1"/>
        <v>1114</v>
      </c>
      <c r="Q105" s="56"/>
      <c r="R105" s="18" t="s">
        <v>61</v>
      </c>
      <c r="S105" s="18" t="s">
        <v>25</v>
      </c>
      <c r="T105" s="19" t="s">
        <v>264</v>
      </c>
      <c r="U105" s="45" t="s">
        <v>1386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</row>
    <row r="106">
      <c r="A106" s="8" t="s">
        <v>1906</v>
      </c>
      <c r="B106" s="9">
        <v>44048.0</v>
      </c>
      <c r="C106" s="56"/>
      <c r="D106" s="68" t="s">
        <v>27</v>
      </c>
      <c r="E106" s="69" t="s">
        <v>265</v>
      </c>
      <c r="F106" s="12" t="s">
        <v>367</v>
      </c>
      <c r="G106" s="13" t="s">
        <v>39</v>
      </c>
      <c r="H106" s="14"/>
      <c r="I106" s="15">
        <v>471.0</v>
      </c>
      <c r="J106" s="14"/>
      <c r="K106" s="15">
        <v>471.0</v>
      </c>
      <c r="L106" s="14"/>
      <c r="M106" s="14"/>
      <c r="N106" s="14"/>
      <c r="O106" s="16"/>
      <c r="P106" s="3">
        <f t="shared" si="1"/>
        <v>471</v>
      </c>
      <c r="Q106" s="56"/>
      <c r="R106" s="18" t="s">
        <v>30</v>
      </c>
      <c r="S106" s="18" t="s">
        <v>25</v>
      </c>
      <c r="T106" s="19" t="s">
        <v>266</v>
      </c>
      <c r="U106" s="45" t="s">
        <v>1387</v>
      </c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</row>
    <row r="107">
      <c r="A107" s="8" t="s">
        <v>1906</v>
      </c>
      <c r="B107" s="9">
        <v>44049.0</v>
      </c>
      <c r="C107" s="56"/>
      <c r="D107" s="68" t="s">
        <v>27</v>
      </c>
      <c r="E107" s="69" t="s">
        <v>267</v>
      </c>
      <c r="F107" s="12" t="s">
        <v>367</v>
      </c>
      <c r="G107" s="13" t="s">
        <v>39</v>
      </c>
      <c r="H107" s="15">
        <v>2770.0</v>
      </c>
      <c r="I107" s="15">
        <v>425.0</v>
      </c>
      <c r="J107" s="14"/>
      <c r="K107" s="15">
        <v>425.0</v>
      </c>
      <c r="L107" s="14"/>
      <c r="M107" s="14"/>
      <c r="N107" s="15">
        <v>300.0</v>
      </c>
      <c r="O107" s="16"/>
      <c r="P107" s="3">
        <f t="shared" si="1"/>
        <v>725</v>
      </c>
      <c r="Q107" s="56"/>
      <c r="R107" s="18" t="s">
        <v>34</v>
      </c>
      <c r="S107" s="18" t="s">
        <v>25</v>
      </c>
      <c r="T107" s="19" t="s">
        <v>268</v>
      </c>
      <c r="U107" s="45" t="s">
        <v>1388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</row>
    <row r="108">
      <c r="A108" s="8" t="s">
        <v>1906</v>
      </c>
      <c r="B108" s="9">
        <v>44057.0</v>
      </c>
      <c r="C108" s="56"/>
      <c r="D108" s="68" t="s">
        <v>27</v>
      </c>
      <c r="E108" s="69" t="s">
        <v>269</v>
      </c>
      <c r="F108" s="12" t="s">
        <v>367</v>
      </c>
      <c r="G108" s="13" t="s">
        <v>39</v>
      </c>
      <c r="H108" s="14"/>
      <c r="I108" s="15">
        <v>425.0</v>
      </c>
      <c r="J108" s="14"/>
      <c r="K108" s="15">
        <v>425.0</v>
      </c>
      <c r="L108" s="14"/>
      <c r="M108" s="14"/>
      <c r="N108" s="14"/>
      <c r="O108" s="16"/>
      <c r="P108" s="3">
        <f t="shared" si="1"/>
        <v>425</v>
      </c>
      <c r="Q108" s="56"/>
      <c r="R108" s="18" t="s">
        <v>30</v>
      </c>
      <c r="S108" s="18" t="s">
        <v>25</v>
      </c>
      <c r="T108" s="19" t="s">
        <v>270</v>
      </c>
      <c r="U108" s="45" t="s">
        <v>1389</v>
      </c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</row>
    <row r="109">
      <c r="A109" s="8" t="s">
        <v>1906</v>
      </c>
      <c r="B109" s="9">
        <v>44059.0</v>
      </c>
      <c r="C109" s="56"/>
      <c r="D109" s="68" t="s">
        <v>20</v>
      </c>
      <c r="E109" s="69" t="s">
        <v>271</v>
      </c>
      <c r="F109" s="12" t="s">
        <v>367</v>
      </c>
      <c r="G109" s="13" t="s">
        <v>23</v>
      </c>
      <c r="H109" s="14"/>
      <c r="I109" s="15">
        <v>1179.0</v>
      </c>
      <c r="J109" s="14"/>
      <c r="K109" s="15">
        <v>1179.0</v>
      </c>
      <c r="L109" s="14"/>
      <c r="M109" s="15">
        <v>750.0</v>
      </c>
      <c r="N109" s="14"/>
      <c r="O109" s="16"/>
      <c r="P109" s="3">
        <f t="shared" si="1"/>
        <v>1929</v>
      </c>
      <c r="Q109" s="56"/>
      <c r="R109" s="18" t="s">
        <v>34</v>
      </c>
      <c r="S109" s="18" t="s">
        <v>25</v>
      </c>
      <c r="T109" s="19" t="s">
        <v>272</v>
      </c>
      <c r="U109" s="45" t="s">
        <v>1390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</row>
    <row r="110">
      <c r="A110" s="8" t="s">
        <v>1906</v>
      </c>
      <c r="B110" s="9">
        <v>44059.0</v>
      </c>
      <c r="C110" s="56"/>
      <c r="D110" s="68" t="s">
        <v>27</v>
      </c>
      <c r="E110" s="69" t="s">
        <v>273</v>
      </c>
      <c r="F110" s="12" t="s">
        <v>367</v>
      </c>
      <c r="G110" s="13" t="s">
        <v>39</v>
      </c>
      <c r="H110" s="14"/>
      <c r="I110" s="15">
        <v>425.0</v>
      </c>
      <c r="J110" s="14"/>
      <c r="K110" s="15">
        <v>425.0</v>
      </c>
      <c r="L110" s="14"/>
      <c r="M110" s="14"/>
      <c r="N110" s="14"/>
      <c r="O110" s="16"/>
      <c r="P110" s="3">
        <f t="shared" si="1"/>
        <v>425</v>
      </c>
      <c r="Q110" s="56"/>
      <c r="R110" s="18" t="s">
        <v>30</v>
      </c>
      <c r="S110" s="18" t="s">
        <v>25</v>
      </c>
      <c r="T110" s="19" t="s">
        <v>274</v>
      </c>
      <c r="U110" s="45" t="s">
        <v>1391</v>
      </c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</row>
    <row r="111">
      <c r="A111" s="8" t="s">
        <v>1906</v>
      </c>
      <c r="B111" s="9">
        <v>44069.0</v>
      </c>
      <c r="C111" s="56"/>
      <c r="D111" s="68" t="s">
        <v>20</v>
      </c>
      <c r="E111" s="69" t="s">
        <v>277</v>
      </c>
      <c r="F111" s="12" t="s">
        <v>367</v>
      </c>
      <c r="G111" s="13" t="s">
        <v>29</v>
      </c>
      <c r="H111" s="14"/>
      <c r="I111" s="15">
        <v>283.0</v>
      </c>
      <c r="J111" s="14"/>
      <c r="K111" s="15">
        <v>283.0</v>
      </c>
      <c r="L111" s="14"/>
      <c r="M111" s="14"/>
      <c r="N111" s="14"/>
      <c r="O111" s="16"/>
      <c r="P111" s="3">
        <f t="shared" si="1"/>
        <v>283</v>
      </c>
      <c r="Q111" s="56"/>
      <c r="R111" s="18" t="s">
        <v>34</v>
      </c>
      <c r="S111" s="18" t="s">
        <v>25</v>
      </c>
      <c r="T111" s="19" t="s">
        <v>278</v>
      </c>
      <c r="U111" s="45" t="s">
        <v>1393</v>
      </c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</row>
    <row r="112">
      <c r="A112" s="8" t="s">
        <v>1906</v>
      </c>
      <c r="B112" s="9">
        <v>44070.0</v>
      </c>
      <c r="C112" s="56"/>
      <c r="D112" s="68" t="s">
        <v>27</v>
      </c>
      <c r="E112" s="69" t="s">
        <v>279</v>
      </c>
      <c r="F112" s="12" t="s">
        <v>367</v>
      </c>
      <c r="G112" s="13" t="s">
        <v>39</v>
      </c>
      <c r="H112" s="14"/>
      <c r="I112" s="15">
        <v>425.0</v>
      </c>
      <c r="J112" s="14"/>
      <c r="K112" s="15">
        <v>425.0</v>
      </c>
      <c r="L112" s="14"/>
      <c r="M112" s="14"/>
      <c r="N112" s="14"/>
      <c r="O112" s="16"/>
      <c r="P112" s="3">
        <f t="shared" si="1"/>
        <v>425</v>
      </c>
      <c r="Q112" s="56"/>
      <c r="R112" s="18" t="s">
        <v>30</v>
      </c>
      <c r="S112" s="18" t="s">
        <v>25</v>
      </c>
      <c r="T112" s="19" t="s">
        <v>280</v>
      </c>
      <c r="U112" s="45" t="s">
        <v>1394</v>
      </c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</row>
    <row r="113">
      <c r="A113" s="8" t="s">
        <v>1906</v>
      </c>
      <c r="B113" s="9">
        <v>44074.0</v>
      </c>
      <c r="C113" s="56"/>
      <c r="D113" s="68" t="s">
        <v>20</v>
      </c>
      <c r="E113" s="69" t="s">
        <v>281</v>
      </c>
      <c r="F113" s="12" t="s">
        <v>367</v>
      </c>
      <c r="G113" s="13" t="s">
        <v>29</v>
      </c>
      <c r="H113" s="14"/>
      <c r="I113" s="15">
        <v>288.67</v>
      </c>
      <c r="J113" s="14"/>
      <c r="K113" s="15">
        <v>288.67</v>
      </c>
      <c r="L113" s="14"/>
      <c r="M113" s="14"/>
      <c r="N113" s="14"/>
      <c r="O113" s="16"/>
      <c r="P113" s="3">
        <f t="shared" si="1"/>
        <v>288.67</v>
      </c>
      <c r="Q113" s="56"/>
      <c r="R113" s="18" t="s">
        <v>61</v>
      </c>
      <c r="S113" s="18" t="s">
        <v>25</v>
      </c>
      <c r="T113" s="19" t="s">
        <v>282</v>
      </c>
      <c r="U113" s="45" t="s">
        <v>1395</v>
      </c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</row>
    <row r="114">
      <c r="A114" s="8" t="s">
        <v>1906</v>
      </c>
      <c r="B114" s="9">
        <v>44075.0</v>
      </c>
      <c r="C114" s="56"/>
      <c r="D114" s="68" t="s">
        <v>27</v>
      </c>
      <c r="E114" s="69" t="s">
        <v>283</v>
      </c>
      <c r="F114" s="12" t="s">
        <v>367</v>
      </c>
      <c r="G114" s="13" t="s">
        <v>23</v>
      </c>
      <c r="H114" s="14"/>
      <c r="I114" s="15">
        <v>1179.0</v>
      </c>
      <c r="J114" s="14"/>
      <c r="K114" s="15">
        <v>1179.0</v>
      </c>
      <c r="L114" s="14"/>
      <c r="M114" s="14"/>
      <c r="N114" s="14"/>
      <c r="O114" s="16"/>
      <c r="P114" s="3">
        <f t="shared" si="1"/>
        <v>1179</v>
      </c>
      <c r="Q114" s="56"/>
      <c r="R114" s="18" t="s">
        <v>30</v>
      </c>
      <c r="S114" s="18" t="s">
        <v>25</v>
      </c>
      <c r="T114" s="19" t="s">
        <v>284</v>
      </c>
      <c r="U114" s="93" t="s">
        <v>1396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</row>
    <row r="115">
      <c r="A115" s="8" t="s">
        <v>1906</v>
      </c>
      <c r="B115" s="9">
        <v>44075.0</v>
      </c>
      <c r="C115" s="56"/>
      <c r="D115" s="68" t="s">
        <v>27</v>
      </c>
      <c r="E115" s="69" t="s">
        <v>285</v>
      </c>
      <c r="F115" s="12" t="s">
        <v>367</v>
      </c>
      <c r="G115" s="13" t="s">
        <v>39</v>
      </c>
      <c r="H115" s="14"/>
      <c r="I115" s="15">
        <v>425.0</v>
      </c>
      <c r="J115" s="14"/>
      <c r="K115" s="15">
        <v>425.0</v>
      </c>
      <c r="L115" s="14"/>
      <c r="M115" s="14"/>
      <c r="N115" s="14"/>
      <c r="O115" s="16"/>
      <c r="P115" s="3">
        <f t="shared" si="1"/>
        <v>425</v>
      </c>
      <c r="Q115" s="56"/>
      <c r="R115" s="18" t="s">
        <v>34</v>
      </c>
      <c r="S115" s="18" t="s">
        <v>25</v>
      </c>
      <c r="T115" s="19" t="s">
        <v>286</v>
      </c>
      <c r="U115" s="45" t="s">
        <v>1397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</row>
    <row r="116">
      <c r="A116" s="8" t="s">
        <v>1906</v>
      </c>
      <c r="B116" s="9">
        <v>44075.0</v>
      </c>
      <c r="C116" s="56"/>
      <c r="D116" s="68" t="s">
        <v>27</v>
      </c>
      <c r="E116" s="69" t="s">
        <v>287</v>
      </c>
      <c r="F116" s="12" t="s">
        <v>367</v>
      </c>
      <c r="G116" s="13" t="s">
        <v>39</v>
      </c>
      <c r="H116" s="14"/>
      <c r="I116" s="15">
        <v>831.0</v>
      </c>
      <c r="J116" s="14"/>
      <c r="K116" s="15">
        <v>831.0</v>
      </c>
      <c r="L116" s="14"/>
      <c r="M116" s="14"/>
      <c r="N116" s="15">
        <v>780.0</v>
      </c>
      <c r="O116" s="23">
        <v>117.0</v>
      </c>
      <c r="P116" s="3">
        <f t="shared" si="1"/>
        <v>1494</v>
      </c>
      <c r="Q116" s="25" t="s">
        <v>288</v>
      </c>
      <c r="R116" s="18" t="s">
        <v>34</v>
      </c>
      <c r="S116" s="18" t="s">
        <v>25</v>
      </c>
      <c r="T116" s="19" t="s">
        <v>289</v>
      </c>
      <c r="U116" s="25" t="s">
        <v>1398</v>
      </c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</row>
    <row r="117">
      <c r="A117" s="8" t="s">
        <v>1906</v>
      </c>
      <c r="B117" s="9">
        <v>44075.0</v>
      </c>
      <c r="C117" s="56"/>
      <c r="D117" s="68" t="s">
        <v>27</v>
      </c>
      <c r="E117" s="69" t="s">
        <v>290</v>
      </c>
      <c r="F117" s="12" t="s">
        <v>367</v>
      </c>
      <c r="G117" s="13" t="s">
        <v>29</v>
      </c>
      <c r="H117" s="14"/>
      <c r="I117" s="15">
        <v>283.0</v>
      </c>
      <c r="J117" s="14"/>
      <c r="K117" s="15">
        <v>283.0</v>
      </c>
      <c r="L117" s="14"/>
      <c r="M117" s="14"/>
      <c r="N117" s="14"/>
      <c r="O117" s="16"/>
      <c r="P117" s="3">
        <f t="shared" si="1"/>
        <v>283</v>
      </c>
      <c r="Q117" s="56"/>
      <c r="R117" s="18" t="s">
        <v>34</v>
      </c>
      <c r="S117" s="18" t="s">
        <v>25</v>
      </c>
      <c r="T117" s="19" t="s">
        <v>291</v>
      </c>
      <c r="U117" s="25" t="s">
        <v>1399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</row>
    <row r="118">
      <c r="A118" s="8" t="s">
        <v>1906</v>
      </c>
      <c r="B118" s="9">
        <v>44079.0</v>
      </c>
      <c r="C118" s="56"/>
      <c r="D118" s="68" t="s">
        <v>27</v>
      </c>
      <c r="E118" s="69" t="s">
        <v>292</v>
      </c>
      <c r="F118" s="12" t="s">
        <v>367</v>
      </c>
      <c r="G118" s="13" t="s">
        <v>23</v>
      </c>
      <c r="H118" s="14"/>
      <c r="I118" s="15">
        <v>1179.0</v>
      </c>
      <c r="J118" s="14"/>
      <c r="K118" s="15">
        <v>1179.0</v>
      </c>
      <c r="L118" s="14"/>
      <c r="M118" s="14"/>
      <c r="N118" s="14"/>
      <c r="O118" s="16"/>
      <c r="P118" s="3">
        <f t="shared" si="1"/>
        <v>1179</v>
      </c>
      <c r="Q118" s="56"/>
      <c r="R118" s="18" t="s">
        <v>34</v>
      </c>
      <c r="S118" s="18" t="s">
        <v>25</v>
      </c>
      <c r="T118" s="19" t="s">
        <v>293</v>
      </c>
      <c r="U118" s="45" t="s">
        <v>1400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</row>
    <row r="119">
      <c r="A119" s="8" t="s">
        <v>1906</v>
      </c>
      <c r="B119" s="9">
        <v>44096.0</v>
      </c>
      <c r="C119" s="56"/>
      <c r="D119" s="68" t="s">
        <v>20</v>
      </c>
      <c r="E119" s="69" t="s">
        <v>296</v>
      </c>
      <c r="F119" s="12" t="s">
        <v>367</v>
      </c>
      <c r="G119" s="13" t="s">
        <v>23</v>
      </c>
      <c r="H119" s="14"/>
      <c r="I119" s="15">
        <v>1179.0</v>
      </c>
      <c r="J119" s="14"/>
      <c r="K119" s="15">
        <v>1179.0</v>
      </c>
      <c r="L119" s="14"/>
      <c r="M119" s="14"/>
      <c r="N119" s="14"/>
      <c r="O119" s="16"/>
      <c r="P119" s="3">
        <f t="shared" si="1"/>
        <v>1179</v>
      </c>
      <c r="Q119" s="56"/>
      <c r="R119" s="18" t="s">
        <v>61</v>
      </c>
      <c r="S119" s="18" t="s">
        <v>25</v>
      </c>
      <c r="T119" s="19" t="s">
        <v>297</v>
      </c>
      <c r="U119" s="45" t="s">
        <v>1402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</row>
    <row r="120">
      <c r="A120" s="8" t="s">
        <v>1906</v>
      </c>
      <c r="B120" s="9">
        <v>44107.0</v>
      </c>
      <c r="C120" s="56"/>
      <c r="D120" s="68" t="s">
        <v>27</v>
      </c>
      <c r="E120" s="69" t="s">
        <v>298</v>
      </c>
      <c r="F120" s="12" t="s">
        <v>367</v>
      </c>
      <c r="G120" s="13" t="s">
        <v>39</v>
      </c>
      <c r="H120" s="14"/>
      <c r="I120" s="15">
        <v>425.0</v>
      </c>
      <c r="J120" s="14"/>
      <c r="K120" s="15">
        <v>425.0</v>
      </c>
      <c r="L120" s="14"/>
      <c r="M120" s="14"/>
      <c r="N120" s="14"/>
      <c r="O120" s="16"/>
      <c r="P120" s="3">
        <f t="shared" si="1"/>
        <v>425</v>
      </c>
      <c r="Q120" s="56"/>
      <c r="R120" s="18" t="s">
        <v>34</v>
      </c>
      <c r="S120" s="18" t="s">
        <v>25</v>
      </c>
      <c r="T120" s="19" t="s">
        <v>299</v>
      </c>
      <c r="U120" s="45" t="s">
        <v>1403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</row>
    <row r="121">
      <c r="A121" s="8" t="s">
        <v>1906</v>
      </c>
      <c r="B121" s="9">
        <v>44107.0</v>
      </c>
      <c r="C121" s="56"/>
      <c r="D121" s="68" t="s">
        <v>27</v>
      </c>
      <c r="E121" s="69" t="s">
        <v>300</v>
      </c>
      <c r="F121" s="12" t="s">
        <v>367</v>
      </c>
      <c r="G121" s="13" t="s">
        <v>39</v>
      </c>
      <c r="H121" s="14"/>
      <c r="I121" s="15">
        <v>425.0</v>
      </c>
      <c r="J121" s="14"/>
      <c r="K121" s="15">
        <v>425.0</v>
      </c>
      <c r="L121" s="14"/>
      <c r="M121" s="14"/>
      <c r="N121" s="14"/>
      <c r="O121" s="16"/>
      <c r="P121" s="3">
        <f t="shared" si="1"/>
        <v>425</v>
      </c>
      <c r="Q121" s="56"/>
      <c r="R121" s="18" t="s">
        <v>34</v>
      </c>
      <c r="S121" s="18" t="s">
        <v>25</v>
      </c>
      <c r="T121" s="19" t="s">
        <v>301</v>
      </c>
      <c r="U121" s="45" t="s">
        <v>1404</v>
      </c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</row>
    <row r="122">
      <c r="A122" s="8" t="s">
        <v>1906</v>
      </c>
      <c r="B122" s="9">
        <v>44125.0</v>
      </c>
      <c r="C122" s="56"/>
      <c r="D122" s="68" t="s">
        <v>27</v>
      </c>
      <c r="E122" s="69" t="s">
        <v>302</v>
      </c>
      <c r="F122" s="12" t="s">
        <v>27</v>
      </c>
      <c r="G122" s="13" t="s">
        <v>39</v>
      </c>
      <c r="H122" s="14"/>
      <c r="I122" s="15">
        <v>425.33</v>
      </c>
      <c r="J122" s="14"/>
      <c r="K122" s="15">
        <v>425.33</v>
      </c>
      <c r="L122" s="14"/>
      <c r="M122" s="14"/>
      <c r="N122" s="14"/>
      <c r="O122" s="16"/>
      <c r="P122" s="3">
        <f t="shared" si="1"/>
        <v>425.33</v>
      </c>
      <c r="Q122" s="56"/>
      <c r="R122" s="18" t="s">
        <v>30</v>
      </c>
      <c r="S122" s="18" t="s">
        <v>31</v>
      </c>
      <c r="T122" s="22" t="s">
        <v>303</v>
      </c>
      <c r="U122" s="56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</row>
    <row r="123">
      <c r="A123" s="8" t="s">
        <v>1906</v>
      </c>
      <c r="B123" s="9">
        <v>44136.0</v>
      </c>
      <c r="C123" s="56"/>
      <c r="D123" s="68" t="s">
        <v>27</v>
      </c>
      <c r="E123" s="69" t="s">
        <v>304</v>
      </c>
      <c r="F123" s="12" t="s">
        <v>367</v>
      </c>
      <c r="G123" s="13" t="s">
        <v>29</v>
      </c>
      <c r="H123" s="14"/>
      <c r="I123" s="15">
        <v>283.0</v>
      </c>
      <c r="J123" s="14"/>
      <c r="K123" s="15">
        <v>283.0</v>
      </c>
      <c r="L123" s="14"/>
      <c r="M123" s="14"/>
      <c r="N123" s="14"/>
      <c r="O123" s="16"/>
      <c r="P123" s="3">
        <f t="shared" si="1"/>
        <v>283</v>
      </c>
      <c r="Q123" s="56"/>
      <c r="R123" s="18" t="s">
        <v>34</v>
      </c>
      <c r="S123" s="18" t="s">
        <v>25</v>
      </c>
      <c r="T123" s="19" t="s">
        <v>305</v>
      </c>
      <c r="U123" s="45" t="s">
        <v>1405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</row>
    <row r="124">
      <c r="A124" s="8" t="s">
        <v>1906</v>
      </c>
      <c r="B124" s="9">
        <v>44136.0</v>
      </c>
      <c r="C124" s="56"/>
      <c r="D124" s="68" t="s">
        <v>27</v>
      </c>
      <c r="E124" s="69" t="s">
        <v>306</v>
      </c>
      <c r="F124" s="12" t="s">
        <v>367</v>
      </c>
      <c r="G124" s="13" t="s">
        <v>39</v>
      </c>
      <c r="H124" s="14"/>
      <c r="I124" s="15">
        <v>425.0</v>
      </c>
      <c r="J124" s="14"/>
      <c r="K124" s="15">
        <v>425.0</v>
      </c>
      <c r="L124" s="14"/>
      <c r="M124" s="14"/>
      <c r="N124" s="14"/>
      <c r="O124" s="16"/>
      <c r="P124" s="3">
        <f t="shared" si="1"/>
        <v>425</v>
      </c>
      <c r="Q124" s="56"/>
      <c r="R124" s="18" t="s">
        <v>34</v>
      </c>
      <c r="S124" s="18" t="s">
        <v>25</v>
      </c>
      <c r="T124" s="19" t="s">
        <v>307</v>
      </c>
      <c r="U124" s="45" t="s">
        <v>1406</v>
      </c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</row>
    <row r="125">
      <c r="A125" s="8" t="s">
        <v>1906</v>
      </c>
      <c r="B125" s="9">
        <v>44155.0</v>
      </c>
      <c r="C125" s="56"/>
      <c r="D125" s="68" t="s">
        <v>27</v>
      </c>
      <c r="E125" s="69" t="s">
        <v>308</v>
      </c>
      <c r="F125" s="12" t="s">
        <v>27</v>
      </c>
      <c r="G125" s="13" t="s">
        <v>29</v>
      </c>
      <c r="H125" s="14"/>
      <c r="I125" s="15">
        <v>283.0</v>
      </c>
      <c r="J125" s="14"/>
      <c r="K125" s="15">
        <v>283.0</v>
      </c>
      <c r="L125" s="14"/>
      <c r="M125" s="14"/>
      <c r="N125" s="14"/>
      <c r="O125" s="16"/>
      <c r="P125" s="3">
        <f t="shared" si="1"/>
        <v>283</v>
      </c>
      <c r="Q125" s="56"/>
      <c r="R125" s="18" t="s">
        <v>30</v>
      </c>
      <c r="S125" s="18" t="s">
        <v>31</v>
      </c>
      <c r="T125" s="22" t="s">
        <v>309</v>
      </c>
      <c r="U125" s="56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</row>
    <row r="126">
      <c r="A126" s="8" t="s">
        <v>1906</v>
      </c>
      <c r="B126" s="9">
        <v>44158.0</v>
      </c>
      <c r="C126" s="56"/>
      <c r="D126" s="68" t="s">
        <v>27</v>
      </c>
      <c r="E126" s="69" t="s">
        <v>310</v>
      </c>
      <c r="F126" s="12" t="s">
        <v>27</v>
      </c>
      <c r="G126" s="13" t="s">
        <v>39</v>
      </c>
      <c r="H126" s="14"/>
      <c r="I126" s="15">
        <v>425.0</v>
      </c>
      <c r="J126" s="14"/>
      <c r="K126" s="15">
        <v>425.0</v>
      </c>
      <c r="L126" s="14"/>
      <c r="M126" s="14"/>
      <c r="N126" s="14"/>
      <c r="O126" s="16"/>
      <c r="P126" s="3">
        <f t="shared" si="1"/>
        <v>425</v>
      </c>
      <c r="Q126" s="56"/>
      <c r="R126" s="18" t="s">
        <v>30</v>
      </c>
      <c r="S126" s="18" t="s">
        <v>31</v>
      </c>
      <c r="T126" s="22" t="s">
        <v>311</v>
      </c>
      <c r="U126" s="56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</row>
    <row r="127">
      <c r="A127" s="8" t="s">
        <v>1906</v>
      </c>
      <c r="B127" s="9">
        <v>44159.0</v>
      </c>
      <c r="C127" s="56"/>
      <c r="D127" s="68" t="s">
        <v>27</v>
      </c>
      <c r="E127" s="69" t="s">
        <v>312</v>
      </c>
      <c r="F127" s="12" t="s">
        <v>27</v>
      </c>
      <c r="G127" s="13" t="s">
        <v>39</v>
      </c>
      <c r="H127" s="14"/>
      <c r="I127" s="15">
        <v>425.0</v>
      </c>
      <c r="J127" s="14"/>
      <c r="K127" s="15">
        <v>425.0</v>
      </c>
      <c r="L127" s="14"/>
      <c r="M127" s="14"/>
      <c r="N127" s="14"/>
      <c r="O127" s="16"/>
      <c r="P127" s="3">
        <f t="shared" si="1"/>
        <v>425</v>
      </c>
      <c r="Q127" s="56"/>
      <c r="R127" s="18" t="s">
        <v>30</v>
      </c>
      <c r="S127" s="18" t="s">
        <v>31</v>
      </c>
      <c r="T127" s="22" t="s">
        <v>313</v>
      </c>
      <c r="U127" s="56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</row>
    <row r="128">
      <c r="A128" s="8" t="s">
        <v>1906</v>
      </c>
      <c r="B128" s="9">
        <v>44160.0</v>
      </c>
      <c r="C128" s="56"/>
      <c r="D128" s="68" t="s">
        <v>20</v>
      </c>
      <c r="E128" s="69" t="s">
        <v>314</v>
      </c>
      <c r="F128" s="12" t="s">
        <v>367</v>
      </c>
      <c r="G128" s="13" t="s">
        <v>39</v>
      </c>
      <c r="H128" s="14"/>
      <c r="I128" s="15">
        <v>425.0</v>
      </c>
      <c r="J128" s="14"/>
      <c r="K128" s="15">
        <v>425.0</v>
      </c>
      <c r="L128" s="14"/>
      <c r="M128" s="14"/>
      <c r="N128" s="14"/>
      <c r="O128" s="16"/>
      <c r="P128" s="3">
        <f t="shared" si="1"/>
        <v>425</v>
      </c>
      <c r="Q128" s="56"/>
      <c r="R128" s="18" t="s">
        <v>34</v>
      </c>
      <c r="S128" s="18" t="s">
        <v>25</v>
      </c>
      <c r="T128" s="19" t="s">
        <v>315</v>
      </c>
      <c r="U128" s="45" t="s">
        <v>1407</v>
      </c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</row>
    <row r="129">
      <c r="A129" s="8" t="s">
        <v>1906</v>
      </c>
      <c r="B129" s="9">
        <v>44165.0</v>
      </c>
      <c r="C129" s="56"/>
      <c r="D129" s="68" t="s">
        <v>27</v>
      </c>
      <c r="E129" s="69" t="s">
        <v>316</v>
      </c>
      <c r="F129" s="12" t="s">
        <v>367</v>
      </c>
      <c r="G129" s="13" t="s">
        <v>23</v>
      </c>
      <c r="H129" s="14"/>
      <c r="I129" s="15">
        <v>1179.0</v>
      </c>
      <c r="J129" s="14"/>
      <c r="K129" s="15">
        <v>1179.0</v>
      </c>
      <c r="L129" s="14"/>
      <c r="M129" s="14"/>
      <c r="N129" s="14"/>
      <c r="O129" s="16"/>
      <c r="P129" s="3">
        <f t="shared" si="1"/>
        <v>1179</v>
      </c>
      <c r="Q129" s="56"/>
      <c r="R129" s="18" t="s">
        <v>34</v>
      </c>
      <c r="S129" s="18" t="s">
        <v>25</v>
      </c>
      <c r="T129" s="19" t="s">
        <v>317</v>
      </c>
      <c r="U129" s="45" t="s">
        <v>1408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</row>
    <row r="130">
      <c r="A130" s="8" t="s">
        <v>1906</v>
      </c>
      <c r="B130" s="9">
        <v>44165.0</v>
      </c>
      <c r="C130" s="56"/>
      <c r="D130" s="68" t="s">
        <v>27</v>
      </c>
      <c r="E130" s="69" t="s">
        <v>318</v>
      </c>
      <c r="F130" s="12" t="s">
        <v>367</v>
      </c>
      <c r="G130" s="13" t="s">
        <v>39</v>
      </c>
      <c r="H130" s="14"/>
      <c r="I130" s="15">
        <v>438.0</v>
      </c>
      <c r="J130" s="14"/>
      <c r="K130" s="15">
        <v>438.0</v>
      </c>
      <c r="L130" s="14"/>
      <c r="M130" s="14"/>
      <c r="N130" s="15">
        <v>410.0</v>
      </c>
      <c r="O130" s="16"/>
      <c r="P130" s="3">
        <f t="shared" si="1"/>
        <v>848</v>
      </c>
      <c r="Q130" s="56"/>
      <c r="R130" s="18" t="s">
        <v>61</v>
      </c>
      <c r="S130" s="18" t="s">
        <v>25</v>
      </c>
      <c r="T130" s="19" t="s">
        <v>319</v>
      </c>
      <c r="U130" s="45" t="s">
        <v>1409</v>
      </c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</row>
    <row r="131">
      <c r="A131" s="8" t="s">
        <v>1906</v>
      </c>
      <c r="B131" s="9">
        <v>44168.0</v>
      </c>
      <c r="C131" s="56"/>
      <c r="D131" s="68" t="s">
        <v>27</v>
      </c>
      <c r="E131" s="69" t="s">
        <v>320</v>
      </c>
      <c r="F131" s="12" t="s">
        <v>27</v>
      </c>
      <c r="G131" s="13" t="s">
        <v>29</v>
      </c>
      <c r="H131" s="14"/>
      <c r="I131" s="15">
        <v>288.67</v>
      </c>
      <c r="J131" s="14"/>
      <c r="K131" s="15">
        <v>288.67</v>
      </c>
      <c r="L131" s="14"/>
      <c r="M131" s="14"/>
      <c r="N131" s="14"/>
      <c r="O131" s="16"/>
      <c r="P131" s="3">
        <f t="shared" si="1"/>
        <v>288.67</v>
      </c>
      <c r="Q131" s="56"/>
      <c r="R131" s="18" t="s">
        <v>30</v>
      </c>
      <c r="S131" s="18" t="s">
        <v>31</v>
      </c>
      <c r="T131" s="22" t="s">
        <v>321</v>
      </c>
      <c r="U131" s="56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</row>
    <row r="132">
      <c r="A132" s="8" t="s">
        <v>1906</v>
      </c>
      <c r="B132" s="9">
        <v>44170.0</v>
      </c>
      <c r="C132" s="56"/>
      <c r="D132" s="73" t="s">
        <v>27</v>
      </c>
      <c r="E132" s="69" t="s">
        <v>322</v>
      </c>
      <c r="F132" s="27" t="s">
        <v>27</v>
      </c>
      <c r="G132" s="13" t="s">
        <v>39</v>
      </c>
      <c r="H132" s="14"/>
      <c r="I132" s="15">
        <v>425.0</v>
      </c>
      <c r="J132" s="14"/>
      <c r="K132" s="15">
        <v>425.0</v>
      </c>
      <c r="L132" s="14"/>
      <c r="M132" s="14"/>
      <c r="N132" s="14"/>
      <c r="O132" s="16"/>
      <c r="P132" s="3">
        <f t="shared" si="1"/>
        <v>425</v>
      </c>
      <c r="Q132" s="56"/>
      <c r="R132" s="18" t="s">
        <v>30</v>
      </c>
      <c r="S132" s="18" t="s">
        <v>31</v>
      </c>
      <c r="T132" s="22" t="s">
        <v>323</v>
      </c>
      <c r="U132" s="56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</row>
    <row r="133">
      <c r="A133" s="8" t="s">
        <v>1906</v>
      </c>
      <c r="B133" s="9">
        <v>44172.0</v>
      </c>
      <c r="C133" s="74" t="s">
        <v>1930</v>
      </c>
      <c r="D133" s="68" t="s">
        <v>27</v>
      </c>
      <c r="E133" s="69" t="s">
        <v>324</v>
      </c>
      <c r="F133" s="12" t="s">
        <v>27</v>
      </c>
      <c r="G133" s="13" t="s">
        <v>29</v>
      </c>
      <c r="H133" s="14"/>
      <c r="I133" s="15">
        <v>340.0</v>
      </c>
      <c r="J133" s="14"/>
      <c r="K133" s="15">
        <v>340.0</v>
      </c>
      <c r="L133" s="14"/>
      <c r="M133" s="14"/>
      <c r="N133" s="14"/>
      <c r="O133" s="16"/>
      <c r="P133" s="3">
        <f t="shared" si="1"/>
        <v>340</v>
      </c>
      <c r="Q133" s="56"/>
      <c r="R133" s="18" t="s">
        <v>30</v>
      </c>
      <c r="S133" s="18" t="s">
        <v>31</v>
      </c>
      <c r="T133" s="22" t="s">
        <v>325</v>
      </c>
      <c r="U133" s="56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</row>
    <row r="134">
      <c r="A134" s="8" t="s">
        <v>1906</v>
      </c>
      <c r="B134" s="9">
        <v>44174.0</v>
      </c>
      <c r="C134" s="56"/>
      <c r="D134" s="68" t="s">
        <v>20</v>
      </c>
      <c r="E134" s="69" t="s">
        <v>326</v>
      </c>
      <c r="F134" s="12" t="s">
        <v>367</v>
      </c>
      <c r="G134" s="13" t="s">
        <v>39</v>
      </c>
      <c r="H134" s="14"/>
      <c r="I134" s="15">
        <v>425.0</v>
      </c>
      <c r="J134" s="14"/>
      <c r="K134" s="15">
        <v>425.0</v>
      </c>
      <c r="L134" s="14"/>
      <c r="M134" s="14"/>
      <c r="N134" s="14"/>
      <c r="O134" s="16"/>
      <c r="P134" s="3">
        <f t="shared" si="1"/>
        <v>425</v>
      </c>
      <c r="Q134" s="56"/>
      <c r="R134" s="18" t="s">
        <v>34</v>
      </c>
      <c r="S134" s="18" t="s">
        <v>25</v>
      </c>
      <c r="T134" s="19" t="s">
        <v>327</v>
      </c>
      <c r="U134" s="45" t="s">
        <v>1410</v>
      </c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</row>
    <row r="135">
      <c r="A135" s="8" t="s">
        <v>1906</v>
      </c>
      <c r="B135" s="9">
        <v>44175.0</v>
      </c>
      <c r="C135" s="56"/>
      <c r="D135" s="68" t="s">
        <v>20</v>
      </c>
      <c r="E135" s="69" t="s">
        <v>328</v>
      </c>
      <c r="F135" s="12" t="s">
        <v>367</v>
      </c>
      <c r="G135" s="13" t="s">
        <v>39</v>
      </c>
      <c r="H135" s="14"/>
      <c r="I135" s="15">
        <v>972.33</v>
      </c>
      <c r="J135" s="14"/>
      <c r="K135" s="15">
        <v>972.33</v>
      </c>
      <c r="L135" s="14"/>
      <c r="M135" s="14"/>
      <c r="N135" s="15">
        <v>410.0</v>
      </c>
      <c r="O135" s="16"/>
      <c r="P135" s="3">
        <f t="shared" si="1"/>
        <v>1382.33</v>
      </c>
      <c r="Q135" s="56"/>
      <c r="R135" s="18" t="s">
        <v>34</v>
      </c>
      <c r="S135" s="18" t="s">
        <v>25</v>
      </c>
      <c r="T135" s="19" t="s">
        <v>329</v>
      </c>
      <c r="U135" s="45" t="s">
        <v>1411</v>
      </c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</row>
    <row r="136">
      <c r="A136" s="8" t="s">
        <v>1906</v>
      </c>
      <c r="B136" s="9">
        <v>44198.0</v>
      </c>
      <c r="C136" s="56"/>
      <c r="D136" s="68" t="s">
        <v>20</v>
      </c>
      <c r="E136" s="69" t="s">
        <v>332</v>
      </c>
      <c r="F136" s="12" t="s">
        <v>367</v>
      </c>
      <c r="G136" s="13" t="s">
        <v>29</v>
      </c>
      <c r="H136" s="14"/>
      <c r="I136" s="15">
        <v>273.0</v>
      </c>
      <c r="J136" s="14"/>
      <c r="K136" s="15">
        <v>273.0</v>
      </c>
      <c r="L136" s="14"/>
      <c r="M136" s="14"/>
      <c r="N136" s="14"/>
      <c r="O136" s="16"/>
      <c r="P136" s="3">
        <f t="shared" si="1"/>
        <v>273</v>
      </c>
      <c r="Q136" s="56"/>
      <c r="R136" s="18" t="s">
        <v>34</v>
      </c>
      <c r="S136" s="18" t="s">
        <v>25</v>
      </c>
      <c r="T136" s="19" t="s">
        <v>333</v>
      </c>
      <c r="U136" s="45" t="s">
        <v>1412</v>
      </c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</row>
    <row r="137">
      <c r="A137" s="8" t="s">
        <v>1906</v>
      </c>
      <c r="B137" s="9">
        <v>44201.0</v>
      </c>
      <c r="C137" s="56"/>
      <c r="D137" s="68" t="s">
        <v>27</v>
      </c>
      <c r="E137" s="69" t="s">
        <v>334</v>
      </c>
      <c r="F137" s="12" t="s">
        <v>27</v>
      </c>
      <c r="G137" s="13" t="s">
        <v>39</v>
      </c>
      <c r="H137" s="14"/>
      <c r="I137" s="15">
        <v>277.33</v>
      </c>
      <c r="J137" s="14"/>
      <c r="K137" s="15">
        <v>277.33</v>
      </c>
      <c r="L137" s="14"/>
      <c r="M137" s="14"/>
      <c r="N137" s="14"/>
      <c r="O137" s="16"/>
      <c r="P137" s="3">
        <f t="shared" si="1"/>
        <v>277.33</v>
      </c>
      <c r="Q137" s="56"/>
      <c r="R137" s="18" t="s">
        <v>30</v>
      </c>
      <c r="S137" s="18" t="s">
        <v>31</v>
      </c>
      <c r="T137" s="22" t="s">
        <v>335</v>
      </c>
      <c r="U137" s="56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</row>
    <row r="138">
      <c r="A138" s="8" t="s">
        <v>1906</v>
      </c>
      <c r="B138" s="9">
        <v>44208.0</v>
      </c>
      <c r="C138" s="56"/>
      <c r="D138" s="68" t="s">
        <v>27</v>
      </c>
      <c r="E138" s="69" t="s">
        <v>336</v>
      </c>
      <c r="F138" s="12" t="s">
        <v>27</v>
      </c>
      <c r="G138" s="13" t="s">
        <v>29</v>
      </c>
      <c r="H138" s="14"/>
      <c r="I138" s="15">
        <v>273.0</v>
      </c>
      <c r="J138" s="14"/>
      <c r="K138" s="15">
        <v>273.0</v>
      </c>
      <c r="L138" s="14"/>
      <c r="M138" s="14"/>
      <c r="N138" s="14"/>
      <c r="O138" s="16"/>
      <c r="P138" s="3">
        <f t="shared" si="1"/>
        <v>273</v>
      </c>
      <c r="Q138" s="56"/>
      <c r="R138" s="18" t="s">
        <v>30</v>
      </c>
      <c r="S138" s="18" t="s">
        <v>31</v>
      </c>
      <c r="T138" s="22" t="s">
        <v>337</v>
      </c>
      <c r="U138" s="56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</row>
    <row r="139">
      <c r="A139" s="8" t="s">
        <v>1906</v>
      </c>
      <c r="B139" s="9">
        <v>44215.0</v>
      </c>
      <c r="C139" s="56"/>
      <c r="D139" s="68" t="s">
        <v>27</v>
      </c>
      <c r="E139" s="69" t="s">
        <v>338</v>
      </c>
      <c r="F139" s="12" t="s">
        <v>27</v>
      </c>
      <c r="G139" s="13" t="s">
        <v>29</v>
      </c>
      <c r="H139" s="14"/>
      <c r="I139" s="15">
        <v>273.0</v>
      </c>
      <c r="J139" s="14"/>
      <c r="K139" s="15">
        <v>273.0</v>
      </c>
      <c r="L139" s="14"/>
      <c r="M139" s="14"/>
      <c r="N139" s="14"/>
      <c r="O139" s="16"/>
      <c r="P139" s="3">
        <f t="shared" si="1"/>
        <v>273</v>
      </c>
      <c r="Q139" s="56"/>
      <c r="R139" s="18" t="s">
        <v>30</v>
      </c>
      <c r="S139" s="18" t="s">
        <v>31</v>
      </c>
      <c r="T139" s="22" t="s">
        <v>339</v>
      </c>
      <c r="U139" s="56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</row>
    <row r="140">
      <c r="A140" s="8" t="s">
        <v>1906</v>
      </c>
      <c r="B140" s="9">
        <v>44228.0</v>
      </c>
      <c r="C140" s="56"/>
      <c r="D140" s="68" t="s">
        <v>20</v>
      </c>
      <c r="E140" s="69" t="s">
        <v>340</v>
      </c>
      <c r="F140" s="12" t="s">
        <v>367</v>
      </c>
      <c r="G140" s="13" t="s">
        <v>29</v>
      </c>
      <c r="H140" s="14"/>
      <c r="I140" s="15">
        <v>273.0</v>
      </c>
      <c r="J140" s="14"/>
      <c r="K140" s="15">
        <v>273.0</v>
      </c>
      <c r="L140" s="14"/>
      <c r="M140" s="14"/>
      <c r="N140" s="14"/>
      <c r="O140" s="16"/>
      <c r="P140" s="3">
        <f t="shared" si="1"/>
        <v>273</v>
      </c>
      <c r="Q140" s="56"/>
      <c r="R140" s="18" t="s">
        <v>34</v>
      </c>
      <c r="S140" s="18" t="s">
        <v>25</v>
      </c>
      <c r="T140" s="19" t="s">
        <v>341</v>
      </c>
      <c r="U140" s="45" t="s">
        <v>1413</v>
      </c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</row>
    <row r="141">
      <c r="A141" s="8" t="s">
        <v>1906</v>
      </c>
      <c r="B141" s="9">
        <v>44229.0</v>
      </c>
      <c r="C141" s="56"/>
      <c r="D141" s="68" t="s">
        <v>27</v>
      </c>
      <c r="E141" s="69" t="s">
        <v>342</v>
      </c>
      <c r="F141" s="12" t="s">
        <v>27</v>
      </c>
      <c r="G141" s="13" t="s">
        <v>39</v>
      </c>
      <c r="H141" s="14"/>
      <c r="I141" s="15">
        <v>410.0</v>
      </c>
      <c r="J141" s="14"/>
      <c r="K141" s="15">
        <v>410.0</v>
      </c>
      <c r="L141" s="14"/>
      <c r="M141" s="14"/>
      <c r="N141" s="14"/>
      <c r="O141" s="16"/>
      <c r="P141" s="3">
        <f t="shared" si="1"/>
        <v>410</v>
      </c>
      <c r="Q141" s="56"/>
      <c r="R141" s="18" t="s">
        <v>30</v>
      </c>
      <c r="S141" s="18" t="s">
        <v>31</v>
      </c>
      <c r="T141" s="22" t="s">
        <v>343</v>
      </c>
      <c r="U141" s="56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</row>
    <row r="142">
      <c r="A142" s="8" t="s">
        <v>1906</v>
      </c>
      <c r="B142" s="9">
        <v>44235.0</v>
      </c>
      <c r="C142" s="56"/>
      <c r="D142" s="68" t="s">
        <v>67</v>
      </c>
      <c r="E142" s="69" t="s">
        <v>344</v>
      </c>
      <c r="F142" s="12" t="s">
        <v>367</v>
      </c>
      <c r="G142" s="13" t="s">
        <v>345</v>
      </c>
      <c r="H142" s="14"/>
      <c r="I142" s="15">
        <v>724.0</v>
      </c>
      <c r="J142" s="14"/>
      <c r="K142" s="15">
        <v>724.0</v>
      </c>
      <c r="L142" s="14"/>
      <c r="M142" s="14"/>
      <c r="N142" s="14"/>
      <c r="O142" s="23">
        <v>170.0</v>
      </c>
      <c r="P142" s="3">
        <f t="shared" si="1"/>
        <v>554</v>
      </c>
      <c r="Q142" s="57" t="s">
        <v>346</v>
      </c>
      <c r="R142" s="18" t="s">
        <v>30</v>
      </c>
      <c r="S142" s="18" t="s">
        <v>31</v>
      </c>
      <c r="T142" s="22" t="s">
        <v>347</v>
      </c>
      <c r="U142" s="93" t="s">
        <v>1414</v>
      </c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</row>
    <row r="143">
      <c r="A143" s="8" t="s">
        <v>1906</v>
      </c>
      <c r="B143" s="9">
        <v>44235.0</v>
      </c>
      <c r="C143" s="56"/>
      <c r="D143" s="68" t="s">
        <v>27</v>
      </c>
      <c r="E143" s="69" t="s">
        <v>348</v>
      </c>
      <c r="F143" s="12" t="s">
        <v>27</v>
      </c>
      <c r="G143" s="13" t="s">
        <v>39</v>
      </c>
      <c r="H143" s="14"/>
      <c r="I143" s="15">
        <v>410.0</v>
      </c>
      <c r="J143" s="14"/>
      <c r="K143" s="15">
        <v>410.0</v>
      </c>
      <c r="L143" s="14"/>
      <c r="M143" s="14"/>
      <c r="N143" s="14"/>
      <c r="O143" s="16"/>
      <c r="P143" s="3">
        <f t="shared" si="1"/>
        <v>410</v>
      </c>
      <c r="Q143" s="56"/>
      <c r="R143" s="18" t="s">
        <v>30</v>
      </c>
      <c r="S143" s="18" t="s">
        <v>31</v>
      </c>
      <c r="T143" s="22" t="s">
        <v>349</v>
      </c>
      <c r="U143" s="56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</row>
    <row r="144">
      <c r="A144" s="8" t="s">
        <v>1906</v>
      </c>
      <c r="B144" s="9">
        <v>44235.0</v>
      </c>
      <c r="C144" s="56"/>
      <c r="D144" s="68" t="s">
        <v>27</v>
      </c>
      <c r="E144" s="69" t="s">
        <v>350</v>
      </c>
      <c r="F144" s="12" t="s">
        <v>27</v>
      </c>
      <c r="G144" s="13" t="s">
        <v>23</v>
      </c>
      <c r="H144" s="14"/>
      <c r="I144" s="15">
        <v>1138.0</v>
      </c>
      <c r="J144" s="14"/>
      <c r="K144" s="15">
        <v>1138.0</v>
      </c>
      <c r="L144" s="14"/>
      <c r="M144" s="14"/>
      <c r="N144" s="14"/>
      <c r="O144" s="16"/>
      <c r="P144" s="3">
        <f t="shared" si="1"/>
        <v>1138</v>
      </c>
      <c r="Q144" s="56"/>
      <c r="R144" s="18" t="s">
        <v>30</v>
      </c>
      <c r="S144" s="18" t="s">
        <v>31</v>
      </c>
      <c r="T144" s="22" t="s">
        <v>351</v>
      </c>
      <c r="U144" s="56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</row>
    <row r="145">
      <c r="A145" s="8" t="s">
        <v>1906</v>
      </c>
      <c r="B145" s="9">
        <v>44236.0</v>
      </c>
      <c r="C145" s="56"/>
      <c r="D145" s="68" t="s">
        <v>27</v>
      </c>
      <c r="E145" s="69" t="s">
        <v>352</v>
      </c>
      <c r="F145" s="12" t="s">
        <v>27</v>
      </c>
      <c r="G145" s="13" t="s">
        <v>39</v>
      </c>
      <c r="H145" s="14"/>
      <c r="I145" s="15">
        <v>410.0</v>
      </c>
      <c r="J145" s="14"/>
      <c r="K145" s="15">
        <v>410.0</v>
      </c>
      <c r="L145" s="14"/>
      <c r="M145" s="14"/>
      <c r="N145" s="15">
        <v>250.0</v>
      </c>
      <c r="O145" s="16"/>
      <c r="P145" s="3">
        <f t="shared" si="1"/>
        <v>660</v>
      </c>
      <c r="Q145" s="56"/>
      <c r="R145" s="18" t="s">
        <v>30</v>
      </c>
      <c r="S145" s="18" t="s">
        <v>31</v>
      </c>
      <c r="T145" s="22" t="s">
        <v>353</v>
      </c>
      <c r="U145" s="99" t="s">
        <v>1415</v>
      </c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</row>
    <row r="146">
      <c r="A146" s="8" t="s">
        <v>1906</v>
      </c>
      <c r="B146" s="9">
        <v>44251.0</v>
      </c>
      <c r="C146" s="56"/>
      <c r="D146" s="68" t="s">
        <v>27</v>
      </c>
      <c r="E146" s="69" t="s">
        <v>356</v>
      </c>
      <c r="F146" s="12" t="s">
        <v>27</v>
      </c>
      <c r="G146" s="13" t="s">
        <v>29</v>
      </c>
      <c r="H146" s="14"/>
      <c r="I146" s="15">
        <v>273.0</v>
      </c>
      <c r="J146" s="14"/>
      <c r="K146" s="15">
        <v>273.0</v>
      </c>
      <c r="L146" s="14"/>
      <c r="M146" s="14"/>
      <c r="N146" s="14"/>
      <c r="O146" s="16"/>
      <c r="P146" s="3">
        <f t="shared" si="1"/>
        <v>273</v>
      </c>
      <c r="Q146" s="56"/>
      <c r="R146" s="18" t="s">
        <v>30</v>
      </c>
      <c r="S146" s="18" t="s">
        <v>31</v>
      </c>
      <c r="T146" s="22" t="s">
        <v>357</v>
      </c>
      <c r="U146" s="56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</row>
    <row r="147">
      <c r="A147" s="8" t="s">
        <v>1906</v>
      </c>
      <c r="B147" s="9">
        <v>44257.0</v>
      </c>
      <c r="C147" s="56"/>
      <c r="D147" s="68" t="s">
        <v>27</v>
      </c>
      <c r="E147" s="69" t="s">
        <v>358</v>
      </c>
      <c r="F147" s="12" t="s">
        <v>367</v>
      </c>
      <c r="G147" s="13" t="s">
        <v>39</v>
      </c>
      <c r="H147" s="14"/>
      <c r="I147" s="15">
        <v>427.33</v>
      </c>
      <c r="J147" s="14"/>
      <c r="K147" s="15">
        <v>427.33</v>
      </c>
      <c r="L147" s="14"/>
      <c r="M147" s="14"/>
      <c r="N147" s="14"/>
      <c r="O147" s="16"/>
      <c r="P147" s="3">
        <f t="shared" si="1"/>
        <v>427.33</v>
      </c>
      <c r="Q147" s="56"/>
      <c r="R147" s="18" t="s">
        <v>34</v>
      </c>
      <c r="S147" s="18" t="s">
        <v>25</v>
      </c>
      <c r="T147" s="19" t="s">
        <v>359</v>
      </c>
      <c r="U147" s="45" t="s">
        <v>1416</v>
      </c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</row>
    <row r="148">
      <c r="A148" s="8" t="s">
        <v>1906</v>
      </c>
      <c r="B148" s="9">
        <v>44259.0</v>
      </c>
      <c r="C148" s="56"/>
      <c r="D148" s="68" t="s">
        <v>20</v>
      </c>
      <c r="E148" s="69" t="s">
        <v>360</v>
      </c>
      <c r="F148" s="12" t="s">
        <v>367</v>
      </c>
      <c r="G148" s="13" t="s">
        <v>39</v>
      </c>
      <c r="H148" s="14"/>
      <c r="I148" s="15">
        <v>453.25</v>
      </c>
      <c r="J148" s="14"/>
      <c r="K148" s="15">
        <v>453.25</v>
      </c>
      <c r="L148" s="14"/>
      <c r="M148" s="15">
        <v>1600.0</v>
      </c>
      <c r="N148" s="14"/>
      <c r="O148" s="16"/>
      <c r="P148" s="3">
        <f t="shared" si="1"/>
        <v>2053.25</v>
      </c>
      <c r="Q148" s="28"/>
      <c r="R148" s="18" t="s">
        <v>34</v>
      </c>
      <c r="S148" s="18" t="s">
        <v>25</v>
      </c>
      <c r="T148" s="19" t="s">
        <v>361</v>
      </c>
      <c r="U148" s="45" t="s">
        <v>1417</v>
      </c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</row>
    <row r="149">
      <c r="A149" s="8" t="s">
        <v>1906</v>
      </c>
      <c r="B149" s="9">
        <v>44259.0</v>
      </c>
      <c r="C149" s="56"/>
      <c r="D149" s="68" t="s">
        <v>27</v>
      </c>
      <c r="E149" s="69" t="s">
        <v>362</v>
      </c>
      <c r="F149" s="12" t="s">
        <v>27</v>
      </c>
      <c r="G149" s="13" t="s">
        <v>29</v>
      </c>
      <c r="H149" s="14"/>
      <c r="I149" s="15">
        <v>322.67</v>
      </c>
      <c r="J149" s="14"/>
      <c r="K149" s="15">
        <v>322.67</v>
      </c>
      <c r="L149" s="14"/>
      <c r="M149" s="14"/>
      <c r="N149" s="14"/>
      <c r="O149" s="16"/>
      <c r="P149" s="3">
        <f t="shared" si="1"/>
        <v>322.67</v>
      </c>
      <c r="Q149" s="56"/>
      <c r="R149" s="18" t="s">
        <v>30</v>
      </c>
      <c r="S149" s="18" t="s">
        <v>31</v>
      </c>
      <c r="T149" s="22" t="s">
        <v>363</v>
      </c>
      <c r="U149" s="56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</row>
    <row r="150">
      <c r="A150" s="8" t="s">
        <v>1906</v>
      </c>
      <c r="B150" s="9">
        <v>44260.0</v>
      </c>
      <c r="C150" s="56"/>
      <c r="D150" s="68" t="s">
        <v>20</v>
      </c>
      <c r="E150" s="69" t="s">
        <v>364</v>
      </c>
      <c r="F150" s="12" t="s">
        <v>367</v>
      </c>
      <c r="G150" s="13" t="s">
        <v>39</v>
      </c>
      <c r="H150" s="14"/>
      <c r="I150" s="15">
        <v>410.0</v>
      </c>
      <c r="J150" s="14"/>
      <c r="K150" s="15">
        <v>410.0</v>
      </c>
      <c r="L150" s="14"/>
      <c r="M150" s="14"/>
      <c r="N150" s="14"/>
      <c r="O150" s="16"/>
      <c r="P150" s="3">
        <f t="shared" si="1"/>
        <v>410</v>
      </c>
      <c r="Q150" s="56"/>
      <c r="R150" s="18" t="s">
        <v>34</v>
      </c>
      <c r="S150" s="18" t="s">
        <v>25</v>
      </c>
      <c r="T150" s="19" t="s">
        <v>365</v>
      </c>
      <c r="U150" s="45" t="s">
        <v>1418</v>
      </c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</row>
    <row r="151">
      <c r="A151" s="8" t="s">
        <v>1906</v>
      </c>
      <c r="B151" s="9">
        <v>44261.0</v>
      </c>
      <c r="C151" s="56"/>
      <c r="D151" s="68" t="s">
        <v>20</v>
      </c>
      <c r="E151" s="69" t="s">
        <v>366</v>
      </c>
      <c r="F151" s="12" t="s">
        <v>367</v>
      </c>
      <c r="G151" s="13" t="s">
        <v>29</v>
      </c>
      <c r="H151" s="14"/>
      <c r="I151" s="15">
        <v>273.0</v>
      </c>
      <c r="J151" s="14"/>
      <c r="K151" s="15">
        <v>273.0</v>
      </c>
      <c r="L151" s="14"/>
      <c r="M151" s="14"/>
      <c r="N151" s="14"/>
      <c r="O151" s="16"/>
      <c r="P151" s="3">
        <f t="shared" si="1"/>
        <v>273</v>
      </c>
      <c r="Q151" s="56"/>
      <c r="R151" s="18" t="s">
        <v>368</v>
      </c>
      <c r="S151" s="18" t="s">
        <v>31</v>
      </c>
      <c r="T151" s="22" t="s">
        <v>369</v>
      </c>
      <c r="U151" s="99" t="s">
        <v>1419</v>
      </c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</row>
    <row r="152">
      <c r="A152" s="8" t="s">
        <v>1906</v>
      </c>
      <c r="B152" s="9">
        <v>44262.0</v>
      </c>
      <c r="C152" s="56"/>
      <c r="D152" s="68" t="s">
        <v>20</v>
      </c>
      <c r="E152" s="69" t="s">
        <v>370</v>
      </c>
      <c r="F152" s="12" t="s">
        <v>100</v>
      </c>
      <c r="G152" s="13" t="s">
        <v>29</v>
      </c>
      <c r="H152" s="14"/>
      <c r="I152" s="15">
        <v>273.0</v>
      </c>
      <c r="J152" s="14"/>
      <c r="K152" s="15">
        <v>273.0</v>
      </c>
      <c r="L152" s="14"/>
      <c r="M152" s="14"/>
      <c r="N152" s="14"/>
      <c r="O152" s="16"/>
      <c r="P152" s="3">
        <f t="shared" si="1"/>
        <v>273</v>
      </c>
      <c r="Q152" s="56"/>
      <c r="R152" s="18" t="s">
        <v>34</v>
      </c>
      <c r="S152" s="18" t="s">
        <v>31</v>
      </c>
      <c r="T152" s="22" t="s">
        <v>371</v>
      </c>
      <c r="U152" s="99" t="s">
        <v>1420</v>
      </c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</row>
    <row r="153">
      <c r="A153" s="8" t="s">
        <v>1906</v>
      </c>
      <c r="B153" s="9">
        <v>44263.0</v>
      </c>
      <c r="C153" s="56"/>
      <c r="D153" s="68" t="s">
        <v>27</v>
      </c>
      <c r="E153" s="69" t="s">
        <v>372</v>
      </c>
      <c r="F153" s="12" t="s">
        <v>100</v>
      </c>
      <c r="G153" s="13" t="s">
        <v>29</v>
      </c>
      <c r="H153" s="14"/>
      <c r="I153" s="15">
        <v>273.0</v>
      </c>
      <c r="J153" s="14"/>
      <c r="K153" s="15">
        <v>273.0</v>
      </c>
      <c r="L153" s="14"/>
      <c r="M153" s="14"/>
      <c r="N153" s="14"/>
      <c r="O153" s="16"/>
      <c r="P153" s="3">
        <f t="shared" si="1"/>
        <v>273</v>
      </c>
      <c r="Q153" s="56"/>
      <c r="R153" s="18">
        <v>15.0</v>
      </c>
      <c r="S153" s="18" t="s">
        <v>31</v>
      </c>
      <c r="T153" s="22" t="s">
        <v>373</v>
      </c>
      <c r="U153" s="99" t="s">
        <v>1421</v>
      </c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</row>
    <row r="154">
      <c r="A154" s="8" t="s">
        <v>1906</v>
      </c>
      <c r="B154" s="9">
        <v>44263.0</v>
      </c>
      <c r="C154" s="56"/>
      <c r="D154" s="68" t="s">
        <v>27</v>
      </c>
      <c r="E154" s="69" t="s">
        <v>374</v>
      </c>
      <c r="F154" s="12" t="s">
        <v>27</v>
      </c>
      <c r="G154" s="13" t="s">
        <v>29</v>
      </c>
      <c r="H154" s="14"/>
      <c r="I154" s="15">
        <v>273.0</v>
      </c>
      <c r="J154" s="14"/>
      <c r="K154" s="15">
        <v>273.0</v>
      </c>
      <c r="L154" s="14"/>
      <c r="M154" s="14"/>
      <c r="N154" s="14"/>
      <c r="O154" s="16"/>
      <c r="P154" s="3">
        <f t="shared" si="1"/>
        <v>273</v>
      </c>
      <c r="Q154" s="56"/>
      <c r="R154" s="18" t="s">
        <v>30</v>
      </c>
      <c r="S154" s="18" t="s">
        <v>31</v>
      </c>
      <c r="T154" s="22" t="s">
        <v>375</v>
      </c>
      <c r="U154" s="56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</row>
    <row r="155">
      <c r="A155" s="8" t="s">
        <v>1906</v>
      </c>
      <c r="B155" s="9">
        <v>44263.0</v>
      </c>
      <c r="C155" s="56"/>
      <c r="D155" s="68" t="s">
        <v>27</v>
      </c>
      <c r="E155" s="69" t="s">
        <v>376</v>
      </c>
      <c r="F155" s="12" t="s">
        <v>27</v>
      </c>
      <c r="G155" s="13" t="s">
        <v>39</v>
      </c>
      <c r="H155" s="14"/>
      <c r="I155" s="15">
        <v>410.0</v>
      </c>
      <c r="J155" s="14"/>
      <c r="K155" s="15">
        <v>410.0</v>
      </c>
      <c r="L155" s="14"/>
      <c r="M155" s="14"/>
      <c r="N155" s="14"/>
      <c r="O155" s="16"/>
      <c r="P155" s="3">
        <f t="shared" si="1"/>
        <v>410</v>
      </c>
      <c r="Q155" s="56"/>
      <c r="R155" s="18" t="s">
        <v>30</v>
      </c>
      <c r="S155" s="18" t="s">
        <v>31</v>
      </c>
      <c r="T155" s="22" t="s">
        <v>377</v>
      </c>
      <c r="U155" s="56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</row>
    <row r="156">
      <c r="A156" s="8" t="s">
        <v>1906</v>
      </c>
      <c r="B156" s="9">
        <v>44264.0</v>
      </c>
      <c r="C156" s="56"/>
      <c r="D156" s="68" t="s">
        <v>20</v>
      </c>
      <c r="E156" s="69" t="s">
        <v>378</v>
      </c>
      <c r="F156" s="12" t="s">
        <v>100</v>
      </c>
      <c r="G156" s="13" t="s">
        <v>29</v>
      </c>
      <c r="H156" s="14"/>
      <c r="I156" s="15">
        <v>273.0</v>
      </c>
      <c r="J156" s="14"/>
      <c r="K156" s="15">
        <v>273.0</v>
      </c>
      <c r="L156" s="14"/>
      <c r="M156" s="14"/>
      <c r="N156" s="14"/>
      <c r="O156" s="16"/>
      <c r="P156" s="3">
        <f t="shared" si="1"/>
        <v>273</v>
      </c>
      <c r="Q156" s="56"/>
      <c r="R156" s="18" t="s">
        <v>379</v>
      </c>
      <c r="S156" s="18" t="s">
        <v>31</v>
      </c>
      <c r="T156" s="22" t="s">
        <v>380</v>
      </c>
      <c r="U156" s="99" t="s">
        <v>1422</v>
      </c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</row>
    <row r="157">
      <c r="A157" s="8" t="s">
        <v>1906</v>
      </c>
      <c r="B157" s="9">
        <v>44264.0</v>
      </c>
      <c r="C157" s="56"/>
      <c r="D157" s="68" t="s">
        <v>20</v>
      </c>
      <c r="E157" s="69" t="s">
        <v>381</v>
      </c>
      <c r="F157" s="12" t="s">
        <v>367</v>
      </c>
      <c r="G157" s="13" t="s">
        <v>39</v>
      </c>
      <c r="H157" s="14"/>
      <c r="I157" s="15">
        <v>420.66999999999996</v>
      </c>
      <c r="J157" s="14"/>
      <c r="K157" s="15">
        <v>420.66999999999996</v>
      </c>
      <c r="L157" s="14"/>
      <c r="M157" s="14"/>
      <c r="N157" s="15">
        <f>266.67*2</f>
        <v>533.34</v>
      </c>
      <c r="O157" s="16"/>
      <c r="P157" s="3">
        <f t="shared" si="1"/>
        <v>954.01</v>
      </c>
      <c r="Q157" s="56"/>
      <c r="R157" s="18" t="s">
        <v>24</v>
      </c>
      <c r="S157" s="18" t="s">
        <v>25</v>
      </c>
      <c r="T157" s="19" t="s">
        <v>382</v>
      </c>
      <c r="U157" s="45" t="s">
        <v>1423</v>
      </c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</row>
    <row r="158">
      <c r="A158" s="8" t="s">
        <v>1906</v>
      </c>
      <c r="B158" s="9">
        <v>44265.0</v>
      </c>
      <c r="C158" s="56"/>
      <c r="D158" s="68" t="s">
        <v>20</v>
      </c>
      <c r="E158" s="69" t="s">
        <v>383</v>
      </c>
      <c r="F158" s="12" t="s">
        <v>100</v>
      </c>
      <c r="G158" s="13" t="s">
        <v>29</v>
      </c>
      <c r="H158" s="14"/>
      <c r="I158" s="15">
        <v>273.0</v>
      </c>
      <c r="J158" s="14"/>
      <c r="K158" s="15">
        <v>273.0</v>
      </c>
      <c r="L158" s="14"/>
      <c r="M158" s="14"/>
      <c r="N158" s="14"/>
      <c r="O158" s="16"/>
      <c r="P158" s="3">
        <f t="shared" si="1"/>
        <v>273</v>
      </c>
      <c r="Q158" s="56"/>
      <c r="R158" s="18" t="s">
        <v>384</v>
      </c>
      <c r="S158" s="18" t="s">
        <v>31</v>
      </c>
      <c r="T158" s="22" t="s">
        <v>385</v>
      </c>
      <c r="U158" s="99" t="s">
        <v>1424</v>
      </c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</row>
    <row r="159">
      <c r="A159" s="8" t="s">
        <v>1906</v>
      </c>
      <c r="B159" s="9">
        <v>44265.0</v>
      </c>
      <c r="C159" s="56"/>
      <c r="D159" s="68" t="s">
        <v>27</v>
      </c>
      <c r="E159" s="69" t="s">
        <v>386</v>
      </c>
      <c r="F159" s="12" t="s">
        <v>27</v>
      </c>
      <c r="G159" s="13" t="s">
        <v>39</v>
      </c>
      <c r="H159" s="14"/>
      <c r="I159" s="15">
        <v>410.0</v>
      </c>
      <c r="J159" s="14"/>
      <c r="K159" s="15">
        <v>410.0</v>
      </c>
      <c r="L159" s="14"/>
      <c r="M159" s="14"/>
      <c r="N159" s="14"/>
      <c r="O159" s="16"/>
      <c r="P159" s="3">
        <f t="shared" si="1"/>
        <v>410</v>
      </c>
      <c r="Q159" s="56"/>
      <c r="R159" s="18" t="s">
        <v>30</v>
      </c>
      <c r="S159" s="18" t="s">
        <v>31</v>
      </c>
      <c r="T159" s="22" t="s">
        <v>387</v>
      </c>
      <c r="U159" s="56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</row>
    <row r="160">
      <c r="A160" s="8" t="s">
        <v>1906</v>
      </c>
      <c r="B160" s="9">
        <v>44266.0</v>
      </c>
      <c r="C160" s="56"/>
      <c r="D160" s="68" t="s">
        <v>20</v>
      </c>
      <c r="E160" s="69" t="s">
        <v>388</v>
      </c>
      <c r="F160" s="12" t="s">
        <v>367</v>
      </c>
      <c r="G160" s="13" t="s">
        <v>23</v>
      </c>
      <c r="H160" s="14"/>
      <c r="I160" s="15">
        <v>1646.0</v>
      </c>
      <c r="J160" s="14"/>
      <c r="K160" s="15">
        <v>1646.0</v>
      </c>
      <c r="L160" s="14"/>
      <c r="M160" s="14"/>
      <c r="N160" s="15">
        <v>500.0</v>
      </c>
      <c r="O160" s="16"/>
      <c r="P160" s="3">
        <f t="shared" si="1"/>
        <v>2146</v>
      </c>
      <c r="Q160" s="56"/>
      <c r="R160" s="18" t="s">
        <v>30</v>
      </c>
      <c r="S160" s="18" t="s">
        <v>25</v>
      </c>
      <c r="T160" s="19" t="s">
        <v>389</v>
      </c>
      <c r="U160" s="45" t="s">
        <v>1425</v>
      </c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</row>
    <row r="161">
      <c r="A161" s="8" t="s">
        <v>1906</v>
      </c>
      <c r="B161" s="9">
        <v>44266.0</v>
      </c>
      <c r="C161" s="56"/>
      <c r="D161" s="68" t="s">
        <v>27</v>
      </c>
      <c r="E161" s="69" t="s">
        <v>390</v>
      </c>
      <c r="F161" s="12" t="s">
        <v>27</v>
      </c>
      <c r="G161" s="13" t="s">
        <v>23</v>
      </c>
      <c r="H161" s="14"/>
      <c r="I161" s="15">
        <v>1138.0</v>
      </c>
      <c r="J161" s="14"/>
      <c r="K161" s="15">
        <v>1138.0</v>
      </c>
      <c r="L161" s="14"/>
      <c r="M161" s="14"/>
      <c r="N161" s="14"/>
      <c r="O161" s="16"/>
      <c r="P161" s="3">
        <f t="shared" si="1"/>
        <v>1138</v>
      </c>
      <c r="Q161" s="56"/>
      <c r="R161" s="18" t="s">
        <v>30</v>
      </c>
      <c r="S161" s="18" t="s">
        <v>31</v>
      </c>
      <c r="T161" s="22" t="s">
        <v>391</v>
      </c>
      <c r="U161" s="99" t="s">
        <v>1426</v>
      </c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</row>
    <row r="162">
      <c r="A162" s="8" t="s">
        <v>1906</v>
      </c>
      <c r="B162" s="9">
        <v>44266.0</v>
      </c>
      <c r="C162" s="56"/>
      <c r="D162" s="68" t="s">
        <v>27</v>
      </c>
      <c r="E162" s="69" t="s">
        <v>393</v>
      </c>
      <c r="F162" s="12" t="s">
        <v>27</v>
      </c>
      <c r="G162" s="13" t="s">
        <v>39</v>
      </c>
      <c r="H162" s="14"/>
      <c r="I162" s="15">
        <v>410.0</v>
      </c>
      <c r="J162" s="14"/>
      <c r="K162" s="15">
        <v>410.0</v>
      </c>
      <c r="L162" s="14"/>
      <c r="M162" s="14"/>
      <c r="N162" s="14"/>
      <c r="O162" s="16"/>
      <c r="P162" s="3">
        <f t="shared" si="1"/>
        <v>410</v>
      </c>
      <c r="Q162" s="56"/>
      <c r="R162" s="18" t="s">
        <v>30</v>
      </c>
      <c r="S162" s="18" t="s">
        <v>31</v>
      </c>
      <c r="T162" s="22" t="s">
        <v>394</v>
      </c>
      <c r="U162" s="56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</row>
    <row r="163">
      <c r="A163" s="8" t="s">
        <v>1906</v>
      </c>
      <c r="B163" s="9">
        <v>44269.0</v>
      </c>
      <c r="C163" s="56"/>
      <c r="D163" s="68" t="s">
        <v>27</v>
      </c>
      <c r="E163" s="69" t="s">
        <v>395</v>
      </c>
      <c r="F163" s="12" t="s">
        <v>27</v>
      </c>
      <c r="G163" s="13" t="s">
        <v>29</v>
      </c>
      <c r="H163" s="14"/>
      <c r="I163" s="15">
        <v>273.0</v>
      </c>
      <c r="J163" s="14"/>
      <c r="K163" s="15">
        <v>273.0</v>
      </c>
      <c r="L163" s="14"/>
      <c r="M163" s="14"/>
      <c r="N163" s="14"/>
      <c r="O163" s="16"/>
      <c r="P163" s="3">
        <f t="shared" si="1"/>
        <v>273</v>
      </c>
      <c r="Q163" s="56"/>
      <c r="R163" s="18" t="s">
        <v>30</v>
      </c>
      <c r="S163" s="18" t="s">
        <v>31</v>
      </c>
      <c r="T163" s="22" t="s">
        <v>396</v>
      </c>
      <c r="U163" s="56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</row>
    <row r="164">
      <c r="A164" s="8" t="s">
        <v>1906</v>
      </c>
      <c r="B164" s="9">
        <v>44270.0</v>
      </c>
      <c r="C164" s="56"/>
      <c r="D164" s="68" t="s">
        <v>27</v>
      </c>
      <c r="E164" s="69" t="s">
        <v>397</v>
      </c>
      <c r="F164" s="12" t="s">
        <v>27</v>
      </c>
      <c r="G164" s="13" t="s">
        <v>39</v>
      </c>
      <c r="H164" s="14"/>
      <c r="I164" s="15">
        <v>410.0</v>
      </c>
      <c r="J164" s="14"/>
      <c r="K164" s="15">
        <v>410.0</v>
      </c>
      <c r="L164" s="14"/>
      <c r="M164" s="14"/>
      <c r="N164" s="14"/>
      <c r="O164" s="16"/>
      <c r="P164" s="3">
        <f t="shared" si="1"/>
        <v>410</v>
      </c>
      <c r="Q164" s="56"/>
      <c r="R164" s="18" t="s">
        <v>30</v>
      </c>
      <c r="S164" s="18" t="s">
        <v>31</v>
      </c>
      <c r="T164" s="22" t="s">
        <v>398</v>
      </c>
      <c r="U164" s="56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</row>
    <row r="165">
      <c r="A165" s="8" t="s">
        <v>1906</v>
      </c>
      <c r="B165" s="9">
        <v>44270.0</v>
      </c>
      <c r="C165" s="56"/>
      <c r="D165" s="68" t="s">
        <v>27</v>
      </c>
      <c r="E165" s="69" t="s">
        <v>399</v>
      </c>
      <c r="F165" s="12" t="s">
        <v>27</v>
      </c>
      <c r="G165" s="13" t="s">
        <v>29</v>
      </c>
      <c r="H165" s="14"/>
      <c r="I165" s="15">
        <v>273.0</v>
      </c>
      <c r="J165" s="14"/>
      <c r="K165" s="15">
        <v>273.0</v>
      </c>
      <c r="L165" s="14"/>
      <c r="M165" s="14"/>
      <c r="N165" s="14"/>
      <c r="O165" s="16"/>
      <c r="P165" s="3">
        <f t="shared" si="1"/>
        <v>273</v>
      </c>
      <c r="Q165" s="56"/>
      <c r="R165" s="18" t="s">
        <v>30</v>
      </c>
      <c r="S165" s="18" t="s">
        <v>31</v>
      </c>
      <c r="T165" s="22" t="s">
        <v>400</v>
      </c>
      <c r="U165" s="56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</row>
    <row r="166">
      <c r="A166" s="8" t="s">
        <v>1906</v>
      </c>
      <c r="B166" s="9">
        <v>44271.0</v>
      </c>
      <c r="C166" s="56"/>
      <c r="D166" s="68" t="s">
        <v>27</v>
      </c>
      <c r="E166" s="69" t="s">
        <v>401</v>
      </c>
      <c r="F166" s="12" t="s">
        <v>27</v>
      </c>
      <c r="G166" s="13" t="s">
        <v>29</v>
      </c>
      <c r="H166" s="14"/>
      <c r="I166" s="15">
        <v>273.0</v>
      </c>
      <c r="J166" s="14"/>
      <c r="K166" s="15">
        <v>273.0</v>
      </c>
      <c r="L166" s="14"/>
      <c r="M166" s="14"/>
      <c r="N166" s="14"/>
      <c r="O166" s="16"/>
      <c r="P166" s="3">
        <f t="shared" si="1"/>
        <v>273</v>
      </c>
      <c r="Q166" s="56"/>
      <c r="R166" s="18" t="s">
        <v>30</v>
      </c>
      <c r="S166" s="18" t="s">
        <v>31</v>
      </c>
      <c r="T166" s="22" t="s">
        <v>402</v>
      </c>
      <c r="U166" s="56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</row>
    <row r="167">
      <c r="A167" s="8" t="s">
        <v>1906</v>
      </c>
      <c r="B167" s="9">
        <v>44271.0</v>
      </c>
      <c r="C167" s="56"/>
      <c r="D167" s="68" t="s">
        <v>27</v>
      </c>
      <c r="E167" s="69" t="s">
        <v>403</v>
      </c>
      <c r="F167" s="12" t="s">
        <v>27</v>
      </c>
      <c r="G167" s="13" t="s">
        <v>39</v>
      </c>
      <c r="H167" s="14"/>
      <c r="I167" s="15">
        <v>423.33</v>
      </c>
      <c r="J167" s="14"/>
      <c r="K167" s="15">
        <v>423.33</v>
      </c>
      <c r="L167" s="14"/>
      <c r="M167" s="14"/>
      <c r="N167" s="14"/>
      <c r="O167" s="16"/>
      <c r="P167" s="3">
        <f t="shared" si="1"/>
        <v>423.33</v>
      </c>
      <c r="Q167" s="56"/>
      <c r="R167" s="18" t="s">
        <v>30</v>
      </c>
      <c r="S167" s="18" t="s">
        <v>31</v>
      </c>
      <c r="T167" s="22" t="s">
        <v>404</v>
      </c>
      <c r="U167" s="56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</row>
    <row r="168">
      <c r="A168" s="8" t="s">
        <v>1906</v>
      </c>
      <c r="B168" s="9">
        <v>44274.0</v>
      </c>
      <c r="C168" s="56"/>
      <c r="D168" s="68" t="s">
        <v>20</v>
      </c>
      <c r="E168" s="69" t="s">
        <v>405</v>
      </c>
      <c r="F168" s="12" t="s">
        <v>100</v>
      </c>
      <c r="G168" s="13" t="s">
        <v>39</v>
      </c>
      <c r="H168" s="14"/>
      <c r="I168" s="15">
        <v>410.0</v>
      </c>
      <c r="J168" s="14"/>
      <c r="K168" s="15">
        <v>410.0</v>
      </c>
      <c r="L168" s="14"/>
      <c r="M168" s="14"/>
      <c r="N168" s="14"/>
      <c r="O168" s="16"/>
      <c r="P168" s="3">
        <f t="shared" si="1"/>
        <v>410</v>
      </c>
      <c r="Q168" s="56"/>
      <c r="R168" s="18" t="s">
        <v>406</v>
      </c>
      <c r="S168" s="18" t="s">
        <v>31</v>
      </c>
      <c r="T168" s="22" t="s">
        <v>407</v>
      </c>
      <c r="U168" s="99" t="s">
        <v>1427</v>
      </c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</row>
    <row r="169">
      <c r="A169" s="8" t="s">
        <v>1906</v>
      </c>
      <c r="B169" s="9">
        <v>44279.0</v>
      </c>
      <c r="C169" s="56"/>
      <c r="D169" s="68" t="s">
        <v>27</v>
      </c>
      <c r="E169" s="69" t="s">
        <v>408</v>
      </c>
      <c r="F169" s="12" t="s">
        <v>27</v>
      </c>
      <c r="G169" s="13" t="s">
        <v>29</v>
      </c>
      <c r="H169" s="14"/>
      <c r="I169" s="15">
        <v>1081.67</v>
      </c>
      <c r="J169" s="14"/>
      <c r="K169" s="15">
        <v>1081.67</v>
      </c>
      <c r="L169" s="14"/>
      <c r="M169" s="14"/>
      <c r="N169" s="14"/>
      <c r="O169" s="16"/>
      <c r="P169" s="3">
        <f t="shared" si="1"/>
        <v>1081.67</v>
      </c>
      <c r="Q169" s="56"/>
      <c r="R169" s="18" t="s">
        <v>409</v>
      </c>
      <c r="S169" s="18" t="s">
        <v>31</v>
      </c>
      <c r="T169" s="22" t="s">
        <v>410</v>
      </c>
      <c r="U169" s="56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</row>
    <row r="170">
      <c r="A170" s="8" t="s">
        <v>1906</v>
      </c>
      <c r="B170" s="9">
        <v>44280.0</v>
      </c>
      <c r="C170" s="56"/>
      <c r="D170" s="68" t="s">
        <v>20</v>
      </c>
      <c r="E170" s="69" t="s">
        <v>411</v>
      </c>
      <c r="F170" s="12" t="s">
        <v>100</v>
      </c>
      <c r="G170" s="13" t="s">
        <v>29</v>
      </c>
      <c r="H170" s="14"/>
      <c r="I170" s="15">
        <v>273.0</v>
      </c>
      <c r="J170" s="14"/>
      <c r="K170" s="15">
        <v>273.0</v>
      </c>
      <c r="L170" s="14"/>
      <c r="M170" s="14"/>
      <c r="N170" s="14"/>
      <c r="O170" s="16"/>
      <c r="P170" s="3">
        <f t="shared" si="1"/>
        <v>273</v>
      </c>
      <c r="Q170" s="56"/>
      <c r="R170" s="18" t="s">
        <v>384</v>
      </c>
      <c r="S170" s="18" t="s">
        <v>31</v>
      </c>
      <c r="T170" s="22" t="s">
        <v>412</v>
      </c>
      <c r="U170" s="99" t="s">
        <v>1428</v>
      </c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</row>
    <row r="171">
      <c r="A171" s="8" t="s">
        <v>1906</v>
      </c>
      <c r="B171" s="9">
        <v>44287.0</v>
      </c>
      <c r="C171" s="56"/>
      <c r="D171" s="68" t="s">
        <v>20</v>
      </c>
      <c r="E171" s="69" t="s">
        <v>413</v>
      </c>
      <c r="F171" s="12" t="s">
        <v>100</v>
      </c>
      <c r="G171" s="13" t="s">
        <v>39</v>
      </c>
      <c r="H171" s="14"/>
      <c r="I171" s="15">
        <v>1498.4</v>
      </c>
      <c r="J171" s="14"/>
      <c r="K171" s="15">
        <v>1498.4</v>
      </c>
      <c r="L171" s="14"/>
      <c r="M171" s="14"/>
      <c r="N171" s="14"/>
      <c r="O171" s="16"/>
      <c r="P171" s="3">
        <f t="shared" si="1"/>
        <v>1498.4</v>
      </c>
      <c r="Q171" s="56"/>
      <c r="R171" s="18" t="s">
        <v>101</v>
      </c>
      <c r="S171" s="18" t="s">
        <v>31</v>
      </c>
      <c r="T171" s="22" t="s">
        <v>414</v>
      </c>
      <c r="U171" s="99" t="s">
        <v>1429</v>
      </c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</row>
    <row r="172">
      <c r="A172" s="8" t="s">
        <v>1906</v>
      </c>
      <c r="B172" s="9">
        <v>44287.0</v>
      </c>
      <c r="C172" s="56"/>
      <c r="D172" s="68" t="s">
        <v>20</v>
      </c>
      <c r="E172" s="69" t="s">
        <v>415</v>
      </c>
      <c r="F172" s="12" t="s">
        <v>367</v>
      </c>
      <c r="G172" s="13" t="s">
        <v>39</v>
      </c>
      <c r="H172" s="14"/>
      <c r="I172" s="15">
        <v>410.0</v>
      </c>
      <c r="J172" s="14"/>
      <c r="K172" s="15">
        <v>410.0</v>
      </c>
      <c r="L172" s="14"/>
      <c r="M172" s="14"/>
      <c r="N172" s="14"/>
      <c r="O172" s="16"/>
      <c r="P172" s="3">
        <f t="shared" si="1"/>
        <v>410</v>
      </c>
      <c r="Q172" s="56"/>
      <c r="R172" s="18" t="s">
        <v>30</v>
      </c>
      <c r="S172" s="18" t="s">
        <v>25</v>
      </c>
      <c r="T172" s="19" t="s">
        <v>416</v>
      </c>
      <c r="U172" s="45" t="s">
        <v>1430</v>
      </c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</row>
    <row r="173">
      <c r="A173" s="8" t="s">
        <v>1906</v>
      </c>
      <c r="B173" s="9">
        <v>44287.0</v>
      </c>
      <c r="C173" s="56"/>
      <c r="D173" s="68" t="s">
        <v>20</v>
      </c>
      <c r="E173" s="69" t="s">
        <v>417</v>
      </c>
      <c r="F173" s="12" t="s">
        <v>367</v>
      </c>
      <c r="G173" s="13" t="s">
        <v>39</v>
      </c>
      <c r="H173" s="14"/>
      <c r="I173" s="15">
        <v>410.0</v>
      </c>
      <c r="J173" s="14"/>
      <c r="K173" s="15">
        <v>410.0</v>
      </c>
      <c r="L173" s="14"/>
      <c r="M173" s="15">
        <v>480.0</v>
      </c>
      <c r="N173" s="14"/>
      <c r="O173" s="16"/>
      <c r="P173" s="3">
        <f t="shared" si="1"/>
        <v>890</v>
      </c>
      <c r="Q173" s="56"/>
      <c r="R173" s="18" t="s">
        <v>30</v>
      </c>
      <c r="S173" s="18" t="s">
        <v>25</v>
      </c>
      <c r="T173" s="19" t="s">
        <v>418</v>
      </c>
      <c r="U173" s="45" t="s">
        <v>1431</v>
      </c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</row>
    <row r="174">
      <c r="A174" s="8" t="s">
        <v>1906</v>
      </c>
      <c r="B174" s="9">
        <v>44287.0</v>
      </c>
      <c r="C174" s="56"/>
      <c r="D174" s="68" t="s">
        <v>20</v>
      </c>
      <c r="E174" s="69" t="s">
        <v>419</v>
      </c>
      <c r="F174" s="12" t="s">
        <v>420</v>
      </c>
      <c r="G174" s="13" t="s">
        <v>39</v>
      </c>
      <c r="H174" s="14"/>
      <c r="I174" s="15">
        <v>273.0</v>
      </c>
      <c r="J174" s="14"/>
      <c r="K174" s="15">
        <v>273.0</v>
      </c>
      <c r="L174" s="14"/>
      <c r="M174" s="14"/>
      <c r="N174" s="14"/>
      <c r="O174" s="16"/>
      <c r="P174" s="3">
        <f t="shared" si="1"/>
        <v>273</v>
      </c>
      <c r="Q174" s="56"/>
      <c r="R174" s="18" t="s">
        <v>125</v>
      </c>
      <c r="S174" s="18" t="s">
        <v>31</v>
      </c>
      <c r="T174" s="22" t="s">
        <v>421</v>
      </c>
      <c r="U174" s="99" t="s">
        <v>1432</v>
      </c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</row>
    <row r="175">
      <c r="A175" s="8" t="s">
        <v>1906</v>
      </c>
      <c r="B175" s="9">
        <v>44287.0</v>
      </c>
      <c r="C175" s="56"/>
      <c r="D175" s="68" t="s">
        <v>27</v>
      </c>
      <c r="E175" s="69" t="s">
        <v>422</v>
      </c>
      <c r="F175" s="12" t="s">
        <v>367</v>
      </c>
      <c r="G175" s="13" t="s">
        <v>29</v>
      </c>
      <c r="H175" s="14"/>
      <c r="I175" s="15">
        <v>273.0</v>
      </c>
      <c r="J175" s="14"/>
      <c r="K175" s="15">
        <v>273.0</v>
      </c>
      <c r="L175" s="14"/>
      <c r="M175" s="14"/>
      <c r="N175" s="15">
        <v>205.0</v>
      </c>
      <c r="O175" s="16"/>
      <c r="P175" s="3">
        <f t="shared" si="1"/>
        <v>478</v>
      </c>
      <c r="Q175" s="56"/>
      <c r="R175" s="18" t="s">
        <v>125</v>
      </c>
      <c r="S175" s="18" t="s">
        <v>25</v>
      </c>
      <c r="T175" s="19" t="s">
        <v>423</v>
      </c>
      <c r="U175" s="45" t="s">
        <v>1433</v>
      </c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</row>
    <row r="176">
      <c r="A176" s="8" t="s">
        <v>1906</v>
      </c>
      <c r="B176" s="9">
        <v>44287.0</v>
      </c>
      <c r="C176" s="56"/>
      <c r="D176" s="68" t="s">
        <v>20</v>
      </c>
      <c r="E176" s="69" t="s">
        <v>424</v>
      </c>
      <c r="F176" s="12" t="s">
        <v>367</v>
      </c>
      <c r="G176" s="13" t="s">
        <v>39</v>
      </c>
      <c r="H176" s="14"/>
      <c r="I176" s="15">
        <v>547.0</v>
      </c>
      <c r="J176" s="14"/>
      <c r="K176" s="15">
        <v>547.0</v>
      </c>
      <c r="L176" s="14"/>
      <c r="M176" s="14"/>
      <c r="N176" s="14"/>
      <c r="O176" s="16"/>
      <c r="P176" s="3">
        <f t="shared" si="1"/>
        <v>547</v>
      </c>
      <c r="Q176" s="56"/>
      <c r="R176" s="18" t="s">
        <v>34</v>
      </c>
      <c r="S176" s="18" t="s">
        <v>25</v>
      </c>
      <c r="T176" s="19" t="s">
        <v>425</v>
      </c>
      <c r="U176" s="45" t="s">
        <v>1434</v>
      </c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</row>
    <row r="177">
      <c r="A177" s="8" t="s">
        <v>1906</v>
      </c>
      <c r="B177" s="29">
        <v>44287.0</v>
      </c>
      <c r="C177" s="56"/>
      <c r="D177" s="68" t="s">
        <v>27</v>
      </c>
      <c r="E177" s="69" t="s">
        <v>426</v>
      </c>
      <c r="F177" s="12" t="s">
        <v>27</v>
      </c>
      <c r="G177" s="13" t="s">
        <v>39</v>
      </c>
      <c r="H177" s="14"/>
      <c r="I177" s="15">
        <v>416.0</v>
      </c>
      <c r="J177" s="14"/>
      <c r="K177" s="15">
        <v>416.0</v>
      </c>
      <c r="L177" s="14"/>
      <c r="M177" s="14"/>
      <c r="N177" s="14"/>
      <c r="O177" s="16"/>
      <c r="P177" s="3">
        <f t="shared" si="1"/>
        <v>416</v>
      </c>
      <c r="Q177" s="56"/>
      <c r="R177" s="18" t="s">
        <v>30</v>
      </c>
      <c r="S177" s="18" t="s">
        <v>31</v>
      </c>
      <c r="T177" s="22" t="s">
        <v>427</v>
      </c>
      <c r="U177" s="56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</row>
    <row r="178">
      <c r="A178" s="8" t="s">
        <v>1906</v>
      </c>
      <c r="B178" s="29">
        <v>44287.0</v>
      </c>
      <c r="C178" s="56"/>
      <c r="D178" s="68" t="s">
        <v>27</v>
      </c>
      <c r="E178" s="69" t="s">
        <v>428</v>
      </c>
      <c r="F178" s="12" t="s">
        <v>27</v>
      </c>
      <c r="G178" s="13" t="s">
        <v>29</v>
      </c>
      <c r="H178" s="14"/>
      <c r="I178" s="15">
        <v>273.0</v>
      </c>
      <c r="J178" s="14"/>
      <c r="K178" s="15">
        <v>273.0</v>
      </c>
      <c r="L178" s="14"/>
      <c r="M178" s="14"/>
      <c r="N178" s="14"/>
      <c r="O178" s="16"/>
      <c r="P178" s="3">
        <f t="shared" si="1"/>
        <v>273</v>
      </c>
      <c r="Q178" s="56"/>
      <c r="R178" s="18" t="s">
        <v>30</v>
      </c>
      <c r="S178" s="18" t="s">
        <v>31</v>
      </c>
      <c r="T178" s="22" t="s">
        <v>429</v>
      </c>
      <c r="U178" s="56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</row>
    <row r="179">
      <c r="A179" s="8" t="s">
        <v>1906</v>
      </c>
      <c r="B179" s="9">
        <v>44317.0</v>
      </c>
      <c r="C179" s="74" t="s">
        <v>1930</v>
      </c>
      <c r="D179" s="68" t="s">
        <v>67</v>
      </c>
      <c r="E179" s="69" t="s">
        <v>432</v>
      </c>
      <c r="F179" s="12" t="s">
        <v>367</v>
      </c>
      <c r="G179" s="31" t="s">
        <v>433</v>
      </c>
      <c r="H179" s="14"/>
      <c r="I179" s="15">
        <v>1078.33</v>
      </c>
      <c r="J179" s="14"/>
      <c r="K179" s="15">
        <v>1078.33</v>
      </c>
      <c r="L179" s="14"/>
      <c r="M179" s="14"/>
      <c r="N179" s="14"/>
      <c r="O179" s="16"/>
      <c r="P179" s="3">
        <f t="shared" si="1"/>
        <v>1078.33</v>
      </c>
      <c r="Q179" s="56"/>
      <c r="R179" s="18" t="s">
        <v>61</v>
      </c>
      <c r="S179" s="18" t="s">
        <v>93</v>
      </c>
      <c r="T179" s="19" t="s">
        <v>435</v>
      </c>
      <c r="U179" s="45" t="s">
        <v>1435</v>
      </c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</row>
    <row r="180">
      <c r="A180" s="8" t="s">
        <v>1906</v>
      </c>
      <c r="B180" s="9">
        <v>44348.0</v>
      </c>
      <c r="C180" s="74" t="s">
        <v>1930</v>
      </c>
      <c r="D180" s="68" t="s">
        <v>20</v>
      </c>
      <c r="E180" s="69" t="s">
        <v>436</v>
      </c>
      <c r="F180" s="12" t="s">
        <v>100</v>
      </c>
      <c r="G180" s="13" t="s">
        <v>39</v>
      </c>
      <c r="H180" s="14"/>
      <c r="I180" s="15">
        <v>368.0</v>
      </c>
      <c r="J180" s="14"/>
      <c r="K180" s="15">
        <v>392.0</v>
      </c>
      <c r="L180" s="14"/>
      <c r="M180" s="14"/>
      <c r="N180" s="14"/>
      <c r="O180" s="16"/>
      <c r="P180" s="3">
        <f t="shared" si="1"/>
        <v>392</v>
      </c>
      <c r="Q180" s="56"/>
      <c r="R180" s="18" t="s">
        <v>437</v>
      </c>
      <c r="S180" s="18" t="s">
        <v>438</v>
      </c>
      <c r="T180" s="22" t="s">
        <v>439</v>
      </c>
      <c r="U180" s="99" t="s">
        <v>1436</v>
      </c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</row>
    <row r="181">
      <c r="A181" s="8" t="s">
        <v>1906</v>
      </c>
      <c r="B181" s="9">
        <v>44348.0</v>
      </c>
      <c r="C181" s="74" t="s">
        <v>1930</v>
      </c>
      <c r="D181" s="68" t="s">
        <v>67</v>
      </c>
      <c r="E181" s="69" t="s">
        <v>440</v>
      </c>
      <c r="F181" s="12" t="s">
        <v>100</v>
      </c>
      <c r="G181" s="13" t="s">
        <v>29</v>
      </c>
      <c r="H181" s="14"/>
      <c r="I181" s="15">
        <v>261.0</v>
      </c>
      <c r="J181" s="14"/>
      <c r="K181" s="15">
        <v>278.0</v>
      </c>
      <c r="L181" s="14"/>
      <c r="M181" s="14"/>
      <c r="N181" s="14"/>
      <c r="O181" s="16"/>
      <c r="P181" s="3">
        <f t="shared" si="1"/>
        <v>278</v>
      </c>
      <c r="Q181" s="56"/>
      <c r="R181" s="18" t="s">
        <v>438</v>
      </c>
      <c r="S181" s="18" t="s">
        <v>438</v>
      </c>
      <c r="T181" s="22" t="s">
        <v>441</v>
      </c>
      <c r="U181" s="99" t="s">
        <v>1437</v>
      </c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</row>
    <row r="182">
      <c r="A182" s="8" t="s">
        <v>1906</v>
      </c>
      <c r="B182" s="9">
        <v>44349.0</v>
      </c>
      <c r="C182" s="74" t="s">
        <v>1930</v>
      </c>
      <c r="D182" s="68" t="s">
        <v>20</v>
      </c>
      <c r="E182" s="69" t="s">
        <v>442</v>
      </c>
      <c r="F182" s="12" t="s">
        <v>100</v>
      </c>
      <c r="G182" s="13" t="s">
        <v>29</v>
      </c>
      <c r="H182" s="14"/>
      <c r="I182" s="15">
        <v>277.0</v>
      </c>
      <c r="J182" s="14"/>
      <c r="K182" s="15">
        <v>295.0</v>
      </c>
      <c r="L182" s="14"/>
      <c r="M182" s="14"/>
      <c r="N182" s="14"/>
      <c r="O182" s="16"/>
      <c r="P182" s="3">
        <f t="shared" si="1"/>
        <v>295</v>
      </c>
      <c r="Q182" s="56"/>
      <c r="R182" s="18" t="s">
        <v>443</v>
      </c>
      <c r="S182" s="18" t="s">
        <v>438</v>
      </c>
      <c r="T182" s="22" t="s">
        <v>444</v>
      </c>
      <c r="U182" s="99" t="s">
        <v>1438</v>
      </c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</row>
    <row r="183">
      <c r="A183" s="8" t="s">
        <v>1906</v>
      </c>
      <c r="B183" s="9">
        <v>44351.0</v>
      </c>
      <c r="C183" s="74" t="s">
        <v>1930</v>
      </c>
      <c r="D183" s="68" t="s">
        <v>20</v>
      </c>
      <c r="E183" s="69" t="s">
        <v>445</v>
      </c>
      <c r="F183" s="12" t="s">
        <v>367</v>
      </c>
      <c r="G183" s="13" t="s">
        <v>39</v>
      </c>
      <c r="H183" s="14"/>
      <c r="I183" s="15">
        <v>1400.0</v>
      </c>
      <c r="J183" s="14"/>
      <c r="K183" s="15">
        <v>1492.0</v>
      </c>
      <c r="L183" s="14"/>
      <c r="M183" s="14"/>
      <c r="N183" s="15">
        <f>1077+359</f>
        <v>1436</v>
      </c>
      <c r="O183" s="16"/>
      <c r="P183" s="3">
        <f t="shared" si="1"/>
        <v>2928</v>
      </c>
      <c r="Q183" s="56"/>
      <c r="R183" s="18" t="s">
        <v>446</v>
      </c>
      <c r="S183" s="18" t="s">
        <v>101</v>
      </c>
      <c r="T183" s="19" t="s">
        <v>447</v>
      </c>
      <c r="U183" s="45" t="s">
        <v>1439</v>
      </c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</row>
    <row r="184">
      <c r="A184" s="8" t="s">
        <v>1906</v>
      </c>
      <c r="B184" s="9">
        <v>44354.0</v>
      </c>
      <c r="C184" s="74" t="s">
        <v>1930</v>
      </c>
      <c r="D184" s="68" t="s">
        <v>20</v>
      </c>
      <c r="E184" s="69" t="s">
        <v>448</v>
      </c>
      <c r="F184" s="12" t="s">
        <v>367</v>
      </c>
      <c r="G184" s="13" t="s">
        <v>23</v>
      </c>
      <c r="H184" s="14"/>
      <c r="I184" s="15">
        <v>924.0</v>
      </c>
      <c r="J184" s="14"/>
      <c r="K184" s="15">
        <v>924.0</v>
      </c>
      <c r="L184" s="14"/>
      <c r="M184" s="15">
        <v>600.0</v>
      </c>
      <c r="N184" s="14"/>
      <c r="O184" s="16"/>
      <c r="P184" s="3">
        <f t="shared" si="1"/>
        <v>1524</v>
      </c>
      <c r="Q184" s="56"/>
      <c r="R184" s="18">
        <v>15.0</v>
      </c>
      <c r="S184" s="18" t="s">
        <v>101</v>
      </c>
      <c r="T184" s="19" t="s">
        <v>449</v>
      </c>
      <c r="U184" s="45" t="s">
        <v>1440</v>
      </c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</row>
    <row r="185">
      <c r="A185" s="8" t="s">
        <v>1906</v>
      </c>
      <c r="B185" s="9">
        <v>44354.0</v>
      </c>
      <c r="C185" s="56"/>
      <c r="D185" s="68" t="s">
        <v>20</v>
      </c>
      <c r="E185" s="69" t="s">
        <v>1441</v>
      </c>
      <c r="F185" s="12" t="s">
        <v>367</v>
      </c>
      <c r="G185" s="31" t="s">
        <v>610</v>
      </c>
      <c r="H185" s="15">
        <v>410.0</v>
      </c>
      <c r="I185" s="14"/>
      <c r="J185" s="14"/>
      <c r="K185" s="14"/>
      <c r="L185" s="14"/>
      <c r="M185" s="14"/>
      <c r="N185" s="15">
        <v>410.0</v>
      </c>
      <c r="O185" s="16"/>
      <c r="P185" s="3">
        <f t="shared" si="1"/>
        <v>410</v>
      </c>
      <c r="Q185" s="56"/>
      <c r="R185" s="18">
        <v>15.0</v>
      </c>
      <c r="S185" s="18" t="s">
        <v>101</v>
      </c>
      <c r="T185" s="19">
        <v>4.2171037000122E13</v>
      </c>
      <c r="U185" s="45" t="s">
        <v>1443</v>
      </c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</row>
    <row r="186">
      <c r="A186" s="8" t="s">
        <v>1906</v>
      </c>
      <c r="B186" s="9">
        <v>44361.0</v>
      </c>
      <c r="C186" s="74" t="s">
        <v>1930</v>
      </c>
      <c r="D186" s="68" t="s">
        <v>20</v>
      </c>
      <c r="E186" s="69" t="s">
        <v>450</v>
      </c>
      <c r="F186" s="12" t="s">
        <v>100</v>
      </c>
      <c r="G186" s="13" t="s">
        <v>29</v>
      </c>
      <c r="H186" s="14"/>
      <c r="I186" s="15">
        <v>245.0</v>
      </c>
      <c r="J186" s="14"/>
      <c r="K186" s="15">
        <v>261.0</v>
      </c>
      <c r="L186" s="14"/>
      <c r="M186" s="14"/>
      <c r="N186" s="14"/>
      <c r="O186" s="16"/>
      <c r="P186" s="3">
        <f t="shared" si="1"/>
        <v>261</v>
      </c>
      <c r="Q186" s="56"/>
      <c r="R186" s="18">
        <v>11.0</v>
      </c>
      <c r="S186" s="18" t="s">
        <v>438</v>
      </c>
      <c r="T186" s="22" t="s">
        <v>451</v>
      </c>
      <c r="U186" s="99" t="s">
        <v>1444</v>
      </c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</row>
    <row r="187">
      <c r="A187" s="8" t="s">
        <v>1906</v>
      </c>
      <c r="B187" s="9">
        <v>44407.0</v>
      </c>
      <c r="C187" s="74" t="s">
        <v>1930</v>
      </c>
      <c r="D187" s="68" t="s">
        <v>20</v>
      </c>
      <c r="E187" s="69" t="s">
        <v>1445</v>
      </c>
      <c r="F187" s="12" t="s">
        <v>367</v>
      </c>
      <c r="G187" s="13" t="s">
        <v>457</v>
      </c>
      <c r="H187" s="14"/>
      <c r="I187" s="15">
        <v>313.0</v>
      </c>
      <c r="J187" s="14"/>
      <c r="K187" s="15">
        <v>313.0</v>
      </c>
      <c r="L187" s="14"/>
      <c r="M187" s="14"/>
      <c r="N187" s="14"/>
      <c r="O187" s="16"/>
      <c r="P187" s="3">
        <f t="shared" si="1"/>
        <v>313</v>
      </c>
      <c r="Q187" s="56"/>
      <c r="R187" s="18" t="s">
        <v>458</v>
      </c>
      <c r="S187" s="18" t="s">
        <v>454</v>
      </c>
      <c r="T187" s="19" t="s">
        <v>459</v>
      </c>
      <c r="U187" s="45" t="s">
        <v>1446</v>
      </c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</row>
    <row r="188">
      <c r="A188" s="8" t="s">
        <v>1906</v>
      </c>
      <c r="B188" s="9">
        <v>44414.0</v>
      </c>
      <c r="C188" s="89"/>
      <c r="D188" s="68" t="s">
        <v>27</v>
      </c>
      <c r="E188" s="69" t="s">
        <v>460</v>
      </c>
      <c r="F188" s="12" t="s">
        <v>27</v>
      </c>
      <c r="G188" s="13" t="s">
        <v>23</v>
      </c>
      <c r="H188" s="14"/>
      <c r="I188" s="15">
        <v>986.0</v>
      </c>
      <c r="J188" s="14"/>
      <c r="K188" s="15">
        <v>986.0</v>
      </c>
      <c r="L188" s="14"/>
      <c r="M188" s="14"/>
      <c r="N188" s="14"/>
      <c r="O188" s="23">
        <v>93.0</v>
      </c>
      <c r="P188" s="3">
        <f t="shared" si="1"/>
        <v>893</v>
      </c>
      <c r="Q188" s="57" t="s">
        <v>346</v>
      </c>
      <c r="R188" s="18" t="s">
        <v>30</v>
      </c>
      <c r="S188" s="18" t="s">
        <v>461</v>
      </c>
      <c r="T188" s="22" t="s">
        <v>462</v>
      </c>
      <c r="U188" s="56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</row>
    <row r="189">
      <c r="A189" s="8" t="s">
        <v>1906</v>
      </c>
      <c r="B189" s="9">
        <v>44414.0</v>
      </c>
      <c r="C189" s="89"/>
      <c r="D189" s="68" t="s">
        <v>27</v>
      </c>
      <c r="E189" s="69" t="s">
        <v>463</v>
      </c>
      <c r="F189" s="12" t="s">
        <v>27</v>
      </c>
      <c r="G189" s="13" t="s">
        <v>23</v>
      </c>
      <c r="H189" s="14"/>
      <c r="I189" s="15">
        <v>986.0</v>
      </c>
      <c r="J189" s="14"/>
      <c r="K189" s="15">
        <v>986.0</v>
      </c>
      <c r="L189" s="14"/>
      <c r="M189" s="14"/>
      <c r="N189" s="14"/>
      <c r="O189" s="23">
        <v>93.0</v>
      </c>
      <c r="P189" s="3">
        <f t="shared" si="1"/>
        <v>893</v>
      </c>
      <c r="Q189" s="57" t="s">
        <v>346</v>
      </c>
      <c r="R189" s="18" t="s">
        <v>30</v>
      </c>
      <c r="S189" s="18" t="s">
        <v>461</v>
      </c>
      <c r="T189" s="22" t="s">
        <v>464</v>
      </c>
      <c r="U189" s="56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</row>
    <row r="190">
      <c r="A190" s="8" t="s">
        <v>1906</v>
      </c>
      <c r="B190" s="9">
        <v>44424.0</v>
      </c>
      <c r="C190" s="89"/>
      <c r="D190" s="68" t="s">
        <v>20</v>
      </c>
      <c r="E190" s="69" t="s">
        <v>469</v>
      </c>
      <c r="F190" s="12" t="s">
        <v>100</v>
      </c>
      <c r="G190" s="13" t="s">
        <v>457</v>
      </c>
      <c r="H190" s="14"/>
      <c r="I190" s="15">
        <v>468.0</v>
      </c>
      <c r="J190" s="14"/>
      <c r="K190" s="15">
        <v>468.0</v>
      </c>
      <c r="L190" s="14"/>
      <c r="M190" s="14"/>
      <c r="N190" s="14"/>
      <c r="O190" s="16"/>
      <c r="P190" s="3">
        <f t="shared" si="1"/>
        <v>468</v>
      </c>
      <c r="Q190" s="56"/>
      <c r="R190" s="18">
        <v>15.0</v>
      </c>
      <c r="S190" s="18" t="s">
        <v>461</v>
      </c>
      <c r="T190" s="22" t="s">
        <v>470</v>
      </c>
      <c r="U190" s="99" t="s">
        <v>1447</v>
      </c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</row>
    <row r="191">
      <c r="A191" s="8" t="s">
        <v>1906</v>
      </c>
      <c r="B191" s="9">
        <v>44425.0</v>
      </c>
      <c r="C191" s="89"/>
      <c r="D191" s="68" t="s">
        <v>20</v>
      </c>
      <c r="E191" s="69" t="s">
        <v>471</v>
      </c>
      <c r="F191" s="12" t="s">
        <v>100</v>
      </c>
      <c r="G191" s="13" t="s">
        <v>457</v>
      </c>
      <c r="H191" s="14"/>
      <c r="I191" s="15">
        <v>256.0</v>
      </c>
      <c r="J191" s="14"/>
      <c r="K191" s="15">
        <v>256.0</v>
      </c>
      <c r="L191" s="14"/>
      <c r="M191" s="14"/>
      <c r="N191" s="14"/>
      <c r="O191" s="16"/>
      <c r="P191" s="3">
        <f t="shared" si="1"/>
        <v>256</v>
      </c>
      <c r="Q191" s="56"/>
      <c r="R191" s="18" t="s">
        <v>472</v>
      </c>
      <c r="S191" s="18" t="s">
        <v>461</v>
      </c>
      <c r="T191" s="22" t="s">
        <v>473</v>
      </c>
      <c r="U191" s="99" t="s">
        <v>1448</v>
      </c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</row>
    <row r="192">
      <c r="A192" s="8" t="s">
        <v>1906</v>
      </c>
      <c r="B192" s="9">
        <v>44426.0</v>
      </c>
      <c r="C192" s="89"/>
      <c r="D192" s="68" t="s">
        <v>27</v>
      </c>
      <c r="E192" s="69" t="s">
        <v>474</v>
      </c>
      <c r="F192" s="12" t="s">
        <v>27</v>
      </c>
      <c r="G192" s="13" t="s">
        <v>457</v>
      </c>
      <c r="H192" s="14"/>
      <c r="I192" s="15">
        <v>256.0</v>
      </c>
      <c r="J192" s="14"/>
      <c r="K192" s="15">
        <v>256.0</v>
      </c>
      <c r="L192" s="14"/>
      <c r="M192" s="14"/>
      <c r="N192" s="14"/>
      <c r="O192" s="16"/>
      <c r="P192" s="3">
        <f t="shared" si="1"/>
        <v>256</v>
      </c>
      <c r="Q192" s="56"/>
      <c r="R192" s="18" t="s">
        <v>30</v>
      </c>
      <c r="S192" s="18" t="s">
        <v>461</v>
      </c>
      <c r="T192" s="22" t="s">
        <v>475</v>
      </c>
      <c r="U192" s="99" t="s">
        <v>1449</v>
      </c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</row>
    <row r="193">
      <c r="A193" s="8" t="s">
        <v>1906</v>
      </c>
      <c r="B193" s="9">
        <v>44426.0</v>
      </c>
      <c r="C193" s="89"/>
      <c r="D193" s="68" t="s">
        <v>27</v>
      </c>
      <c r="E193" s="69" t="s">
        <v>474</v>
      </c>
      <c r="F193" s="12" t="s">
        <v>367</v>
      </c>
      <c r="G193" s="13" t="s">
        <v>392</v>
      </c>
      <c r="H193" s="14"/>
      <c r="I193" s="14"/>
      <c r="J193" s="14"/>
      <c r="K193" s="14"/>
      <c r="L193" s="14"/>
      <c r="M193" s="15">
        <v>520.0</v>
      </c>
      <c r="N193" s="14"/>
      <c r="O193" s="16"/>
      <c r="P193" s="3">
        <f t="shared" si="1"/>
        <v>520</v>
      </c>
      <c r="Q193" s="56"/>
      <c r="R193" s="18" t="s">
        <v>30</v>
      </c>
      <c r="S193" s="18" t="s">
        <v>476</v>
      </c>
      <c r="T193" s="19" t="s">
        <v>477</v>
      </c>
      <c r="U193" s="93" t="s">
        <v>1450</v>
      </c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</row>
    <row r="194">
      <c r="A194" s="8" t="s">
        <v>1906</v>
      </c>
      <c r="B194" s="9">
        <v>44426.0</v>
      </c>
      <c r="C194" s="89"/>
      <c r="D194" s="68" t="s">
        <v>27</v>
      </c>
      <c r="E194" s="69" t="s">
        <v>474</v>
      </c>
      <c r="F194" s="12" t="s">
        <v>27</v>
      </c>
      <c r="G194" s="13" t="s">
        <v>457</v>
      </c>
      <c r="H194" s="14"/>
      <c r="I194" s="15">
        <v>321.0</v>
      </c>
      <c r="J194" s="14"/>
      <c r="K194" s="15">
        <v>321.0</v>
      </c>
      <c r="L194" s="14"/>
      <c r="M194" s="14"/>
      <c r="N194" s="14"/>
      <c r="O194" s="16"/>
      <c r="P194" s="3">
        <f t="shared" si="1"/>
        <v>321</v>
      </c>
      <c r="Q194" s="56"/>
      <c r="R194" s="18" t="s">
        <v>30</v>
      </c>
      <c r="S194" s="18" t="s">
        <v>461</v>
      </c>
      <c r="T194" s="22" t="s">
        <v>475</v>
      </c>
      <c r="U194" s="56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</row>
    <row r="195">
      <c r="A195" s="8" t="s">
        <v>1906</v>
      </c>
      <c r="B195" s="9">
        <v>44427.0</v>
      </c>
      <c r="C195" s="89"/>
      <c r="D195" s="68" t="s">
        <v>27</v>
      </c>
      <c r="E195" s="69" t="s">
        <v>478</v>
      </c>
      <c r="F195" s="12" t="s">
        <v>100</v>
      </c>
      <c r="G195" s="13" t="s">
        <v>453</v>
      </c>
      <c r="H195" s="14"/>
      <c r="I195" s="15">
        <v>712.0</v>
      </c>
      <c r="J195" s="14"/>
      <c r="K195" s="15">
        <v>712.0</v>
      </c>
      <c r="L195" s="14"/>
      <c r="M195" s="14"/>
      <c r="N195" s="14"/>
      <c r="O195" s="16"/>
      <c r="P195" s="3">
        <f t="shared" si="1"/>
        <v>712</v>
      </c>
      <c r="Q195" s="56"/>
      <c r="R195" s="18" t="s">
        <v>479</v>
      </c>
      <c r="S195" s="18" t="s">
        <v>461</v>
      </c>
      <c r="T195" s="22" t="s">
        <v>480</v>
      </c>
      <c r="U195" s="99" t="s">
        <v>1451</v>
      </c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</row>
    <row r="196">
      <c r="A196" s="8" t="s">
        <v>1906</v>
      </c>
      <c r="B196" s="9">
        <v>44433.0</v>
      </c>
      <c r="C196" s="74" t="s">
        <v>1930</v>
      </c>
      <c r="D196" s="68" t="s">
        <v>20</v>
      </c>
      <c r="E196" s="69" t="s">
        <v>481</v>
      </c>
      <c r="F196" s="12" t="s">
        <v>367</v>
      </c>
      <c r="G196" s="13" t="s">
        <v>457</v>
      </c>
      <c r="H196" s="14"/>
      <c r="I196" s="15">
        <v>233.0</v>
      </c>
      <c r="J196" s="14"/>
      <c r="K196" s="15">
        <v>248.0</v>
      </c>
      <c r="L196" s="14"/>
      <c r="M196" s="14"/>
      <c r="N196" s="14"/>
      <c r="O196" s="16"/>
      <c r="P196" s="3">
        <f t="shared" si="1"/>
        <v>248</v>
      </c>
      <c r="Q196" s="56"/>
      <c r="R196" s="18" t="s">
        <v>482</v>
      </c>
      <c r="S196" s="18" t="s">
        <v>476</v>
      </c>
      <c r="T196" s="19" t="s">
        <v>483</v>
      </c>
      <c r="U196" s="45" t="s">
        <v>1452</v>
      </c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</row>
    <row r="197">
      <c r="A197" s="8" t="s">
        <v>1906</v>
      </c>
      <c r="B197" s="9">
        <v>44433.0</v>
      </c>
      <c r="C197" s="89"/>
      <c r="D197" s="68" t="s">
        <v>20</v>
      </c>
      <c r="E197" s="69" t="s">
        <v>484</v>
      </c>
      <c r="F197" s="12" t="s">
        <v>100</v>
      </c>
      <c r="G197" s="13" t="s">
        <v>457</v>
      </c>
      <c r="H197" s="14"/>
      <c r="I197" s="15">
        <v>323.0</v>
      </c>
      <c r="J197" s="14"/>
      <c r="K197" s="15">
        <v>323.0</v>
      </c>
      <c r="L197" s="14"/>
      <c r="M197" s="14"/>
      <c r="N197" s="14"/>
      <c r="O197" s="16"/>
      <c r="P197" s="3">
        <f t="shared" si="1"/>
        <v>323</v>
      </c>
      <c r="Q197" s="56"/>
      <c r="R197" s="18" t="s">
        <v>482</v>
      </c>
      <c r="S197" s="18" t="s">
        <v>461</v>
      </c>
      <c r="T197" s="22" t="s">
        <v>485</v>
      </c>
      <c r="U197" s="99" t="s">
        <v>1453</v>
      </c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</row>
    <row r="198">
      <c r="A198" s="8" t="s">
        <v>1906</v>
      </c>
      <c r="B198" s="9">
        <v>44433.0</v>
      </c>
      <c r="C198" s="89"/>
      <c r="D198" s="68" t="s">
        <v>27</v>
      </c>
      <c r="E198" s="69" t="s">
        <v>486</v>
      </c>
      <c r="F198" s="12" t="s">
        <v>27</v>
      </c>
      <c r="G198" s="13" t="s">
        <v>457</v>
      </c>
      <c r="H198" s="14"/>
      <c r="I198" s="15">
        <v>256.0</v>
      </c>
      <c r="J198" s="14"/>
      <c r="K198" s="15">
        <v>256.0</v>
      </c>
      <c r="L198" s="14"/>
      <c r="M198" s="14"/>
      <c r="N198" s="14"/>
      <c r="O198" s="16"/>
      <c r="P198" s="3">
        <f t="shared" si="1"/>
        <v>256</v>
      </c>
      <c r="Q198" s="56"/>
      <c r="R198" s="18" t="s">
        <v>30</v>
      </c>
      <c r="S198" s="18" t="s">
        <v>461</v>
      </c>
      <c r="T198" s="22" t="s">
        <v>487</v>
      </c>
      <c r="U198" s="56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</row>
    <row r="199">
      <c r="A199" s="8" t="s">
        <v>1906</v>
      </c>
      <c r="B199" s="9">
        <v>44436.0</v>
      </c>
      <c r="C199" s="74" t="s">
        <v>1930</v>
      </c>
      <c r="D199" s="68" t="s">
        <v>20</v>
      </c>
      <c r="E199" s="69" t="s">
        <v>488</v>
      </c>
      <c r="F199" s="12" t="s">
        <v>367</v>
      </c>
      <c r="G199" s="13" t="s">
        <v>39</v>
      </c>
      <c r="H199" s="14"/>
      <c r="I199" s="15">
        <v>971.3299999999999</v>
      </c>
      <c r="J199" s="14"/>
      <c r="K199" s="15">
        <v>1035.33</v>
      </c>
      <c r="L199" s="14"/>
      <c r="M199" s="14"/>
      <c r="N199" s="14"/>
      <c r="O199" s="16"/>
      <c r="P199" s="3">
        <f t="shared" si="1"/>
        <v>1035.33</v>
      </c>
      <c r="Q199" s="56"/>
      <c r="R199" s="18" t="s">
        <v>30</v>
      </c>
      <c r="S199" s="18" t="s">
        <v>476</v>
      </c>
      <c r="T199" s="19" t="s">
        <v>489</v>
      </c>
      <c r="U199" s="45" t="s">
        <v>1454</v>
      </c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</row>
    <row r="200">
      <c r="A200" s="8" t="s">
        <v>1906</v>
      </c>
      <c r="B200" s="9">
        <v>44438.0</v>
      </c>
      <c r="C200" s="74" t="s">
        <v>1930</v>
      </c>
      <c r="D200" s="68" t="s">
        <v>20</v>
      </c>
      <c r="E200" s="69" t="s">
        <v>490</v>
      </c>
      <c r="F200" s="12" t="s">
        <v>367</v>
      </c>
      <c r="G200" s="13" t="s">
        <v>457</v>
      </c>
      <c r="H200" s="14"/>
      <c r="I200" s="15">
        <v>1400.0</v>
      </c>
      <c r="J200" s="14"/>
      <c r="K200" s="15">
        <v>1492.0</v>
      </c>
      <c r="L200" s="14"/>
      <c r="M200" s="15">
        <v>900.0</v>
      </c>
      <c r="N200" s="14"/>
      <c r="O200" s="16"/>
      <c r="P200" s="3">
        <f t="shared" si="1"/>
        <v>2392</v>
      </c>
      <c r="Q200" s="56"/>
      <c r="R200" s="18" t="s">
        <v>482</v>
      </c>
      <c r="S200" s="18" t="s">
        <v>476</v>
      </c>
      <c r="T200" s="19" t="s">
        <v>491</v>
      </c>
      <c r="U200" s="45" t="s">
        <v>1455</v>
      </c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</row>
    <row r="201">
      <c r="A201" s="8" t="s">
        <v>1906</v>
      </c>
      <c r="B201" s="9">
        <v>44439.0</v>
      </c>
      <c r="C201" s="89"/>
      <c r="D201" s="68" t="s">
        <v>20</v>
      </c>
      <c r="E201" s="69" t="s">
        <v>492</v>
      </c>
      <c r="F201" s="12" t="s">
        <v>100</v>
      </c>
      <c r="G201" s="13" t="s">
        <v>453</v>
      </c>
      <c r="H201" s="14"/>
      <c r="I201" s="15">
        <v>385.0</v>
      </c>
      <c r="J201" s="14"/>
      <c r="K201" s="15">
        <v>385.0</v>
      </c>
      <c r="L201" s="14"/>
      <c r="M201" s="14"/>
      <c r="N201" s="14"/>
      <c r="O201" s="16"/>
      <c r="P201" s="3">
        <f t="shared" si="1"/>
        <v>385</v>
      </c>
      <c r="Q201" s="56"/>
      <c r="R201" s="18" t="s">
        <v>52</v>
      </c>
      <c r="S201" s="18" t="s">
        <v>461</v>
      </c>
      <c r="T201" s="22" t="s">
        <v>493</v>
      </c>
      <c r="U201" s="99" t="s">
        <v>1456</v>
      </c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</row>
    <row r="202">
      <c r="A202" s="8" t="s">
        <v>1906</v>
      </c>
      <c r="B202" s="9">
        <v>44439.0</v>
      </c>
      <c r="C202" s="74" t="s">
        <v>1930</v>
      </c>
      <c r="D202" s="68" t="s">
        <v>20</v>
      </c>
      <c r="E202" s="69" t="s">
        <v>494</v>
      </c>
      <c r="F202" s="12" t="s">
        <v>367</v>
      </c>
      <c r="G202" s="13" t="s">
        <v>453</v>
      </c>
      <c r="H202" s="14"/>
      <c r="I202" s="15">
        <v>385.0</v>
      </c>
      <c r="J202" s="14"/>
      <c r="K202" s="15">
        <v>410.0</v>
      </c>
      <c r="L202" s="14"/>
      <c r="M202" s="14"/>
      <c r="N202" s="14"/>
      <c r="O202" s="16"/>
      <c r="P202" s="3">
        <f t="shared" si="1"/>
        <v>410</v>
      </c>
      <c r="Q202" s="56"/>
      <c r="R202" s="18">
        <v>25.0</v>
      </c>
      <c r="S202" s="18" t="s">
        <v>476</v>
      </c>
      <c r="T202" s="19" t="s">
        <v>495</v>
      </c>
      <c r="U202" s="93" t="s">
        <v>1457</v>
      </c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</row>
    <row r="203">
      <c r="A203" s="8" t="s">
        <v>1906</v>
      </c>
      <c r="B203" s="9">
        <v>44456.0</v>
      </c>
      <c r="C203" s="74" t="s">
        <v>1930</v>
      </c>
      <c r="D203" s="68" t="s">
        <v>67</v>
      </c>
      <c r="E203" s="69" t="s">
        <v>498</v>
      </c>
      <c r="F203" s="12" t="s">
        <v>367</v>
      </c>
      <c r="G203" s="13" t="s">
        <v>29</v>
      </c>
      <c r="H203" s="14"/>
      <c r="I203" s="15">
        <v>245.0</v>
      </c>
      <c r="J203" s="14"/>
      <c r="K203" s="15">
        <v>277.0</v>
      </c>
      <c r="L203" s="14"/>
      <c r="M203" s="14"/>
      <c r="N203" s="14"/>
      <c r="O203" s="16"/>
      <c r="P203" s="3">
        <f t="shared" si="1"/>
        <v>277</v>
      </c>
      <c r="Q203" s="56"/>
      <c r="R203" s="18" t="s">
        <v>24</v>
      </c>
      <c r="S203" s="18" t="s">
        <v>476</v>
      </c>
      <c r="T203" s="19" t="s">
        <v>499</v>
      </c>
      <c r="U203" s="45" t="s">
        <v>1458</v>
      </c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</row>
    <row r="204">
      <c r="A204" s="8" t="s">
        <v>1906</v>
      </c>
      <c r="B204" s="9">
        <v>44459.0</v>
      </c>
      <c r="C204" s="74" t="s">
        <v>1930</v>
      </c>
      <c r="D204" s="68" t="s">
        <v>20</v>
      </c>
      <c r="E204" s="69" t="s">
        <v>500</v>
      </c>
      <c r="F204" s="12" t="s">
        <v>367</v>
      </c>
      <c r="G204" s="13" t="s">
        <v>39</v>
      </c>
      <c r="H204" s="14"/>
      <c r="I204" s="15">
        <v>231.33</v>
      </c>
      <c r="J204" s="14"/>
      <c r="K204" s="15">
        <v>261.33</v>
      </c>
      <c r="L204" s="14"/>
      <c r="M204" s="14"/>
      <c r="N204" s="14"/>
      <c r="O204" s="16"/>
      <c r="P204" s="3">
        <f t="shared" si="1"/>
        <v>261.33</v>
      </c>
      <c r="Q204" s="56"/>
      <c r="R204" s="18" t="s">
        <v>196</v>
      </c>
      <c r="S204" s="18" t="s">
        <v>476</v>
      </c>
      <c r="T204" s="19" t="s">
        <v>501</v>
      </c>
      <c r="U204" s="45" t="s">
        <v>1459</v>
      </c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</row>
    <row r="205">
      <c r="A205" s="8" t="s">
        <v>1906</v>
      </c>
      <c r="B205" s="9">
        <v>44463.0</v>
      </c>
      <c r="C205" s="74" t="s">
        <v>1930</v>
      </c>
      <c r="D205" s="68" t="s">
        <v>20</v>
      </c>
      <c r="E205" s="69" t="s">
        <v>502</v>
      </c>
      <c r="F205" s="12" t="s">
        <v>367</v>
      </c>
      <c r="G205" s="13" t="s">
        <v>29</v>
      </c>
      <c r="H205" s="14"/>
      <c r="I205" s="15">
        <v>245.0</v>
      </c>
      <c r="J205" s="14"/>
      <c r="K205" s="15">
        <v>277.0</v>
      </c>
      <c r="L205" s="14"/>
      <c r="M205" s="14"/>
      <c r="N205" s="14"/>
      <c r="O205" s="16"/>
      <c r="P205" s="3">
        <f t="shared" si="1"/>
        <v>277</v>
      </c>
      <c r="Q205" s="56"/>
      <c r="R205" s="18" t="s">
        <v>503</v>
      </c>
      <c r="S205" s="18" t="s">
        <v>476</v>
      </c>
      <c r="T205" s="19" t="s">
        <v>504</v>
      </c>
      <c r="U205" s="45" t="s">
        <v>1460</v>
      </c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</row>
    <row r="206">
      <c r="A206" s="8" t="s">
        <v>1906</v>
      </c>
      <c r="B206" s="9">
        <v>44487.0</v>
      </c>
      <c r="C206" s="74" t="s">
        <v>1930</v>
      </c>
      <c r="D206" s="68" t="s">
        <v>20</v>
      </c>
      <c r="E206" s="69" t="s">
        <v>507</v>
      </c>
      <c r="F206" s="12" t="s">
        <v>367</v>
      </c>
      <c r="G206" s="13" t="s">
        <v>29</v>
      </c>
      <c r="H206" s="14"/>
      <c r="I206" s="15">
        <v>708.0</v>
      </c>
      <c r="J206" s="14"/>
      <c r="K206" s="15">
        <v>708.0</v>
      </c>
      <c r="L206" s="14"/>
      <c r="M206" s="14"/>
      <c r="N206" s="14"/>
      <c r="O206" s="16"/>
      <c r="P206" s="3">
        <f t="shared" si="1"/>
        <v>708</v>
      </c>
      <c r="Q206" s="56"/>
      <c r="R206" s="18" t="s">
        <v>196</v>
      </c>
      <c r="S206" s="18" t="s">
        <v>446</v>
      </c>
      <c r="T206" s="19" t="s">
        <v>508</v>
      </c>
      <c r="U206" s="45" t="s">
        <v>1462</v>
      </c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</row>
    <row r="207">
      <c r="A207" s="8" t="s">
        <v>1906</v>
      </c>
      <c r="B207" s="9">
        <v>44489.0</v>
      </c>
      <c r="C207" s="74" t="s">
        <v>1930</v>
      </c>
      <c r="D207" s="68" t="s">
        <v>20</v>
      </c>
      <c r="E207" s="69" t="s">
        <v>509</v>
      </c>
      <c r="F207" s="12" t="s">
        <v>367</v>
      </c>
      <c r="G207" s="13" t="s">
        <v>453</v>
      </c>
      <c r="H207" s="14"/>
      <c r="I207" s="15">
        <v>667.17</v>
      </c>
      <c r="J207" s="14"/>
      <c r="K207" s="15">
        <v>667.17</v>
      </c>
      <c r="L207" s="14"/>
      <c r="M207" s="14"/>
      <c r="N207" s="14"/>
      <c r="O207" s="16"/>
      <c r="P207" s="3">
        <f t="shared" si="1"/>
        <v>667.17</v>
      </c>
      <c r="Q207" s="56"/>
      <c r="R207" s="18" t="s">
        <v>510</v>
      </c>
      <c r="S207" s="18" t="s">
        <v>446</v>
      </c>
      <c r="T207" s="19" t="s">
        <v>511</v>
      </c>
      <c r="U207" s="45" t="s">
        <v>1463</v>
      </c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</row>
    <row r="208">
      <c r="A208" s="8" t="s">
        <v>1906</v>
      </c>
      <c r="B208" s="9">
        <v>44489.0</v>
      </c>
      <c r="C208" s="74" t="s">
        <v>1930</v>
      </c>
      <c r="D208" s="68" t="s">
        <v>20</v>
      </c>
      <c r="E208" s="69" t="s">
        <v>512</v>
      </c>
      <c r="F208" s="12" t="s">
        <v>367</v>
      </c>
      <c r="G208" s="31" t="s">
        <v>453</v>
      </c>
      <c r="H208" s="14"/>
      <c r="I208" s="15">
        <v>423.0</v>
      </c>
      <c r="J208" s="14"/>
      <c r="K208" s="15">
        <v>423.0</v>
      </c>
      <c r="L208" s="14"/>
      <c r="M208" s="14"/>
      <c r="N208" s="14"/>
      <c r="O208" s="16"/>
      <c r="P208" s="3">
        <f t="shared" si="1"/>
        <v>423</v>
      </c>
      <c r="Q208" s="56"/>
      <c r="R208" s="18" t="s">
        <v>196</v>
      </c>
      <c r="S208" s="18" t="s">
        <v>446</v>
      </c>
      <c r="T208" s="19" t="s">
        <v>513</v>
      </c>
      <c r="U208" s="45" t="s">
        <v>1464</v>
      </c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</row>
    <row r="209">
      <c r="A209" s="8" t="s">
        <v>1906</v>
      </c>
      <c r="B209" s="9">
        <v>44490.0</v>
      </c>
      <c r="C209" s="74" t="s">
        <v>1930</v>
      </c>
      <c r="D209" s="68" t="s">
        <v>20</v>
      </c>
      <c r="E209" s="69" t="s">
        <v>514</v>
      </c>
      <c r="F209" s="12" t="s">
        <v>100</v>
      </c>
      <c r="G209" s="31" t="s">
        <v>453</v>
      </c>
      <c r="H209" s="14"/>
      <c r="I209" s="15">
        <v>273.0</v>
      </c>
      <c r="J209" s="14"/>
      <c r="K209" s="15">
        <v>273.0</v>
      </c>
      <c r="L209" s="14"/>
      <c r="M209" s="14"/>
      <c r="N209" s="14"/>
      <c r="O209" s="16"/>
      <c r="P209" s="3">
        <f t="shared" si="1"/>
        <v>273</v>
      </c>
      <c r="Q209" s="56"/>
      <c r="R209" s="18" t="s">
        <v>30</v>
      </c>
      <c r="S209" s="18" t="s">
        <v>446</v>
      </c>
      <c r="T209" s="22" t="s">
        <v>515</v>
      </c>
      <c r="U209" s="99" t="s">
        <v>1465</v>
      </c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</row>
    <row r="210">
      <c r="A210" s="8" t="s">
        <v>1906</v>
      </c>
      <c r="B210" s="9">
        <v>44496.0</v>
      </c>
      <c r="C210" s="74" t="s">
        <v>1930</v>
      </c>
      <c r="D210" s="68" t="s">
        <v>20</v>
      </c>
      <c r="E210" s="69" t="s">
        <v>516</v>
      </c>
      <c r="F210" s="12" t="s">
        <v>367</v>
      </c>
      <c r="G210" s="31" t="s">
        <v>453</v>
      </c>
      <c r="H210" s="14"/>
      <c r="I210" s="15">
        <v>423.0</v>
      </c>
      <c r="J210" s="14"/>
      <c r="K210" s="15">
        <v>423.0</v>
      </c>
      <c r="L210" s="14"/>
      <c r="M210" s="14"/>
      <c r="N210" s="14"/>
      <c r="O210" s="16"/>
      <c r="P210" s="3">
        <f t="shared" si="1"/>
        <v>423</v>
      </c>
      <c r="Q210" s="56"/>
      <c r="R210" s="18">
        <v>15.0</v>
      </c>
      <c r="S210" s="18" t="s">
        <v>446</v>
      </c>
      <c r="T210" s="19" t="s">
        <v>517</v>
      </c>
      <c r="U210" s="45" t="s">
        <v>1466</v>
      </c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</row>
    <row r="211">
      <c r="A211" s="8" t="s">
        <v>1906</v>
      </c>
      <c r="B211" s="9">
        <v>44498.0</v>
      </c>
      <c r="C211" s="74" t="s">
        <v>1930</v>
      </c>
      <c r="D211" s="68" t="s">
        <v>20</v>
      </c>
      <c r="E211" s="69" t="s">
        <v>518</v>
      </c>
      <c r="F211" s="12" t="s">
        <v>100</v>
      </c>
      <c r="G211" s="31" t="s">
        <v>453</v>
      </c>
      <c r="H211" s="14"/>
      <c r="I211" s="15">
        <v>410.0</v>
      </c>
      <c r="J211" s="14"/>
      <c r="K211" s="15">
        <v>410.0</v>
      </c>
      <c r="L211" s="14"/>
      <c r="M211" s="14"/>
      <c r="N211" s="14"/>
      <c r="O211" s="16"/>
      <c r="P211" s="3">
        <f t="shared" si="1"/>
        <v>410</v>
      </c>
      <c r="Q211" s="56"/>
      <c r="R211" s="18" t="s">
        <v>519</v>
      </c>
      <c r="S211" s="18" t="s">
        <v>446</v>
      </c>
      <c r="T211" s="22" t="s">
        <v>520</v>
      </c>
      <c r="U211" s="99" t="s">
        <v>1467</v>
      </c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</row>
    <row r="212">
      <c r="A212" s="8" t="s">
        <v>1906</v>
      </c>
      <c r="B212" s="9">
        <v>44498.0</v>
      </c>
      <c r="C212" s="74" t="s">
        <v>1930</v>
      </c>
      <c r="D212" s="68" t="s">
        <v>20</v>
      </c>
      <c r="E212" s="69" t="s">
        <v>521</v>
      </c>
      <c r="F212" s="12" t="s">
        <v>367</v>
      </c>
      <c r="G212" s="31" t="s">
        <v>457</v>
      </c>
      <c r="H212" s="14"/>
      <c r="I212" s="15">
        <v>393.33</v>
      </c>
      <c r="J212" s="14"/>
      <c r="K212" s="15">
        <v>393.33</v>
      </c>
      <c r="L212" s="14"/>
      <c r="M212" s="14"/>
      <c r="N212" s="14"/>
      <c r="O212" s="16"/>
      <c r="P212" s="3">
        <f t="shared" si="1"/>
        <v>393.33</v>
      </c>
      <c r="Q212" s="56"/>
      <c r="R212" s="18">
        <v>19.0</v>
      </c>
      <c r="S212" s="18" t="s">
        <v>446</v>
      </c>
      <c r="T212" s="19" t="s">
        <v>522</v>
      </c>
      <c r="U212" s="45" t="s">
        <v>1468</v>
      </c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</row>
    <row r="213">
      <c r="A213" s="8" t="s">
        <v>1906</v>
      </c>
      <c r="B213" s="9">
        <v>44510.0</v>
      </c>
      <c r="C213" s="74" t="s">
        <v>1930</v>
      </c>
      <c r="D213" s="68" t="s">
        <v>20</v>
      </c>
      <c r="E213" s="69" t="s">
        <v>524</v>
      </c>
      <c r="F213" s="12" t="s">
        <v>367</v>
      </c>
      <c r="G213" s="13" t="s">
        <v>39</v>
      </c>
      <c r="H213" s="14"/>
      <c r="I213" s="15">
        <v>410.0</v>
      </c>
      <c r="J213" s="14"/>
      <c r="K213" s="15">
        <v>410.0</v>
      </c>
      <c r="L213" s="14"/>
      <c r="M213" s="14"/>
      <c r="N213" s="14"/>
      <c r="O213" s="16"/>
      <c r="P213" s="3">
        <f t="shared" si="1"/>
        <v>410</v>
      </c>
      <c r="Q213" s="56"/>
      <c r="R213" s="18" t="s">
        <v>196</v>
      </c>
      <c r="S213" s="18" t="s">
        <v>61</v>
      </c>
      <c r="T213" s="19" t="s">
        <v>525</v>
      </c>
      <c r="U213" s="45" t="s">
        <v>1469</v>
      </c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</row>
    <row r="214">
      <c r="A214" s="8" t="s">
        <v>1906</v>
      </c>
      <c r="B214" s="9">
        <v>44512.0</v>
      </c>
      <c r="C214" s="74" t="s">
        <v>1930</v>
      </c>
      <c r="D214" s="68" t="s">
        <v>20</v>
      </c>
      <c r="E214" s="69" t="s">
        <v>528</v>
      </c>
      <c r="F214" s="12" t="s">
        <v>100</v>
      </c>
      <c r="G214" s="13" t="s">
        <v>453</v>
      </c>
      <c r="H214" s="14"/>
      <c r="I214" s="15">
        <v>247.33</v>
      </c>
      <c r="J214" s="14"/>
      <c r="K214" s="15">
        <v>247.33</v>
      </c>
      <c r="L214" s="14"/>
      <c r="M214" s="14"/>
      <c r="N214" s="14"/>
      <c r="O214" s="16"/>
      <c r="P214" s="3">
        <f t="shared" si="1"/>
        <v>247.33</v>
      </c>
      <c r="Q214" s="56"/>
      <c r="R214" s="18">
        <v>24.0</v>
      </c>
      <c r="S214" s="18" t="s">
        <v>61</v>
      </c>
      <c r="T214" s="22" t="s">
        <v>529</v>
      </c>
      <c r="U214" s="99" t="s">
        <v>1470</v>
      </c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</row>
    <row r="215">
      <c r="A215" s="8" t="s">
        <v>1906</v>
      </c>
      <c r="B215" s="9">
        <v>44517.0</v>
      </c>
      <c r="C215" s="74" t="s">
        <v>1930</v>
      </c>
      <c r="D215" s="68" t="s">
        <v>27</v>
      </c>
      <c r="E215" s="69" t="s">
        <v>530</v>
      </c>
      <c r="F215" s="12" t="s">
        <v>27</v>
      </c>
      <c r="G215" s="13" t="s">
        <v>457</v>
      </c>
      <c r="H215" s="14"/>
      <c r="I215" s="15">
        <v>402.33</v>
      </c>
      <c r="J215" s="14"/>
      <c r="K215" s="15">
        <v>402.33</v>
      </c>
      <c r="L215" s="14"/>
      <c r="M215" s="14"/>
      <c r="N215" s="14"/>
      <c r="O215" s="16"/>
      <c r="P215" s="3">
        <f t="shared" si="1"/>
        <v>402.33</v>
      </c>
      <c r="Q215" s="56"/>
      <c r="R215" s="18" t="s">
        <v>30</v>
      </c>
      <c r="S215" s="18" t="s">
        <v>61</v>
      </c>
      <c r="T215" s="22" t="s">
        <v>531</v>
      </c>
      <c r="U215" s="56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</row>
    <row r="216">
      <c r="A216" s="8" t="s">
        <v>1906</v>
      </c>
      <c r="B216" s="9">
        <v>44519.0</v>
      </c>
      <c r="C216" s="74" t="s">
        <v>1930</v>
      </c>
      <c r="D216" s="68" t="s">
        <v>27</v>
      </c>
      <c r="E216" s="69" t="s">
        <v>532</v>
      </c>
      <c r="F216" s="12" t="s">
        <v>27</v>
      </c>
      <c r="G216" s="13" t="s">
        <v>453</v>
      </c>
      <c r="H216" s="14"/>
      <c r="I216" s="15">
        <v>410.0</v>
      </c>
      <c r="J216" s="14"/>
      <c r="K216" s="15">
        <v>410.0</v>
      </c>
      <c r="L216" s="14"/>
      <c r="M216" s="14"/>
      <c r="N216" s="14"/>
      <c r="O216" s="16"/>
      <c r="P216" s="3">
        <f t="shared" si="1"/>
        <v>410</v>
      </c>
      <c r="Q216" s="56"/>
      <c r="R216" s="18" t="s">
        <v>30</v>
      </c>
      <c r="S216" s="18" t="s">
        <v>61</v>
      </c>
      <c r="T216" s="22" t="s">
        <v>533</v>
      </c>
      <c r="U216" s="56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</row>
    <row r="217">
      <c r="A217" s="8" t="s">
        <v>1906</v>
      </c>
      <c r="B217" s="9">
        <v>44525.0</v>
      </c>
      <c r="C217" s="74" t="s">
        <v>1930</v>
      </c>
      <c r="D217" s="68" t="s">
        <v>20</v>
      </c>
      <c r="E217" s="69" t="s">
        <v>534</v>
      </c>
      <c r="F217" s="12" t="s">
        <v>367</v>
      </c>
      <c r="G217" s="13" t="s">
        <v>29</v>
      </c>
      <c r="H217" s="14"/>
      <c r="I217" s="15">
        <v>273.0</v>
      </c>
      <c r="J217" s="14"/>
      <c r="K217" s="15">
        <v>273.0</v>
      </c>
      <c r="L217" s="14"/>
      <c r="M217" s="14"/>
      <c r="N217" s="15">
        <v>359.0</v>
      </c>
      <c r="O217" s="16"/>
      <c r="P217" s="3">
        <f t="shared" si="1"/>
        <v>632</v>
      </c>
      <c r="Q217" s="56"/>
      <c r="R217" s="18" t="s">
        <v>30</v>
      </c>
      <c r="S217" s="18" t="s">
        <v>61</v>
      </c>
      <c r="T217" s="19" t="s">
        <v>535</v>
      </c>
      <c r="U217" s="45" t="s">
        <v>1471</v>
      </c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</row>
    <row r="218">
      <c r="A218" s="8" t="s">
        <v>1906</v>
      </c>
      <c r="B218" s="9">
        <v>44529.0</v>
      </c>
      <c r="C218" s="74" t="s">
        <v>1930</v>
      </c>
      <c r="D218" s="68" t="s">
        <v>27</v>
      </c>
      <c r="E218" s="69" t="s">
        <v>536</v>
      </c>
      <c r="F218" s="12" t="s">
        <v>367</v>
      </c>
      <c r="G218" s="13" t="s">
        <v>29</v>
      </c>
      <c r="H218" s="14"/>
      <c r="I218" s="15">
        <v>273.0</v>
      </c>
      <c r="J218" s="14"/>
      <c r="K218" s="15">
        <v>273.0</v>
      </c>
      <c r="L218" s="14"/>
      <c r="M218" s="14"/>
      <c r="N218" s="14"/>
      <c r="O218" s="16"/>
      <c r="P218" s="3">
        <f t="shared" si="1"/>
        <v>273</v>
      </c>
      <c r="Q218" s="56"/>
      <c r="R218" s="18" t="s">
        <v>196</v>
      </c>
      <c r="S218" s="18" t="s">
        <v>61</v>
      </c>
      <c r="T218" s="19" t="s">
        <v>537</v>
      </c>
      <c r="U218" s="45" t="s">
        <v>1472</v>
      </c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</row>
    <row r="219">
      <c r="A219" s="8" t="s">
        <v>1906</v>
      </c>
      <c r="B219" s="9">
        <v>44543.0</v>
      </c>
      <c r="C219" s="100">
        <v>0.0654</v>
      </c>
      <c r="D219" s="68" t="s">
        <v>20</v>
      </c>
      <c r="E219" s="69" t="s">
        <v>540</v>
      </c>
      <c r="F219" s="12" t="s">
        <v>367</v>
      </c>
      <c r="G219" s="13" t="s">
        <v>29</v>
      </c>
      <c r="H219" s="14"/>
      <c r="I219" s="15">
        <v>233.0</v>
      </c>
      <c r="J219" s="15">
        <v>15.0</v>
      </c>
      <c r="K219" s="15">
        <v>248.0</v>
      </c>
      <c r="L219" s="14"/>
      <c r="M219" s="14"/>
      <c r="N219" s="14"/>
      <c r="O219" s="16"/>
      <c r="P219" s="3">
        <f t="shared" si="1"/>
        <v>248</v>
      </c>
      <c r="Q219" s="58"/>
      <c r="R219" s="18" t="s">
        <v>30</v>
      </c>
      <c r="S219" s="18" t="s">
        <v>213</v>
      </c>
      <c r="T219" s="19">
        <v>4.5916081000102E13</v>
      </c>
      <c r="U219" s="45" t="s">
        <v>1473</v>
      </c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</row>
    <row r="220">
      <c r="A220" s="8" t="s">
        <v>1906</v>
      </c>
      <c r="B220" s="9">
        <v>44545.0</v>
      </c>
      <c r="C220" s="100">
        <v>0.0654</v>
      </c>
      <c r="D220" s="68" t="s">
        <v>27</v>
      </c>
      <c r="E220" s="69" t="s">
        <v>542</v>
      </c>
      <c r="F220" s="12" t="s">
        <v>27</v>
      </c>
      <c r="G220" s="13" t="s">
        <v>457</v>
      </c>
      <c r="H220" s="14"/>
      <c r="I220" s="15">
        <v>233.0</v>
      </c>
      <c r="J220" s="15">
        <v>15.0</v>
      </c>
      <c r="K220" s="15">
        <v>248.0</v>
      </c>
      <c r="L220" s="14"/>
      <c r="M220" s="14"/>
      <c r="N220" s="14"/>
      <c r="O220" s="16"/>
      <c r="P220" s="3">
        <f t="shared" si="1"/>
        <v>248</v>
      </c>
      <c r="Q220" s="56"/>
      <c r="R220" s="18" t="s">
        <v>30</v>
      </c>
      <c r="S220" s="18" t="s">
        <v>213</v>
      </c>
      <c r="T220" s="22" t="s">
        <v>543</v>
      </c>
      <c r="U220" s="56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</row>
    <row r="221">
      <c r="A221" s="8" t="s">
        <v>1906</v>
      </c>
      <c r="B221" s="9">
        <v>44579.0</v>
      </c>
      <c r="C221" s="100">
        <v>0.0654</v>
      </c>
      <c r="D221" s="68" t="s">
        <v>20</v>
      </c>
      <c r="E221" s="69" t="s">
        <v>544</v>
      </c>
      <c r="F221" s="12" t="s">
        <v>367</v>
      </c>
      <c r="G221" s="13" t="s">
        <v>29</v>
      </c>
      <c r="H221" s="14"/>
      <c r="I221" s="15">
        <v>293.0</v>
      </c>
      <c r="J221" s="15">
        <v>19.0</v>
      </c>
      <c r="K221" s="15">
        <v>312.0</v>
      </c>
      <c r="L221" s="14"/>
      <c r="M221" s="14"/>
      <c r="N221" s="14"/>
      <c r="O221" s="16"/>
      <c r="P221" s="3">
        <f t="shared" si="1"/>
        <v>312</v>
      </c>
      <c r="Q221" s="56"/>
      <c r="R221" s="18" t="s">
        <v>458</v>
      </c>
      <c r="S221" s="18" t="s">
        <v>519</v>
      </c>
      <c r="T221" s="19" t="s">
        <v>545</v>
      </c>
      <c r="U221" s="45" t="s">
        <v>1474</v>
      </c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</row>
    <row r="222">
      <c r="A222" s="8" t="s">
        <v>1906</v>
      </c>
      <c r="B222" s="30">
        <v>44593.0</v>
      </c>
      <c r="C222" s="56"/>
      <c r="D222" s="68" t="s">
        <v>20</v>
      </c>
      <c r="E222" s="69" t="s">
        <v>549</v>
      </c>
      <c r="F222" s="12" t="s">
        <v>367</v>
      </c>
      <c r="G222" s="31" t="s">
        <v>453</v>
      </c>
      <c r="H222" s="14"/>
      <c r="I222" s="15">
        <v>733.0</v>
      </c>
      <c r="J222" s="14"/>
      <c r="K222" s="15">
        <v>733.0</v>
      </c>
      <c r="L222" s="14"/>
      <c r="M222" s="14"/>
      <c r="N222" s="14"/>
      <c r="O222" s="16"/>
      <c r="P222" s="3">
        <f t="shared" si="1"/>
        <v>733</v>
      </c>
      <c r="Q222" s="56"/>
      <c r="R222" s="18" t="s">
        <v>34</v>
      </c>
      <c r="S222" s="18" t="s">
        <v>550</v>
      </c>
      <c r="T222" s="19" t="s">
        <v>551</v>
      </c>
      <c r="U222" s="45" t="s">
        <v>1475</v>
      </c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</row>
    <row r="223">
      <c r="A223" s="8" t="s">
        <v>1906</v>
      </c>
      <c r="B223" s="30">
        <v>44595.0</v>
      </c>
      <c r="C223" s="56"/>
      <c r="D223" s="68" t="s">
        <v>20</v>
      </c>
      <c r="E223" s="69" t="s">
        <v>552</v>
      </c>
      <c r="F223" s="12" t="s">
        <v>367</v>
      </c>
      <c r="G223" s="31" t="s">
        <v>453</v>
      </c>
      <c r="H223" s="14"/>
      <c r="I223" s="15">
        <v>914.67</v>
      </c>
      <c r="J223" s="14"/>
      <c r="K223" s="15">
        <v>914.67</v>
      </c>
      <c r="L223" s="14"/>
      <c r="M223" s="14"/>
      <c r="N223" s="14"/>
      <c r="O223" s="16"/>
      <c r="P223" s="3">
        <f t="shared" si="1"/>
        <v>914.67</v>
      </c>
      <c r="Q223" s="56"/>
      <c r="R223" s="18" t="s">
        <v>34</v>
      </c>
      <c r="S223" s="18" t="s">
        <v>550</v>
      </c>
      <c r="T223" s="19" t="s">
        <v>553</v>
      </c>
      <c r="U223" s="45" t="s">
        <v>1476</v>
      </c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</row>
    <row r="224">
      <c r="A224" s="8" t="s">
        <v>1906</v>
      </c>
      <c r="B224" s="30">
        <v>44595.0</v>
      </c>
      <c r="C224" s="56"/>
      <c r="D224" s="68" t="s">
        <v>20</v>
      </c>
      <c r="E224" s="69" t="s">
        <v>554</v>
      </c>
      <c r="F224" s="12" t="s">
        <v>367</v>
      </c>
      <c r="G224" s="13" t="s">
        <v>29</v>
      </c>
      <c r="H224" s="14"/>
      <c r="I224" s="15">
        <v>293.0</v>
      </c>
      <c r="J224" s="14"/>
      <c r="K224" s="15">
        <v>293.0</v>
      </c>
      <c r="L224" s="14"/>
      <c r="M224" s="14"/>
      <c r="N224" s="14"/>
      <c r="O224" s="16"/>
      <c r="P224" s="3">
        <f t="shared" si="1"/>
        <v>293</v>
      </c>
      <c r="Q224" s="56"/>
      <c r="R224" s="18" t="s">
        <v>406</v>
      </c>
      <c r="S224" s="18" t="s">
        <v>550</v>
      </c>
      <c r="T224" s="19" t="s">
        <v>555</v>
      </c>
      <c r="U224" s="45" t="s">
        <v>1477</v>
      </c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</row>
    <row r="225">
      <c r="A225" s="8" t="s">
        <v>1906</v>
      </c>
      <c r="B225" s="9">
        <v>44600.0</v>
      </c>
      <c r="C225" s="89"/>
      <c r="D225" s="68" t="s">
        <v>27</v>
      </c>
      <c r="E225" s="69" t="s">
        <v>556</v>
      </c>
      <c r="F225" s="12" t="s">
        <v>27</v>
      </c>
      <c r="G225" s="13" t="s">
        <v>453</v>
      </c>
      <c r="H225" s="14"/>
      <c r="I225" s="15">
        <v>343.0</v>
      </c>
      <c r="J225" s="14"/>
      <c r="K225" s="15">
        <v>343.0</v>
      </c>
      <c r="L225" s="14"/>
      <c r="M225" s="14"/>
      <c r="N225" s="14"/>
      <c r="O225" s="16"/>
      <c r="P225" s="3">
        <f t="shared" si="1"/>
        <v>343</v>
      </c>
      <c r="Q225" s="56"/>
      <c r="R225" s="18" t="s">
        <v>30</v>
      </c>
      <c r="S225" s="18" t="s">
        <v>557</v>
      </c>
      <c r="T225" s="22" t="s">
        <v>558</v>
      </c>
      <c r="U225" s="56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</row>
    <row r="226">
      <c r="A226" s="8" t="s">
        <v>1906</v>
      </c>
      <c r="B226" s="30">
        <v>44602.0</v>
      </c>
      <c r="C226" s="56"/>
      <c r="D226" s="68" t="s">
        <v>20</v>
      </c>
      <c r="E226" s="69" t="s">
        <v>559</v>
      </c>
      <c r="F226" s="12" t="s">
        <v>367</v>
      </c>
      <c r="G226" s="13" t="s">
        <v>29</v>
      </c>
      <c r="H226" s="14"/>
      <c r="I226" s="15">
        <v>292.0</v>
      </c>
      <c r="J226" s="14"/>
      <c r="K226" s="15">
        <v>292.0</v>
      </c>
      <c r="L226" s="14"/>
      <c r="M226" s="14"/>
      <c r="N226" s="14"/>
      <c r="O226" s="16"/>
      <c r="P226" s="3">
        <f t="shared" si="1"/>
        <v>292</v>
      </c>
      <c r="Q226" s="56"/>
      <c r="R226" s="18" t="s">
        <v>30</v>
      </c>
      <c r="S226" s="18" t="s">
        <v>550</v>
      </c>
      <c r="T226" s="19" t="s">
        <v>560</v>
      </c>
      <c r="U226" s="45" t="s">
        <v>1478</v>
      </c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</row>
    <row r="227">
      <c r="A227" s="8" t="s">
        <v>1906</v>
      </c>
      <c r="B227" s="9">
        <v>44603.0</v>
      </c>
      <c r="C227" s="89"/>
      <c r="D227" s="68" t="s">
        <v>27</v>
      </c>
      <c r="E227" s="69" t="s">
        <v>561</v>
      </c>
      <c r="F227" s="12" t="s">
        <v>27</v>
      </c>
      <c r="G227" s="13" t="s">
        <v>453</v>
      </c>
      <c r="H227" s="14"/>
      <c r="I227" s="15">
        <v>412.0</v>
      </c>
      <c r="J227" s="14"/>
      <c r="K227" s="15">
        <v>412.0</v>
      </c>
      <c r="L227" s="14"/>
      <c r="M227" s="14"/>
      <c r="N227" s="14"/>
      <c r="O227" s="16"/>
      <c r="P227" s="3">
        <f t="shared" si="1"/>
        <v>412</v>
      </c>
      <c r="Q227" s="56"/>
      <c r="R227" s="18" t="s">
        <v>30</v>
      </c>
      <c r="S227" s="18" t="s">
        <v>557</v>
      </c>
      <c r="T227" s="22" t="s">
        <v>562</v>
      </c>
      <c r="U227" s="56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</row>
    <row r="228">
      <c r="A228" s="8" t="s">
        <v>1906</v>
      </c>
      <c r="B228" s="30">
        <v>44614.0</v>
      </c>
      <c r="C228" s="56"/>
      <c r="D228" s="68" t="s">
        <v>20</v>
      </c>
      <c r="E228" s="69" t="s">
        <v>565</v>
      </c>
      <c r="F228" s="12" t="s">
        <v>367</v>
      </c>
      <c r="G228" s="13" t="s">
        <v>29</v>
      </c>
      <c r="H228" s="14"/>
      <c r="I228" s="15">
        <v>292.0</v>
      </c>
      <c r="J228" s="14"/>
      <c r="K228" s="15">
        <v>292.0</v>
      </c>
      <c r="L228" s="14"/>
      <c r="M228" s="14"/>
      <c r="N228" s="14"/>
      <c r="O228" s="16"/>
      <c r="P228" s="3">
        <f t="shared" si="1"/>
        <v>292</v>
      </c>
      <c r="Q228" s="58"/>
      <c r="R228" s="18" t="s">
        <v>30</v>
      </c>
      <c r="S228" s="18" t="s">
        <v>550</v>
      </c>
      <c r="T228" s="19" t="s">
        <v>566</v>
      </c>
      <c r="U228" s="45" t="s">
        <v>1480</v>
      </c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</row>
    <row r="229">
      <c r="A229" s="8" t="s">
        <v>1906</v>
      </c>
      <c r="B229" s="30">
        <v>44616.0</v>
      </c>
      <c r="C229" s="56"/>
      <c r="D229" s="68" t="s">
        <v>20</v>
      </c>
      <c r="E229" s="69" t="s">
        <v>567</v>
      </c>
      <c r="F229" s="12" t="s">
        <v>367</v>
      </c>
      <c r="G229" s="31" t="s">
        <v>457</v>
      </c>
      <c r="H229" s="14"/>
      <c r="I229" s="15">
        <v>313.0</v>
      </c>
      <c r="J229" s="14"/>
      <c r="K229" s="15">
        <v>313.0</v>
      </c>
      <c r="L229" s="14"/>
      <c r="M229" s="14"/>
      <c r="N229" s="14"/>
      <c r="O229" s="16"/>
      <c r="P229" s="3">
        <f t="shared" si="1"/>
        <v>313</v>
      </c>
      <c r="Q229" s="58"/>
      <c r="R229" s="18" t="s">
        <v>406</v>
      </c>
      <c r="S229" s="18" t="s">
        <v>550</v>
      </c>
      <c r="T229" s="19" t="s">
        <v>568</v>
      </c>
      <c r="U229" s="45" t="s">
        <v>1481</v>
      </c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</row>
    <row r="230">
      <c r="A230" s="8" t="s">
        <v>1906</v>
      </c>
      <c r="B230" s="9">
        <v>44622.0</v>
      </c>
      <c r="C230" s="56"/>
      <c r="D230" s="68" t="s">
        <v>20</v>
      </c>
      <c r="E230" s="69" t="s">
        <v>569</v>
      </c>
      <c r="F230" s="12" t="s">
        <v>367</v>
      </c>
      <c r="G230" s="13" t="s">
        <v>39</v>
      </c>
      <c r="H230" s="14"/>
      <c r="I230" s="15">
        <v>440.0</v>
      </c>
      <c r="J230" s="14"/>
      <c r="K230" s="15">
        <v>440.0</v>
      </c>
      <c r="L230" s="14"/>
      <c r="M230" s="14"/>
      <c r="N230" s="14"/>
      <c r="O230" s="16"/>
      <c r="P230" s="3">
        <f t="shared" si="1"/>
        <v>440</v>
      </c>
      <c r="Q230" s="58"/>
      <c r="R230" s="18" t="s">
        <v>34</v>
      </c>
      <c r="S230" s="18" t="s">
        <v>570</v>
      </c>
      <c r="T230" s="19" t="s">
        <v>571</v>
      </c>
      <c r="U230" s="45" t="s">
        <v>1482</v>
      </c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</row>
    <row r="231">
      <c r="A231" s="8" t="s">
        <v>1906</v>
      </c>
      <c r="B231" s="30">
        <v>44623.0</v>
      </c>
      <c r="C231" s="56"/>
      <c r="D231" s="68" t="s">
        <v>20</v>
      </c>
      <c r="E231" s="69" t="s">
        <v>574</v>
      </c>
      <c r="F231" s="12" t="s">
        <v>367</v>
      </c>
      <c r="G231" s="13" t="s">
        <v>457</v>
      </c>
      <c r="H231" s="14"/>
      <c r="I231" s="15">
        <v>303.0</v>
      </c>
      <c r="J231" s="14"/>
      <c r="K231" s="15">
        <v>303.0</v>
      </c>
      <c r="L231" s="14"/>
      <c r="M231" s="14"/>
      <c r="N231" s="14"/>
      <c r="O231" s="16"/>
      <c r="P231" s="3">
        <f t="shared" si="1"/>
        <v>303</v>
      </c>
      <c r="Q231" s="58"/>
      <c r="R231" s="18" t="s">
        <v>34</v>
      </c>
      <c r="S231" s="18" t="s">
        <v>570</v>
      </c>
      <c r="T231" s="19" t="s">
        <v>575</v>
      </c>
      <c r="U231" s="45" t="s">
        <v>1483</v>
      </c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</row>
    <row r="232">
      <c r="A232" s="8" t="s">
        <v>1906</v>
      </c>
      <c r="B232" s="30">
        <v>44624.0</v>
      </c>
      <c r="C232" s="56"/>
      <c r="D232" s="68" t="s">
        <v>27</v>
      </c>
      <c r="E232" s="69" t="s">
        <v>576</v>
      </c>
      <c r="F232" s="12" t="s">
        <v>27</v>
      </c>
      <c r="G232" s="13" t="s">
        <v>457</v>
      </c>
      <c r="H232" s="14"/>
      <c r="I232" s="15">
        <v>293.0</v>
      </c>
      <c r="J232" s="14"/>
      <c r="K232" s="15">
        <v>293.0</v>
      </c>
      <c r="L232" s="14"/>
      <c r="M232" s="14"/>
      <c r="N232" s="14"/>
      <c r="O232" s="16"/>
      <c r="P232" s="3">
        <f t="shared" si="1"/>
        <v>293</v>
      </c>
      <c r="Q232" s="58"/>
      <c r="R232" s="18" t="s">
        <v>30</v>
      </c>
      <c r="S232" s="18" t="s">
        <v>577</v>
      </c>
      <c r="T232" s="22" t="s">
        <v>578</v>
      </c>
      <c r="U232" s="56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</row>
    <row r="233">
      <c r="A233" s="8" t="s">
        <v>1906</v>
      </c>
      <c r="B233" s="30">
        <v>44629.0</v>
      </c>
      <c r="C233" s="56"/>
      <c r="D233" s="68" t="s">
        <v>20</v>
      </c>
      <c r="E233" s="69" t="s">
        <v>579</v>
      </c>
      <c r="F233" s="12" t="s">
        <v>100</v>
      </c>
      <c r="G233" s="13" t="s">
        <v>457</v>
      </c>
      <c r="H233" s="14"/>
      <c r="I233" s="15">
        <v>293.0</v>
      </c>
      <c r="J233" s="14"/>
      <c r="K233" s="15">
        <v>293.0</v>
      </c>
      <c r="L233" s="14"/>
      <c r="M233" s="14"/>
      <c r="N233" s="14"/>
      <c r="O233" s="16"/>
      <c r="P233" s="3">
        <f t="shared" si="1"/>
        <v>293</v>
      </c>
      <c r="Q233" s="58"/>
      <c r="R233" s="18" t="s">
        <v>454</v>
      </c>
      <c r="S233" s="18" t="s">
        <v>577</v>
      </c>
      <c r="T233" s="22" t="s">
        <v>580</v>
      </c>
      <c r="U233" s="99" t="s">
        <v>1484</v>
      </c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</row>
    <row r="234">
      <c r="A234" s="8" t="s">
        <v>1906</v>
      </c>
      <c r="B234" s="30">
        <v>44630.0</v>
      </c>
      <c r="C234" s="56"/>
      <c r="D234" s="68" t="s">
        <v>20</v>
      </c>
      <c r="E234" s="69" t="s">
        <v>581</v>
      </c>
      <c r="F234" s="12" t="s">
        <v>367</v>
      </c>
      <c r="G234" s="13" t="s">
        <v>29</v>
      </c>
      <c r="H234" s="14"/>
      <c r="I234" s="15">
        <v>293.0</v>
      </c>
      <c r="J234" s="14"/>
      <c r="K234" s="15">
        <v>293.0</v>
      </c>
      <c r="L234" s="14"/>
      <c r="M234" s="14"/>
      <c r="N234" s="14"/>
      <c r="O234" s="16"/>
      <c r="P234" s="3">
        <f t="shared" si="1"/>
        <v>293</v>
      </c>
      <c r="Q234" s="58"/>
      <c r="R234" s="18" t="s">
        <v>61</v>
      </c>
      <c r="S234" s="18" t="s">
        <v>570</v>
      </c>
      <c r="T234" s="19" t="s">
        <v>582</v>
      </c>
      <c r="U234" s="45" t="s">
        <v>1485</v>
      </c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</row>
    <row r="235">
      <c r="A235" s="8" t="s">
        <v>1906</v>
      </c>
      <c r="B235" s="30">
        <v>44635.0</v>
      </c>
      <c r="C235" s="56"/>
      <c r="D235" s="68" t="s">
        <v>20</v>
      </c>
      <c r="E235" s="69" t="s">
        <v>583</v>
      </c>
      <c r="F235" s="12" t="s">
        <v>367</v>
      </c>
      <c r="G235" s="13" t="s">
        <v>39</v>
      </c>
      <c r="H235" s="14"/>
      <c r="I235" s="15">
        <v>440.0</v>
      </c>
      <c r="J235" s="14"/>
      <c r="K235" s="15">
        <v>440.0</v>
      </c>
      <c r="L235" s="14"/>
      <c r="M235" s="14"/>
      <c r="N235" s="14"/>
      <c r="O235" s="16"/>
      <c r="P235" s="3">
        <f t="shared" si="1"/>
        <v>440</v>
      </c>
      <c r="Q235" s="58"/>
      <c r="R235" s="18" t="s">
        <v>30</v>
      </c>
      <c r="S235" s="18" t="s">
        <v>570</v>
      </c>
      <c r="T235" s="19" t="s">
        <v>584</v>
      </c>
      <c r="U235" s="93" t="s">
        <v>1486</v>
      </c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</row>
    <row r="236">
      <c r="A236" s="8" t="s">
        <v>1906</v>
      </c>
      <c r="B236" s="30">
        <v>44636.0</v>
      </c>
      <c r="C236" s="56"/>
      <c r="D236" s="68" t="s">
        <v>20</v>
      </c>
      <c r="E236" s="69" t="s">
        <v>585</v>
      </c>
      <c r="F236" s="12" t="s">
        <v>100</v>
      </c>
      <c r="G236" s="13" t="s">
        <v>457</v>
      </c>
      <c r="H236" s="14"/>
      <c r="I236" s="15">
        <v>293.0</v>
      </c>
      <c r="J236" s="14"/>
      <c r="K236" s="15">
        <v>293.0</v>
      </c>
      <c r="L236" s="14"/>
      <c r="M236" s="14"/>
      <c r="N236" s="14"/>
      <c r="O236" s="16"/>
      <c r="P236" s="3">
        <f t="shared" si="1"/>
        <v>293</v>
      </c>
      <c r="Q236" s="58"/>
      <c r="R236" s="18" t="s">
        <v>101</v>
      </c>
      <c r="S236" s="18" t="s">
        <v>577</v>
      </c>
      <c r="T236" s="22" t="s">
        <v>586</v>
      </c>
      <c r="U236" s="99" t="s">
        <v>1487</v>
      </c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</row>
    <row r="237">
      <c r="A237" s="8" t="s">
        <v>1906</v>
      </c>
      <c r="B237" s="33">
        <v>44636.0</v>
      </c>
      <c r="C237" s="56"/>
      <c r="D237" s="68" t="s">
        <v>20</v>
      </c>
      <c r="E237" s="69" t="s">
        <v>587</v>
      </c>
      <c r="F237" s="12" t="s">
        <v>367</v>
      </c>
      <c r="G237" s="13" t="s">
        <v>457</v>
      </c>
      <c r="H237" s="14"/>
      <c r="I237" s="15">
        <v>293.0</v>
      </c>
      <c r="J237" s="14"/>
      <c r="K237" s="15">
        <v>293.0</v>
      </c>
      <c r="L237" s="14"/>
      <c r="M237" s="14"/>
      <c r="N237" s="14"/>
      <c r="O237" s="16"/>
      <c r="P237" s="3">
        <f t="shared" si="1"/>
        <v>293</v>
      </c>
      <c r="Q237" s="58"/>
      <c r="R237" s="18" t="s">
        <v>458</v>
      </c>
      <c r="S237" s="18" t="s">
        <v>570</v>
      </c>
      <c r="T237" s="19" t="s">
        <v>588</v>
      </c>
      <c r="U237" s="93" t="s">
        <v>1488</v>
      </c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</row>
    <row r="238">
      <c r="A238" s="8" t="s">
        <v>1906</v>
      </c>
      <c r="B238" s="30">
        <v>44645.0</v>
      </c>
      <c r="C238" s="56"/>
      <c r="D238" s="68" t="s">
        <v>67</v>
      </c>
      <c r="E238" s="69" t="s">
        <v>589</v>
      </c>
      <c r="F238" s="12" t="s">
        <v>367</v>
      </c>
      <c r="G238" s="31" t="s">
        <v>453</v>
      </c>
      <c r="H238" s="14"/>
      <c r="I238" s="15">
        <v>732.9952</v>
      </c>
      <c r="J238" s="14"/>
      <c r="K238" s="15">
        <v>732.9952</v>
      </c>
      <c r="L238" s="14"/>
      <c r="M238" s="14"/>
      <c r="N238" s="14"/>
      <c r="O238" s="16"/>
      <c r="P238" s="3">
        <f t="shared" si="1"/>
        <v>732.9952</v>
      </c>
      <c r="Q238" s="58"/>
      <c r="R238" s="18" t="s">
        <v>30</v>
      </c>
      <c r="S238" s="18" t="s">
        <v>577</v>
      </c>
      <c r="T238" s="22" t="s">
        <v>590</v>
      </c>
      <c r="U238" s="99" t="s">
        <v>1489</v>
      </c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</row>
    <row r="239">
      <c r="A239" s="8" t="s">
        <v>1906</v>
      </c>
      <c r="B239" s="30">
        <v>44648.0</v>
      </c>
      <c r="C239" s="56"/>
      <c r="D239" s="68" t="s">
        <v>20</v>
      </c>
      <c r="E239" s="69" t="s">
        <v>591</v>
      </c>
      <c r="F239" s="12" t="s">
        <v>367</v>
      </c>
      <c r="G239" s="13" t="s">
        <v>29</v>
      </c>
      <c r="H239" s="14"/>
      <c r="I239" s="15">
        <v>293.0</v>
      </c>
      <c r="J239" s="14"/>
      <c r="K239" s="15">
        <v>293.0</v>
      </c>
      <c r="L239" s="14"/>
      <c r="M239" s="14"/>
      <c r="N239" s="14"/>
      <c r="O239" s="16"/>
      <c r="P239" s="3">
        <f t="shared" si="1"/>
        <v>293</v>
      </c>
      <c r="Q239" s="58"/>
      <c r="R239" s="18" t="s">
        <v>503</v>
      </c>
      <c r="S239" s="18" t="s">
        <v>570</v>
      </c>
      <c r="T239" s="19" t="s">
        <v>592</v>
      </c>
      <c r="U239" s="45" t="s">
        <v>1490</v>
      </c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</row>
    <row r="240">
      <c r="A240" s="8" t="s">
        <v>1906</v>
      </c>
      <c r="B240" s="30">
        <v>44658.0</v>
      </c>
      <c r="C240" s="56"/>
      <c r="D240" s="68" t="s">
        <v>20</v>
      </c>
      <c r="E240" s="69" t="s">
        <v>593</v>
      </c>
      <c r="F240" s="12" t="s">
        <v>367</v>
      </c>
      <c r="G240" s="13" t="s">
        <v>39</v>
      </c>
      <c r="H240" s="14"/>
      <c r="I240" s="15">
        <v>439.0</v>
      </c>
      <c r="J240" s="14"/>
      <c r="K240" s="15">
        <v>439.0</v>
      </c>
      <c r="L240" s="14"/>
      <c r="M240" s="14"/>
      <c r="N240" s="14"/>
      <c r="O240" s="16"/>
      <c r="P240" s="3">
        <f t="shared" si="1"/>
        <v>439</v>
      </c>
      <c r="Q240" s="58"/>
      <c r="R240" s="18" t="s">
        <v>61</v>
      </c>
      <c r="S240" s="18" t="s">
        <v>25</v>
      </c>
      <c r="T240" s="19" t="s">
        <v>594</v>
      </c>
      <c r="U240" s="45" t="s">
        <v>1491</v>
      </c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</row>
    <row r="241">
      <c r="A241" s="8" t="s">
        <v>1906</v>
      </c>
      <c r="B241" s="30">
        <v>44679.0</v>
      </c>
      <c r="C241" s="56"/>
      <c r="D241" s="68" t="s">
        <v>20</v>
      </c>
      <c r="E241" s="69" t="s">
        <v>595</v>
      </c>
      <c r="F241" s="12" t="s">
        <v>367</v>
      </c>
      <c r="G241" s="13" t="s">
        <v>345</v>
      </c>
      <c r="H241" s="14"/>
      <c r="I241" s="15">
        <v>818.33</v>
      </c>
      <c r="J241" s="14"/>
      <c r="K241" s="15">
        <v>818.33</v>
      </c>
      <c r="L241" s="14"/>
      <c r="M241" s="14"/>
      <c r="N241" s="14"/>
      <c r="O241" s="16"/>
      <c r="P241" s="3">
        <f t="shared" si="1"/>
        <v>818.33</v>
      </c>
      <c r="Q241" s="56"/>
      <c r="R241" s="18" t="s">
        <v>596</v>
      </c>
      <c r="S241" s="18" t="s">
        <v>25</v>
      </c>
      <c r="T241" s="19" t="s">
        <v>597</v>
      </c>
      <c r="U241" s="45" t="s">
        <v>1492</v>
      </c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</row>
    <row r="242">
      <c r="A242" s="8" t="s">
        <v>1906</v>
      </c>
      <c r="B242" s="9">
        <v>44701.0</v>
      </c>
      <c r="C242" s="74" t="s">
        <v>1930</v>
      </c>
      <c r="D242" s="68" t="s">
        <v>20</v>
      </c>
      <c r="E242" s="69" t="s">
        <v>600</v>
      </c>
      <c r="F242" s="12" t="s">
        <v>367</v>
      </c>
      <c r="G242" s="13" t="s">
        <v>39</v>
      </c>
      <c r="H242" s="14"/>
      <c r="I242" s="15">
        <v>414.0</v>
      </c>
      <c r="J242" s="14"/>
      <c r="K242" s="15">
        <v>414.0</v>
      </c>
      <c r="L242" s="14"/>
      <c r="M242" s="14"/>
      <c r="N242" s="14"/>
      <c r="O242" s="16"/>
      <c r="P242" s="3">
        <f t="shared" si="1"/>
        <v>414</v>
      </c>
      <c r="Q242" s="56"/>
      <c r="R242" s="18" t="s">
        <v>30</v>
      </c>
      <c r="S242" s="18" t="s">
        <v>93</v>
      </c>
      <c r="T242" s="19" t="s">
        <v>601</v>
      </c>
      <c r="U242" s="45" t="s">
        <v>1494</v>
      </c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</row>
    <row r="243">
      <c r="A243" s="8" t="s">
        <v>1906</v>
      </c>
      <c r="B243" s="9">
        <v>44705.0</v>
      </c>
      <c r="C243" s="74" t="s">
        <v>1930</v>
      </c>
      <c r="D243" s="68" t="s">
        <v>20</v>
      </c>
      <c r="E243" s="69" t="s">
        <v>1215</v>
      </c>
      <c r="F243" s="12" t="s">
        <v>367</v>
      </c>
      <c r="G243" s="13" t="s">
        <v>39</v>
      </c>
      <c r="H243" s="14"/>
      <c r="I243" s="15">
        <v>414.0</v>
      </c>
      <c r="J243" s="14"/>
      <c r="K243" s="15">
        <v>414.0</v>
      </c>
      <c r="L243" s="14"/>
      <c r="M243" s="14"/>
      <c r="N243" s="14"/>
      <c r="O243" s="16"/>
      <c r="P243" s="3">
        <f t="shared" si="1"/>
        <v>414</v>
      </c>
      <c r="Q243" s="56"/>
      <c r="R243" s="18" t="s">
        <v>482</v>
      </c>
      <c r="S243" s="18" t="s">
        <v>93</v>
      </c>
      <c r="T243" s="19" t="s">
        <v>603</v>
      </c>
      <c r="U243" s="45" t="s">
        <v>1495</v>
      </c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</row>
    <row r="244">
      <c r="A244" s="8" t="s">
        <v>1906</v>
      </c>
      <c r="B244" s="9">
        <v>44706.0</v>
      </c>
      <c r="C244" s="74" t="s">
        <v>1930</v>
      </c>
      <c r="D244" s="68" t="s">
        <v>20</v>
      </c>
      <c r="E244" s="69" t="s">
        <v>604</v>
      </c>
      <c r="F244" s="12" t="s">
        <v>367</v>
      </c>
      <c r="G244" s="13" t="s">
        <v>29</v>
      </c>
      <c r="H244" s="14"/>
      <c r="I244" s="15">
        <v>276.0</v>
      </c>
      <c r="J244" s="14"/>
      <c r="K244" s="15">
        <v>276.0</v>
      </c>
      <c r="L244" s="14"/>
      <c r="M244" s="14"/>
      <c r="N244" s="15">
        <v>780.0</v>
      </c>
      <c r="O244" s="16"/>
      <c r="P244" s="3">
        <f t="shared" si="1"/>
        <v>1056</v>
      </c>
      <c r="Q244" s="56"/>
      <c r="R244" s="18" t="s">
        <v>482</v>
      </c>
      <c r="S244" s="18" t="s">
        <v>93</v>
      </c>
      <c r="T244" s="19" t="s">
        <v>605</v>
      </c>
      <c r="U244" s="45" t="s">
        <v>1496</v>
      </c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</row>
    <row r="245">
      <c r="A245" s="8" t="s">
        <v>1906</v>
      </c>
      <c r="B245" s="29">
        <v>44707.0</v>
      </c>
      <c r="C245" s="74" t="s">
        <v>1930</v>
      </c>
      <c r="D245" s="68" t="s">
        <v>20</v>
      </c>
      <c r="E245" s="69" t="s">
        <v>606</v>
      </c>
      <c r="F245" s="12" t="s">
        <v>367</v>
      </c>
      <c r="G245" s="13" t="s">
        <v>607</v>
      </c>
      <c r="H245" s="14"/>
      <c r="I245" s="15">
        <v>319.0</v>
      </c>
      <c r="J245" s="14"/>
      <c r="K245" s="15">
        <v>319.0</v>
      </c>
      <c r="L245" s="14"/>
      <c r="M245" s="14"/>
      <c r="N245" s="14"/>
      <c r="O245" s="16"/>
      <c r="P245" s="3">
        <f t="shared" si="1"/>
        <v>319</v>
      </c>
      <c r="Q245" s="56"/>
      <c r="R245" s="18" t="s">
        <v>510</v>
      </c>
      <c r="S245" s="18" t="s">
        <v>93</v>
      </c>
      <c r="T245" s="19" t="s">
        <v>608</v>
      </c>
      <c r="U245" s="45" t="s">
        <v>1497</v>
      </c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</row>
    <row r="246">
      <c r="A246" s="8" t="s">
        <v>1906</v>
      </c>
      <c r="B246" s="33">
        <v>44734.0</v>
      </c>
      <c r="C246" s="74" t="s">
        <v>1930</v>
      </c>
      <c r="D246" s="68" t="s">
        <v>20</v>
      </c>
      <c r="E246" s="69" t="s">
        <v>609</v>
      </c>
      <c r="F246" s="12" t="s">
        <v>367</v>
      </c>
      <c r="G246" s="31" t="s">
        <v>610</v>
      </c>
      <c r="H246" s="14"/>
      <c r="I246" s="15">
        <v>359.0</v>
      </c>
      <c r="J246" s="14"/>
      <c r="K246" s="15">
        <v>382.0</v>
      </c>
      <c r="L246" s="14"/>
      <c r="M246" s="14"/>
      <c r="N246" s="14"/>
      <c r="O246" s="16"/>
      <c r="P246" s="3">
        <f t="shared" si="1"/>
        <v>382</v>
      </c>
      <c r="Q246" s="56"/>
      <c r="R246" s="18" t="s">
        <v>34</v>
      </c>
      <c r="S246" s="18" t="s">
        <v>101</v>
      </c>
      <c r="T246" s="19" t="s">
        <v>611</v>
      </c>
      <c r="U246" s="45" t="s">
        <v>1498</v>
      </c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</row>
    <row r="247">
      <c r="A247" s="8" t="s">
        <v>1906</v>
      </c>
      <c r="B247" s="33">
        <v>44734.0</v>
      </c>
      <c r="C247" s="74" t="s">
        <v>1930</v>
      </c>
      <c r="D247" s="68" t="s">
        <v>67</v>
      </c>
      <c r="E247" s="69" t="s">
        <v>612</v>
      </c>
      <c r="F247" s="12" t="s">
        <v>367</v>
      </c>
      <c r="G247" s="31" t="s">
        <v>433</v>
      </c>
      <c r="H247" s="14"/>
      <c r="I247" s="15">
        <v>987.0</v>
      </c>
      <c r="J247" s="14"/>
      <c r="K247" s="15">
        <v>1052.0</v>
      </c>
      <c r="L247" s="14"/>
      <c r="M247" s="14"/>
      <c r="N247" s="15">
        <v>250.0</v>
      </c>
      <c r="O247" s="16"/>
      <c r="P247" s="3">
        <f t="shared" si="1"/>
        <v>1302</v>
      </c>
      <c r="Q247" s="56"/>
      <c r="R247" s="18" t="s">
        <v>30</v>
      </c>
      <c r="S247" s="18" t="s">
        <v>101</v>
      </c>
      <c r="T247" s="19" t="s">
        <v>613</v>
      </c>
      <c r="U247" s="45" t="s">
        <v>1499</v>
      </c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</row>
    <row r="248">
      <c r="A248" s="8" t="s">
        <v>1906</v>
      </c>
      <c r="B248" s="33">
        <v>44739.0</v>
      </c>
      <c r="C248" s="74" t="s">
        <v>1930</v>
      </c>
      <c r="D248" s="68" t="s">
        <v>20</v>
      </c>
      <c r="E248" s="69" t="s">
        <v>614</v>
      </c>
      <c r="F248" s="12" t="s">
        <v>367</v>
      </c>
      <c r="G248" s="13" t="s">
        <v>39</v>
      </c>
      <c r="H248" s="14"/>
      <c r="I248" s="15">
        <v>394.0</v>
      </c>
      <c r="J248" s="14"/>
      <c r="K248" s="15">
        <v>420.0</v>
      </c>
      <c r="L248" s="14"/>
      <c r="M248" s="14"/>
      <c r="N248" s="14"/>
      <c r="O248" s="16"/>
      <c r="P248" s="3">
        <f t="shared" si="1"/>
        <v>420</v>
      </c>
      <c r="Q248" s="56"/>
      <c r="R248" s="18" t="s">
        <v>30</v>
      </c>
      <c r="S248" s="18" t="s">
        <v>101</v>
      </c>
      <c r="T248" s="19" t="s">
        <v>615</v>
      </c>
      <c r="U248" s="45" t="s">
        <v>1500</v>
      </c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</row>
    <row r="249">
      <c r="A249" s="8" t="s">
        <v>1906</v>
      </c>
      <c r="B249" s="33">
        <v>44740.0</v>
      </c>
      <c r="C249" s="74" t="s">
        <v>1930</v>
      </c>
      <c r="D249" s="68" t="s">
        <v>20</v>
      </c>
      <c r="E249" s="69" t="s">
        <v>616</v>
      </c>
      <c r="F249" s="12" t="s">
        <v>367</v>
      </c>
      <c r="G249" s="31" t="s">
        <v>617</v>
      </c>
      <c r="H249" s="14"/>
      <c r="I249" s="15">
        <v>328.0</v>
      </c>
      <c r="J249" s="14"/>
      <c r="K249" s="15">
        <v>349.0</v>
      </c>
      <c r="L249" s="14"/>
      <c r="M249" s="14"/>
      <c r="N249" s="15">
        <f>360*2</f>
        <v>720</v>
      </c>
      <c r="O249" s="16"/>
      <c r="P249" s="3">
        <f t="shared" si="1"/>
        <v>1069</v>
      </c>
      <c r="Q249" s="57" t="s">
        <v>1827</v>
      </c>
      <c r="R249" s="18" t="s">
        <v>125</v>
      </c>
      <c r="S249" s="18" t="s">
        <v>101</v>
      </c>
      <c r="T249" s="19" t="s">
        <v>618</v>
      </c>
      <c r="U249" s="45" t="s">
        <v>1501</v>
      </c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</row>
    <row r="250">
      <c r="A250" s="8" t="s">
        <v>1906</v>
      </c>
      <c r="B250" s="29">
        <v>44743.0</v>
      </c>
      <c r="C250" s="74" t="s">
        <v>1930</v>
      </c>
      <c r="D250" s="68" t="s">
        <v>27</v>
      </c>
      <c r="E250" s="69" t="s">
        <v>621</v>
      </c>
      <c r="F250" s="12" t="s">
        <v>27</v>
      </c>
      <c r="G250" s="31" t="s">
        <v>607</v>
      </c>
      <c r="H250" s="14"/>
      <c r="I250" s="15">
        <v>787.0</v>
      </c>
      <c r="J250" s="14"/>
      <c r="K250" s="15">
        <v>787.0</v>
      </c>
      <c r="L250" s="14"/>
      <c r="M250" s="14"/>
      <c r="N250" s="14"/>
      <c r="O250" s="16"/>
      <c r="P250" s="3">
        <f t="shared" si="1"/>
        <v>787</v>
      </c>
      <c r="Q250" s="56"/>
      <c r="R250" s="18" t="s">
        <v>30</v>
      </c>
      <c r="S250" s="18" t="s">
        <v>622</v>
      </c>
      <c r="T250" s="22" t="s">
        <v>623</v>
      </c>
      <c r="U250" s="56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</row>
    <row r="251">
      <c r="A251" s="8" t="s">
        <v>1906</v>
      </c>
      <c r="B251" s="33">
        <v>44746.0</v>
      </c>
      <c r="C251" s="74" t="s">
        <v>1930</v>
      </c>
      <c r="D251" s="68" t="s">
        <v>20</v>
      </c>
      <c r="E251" s="69" t="s">
        <v>624</v>
      </c>
      <c r="F251" s="12" t="s">
        <v>367</v>
      </c>
      <c r="G251" s="13" t="s">
        <v>39</v>
      </c>
      <c r="H251" s="14"/>
      <c r="I251" s="15">
        <v>638.0</v>
      </c>
      <c r="J251" s="14"/>
      <c r="K251" s="15">
        <v>638.0</v>
      </c>
      <c r="L251" s="14"/>
      <c r="M251" s="14"/>
      <c r="N251" s="14"/>
      <c r="O251" s="16"/>
      <c r="P251" s="3">
        <f t="shared" si="1"/>
        <v>638</v>
      </c>
      <c r="Q251" s="56"/>
      <c r="R251" s="18" t="s">
        <v>446</v>
      </c>
      <c r="S251" s="18" t="s">
        <v>454</v>
      </c>
      <c r="T251" s="19" t="s">
        <v>625</v>
      </c>
      <c r="U251" s="45" t="s">
        <v>1502</v>
      </c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</row>
    <row r="252">
      <c r="A252" s="8" t="s">
        <v>1906</v>
      </c>
      <c r="B252" s="33">
        <v>44746.0</v>
      </c>
      <c r="C252" s="74" t="s">
        <v>1930</v>
      </c>
      <c r="D252" s="68" t="s">
        <v>20</v>
      </c>
      <c r="E252" s="69" t="s">
        <v>626</v>
      </c>
      <c r="F252" s="12" t="s">
        <v>367</v>
      </c>
      <c r="G252" s="13" t="s">
        <v>617</v>
      </c>
      <c r="H252" s="14"/>
      <c r="I252" s="15">
        <v>1414.67</v>
      </c>
      <c r="J252" s="14"/>
      <c r="K252" s="15">
        <v>1414.67</v>
      </c>
      <c r="L252" s="14"/>
      <c r="M252" s="14"/>
      <c r="N252" s="15">
        <v>359.0</v>
      </c>
      <c r="O252" s="16"/>
      <c r="P252" s="3">
        <f t="shared" si="1"/>
        <v>1773.67</v>
      </c>
      <c r="Q252" s="56"/>
      <c r="R252" s="18" t="s">
        <v>446</v>
      </c>
      <c r="S252" s="18" t="s">
        <v>454</v>
      </c>
      <c r="T252" s="19" t="s">
        <v>627</v>
      </c>
      <c r="U252" s="45" t="s">
        <v>1503</v>
      </c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</row>
    <row r="253">
      <c r="A253" s="8" t="s">
        <v>1906</v>
      </c>
      <c r="B253" s="33">
        <v>44747.0</v>
      </c>
      <c r="C253" s="74" t="s">
        <v>1930</v>
      </c>
      <c r="D253" s="68" t="s">
        <v>27</v>
      </c>
      <c r="E253" s="69" t="s">
        <v>1828</v>
      </c>
      <c r="F253" s="12" t="s">
        <v>27</v>
      </c>
      <c r="G253" s="13" t="s">
        <v>617</v>
      </c>
      <c r="H253" s="14"/>
      <c r="I253" s="15">
        <v>420.0</v>
      </c>
      <c r="J253" s="14"/>
      <c r="K253" s="15">
        <v>420.0</v>
      </c>
      <c r="L253" s="14"/>
      <c r="M253" s="14"/>
      <c r="N253" s="14"/>
      <c r="O253" s="16"/>
      <c r="P253" s="3">
        <f t="shared" si="1"/>
        <v>420</v>
      </c>
      <c r="Q253" s="56"/>
      <c r="R253" s="18" t="s">
        <v>30</v>
      </c>
      <c r="S253" s="18" t="s">
        <v>622</v>
      </c>
      <c r="T253" s="22">
        <v>5.5100450000148E13</v>
      </c>
      <c r="U253" s="99" t="s">
        <v>1829</v>
      </c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</row>
    <row r="254">
      <c r="A254" s="8" t="s">
        <v>1906</v>
      </c>
      <c r="B254" s="33">
        <v>44749.0</v>
      </c>
      <c r="C254" s="74" t="s">
        <v>1930</v>
      </c>
      <c r="D254" s="68" t="s">
        <v>20</v>
      </c>
      <c r="E254" s="69" t="s">
        <v>630</v>
      </c>
      <c r="F254" s="12" t="s">
        <v>367</v>
      </c>
      <c r="G254" s="13" t="s">
        <v>23</v>
      </c>
      <c r="H254" s="14"/>
      <c r="I254" s="15">
        <v>1261.0</v>
      </c>
      <c r="J254" s="14"/>
      <c r="K254" s="15">
        <v>1261.0</v>
      </c>
      <c r="L254" s="14"/>
      <c r="M254" s="14"/>
      <c r="N254" s="14"/>
      <c r="O254" s="16"/>
      <c r="P254" s="3">
        <f t="shared" si="1"/>
        <v>1261</v>
      </c>
      <c r="Q254" s="56"/>
      <c r="R254" s="18" t="s">
        <v>446</v>
      </c>
      <c r="S254" s="18" t="s">
        <v>454</v>
      </c>
      <c r="T254" s="19" t="s">
        <v>631</v>
      </c>
      <c r="U254" s="93" t="s">
        <v>1504</v>
      </c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</row>
    <row r="255">
      <c r="A255" s="8" t="s">
        <v>1906</v>
      </c>
      <c r="B255" s="33">
        <v>44753.0</v>
      </c>
      <c r="C255" s="74" t="s">
        <v>1930</v>
      </c>
      <c r="D255" s="68" t="s">
        <v>20</v>
      </c>
      <c r="E255" s="69" t="s">
        <v>632</v>
      </c>
      <c r="F255" s="12" t="s">
        <v>367</v>
      </c>
      <c r="G255" s="13" t="s">
        <v>29</v>
      </c>
      <c r="H255" s="14"/>
      <c r="I255" s="15">
        <v>293.0</v>
      </c>
      <c r="J255" s="14"/>
      <c r="K255" s="15">
        <v>293.0</v>
      </c>
      <c r="L255" s="14"/>
      <c r="M255" s="14"/>
      <c r="N255" s="14"/>
      <c r="O255" s="16"/>
      <c r="P255" s="3">
        <f t="shared" si="1"/>
        <v>293</v>
      </c>
      <c r="Q255" s="56"/>
      <c r="R255" s="18" t="s">
        <v>34</v>
      </c>
      <c r="S255" s="18" t="s">
        <v>454</v>
      </c>
      <c r="T255" s="19" t="s">
        <v>633</v>
      </c>
      <c r="U255" s="45" t="s">
        <v>1505</v>
      </c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</row>
    <row r="256">
      <c r="A256" s="8" t="s">
        <v>1906</v>
      </c>
      <c r="B256" s="33">
        <v>44761.0</v>
      </c>
      <c r="C256" s="74" t="s">
        <v>1930</v>
      </c>
      <c r="D256" s="68" t="s">
        <v>20</v>
      </c>
      <c r="E256" s="69" t="s">
        <v>634</v>
      </c>
      <c r="F256" s="12" t="s">
        <v>367</v>
      </c>
      <c r="G256" s="13" t="s">
        <v>39</v>
      </c>
      <c r="H256" s="14"/>
      <c r="I256" s="15">
        <v>472.0</v>
      </c>
      <c r="J256" s="14"/>
      <c r="K256" s="15">
        <v>472.0</v>
      </c>
      <c r="L256" s="14"/>
      <c r="M256" s="14"/>
      <c r="N256" s="14"/>
      <c r="O256" s="16"/>
      <c r="P256" s="3">
        <f t="shared" si="1"/>
        <v>472</v>
      </c>
      <c r="Q256" s="56"/>
      <c r="R256" s="18" t="s">
        <v>510</v>
      </c>
      <c r="S256" s="18" t="s">
        <v>454</v>
      </c>
      <c r="T256" s="19" t="s">
        <v>635</v>
      </c>
      <c r="U256" s="45" t="s">
        <v>1506</v>
      </c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</row>
    <row r="257">
      <c r="A257" s="8" t="s">
        <v>1906</v>
      </c>
      <c r="B257" s="33">
        <v>44782.0</v>
      </c>
      <c r="C257" s="89"/>
      <c r="D257" s="68" t="s">
        <v>20</v>
      </c>
      <c r="E257" s="69" t="s">
        <v>636</v>
      </c>
      <c r="F257" s="12" t="s">
        <v>100</v>
      </c>
      <c r="G257" s="31" t="s">
        <v>453</v>
      </c>
      <c r="H257" s="14"/>
      <c r="I257" s="15">
        <v>413.13</v>
      </c>
      <c r="J257" s="14"/>
      <c r="K257" s="15">
        <v>413.13</v>
      </c>
      <c r="L257" s="14"/>
      <c r="M257" s="14"/>
      <c r="N257" s="14"/>
      <c r="O257" s="16"/>
      <c r="P257" s="3">
        <f t="shared" si="1"/>
        <v>413.13</v>
      </c>
      <c r="Q257" s="59"/>
      <c r="R257" s="18" t="s">
        <v>101</v>
      </c>
      <c r="S257" s="18" t="s">
        <v>461</v>
      </c>
      <c r="T257" s="22" t="s">
        <v>637</v>
      </c>
      <c r="U257" s="99" t="s">
        <v>1507</v>
      </c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</row>
    <row r="258">
      <c r="A258" s="8" t="s">
        <v>1906</v>
      </c>
      <c r="B258" s="33">
        <v>44784.0</v>
      </c>
      <c r="C258" s="74" t="s">
        <v>1930</v>
      </c>
      <c r="D258" s="68" t="s">
        <v>20</v>
      </c>
      <c r="E258" s="69" t="s">
        <v>638</v>
      </c>
      <c r="F258" s="12" t="s">
        <v>367</v>
      </c>
      <c r="G258" s="31" t="s">
        <v>453</v>
      </c>
      <c r="H258" s="14"/>
      <c r="I258" s="15">
        <v>689.0</v>
      </c>
      <c r="J258" s="14"/>
      <c r="K258" s="15">
        <v>734.0</v>
      </c>
      <c r="L258" s="14"/>
      <c r="M258" s="14"/>
      <c r="N258" s="14"/>
      <c r="O258" s="16"/>
      <c r="P258" s="3">
        <f t="shared" si="1"/>
        <v>734</v>
      </c>
      <c r="Q258" s="59"/>
      <c r="R258" s="18" t="s">
        <v>30</v>
      </c>
      <c r="S258" s="18" t="s">
        <v>476</v>
      </c>
      <c r="T258" s="19" t="s">
        <v>639</v>
      </c>
      <c r="U258" s="93" t="s">
        <v>1508</v>
      </c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</row>
    <row r="259">
      <c r="A259" s="8" t="s">
        <v>1906</v>
      </c>
      <c r="B259" s="33">
        <v>44784.0</v>
      </c>
      <c r="C259" s="89"/>
      <c r="D259" s="68" t="s">
        <v>27</v>
      </c>
      <c r="E259" s="69" t="s">
        <v>640</v>
      </c>
      <c r="F259" s="12" t="s">
        <v>367</v>
      </c>
      <c r="G259" s="31" t="s">
        <v>453</v>
      </c>
      <c r="H259" s="14"/>
      <c r="I259" s="15">
        <v>413.0</v>
      </c>
      <c r="J259" s="14"/>
      <c r="K259" s="15">
        <v>413.0</v>
      </c>
      <c r="L259" s="14"/>
      <c r="M259" s="14"/>
      <c r="N259" s="14"/>
      <c r="O259" s="16"/>
      <c r="P259" s="3">
        <f t="shared" si="1"/>
        <v>413</v>
      </c>
      <c r="Q259" s="56"/>
      <c r="R259" s="18" t="s">
        <v>30</v>
      </c>
      <c r="S259" s="18" t="s">
        <v>476</v>
      </c>
      <c r="T259" s="19" t="s">
        <v>641</v>
      </c>
      <c r="U259" s="45" t="s">
        <v>1509</v>
      </c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</row>
    <row r="260">
      <c r="A260" s="8" t="s">
        <v>1906</v>
      </c>
      <c r="B260" s="33">
        <v>44790.0</v>
      </c>
      <c r="C260" s="74" t="s">
        <v>1930</v>
      </c>
      <c r="D260" s="68" t="s">
        <v>20</v>
      </c>
      <c r="E260" s="69" t="s">
        <v>642</v>
      </c>
      <c r="F260" s="12" t="s">
        <v>367</v>
      </c>
      <c r="G260" s="13" t="s">
        <v>29</v>
      </c>
      <c r="H260" s="14"/>
      <c r="I260" s="15">
        <v>229.0</v>
      </c>
      <c r="J260" s="14"/>
      <c r="K260" s="15">
        <v>244.0</v>
      </c>
      <c r="L260" s="14"/>
      <c r="M260" s="14"/>
      <c r="N260" s="14"/>
      <c r="O260" s="16"/>
      <c r="P260" s="3">
        <f t="shared" si="1"/>
        <v>244</v>
      </c>
      <c r="Q260" s="59"/>
      <c r="R260" s="18" t="s">
        <v>34</v>
      </c>
      <c r="S260" s="18" t="s">
        <v>476</v>
      </c>
      <c r="T260" s="19" t="s">
        <v>643</v>
      </c>
      <c r="U260" s="45" t="s">
        <v>1510</v>
      </c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</row>
    <row r="261">
      <c r="A261" s="8" t="s">
        <v>1906</v>
      </c>
      <c r="B261" s="33">
        <v>44795.0</v>
      </c>
      <c r="C261" s="74" t="s">
        <v>1930</v>
      </c>
      <c r="D261" s="68" t="s">
        <v>20</v>
      </c>
      <c r="E261" s="69" t="s">
        <v>644</v>
      </c>
      <c r="F261" s="12" t="s">
        <v>367</v>
      </c>
      <c r="G261" s="13" t="s">
        <v>39</v>
      </c>
      <c r="H261" s="14"/>
      <c r="I261" s="15">
        <v>343.0</v>
      </c>
      <c r="J261" s="14"/>
      <c r="K261" s="15">
        <v>365.0</v>
      </c>
      <c r="L261" s="14"/>
      <c r="M261" s="14"/>
      <c r="N261" s="14"/>
      <c r="O261" s="16"/>
      <c r="P261" s="3">
        <f t="shared" si="1"/>
        <v>365</v>
      </c>
      <c r="Q261" s="59"/>
      <c r="R261" s="18" t="s">
        <v>196</v>
      </c>
      <c r="S261" s="18" t="s">
        <v>476</v>
      </c>
      <c r="T261" s="19" t="s">
        <v>645</v>
      </c>
      <c r="U261" s="45" t="s">
        <v>1511</v>
      </c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</row>
    <row r="262">
      <c r="A262" s="8" t="s">
        <v>1906</v>
      </c>
      <c r="B262" s="33">
        <v>44796.0</v>
      </c>
      <c r="C262" s="74" t="s">
        <v>1930</v>
      </c>
      <c r="D262" s="68" t="s">
        <v>20</v>
      </c>
      <c r="E262" s="69" t="s">
        <v>646</v>
      </c>
      <c r="F262" s="12" t="s">
        <v>367</v>
      </c>
      <c r="G262" s="13" t="s">
        <v>39</v>
      </c>
      <c r="H262" s="14"/>
      <c r="I262" s="15">
        <v>412.0</v>
      </c>
      <c r="J262" s="14"/>
      <c r="K262" s="15">
        <v>439.0</v>
      </c>
      <c r="L262" s="14"/>
      <c r="M262" s="14"/>
      <c r="N262" s="14"/>
      <c r="O262" s="16"/>
      <c r="P262" s="3">
        <f t="shared" si="1"/>
        <v>439</v>
      </c>
      <c r="Q262" s="58"/>
      <c r="R262" s="18" t="s">
        <v>647</v>
      </c>
      <c r="S262" s="18" t="s">
        <v>476</v>
      </c>
      <c r="T262" s="19" t="s">
        <v>648</v>
      </c>
      <c r="U262" s="45" t="s">
        <v>1512</v>
      </c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</row>
    <row r="263">
      <c r="A263" s="8" t="s">
        <v>1906</v>
      </c>
      <c r="B263" s="33">
        <v>44809.0</v>
      </c>
      <c r="C263" s="74" t="s">
        <v>1930</v>
      </c>
      <c r="D263" s="68" t="s">
        <v>20</v>
      </c>
      <c r="E263" s="69" t="s">
        <v>649</v>
      </c>
      <c r="F263" s="12" t="s">
        <v>367</v>
      </c>
      <c r="G263" s="31" t="s">
        <v>650</v>
      </c>
      <c r="H263" s="14"/>
      <c r="I263" s="15">
        <v>993.87</v>
      </c>
      <c r="J263" s="14"/>
      <c r="K263" s="15">
        <v>993.87</v>
      </c>
      <c r="L263" s="14"/>
      <c r="M263" s="14"/>
      <c r="N263" s="14"/>
      <c r="O263" s="16"/>
      <c r="P263" s="3">
        <f t="shared" si="1"/>
        <v>993.87</v>
      </c>
      <c r="Q263" s="56"/>
      <c r="R263" s="18" t="s">
        <v>61</v>
      </c>
      <c r="S263" s="18" t="s">
        <v>379</v>
      </c>
      <c r="T263" s="19" t="s">
        <v>651</v>
      </c>
      <c r="U263" s="45" t="s">
        <v>1513</v>
      </c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</row>
    <row r="264">
      <c r="A264" s="8" t="s">
        <v>1906</v>
      </c>
      <c r="B264" s="33">
        <v>44810.0</v>
      </c>
      <c r="C264" s="74" t="s">
        <v>1930</v>
      </c>
      <c r="D264" s="68" t="s">
        <v>27</v>
      </c>
      <c r="E264" s="69" t="s">
        <v>652</v>
      </c>
      <c r="F264" s="12" t="s">
        <v>367</v>
      </c>
      <c r="G264" s="13" t="s">
        <v>39</v>
      </c>
      <c r="H264" s="14"/>
      <c r="I264" s="15">
        <v>420.0</v>
      </c>
      <c r="J264" s="14"/>
      <c r="K264" s="15">
        <v>420.0</v>
      </c>
      <c r="L264" s="14"/>
      <c r="M264" s="14"/>
      <c r="N264" s="14"/>
      <c r="O264" s="16"/>
      <c r="P264" s="3">
        <f t="shared" si="1"/>
        <v>420</v>
      </c>
      <c r="Q264" s="59"/>
      <c r="R264" s="18" t="s">
        <v>34</v>
      </c>
      <c r="S264" s="18" t="s">
        <v>379</v>
      </c>
      <c r="T264" s="19" t="s">
        <v>653</v>
      </c>
      <c r="U264" s="45" t="s">
        <v>1514</v>
      </c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</row>
    <row r="265">
      <c r="A265" s="8" t="s">
        <v>1906</v>
      </c>
      <c r="B265" s="33">
        <v>44810.0</v>
      </c>
      <c r="C265" s="74" t="s">
        <v>1930</v>
      </c>
      <c r="D265" s="68" t="s">
        <v>20</v>
      </c>
      <c r="E265" s="69" t="s">
        <v>654</v>
      </c>
      <c r="F265" s="12" t="s">
        <v>367</v>
      </c>
      <c r="G265" s="13" t="s">
        <v>39</v>
      </c>
      <c r="H265" s="14"/>
      <c r="I265" s="15">
        <v>351.0</v>
      </c>
      <c r="J265" s="14"/>
      <c r="K265" s="15">
        <v>351.0</v>
      </c>
      <c r="L265" s="14"/>
      <c r="M265" s="14"/>
      <c r="N265" s="14"/>
      <c r="O265" s="16"/>
      <c r="P265" s="3">
        <f t="shared" si="1"/>
        <v>351</v>
      </c>
      <c r="Q265" s="56"/>
      <c r="R265" s="18" t="s">
        <v>213</v>
      </c>
      <c r="S265" s="18" t="s">
        <v>379</v>
      </c>
      <c r="T265" s="19" t="s">
        <v>655</v>
      </c>
      <c r="U265" s="45" t="s">
        <v>1515</v>
      </c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</row>
    <row r="266">
      <c r="A266" s="8" t="s">
        <v>1906</v>
      </c>
      <c r="B266" s="33">
        <v>44813.0</v>
      </c>
      <c r="C266" s="74" t="s">
        <v>1930</v>
      </c>
      <c r="D266" s="68" t="s">
        <v>20</v>
      </c>
      <c r="E266" s="69" t="s">
        <v>656</v>
      </c>
      <c r="F266" s="12" t="s">
        <v>367</v>
      </c>
      <c r="G266" s="13" t="s">
        <v>39</v>
      </c>
      <c r="H266" s="14"/>
      <c r="I266" s="15">
        <v>701.0</v>
      </c>
      <c r="J266" s="14"/>
      <c r="K266" s="15">
        <v>701.0</v>
      </c>
      <c r="L266" s="14"/>
      <c r="M266" s="14"/>
      <c r="N266" s="14"/>
      <c r="O266" s="16"/>
      <c r="P266" s="3">
        <f t="shared" si="1"/>
        <v>701</v>
      </c>
      <c r="Q266" s="59"/>
      <c r="R266" s="18" t="s">
        <v>30</v>
      </c>
      <c r="S266" s="18" t="s">
        <v>379</v>
      </c>
      <c r="T266" s="19">
        <v>1.8205020000164E13</v>
      </c>
      <c r="U266" s="45" t="s">
        <v>1517</v>
      </c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</row>
    <row r="267">
      <c r="A267" s="8" t="s">
        <v>1906</v>
      </c>
      <c r="B267" s="33">
        <v>44824.0</v>
      </c>
      <c r="C267" s="74" t="s">
        <v>1930</v>
      </c>
      <c r="D267" s="68" t="s">
        <v>27</v>
      </c>
      <c r="E267" s="69" t="s">
        <v>662</v>
      </c>
      <c r="F267" s="12" t="s">
        <v>27</v>
      </c>
      <c r="G267" s="31" t="s">
        <v>453</v>
      </c>
      <c r="H267" s="14"/>
      <c r="I267" s="15">
        <v>420.0</v>
      </c>
      <c r="J267" s="14"/>
      <c r="K267" s="15">
        <v>420.0</v>
      </c>
      <c r="L267" s="14"/>
      <c r="M267" s="14"/>
      <c r="N267" s="14"/>
      <c r="O267" s="16"/>
      <c r="P267" s="3">
        <f t="shared" si="1"/>
        <v>420</v>
      </c>
      <c r="Q267" s="56"/>
      <c r="R267" s="18" t="s">
        <v>30</v>
      </c>
      <c r="S267" s="18" t="s">
        <v>660</v>
      </c>
      <c r="T267" s="22" t="s">
        <v>663</v>
      </c>
      <c r="U267" s="56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</row>
    <row r="268">
      <c r="A268" s="8" t="s">
        <v>1906</v>
      </c>
      <c r="B268" s="33">
        <v>44824.0</v>
      </c>
      <c r="C268" s="74" t="s">
        <v>1930</v>
      </c>
      <c r="D268" s="68" t="s">
        <v>27</v>
      </c>
      <c r="E268" s="69" t="s">
        <v>664</v>
      </c>
      <c r="F268" s="12" t="s">
        <v>27</v>
      </c>
      <c r="G268" s="31" t="s">
        <v>453</v>
      </c>
      <c r="H268" s="14"/>
      <c r="I268" s="15">
        <v>420.0</v>
      </c>
      <c r="J268" s="14"/>
      <c r="K268" s="15">
        <v>420.0</v>
      </c>
      <c r="L268" s="14"/>
      <c r="M268" s="14"/>
      <c r="N268" s="14"/>
      <c r="O268" s="16"/>
      <c r="P268" s="3">
        <f t="shared" si="1"/>
        <v>420</v>
      </c>
      <c r="Q268" s="59"/>
      <c r="R268" s="18" t="s">
        <v>30</v>
      </c>
      <c r="S268" s="18" t="s">
        <v>660</v>
      </c>
      <c r="T268" s="22" t="s">
        <v>665</v>
      </c>
      <c r="U268" s="56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</row>
    <row r="269">
      <c r="A269" s="8" t="s">
        <v>1906</v>
      </c>
      <c r="B269" s="33">
        <v>44830.0</v>
      </c>
      <c r="C269" s="74" t="s">
        <v>1930</v>
      </c>
      <c r="D269" s="68" t="s">
        <v>20</v>
      </c>
      <c r="E269" s="69" t="s">
        <v>666</v>
      </c>
      <c r="F269" s="12" t="s">
        <v>367</v>
      </c>
      <c r="G269" s="13" t="s">
        <v>39</v>
      </c>
      <c r="H269" s="14"/>
      <c r="I269" s="15">
        <v>701.0</v>
      </c>
      <c r="J269" s="14"/>
      <c r="K269" s="15">
        <v>701.0</v>
      </c>
      <c r="L269" s="14"/>
      <c r="M269" s="14"/>
      <c r="N269" s="15">
        <v>410.0</v>
      </c>
      <c r="O269" s="16"/>
      <c r="P269" s="3">
        <f t="shared" si="1"/>
        <v>1111</v>
      </c>
      <c r="Q269" s="59"/>
      <c r="R269" s="18" t="s">
        <v>667</v>
      </c>
      <c r="S269" s="18" t="s">
        <v>379</v>
      </c>
      <c r="T269" s="19" t="s">
        <v>668</v>
      </c>
      <c r="U269" s="45" t="s">
        <v>1518</v>
      </c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</row>
    <row r="270">
      <c r="A270" s="8" t="s">
        <v>1906</v>
      </c>
      <c r="B270" s="33">
        <v>44831.0</v>
      </c>
      <c r="C270" s="74" t="s">
        <v>1930</v>
      </c>
      <c r="D270" s="68" t="s">
        <v>20</v>
      </c>
      <c r="E270" s="69" t="s">
        <v>669</v>
      </c>
      <c r="F270" s="12" t="s">
        <v>367</v>
      </c>
      <c r="G270" s="13" t="s">
        <v>39</v>
      </c>
      <c r="H270" s="14"/>
      <c r="I270" s="15">
        <v>420.0</v>
      </c>
      <c r="J270" s="14"/>
      <c r="K270" s="15">
        <v>420.0</v>
      </c>
      <c r="L270" s="14"/>
      <c r="M270" s="14"/>
      <c r="N270" s="14"/>
      <c r="O270" s="16"/>
      <c r="P270" s="3">
        <f t="shared" si="1"/>
        <v>420</v>
      </c>
      <c r="Q270" s="56"/>
      <c r="R270" s="18" t="s">
        <v>670</v>
      </c>
      <c r="S270" s="18" t="s">
        <v>379</v>
      </c>
      <c r="T270" s="19" t="s">
        <v>671</v>
      </c>
      <c r="U270" s="45" t="s">
        <v>1519</v>
      </c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</row>
    <row r="271">
      <c r="A271" s="8" t="s">
        <v>1906</v>
      </c>
      <c r="B271" s="33">
        <v>44861.0</v>
      </c>
      <c r="C271" s="74" t="s">
        <v>1930</v>
      </c>
      <c r="D271" s="68" t="s">
        <v>27</v>
      </c>
      <c r="E271" s="69" t="s">
        <v>672</v>
      </c>
      <c r="F271" s="12" t="s">
        <v>27</v>
      </c>
      <c r="G271" s="31" t="s">
        <v>39</v>
      </c>
      <c r="H271" s="14"/>
      <c r="I271" s="15">
        <v>439.0</v>
      </c>
      <c r="J271" s="14"/>
      <c r="K271" s="15">
        <v>439.0</v>
      </c>
      <c r="L271" s="14"/>
      <c r="M271" s="14"/>
      <c r="N271" s="14"/>
      <c r="O271" s="16"/>
      <c r="P271" s="3">
        <f t="shared" si="1"/>
        <v>439</v>
      </c>
      <c r="Q271" s="59"/>
      <c r="R271" s="18" t="s">
        <v>30</v>
      </c>
      <c r="S271" s="18" t="s">
        <v>446</v>
      </c>
      <c r="T271" s="22" t="s">
        <v>673</v>
      </c>
      <c r="U271" s="56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</row>
    <row r="272">
      <c r="A272" s="8" t="s">
        <v>1906</v>
      </c>
      <c r="B272" s="33">
        <v>44861.0</v>
      </c>
      <c r="C272" s="74" t="s">
        <v>1930</v>
      </c>
      <c r="D272" s="68" t="s">
        <v>20</v>
      </c>
      <c r="E272" s="69" t="s">
        <v>674</v>
      </c>
      <c r="F272" s="12" t="s">
        <v>367</v>
      </c>
      <c r="G272" s="13" t="s">
        <v>39</v>
      </c>
      <c r="H272" s="14"/>
      <c r="I272" s="15">
        <v>439.0</v>
      </c>
      <c r="J272" s="14"/>
      <c r="K272" s="15">
        <v>439.0</v>
      </c>
      <c r="L272" s="14"/>
      <c r="M272" s="14"/>
      <c r="N272" s="14"/>
      <c r="O272" s="16"/>
      <c r="P272" s="3">
        <f t="shared" si="1"/>
        <v>439</v>
      </c>
      <c r="Q272" s="59"/>
      <c r="R272" s="18" t="s">
        <v>503</v>
      </c>
      <c r="S272" s="18" t="s">
        <v>446</v>
      </c>
      <c r="T272" s="19" t="s">
        <v>675</v>
      </c>
      <c r="U272" s="45" t="s">
        <v>1520</v>
      </c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</row>
    <row r="273">
      <c r="A273" s="8" t="s">
        <v>1906</v>
      </c>
      <c r="B273" s="33">
        <v>44876.0</v>
      </c>
      <c r="C273" s="74" t="s">
        <v>1930</v>
      </c>
      <c r="D273" s="68" t="s">
        <v>20</v>
      </c>
      <c r="E273" s="69" t="s">
        <v>549</v>
      </c>
      <c r="F273" s="12" t="s">
        <v>367</v>
      </c>
      <c r="G273" s="31" t="s">
        <v>676</v>
      </c>
      <c r="H273" s="14"/>
      <c r="I273" s="15">
        <v>333.0</v>
      </c>
      <c r="J273" s="14"/>
      <c r="K273" s="15">
        <v>333.0</v>
      </c>
      <c r="L273" s="14"/>
      <c r="M273" s="14"/>
      <c r="N273" s="14"/>
      <c r="O273" s="16"/>
      <c r="P273" s="3">
        <f t="shared" si="1"/>
        <v>333</v>
      </c>
      <c r="Q273" s="56"/>
      <c r="R273" s="18" t="s">
        <v>34</v>
      </c>
      <c r="S273" s="18" t="s">
        <v>61</v>
      </c>
      <c r="T273" s="19" t="s">
        <v>551</v>
      </c>
      <c r="U273" s="45" t="s">
        <v>1475</v>
      </c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</row>
    <row r="274">
      <c r="A274" s="8" t="s">
        <v>1906</v>
      </c>
      <c r="B274" s="33">
        <v>44876.0</v>
      </c>
      <c r="C274" s="74" t="s">
        <v>1930</v>
      </c>
      <c r="D274" s="68" t="s">
        <v>20</v>
      </c>
      <c r="E274" s="69" t="s">
        <v>677</v>
      </c>
      <c r="F274" s="12" t="s">
        <v>367</v>
      </c>
      <c r="G274" s="13" t="s">
        <v>39</v>
      </c>
      <c r="H274" s="14"/>
      <c r="I274" s="15">
        <v>439.0</v>
      </c>
      <c r="J274" s="14"/>
      <c r="K274" s="15">
        <v>439.0</v>
      </c>
      <c r="L274" s="14"/>
      <c r="M274" s="14"/>
      <c r="N274" s="14"/>
      <c r="O274" s="16"/>
      <c r="P274" s="3">
        <f t="shared" si="1"/>
        <v>439</v>
      </c>
      <c r="Q274" s="56"/>
      <c r="R274" s="18" t="s">
        <v>34</v>
      </c>
      <c r="S274" s="18" t="s">
        <v>61</v>
      </c>
      <c r="T274" s="19" t="s">
        <v>678</v>
      </c>
      <c r="U274" s="45" t="s">
        <v>1521</v>
      </c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</row>
    <row r="275">
      <c r="A275" s="8" t="s">
        <v>1906</v>
      </c>
      <c r="B275" s="33">
        <v>44886.0</v>
      </c>
      <c r="C275" s="74" t="s">
        <v>1930</v>
      </c>
      <c r="D275" s="68" t="s">
        <v>20</v>
      </c>
      <c r="E275" s="69" t="s">
        <v>679</v>
      </c>
      <c r="F275" s="12" t="s">
        <v>367</v>
      </c>
      <c r="G275" s="31" t="s">
        <v>680</v>
      </c>
      <c r="H275" s="14"/>
      <c r="I275" s="15">
        <v>759.0</v>
      </c>
      <c r="J275" s="14"/>
      <c r="K275" s="15">
        <v>759.0</v>
      </c>
      <c r="L275" s="14"/>
      <c r="M275" s="14"/>
      <c r="N275" s="14"/>
      <c r="O275" s="16"/>
      <c r="P275" s="3">
        <f t="shared" si="1"/>
        <v>759</v>
      </c>
      <c r="Q275" s="56"/>
      <c r="R275" s="18" t="s">
        <v>196</v>
      </c>
      <c r="S275" s="18" t="s">
        <v>61</v>
      </c>
      <c r="T275" s="19" t="s">
        <v>681</v>
      </c>
      <c r="U275" s="45" t="s">
        <v>1522</v>
      </c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</row>
    <row r="276">
      <c r="A276" s="8" t="s">
        <v>1906</v>
      </c>
      <c r="B276" s="33">
        <v>44897.0</v>
      </c>
      <c r="C276" s="100">
        <v>0.0654</v>
      </c>
      <c r="D276" s="68" t="s">
        <v>27</v>
      </c>
      <c r="E276" s="69" t="s">
        <v>682</v>
      </c>
      <c r="F276" s="12" t="s">
        <v>27</v>
      </c>
      <c r="G276" s="31" t="s">
        <v>433</v>
      </c>
      <c r="H276" s="14"/>
      <c r="I276" s="15">
        <v>1240.0</v>
      </c>
      <c r="J276" s="15">
        <v>81.0</v>
      </c>
      <c r="K276" s="15">
        <v>1321.0</v>
      </c>
      <c r="L276" s="14"/>
      <c r="M276" s="14"/>
      <c r="N276" s="14"/>
      <c r="O276" s="16"/>
      <c r="P276" s="3">
        <f t="shared" si="1"/>
        <v>1321</v>
      </c>
      <c r="Q276" s="58"/>
      <c r="R276" s="18" t="s">
        <v>30</v>
      </c>
      <c r="S276" s="18" t="s">
        <v>213</v>
      </c>
      <c r="T276" s="22" t="s">
        <v>683</v>
      </c>
      <c r="U276" s="99" t="s">
        <v>2539</v>
      </c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</row>
    <row r="277">
      <c r="A277" s="8" t="s">
        <v>1906</v>
      </c>
      <c r="B277" s="33">
        <v>44898.0</v>
      </c>
      <c r="C277" s="100">
        <v>0.0654</v>
      </c>
      <c r="D277" s="68" t="s">
        <v>20</v>
      </c>
      <c r="E277" s="69" t="s">
        <v>684</v>
      </c>
      <c r="F277" s="12" t="s">
        <v>367</v>
      </c>
      <c r="G277" s="13" t="s">
        <v>39</v>
      </c>
      <c r="H277" s="14"/>
      <c r="I277" s="15">
        <v>412.0</v>
      </c>
      <c r="J277" s="15">
        <v>27.0</v>
      </c>
      <c r="K277" s="15">
        <v>439.0</v>
      </c>
      <c r="L277" s="14"/>
      <c r="M277" s="14"/>
      <c r="N277" s="14"/>
      <c r="O277" s="16"/>
      <c r="P277" s="3">
        <f t="shared" si="1"/>
        <v>439</v>
      </c>
      <c r="Q277" s="28"/>
      <c r="R277" s="18" t="s">
        <v>34</v>
      </c>
      <c r="S277" s="18" t="s">
        <v>213</v>
      </c>
      <c r="T277" s="19" t="s">
        <v>685</v>
      </c>
      <c r="U277" s="93" t="s">
        <v>1523</v>
      </c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</row>
    <row r="278">
      <c r="A278" s="8" t="s">
        <v>1906</v>
      </c>
      <c r="B278" s="33">
        <v>44907.0</v>
      </c>
      <c r="C278" s="100">
        <v>0.0654</v>
      </c>
      <c r="D278" s="68" t="s">
        <v>20</v>
      </c>
      <c r="E278" s="69" t="s">
        <v>686</v>
      </c>
      <c r="F278" s="12" t="s">
        <v>367</v>
      </c>
      <c r="G278" s="31" t="s">
        <v>39</v>
      </c>
      <c r="H278" s="14"/>
      <c r="I278" s="15">
        <v>288.37</v>
      </c>
      <c r="J278" s="15">
        <v>19.0</v>
      </c>
      <c r="K278" s="15">
        <v>307.37</v>
      </c>
      <c r="L278" s="14"/>
      <c r="M278" s="14"/>
      <c r="N278" s="14"/>
      <c r="O278" s="16"/>
      <c r="P278" s="3">
        <f t="shared" si="1"/>
        <v>307.37</v>
      </c>
      <c r="Q278" s="58"/>
      <c r="R278" s="18" t="s">
        <v>34</v>
      </c>
      <c r="S278" s="18" t="s">
        <v>213</v>
      </c>
      <c r="T278" s="19" t="s">
        <v>687</v>
      </c>
      <c r="U278" s="45" t="s">
        <v>1524</v>
      </c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</row>
    <row r="279">
      <c r="A279" s="8" t="s">
        <v>1906</v>
      </c>
      <c r="B279" s="33">
        <v>44937.0</v>
      </c>
      <c r="C279" s="100">
        <v>0.0654</v>
      </c>
      <c r="D279" s="68" t="s">
        <v>20</v>
      </c>
      <c r="E279" s="69" t="s">
        <v>688</v>
      </c>
      <c r="F279" s="62" t="s">
        <v>367</v>
      </c>
      <c r="G279" s="31" t="s">
        <v>680</v>
      </c>
      <c r="H279" s="15">
        <v>4000.0</v>
      </c>
      <c r="I279" s="15">
        <v>759.0</v>
      </c>
      <c r="J279" s="15">
        <f>50</f>
        <v>50</v>
      </c>
      <c r="K279" s="15">
        <v>809.0</v>
      </c>
      <c r="L279" s="14"/>
      <c r="M279" s="14"/>
      <c r="N279" s="14"/>
      <c r="O279" s="16"/>
      <c r="P279" s="3">
        <f t="shared" si="1"/>
        <v>809</v>
      </c>
      <c r="Q279" s="58"/>
      <c r="R279" s="18" t="s">
        <v>30</v>
      </c>
      <c r="S279" s="18" t="s">
        <v>519</v>
      </c>
      <c r="T279" s="19" t="s">
        <v>689</v>
      </c>
      <c r="U279" s="45" t="s">
        <v>1525</v>
      </c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</row>
    <row r="280">
      <c r="A280" s="8" t="s">
        <v>1906</v>
      </c>
      <c r="B280" s="33">
        <v>44937.0</v>
      </c>
      <c r="C280" s="100">
        <v>0.0654</v>
      </c>
      <c r="D280" s="68" t="s">
        <v>20</v>
      </c>
      <c r="E280" s="69" t="s">
        <v>688</v>
      </c>
      <c r="F280" s="62" t="s">
        <v>367</v>
      </c>
      <c r="G280" s="31" t="s">
        <v>1442</v>
      </c>
      <c r="H280" s="14"/>
      <c r="I280" s="14"/>
      <c r="J280" s="15">
        <v>27.0</v>
      </c>
      <c r="K280" s="14"/>
      <c r="L280" s="14"/>
      <c r="M280" s="14"/>
      <c r="N280" s="15">
        <f>410+J280</f>
        <v>437</v>
      </c>
      <c r="O280" s="16"/>
      <c r="P280" s="3">
        <f t="shared" si="1"/>
        <v>437</v>
      </c>
      <c r="Q280" s="58"/>
      <c r="R280" s="18" t="s">
        <v>30</v>
      </c>
      <c r="S280" s="18" t="s">
        <v>519</v>
      </c>
      <c r="T280" s="19" t="s">
        <v>689</v>
      </c>
      <c r="U280" s="45" t="s">
        <v>1525</v>
      </c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</row>
    <row r="281">
      <c r="A281" s="8" t="s">
        <v>1906</v>
      </c>
      <c r="B281" s="33">
        <v>44942.0</v>
      </c>
      <c r="C281" s="100">
        <v>0.0654</v>
      </c>
      <c r="D281" s="68" t="s">
        <v>20</v>
      </c>
      <c r="E281" s="69" t="s">
        <v>690</v>
      </c>
      <c r="F281" s="12" t="s">
        <v>367</v>
      </c>
      <c r="G281" s="13" t="s">
        <v>39</v>
      </c>
      <c r="H281" s="15">
        <v>2000.0</v>
      </c>
      <c r="I281" s="15">
        <v>401.0</v>
      </c>
      <c r="J281" s="15">
        <v>26.0</v>
      </c>
      <c r="K281" s="15">
        <v>427.0</v>
      </c>
      <c r="L281" s="14"/>
      <c r="M281" s="14"/>
      <c r="N281" s="14"/>
      <c r="O281" s="16"/>
      <c r="P281" s="3">
        <f t="shared" si="1"/>
        <v>427</v>
      </c>
      <c r="Q281" s="58"/>
      <c r="R281" s="18" t="s">
        <v>34</v>
      </c>
      <c r="S281" s="18" t="s">
        <v>519</v>
      </c>
      <c r="T281" s="19" t="s">
        <v>691</v>
      </c>
      <c r="U281" s="45" t="s">
        <v>1526</v>
      </c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</row>
    <row r="282">
      <c r="A282" s="8" t="s">
        <v>1906</v>
      </c>
      <c r="B282" s="30">
        <v>44954.0</v>
      </c>
      <c r="C282" s="100">
        <v>0.0654</v>
      </c>
      <c r="D282" s="68" t="s">
        <v>20</v>
      </c>
      <c r="E282" s="69" t="s">
        <v>694</v>
      </c>
      <c r="F282" s="12" t="s">
        <v>100</v>
      </c>
      <c r="G282" s="31" t="s">
        <v>680</v>
      </c>
      <c r="H282" s="15">
        <v>3200.0</v>
      </c>
      <c r="I282" s="15">
        <v>712.0</v>
      </c>
      <c r="J282" s="15">
        <v>47.0</v>
      </c>
      <c r="K282" s="15">
        <v>759.0</v>
      </c>
      <c r="L282" s="14"/>
      <c r="M282" s="14"/>
      <c r="N282" s="14"/>
      <c r="O282" s="16"/>
      <c r="P282" s="3">
        <f t="shared" si="1"/>
        <v>759</v>
      </c>
      <c r="Q282" s="58"/>
      <c r="R282" s="18" t="s">
        <v>125</v>
      </c>
      <c r="S282" s="18" t="s">
        <v>547</v>
      </c>
      <c r="T282" s="22" t="s">
        <v>695</v>
      </c>
      <c r="U282" s="99" t="s">
        <v>1528</v>
      </c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</row>
    <row r="283">
      <c r="A283" s="8" t="s">
        <v>1906</v>
      </c>
      <c r="B283" s="33">
        <v>44960.0</v>
      </c>
      <c r="C283" s="56"/>
      <c r="D283" s="68" t="s">
        <v>20</v>
      </c>
      <c r="E283" s="69" t="s">
        <v>696</v>
      </c>
      <c r="F283" s="12" t="s">
        <v>367</v>
      </c>
      <c r="G283" s="13" t="s">
        <v>39</v>
      </c>
      <c r="H283" s="15">
        <v>0.0</v>
      </c>
      <c r="I283" s="15">
        <v>400.0</v>
      </c>
      <c r="J283" s="14"/>
      <c r="K283" s="15">
        <v>400.0</v>
      </c>
      <c r="L283" s="14"/>
      <c r="M283" s="14"/>
      <c r="N283" s="14"/>
      <c r="O283" s="16"/>
      <c r="P283" s="3">
        <f t="shared" si="1"/>
        <v>400</v>
      </c>
      <c r="Q283" s="58"/>
      <c r="R283" s="18" t="s">
        <v>213</v>
      </c>
      <c r="S283" s="18" t="s">
        <v>550</v>
      </c>
      <c r="T283" s="19" t="s">
        <v>697</v>
      </c>
      <c r="U283" s="45" t="s">
        <v>1529</v>
      </c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</row>
    <row r="284">
      <c r="A284" s="8" t="s">
        <v>1906</v>
      </c>
      <c r="B284" s="33">
        <v>44960.0</v>
      </c>
      <c r="C284" s="56"/>
      <c r="D284" s="68" t="s">
        <v>20</v>
      </c>
      <c r="E284" s="69" t="s">
        <v>698</v>
      </c>
      <c r="F284" s="12" t="s">
        <v>367</v>
      </c>
      <c r="G284" s="13" t="s">
        <v>39</v>
      </c>
      <c r="H284" s="15">
        <v>3000.0</v>
      </c>
      <c r="I284" s="15">
        <v>1092.0</v>
      </c>
      <c r="J284" s="14"/>
      <c r="K284" s="15">
        <v>1092.0</v>
      </c>
      <c r="L284" s="14"/>
      <c r="M284" s="14"/>
      <c r="N284" s="14"/>
      <c r="O284" s="16"/>
      <c r="P284" s="3">
        <f t="shared" si="1"/>
        <v>1092</v>
      </c>
      <c r="Q284" s="56"/>
      <c r="R284" s="18" t="s">
        <v>446</v>
      </c>
      <c r="S284" s="18" t="s">
        <v>550</v>
      </c>
      <c r="T284" s="19" t="s">
        <v>699</v>
      </c>
      <c r="U284" s="45" t="s">
        <v>1530</v>
      </c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</row>
    <row r="285">
      <c r="A285" s="8" t="s">
        <v>1906</v>
      </c>
      <c r="B285" s="33">
        <v>44966.0</v>
      </c>
      <c r="C285" s="89"/>
      <c r="D285" s="68" t="s">
        <v>27</v>
      </c>
      <c r="E285" s="69" t="s">
        <v>700</v>
      </c>
      <c r="F285" s="12" t="s">
        <v>27</v>
      </c>
      <c r="G285" s="31" t="s">
        <v>680</v>
      </c>
      <c r="H285" s="15">
        <v>4000.0</v>
      </c>
      <c r="I285" s="15">
        <v>712.0</v>
      </c>
      <c r="J285" s="14"/>
      <c r="K285" s="15">
        <v>712.0</v>
      </c>
      <c r="L285" s="14"/>
      <c r="M285" s="14"/>
      <c r="N285" s="14"/>
      <c r="O285" s="16"/>
      <c r="P285" s="3">
        <f t="shared" si="1"/>
        <v>712</v>
      </c>
      <c r="Q285" s="58"/>
      <c r="R285" s="18" t="s">
        <v>30</v>
      </c>
      <c r="S285" s="18" t="s">
        <v>557</v>
      </c>
      <c r="T285" s="22" t="s">
        <v>701</v>
      </c>
      <c r="U285" s="56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</row>
    <row r="286">
      <c r="A286" s="8" t="s">
        <v>1906</v>
      </c>
      <c r="B286" s="33">
        <v>44988.0</v>
      </c>
      <c r="C286" s="56"/>
      <c r="D286" s="68" t="s">
        <v>20</v>
      </c>
      <c r="E286" s="69" t="s">
        <v>702</v>
      </c>
      <c r="F286" s="12" t="s">
        <v>367</v>
      </c>
      <c r="G286" s="31" t="s">
        <v>680</v>
      </c>
      <c r="H286" s="15">
        <v>3200.0</v>
      </c>
      <c r="I286" s="15">
        <v>759.0</v>
      </c>
      <c r="J286" s="14"/>
      <c r="K286" s="15">
        <v>759.0</v>
      </c>
      <c r="L286" s="14"/>
      <c r="M286" s="14"/>
      <c r="N286" s="14"/>
      <c r="O286" s="16"/>
      <c r="P286" s="3">
        <f t="shared" si="1"/>
        <v>759</v>
      </c>
      <c r="Q286" s="58"/>
      <c r="R286" s="18" t="s">
        <v>213</v>
      </c>
      <c r="S286" s="18" t="s">
        <v>570</v>
      </c>
      <c r="T286" s="19" t="s">
        <v>703</v>
      </c>
      <c r="U286" s="45" t="s">
        <v>1531</v>
      </c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</row>
    <row r="287">
      <c r="A287" s="8" t="s">
        <v>1906</v>
      </c>
      <c r="B287" s="33">
        <v>45000.0</v>
      </c>
      <c r="C287" s="56"/>
      <c r="D287" s="68" t="s">
        <v>20</v>
      </c>
      <c r="E287" s="69" t="s">
        <v>704</v>
      </c>
      <c r="F287" s="12" t="s">
        <v>367</v>
      </c>
      <c r="G287" s="13" t="s">
        <v>39</v>
      </c>
      <c r="H287" s="15">
        <v>7000.0</v>
      </c>
      <c r="I287" s="15">
        <v>2766.0</v>
      </c>
      <c r="J287" s="14"/>
      <c r="K287" s="15">
        <v>2766.0</v>
      </c>
      <c r="L287" s="14"/>
      <c r="M287" s="14"/>
      <c r="N287" s="15">
        <v>1.0</v>
      </c>
      <c r="O287" s="16"/>
      <c r="P287" s="3">
        <f t="shared" si="1"/>
        <v>2767</v>
      </c>
      <c r="Q287" s="58"/>
      <c r="R287" s="18" t="s">
        <v>510</v>
      </c>
      <c r="S287" s="18" t="s">
        <v>570</v>
      </c>
      <c r="T287" s="19" t="s">
        <v>705</v>
      </c>
      <c r="U287" s="45" t="s">
        <v>1532</v>
      </c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</row>
    <row r="288">
      <c r="A288" s="8" t="s">
        <v>1906</v>
      </c>
      <c r="B288" s="33">
        <v>45001.0</v>
      </c>
      <c r="C288" s="56"/>
      <c r="D288" s="68" t="s">
        <v>20</v>
      </c>
      <c r="E288" s="69" t="s">
        <v>706</v>
      </c>
      <c r="F288" s="12" t="s">
        <v>367</v>
      </c>
      <c r="G288" s="31" t="s">
        <v>433</v>
      </c>
      <c r="H288" s="15">
        <v>14000.0</v>
      </c>
      <c r="I288" s="15">
        <v>3904.0</v>
      </c>
      <c r="J288" s="14"/>
      <c r="K288" s="15">
        <v>3904.0</v>
      </c>
      <c r="L288" s="14"/>
      <c r="M288" s="14"/>
      <c r="N288" s="14"/>
      <c r="O288" s="16"/>
      <c r="P288" s="3">
        <f t="shared" si="1"/>
        <v>3904</v>
      </c>
      <c r="Q288" s="58"/>
      <c r="R288" s="18" t="s">
        <v>34</v>
      </c>
      <c r="S288" s="18" t="s">
        <v>570</v>
      </c>
      <c r="T288" s="19" t="s">
        <v>707</v>
      </c>
      <c r="U288" s="45" t="s">
        <v>1533</v>
      </c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</row>
    <row r="289">
      <c r="A289" s="8" t="s">
        <v>1906</v>
      </c>
      <c r="B289" s="33">
        <v>45001.0</v>
      </c>
      <c r="C289" s="56"/>
      <c r="D289" s="68" t="s">
        <v>20</v>
      </c>
      <c r="E289" s="69" t="s">
        <v>708</v>
      </c>
      <c r="F289" s="12" t="s">
        <v>367</v>
      </c>
      <c r="G289" s="31" t="s">
        <v>680</v>
      </c>
      <c r="H289" s="15">
        <v>4000.0</v>
      </c>
      <c r="I289" s="15">
        <v>759.0</v>
      </c>
      <c r="J289" s="14"/>
      <c r="K289" s="15">
        <v>759.0</v>
      </c>
      <c r="L289" s="14"/>
      <c r="M289" s="14"/>
      <c r="N289" s="14"/>
      <c r="O289" s="16"/>
      <c r="P289" s="3">
        <f t="shared" si="1"/>
        <v>759</v>
      </c>
      <c r="Q289" s="58"/>
      <c r="R289" s="18" t="s">
        <v>34</v>
      </c>
      <c r="S289" s="18" t="s">
        <v>570</v>
      </c>
      <c r="T289" s="19" t="s">
        <v>709</v>
      </c>
      <c r="U289" s="45" t="s">
        <v>1534</v>
      </c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</row>
    <row r="290">
      <c r="A290" s="8" t="s">
        <v>1906</v>
      </c>
      <c r="B290" s="33">
        <v>45006.0</v>
      </c>
      <c r="C290" s="56"/>
      <c r="D290" s="68" t="s">
        <v>20</v>
      </c>
      <c r="E290" s="69" t="s">
        <v>710</v>
      </c>
      <c r="F290" s="12" t="s">
        <v>367</v>
      </c>
      <c r="G290" s="31" t="s">
        <v>680</v>
      </c>
      <c r="H290" s="15">
        <v>4000.0</v>
      </c>
      <c r="I290" s="15">
        <v>759.0</v>
      </c>
      <c r="J290" s="14"/>
      <c r="K290" s="15">
        <v>759.0</v>
      </c>
      <c r="L290" s="14"/>
      <c r="M290" s="14"/>
      <c r="N290" s="15">
        <v>410.0</v>
      </c>
      <c r="O290" s="16"/>
      <c r="P290" s="3">
        <f t="shared" si="1"/>
        <v>1169</v>
      </c>
      <c r="Q290" s="58"/>
      <c r="R290" s="18" t="s">
        <v>30</v>
      </c>
      <c r="S290" s="18" t="s">
        <v>570</v>
      </c>
      <c r="T290" s="19" t="s">
        <v>711</v>
      </c>
      <c r="U290" s="45" t="s">
        <v>1535</v>
      </c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</row>
    <row r="291">
      <c r="A291" s="8" t="s">
        <v>1906</v>
      </c>
      <c r="B291" s="33">
        <v>45013.0</v>
      </c>
      <c r="C291" s="56"/>
      <c r="D291" s="68" t="s">
        <v>20</v>
      </c>
      <c r="E291" s="69" t="s">
        <v>712</v>
      </c>
      <c r="F291" s="12" t="s">
        <v>367</v>
      </c>
      <c r="G291" s="13" t="s">
        <v>23</v>
      </c>
      <c r="H291" s="15">
        <v>11400.0</v>
      </c>
      <c r="I291" s="15">
        <v>1650.0</v>
      </c>
      <c r="J291" s="14"/>
      <c r="K291" s="15">
        <v>1650.0</v>
      </c>
      <c r="L291" s="14"/>
      <c r="M291" s="14"/>
      <c r="N291" s="14"/>
      <c r="O291" s="16"/>
      <c r="P291" s="3">
        <f t="shared" si="1"/>
        <v>1650</v>
      </c>
      <c r="Q291" s="56"/>
      <c r="R291" s="18" t="s">
        <v>30</v>
      </c>
      <c r="S291" s="18" t="s">
        <v>570</v>
      </c>
      <c r="T291" s="19" t="s">
        <v>713</v>
      </c>
      <c r="U291" s="93" t="s">
        <v>1536</v>
      </c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</row>
    <row r="292">
      <c r="A292" s="8" t="s">
        <v>1906</v>
      </c>
      <c r="B292" s="33">
        <v>45015.0</v>
      </c>
      <c r="C292" s="56"/>
      <c r="D292" s="68" t="s">
        <v>20</v>
      </c>
      <c r="E292" s="69" t="s">
        <v>714</v>
      </c>
      <c r="F292" s="12" t="s">
        <v>367</v>
      </c>
      <c r="G292" s="31" t="s">
        <v>680</v>
      </c>
      <c r="H292" s="15">
        <v>3200.0</v>
      </c>
      <c r="I292" s="15">
        <v>604.0</v>
      </c>
      <c r="J292" s="14"/>
      <c r="K292" s="15">
        <v>604.0</v>
      </c>
      <c r="L292" s="14"/>
      <c r="M292" s="14"/>
      <c r="N292" s="14"/>
      <c r="O292" s="16"/>
      <c r="P292" s="3">
        <f t="shared" si="1"/>
        <v>604</v>
      </c>
      <c r="Q292" s="58"/>
      <c r="R292" s="18" t="s">
        <v>510</v>
      </c>
      <c r="S292" s="18" t="s">
        <v>570</v>
      </c>
      <c r="T292" s="19">
        <v>5.7157691000159E13</v>
      </c>
      <c r="U292" s="45" t="s">
        <v>1537</v>
      </c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</row>
    <row r="293">
      <c r="A293" s="8" t="s">
        <v>1906</v>
      </c>
      <c r="B293" s="9">
        <v>44035.0</v>
      </c>
      <c r="C293" s="74" t="s">
        <v>1930</v>
      </c>
      <c r="D293" s="68" t="s">
        <v>27</v>
      </c>
      <c r="E293" s="69" t="s">
        <v>716</v>
      </c>
      <c r="F293" s="12" t="s">
        <v>367</v>
      </c>
      <c r="G293" s="13" t="s">
        <v>29</v>
      </c>
      <c r="H293" s="14"/>
      <c r="I293" s="15">
        <v>293.0</v>
      </c>
      <c r="J293" s="14"/>
      <c r="K293" s="15">
        <v>293.0</v>
      </c>
      <c r="L293" s="14"/>
      <c r="M293" s="14"/>
      <c r="N293" s="14"/>
      <c r="O293" s="16"/>
      <c r="P293" s="3">
        <f t="shared" si="1"/>
        <v>293</v>
      </c>
      <c r="Q293" s="56"/>
      <c r="R293" s="18" t="s">
        <v>61</v>
      </c>
      <c r="S293" s="18" t="s">
        <v>454</v>
      </c>
      <c r="T293" s="19" t="s">
        <v>717</v>
      </c>
      <c r="U293" s="45" t="s">
        <v>1538</v>
      </c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</row>
    <row r="294">
      <c r="A294" s="8" t="s">
        <v>1906</v>
      </c>
      <c r="B294" s="9">
        <v>45021.0</v>
      </c>
      <c r="C294" s="56"/>
      <c r="D294" s="68" t="s">
        <v>20</v>
      </c>
      <c r="E294" s="69" t="s">
        <v>718</v>
      </c>
      <c r="F294" s="12" t="s">
        <v>367</v>
      </c>
      <c r="G294" s="13" t="s">
        <v>680</v>
      </c>
      <c r="H294" s="15">
        <v>4000.0</v>
      </c>
      <c r="I294" s="15">
        <v>759.0</v>
      </c>
      <c r="J294" s="14"/>
      <c r="K294" s="15">
        <v>759.0</v>
      </c>
      <c r="L294" s="14"/>
      <c r="M294" s="14"/>
      <c r="N294" s="14"/>
      <c r="O294" s="16"/>
      <c r="P294" s="3">
        <f t="shared" si="1"/>
        <v>759</v>
      </c>
      <c r="Q294" s="56"/>
      <c r="R294" s="18" t="s">
        <v>446</v>
      </c>
      <c r="S294" s="18" t="s">
        <v>25</v>
      </c>
      <c r="T294" s="19" t="s">
        <v>719</v>
      </c>
      <c r="U294" s="45" t="s">
        <v>1539</v>
      </c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</row>
    <row r="295">
      <c r="A295" s="8" t="s">
        <v>1906</v>
      </c>
      <c r="B295" s="9">
        <v>45022.0</v>
      </c>
      <c r="C295" s="56"/>
      <c r="D295" s="68" t="s">
        <v>20</v>
      </c>
      <c r="E295" s="69" t="s">
        <v>720</v>
      </c>
      <c r="F295" s="12" t="s">
        <v>367</v>
      </c>
      <c r="G295" s="13" t="s">
        <v>680</v>
      </c>
      <c r="H295" s="15">
        <v>3200.0</v>
      </c>
      <c r="I295" s="36">
        <v>724.0</v>
      </c>
      <c r="J295" s="14"/>
      <c r="K295" s="15">
        <v>724.0</v>
      </c>
      <c r="L295" s="14"/>
      <c r="M295" s="14"/>
      <c r="N295" s="15">
        <v>359.0</v>
      </c>
      <c r="O295" s="16"/>
      <c r="P295" s="3">
        <f t="shared" si="1"/>
        <v>1083</v>
      </c>
      <c r="Q295" s="56"/>
      <c r="R295" s="18" t="s">
        <v>196</v>
      </c>
      <c r="S295" s="18" t="s">
        <v>25</v>
      </c>
      <c r="T295" s="19" t="s">
        <v>721</v>
      </c>
      <c r="U295" s="45" t="s">
        <v>1540</v>
      </c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</row>
    <row r="296">
      <c r="A296" s="8" t="s">
        <v>1906</v>
      </c>
      <c r="B296" s="9">
        <v>44383.0</v>
      </c>
      <c r="C296" s="74" t="s">
        <v>1930</v>
      </c>
      <c r="D296" s="68" t="s">
        <v>27</v>
      </c>
      <c r="E296" s="69" t="s">
        <v>722</v>
      </c>
      <c r="F296" s="12" t="s">
        <v>27</v>
      </c>
      <c r="G296" s="13" t="s">
        <v>29</v>
      </c>
      <c r="H296" s="14"/>
      <c r="I296" s="15">
        <v>268.0</v>
      </c>
      <c r="J296" s="14"/>
      <c r="K296" s="15">
        <v>268.0</v>
      </c>
      <c r="L296" s="14"/>
      <c r="M296" s="14"/>
      <c r="N296" s="14"/>
      <c r="O296" s="16"/>
      <c r="P296" s="3">
        <f t="shared" si="1"/>
        <v>268</v>
      </c>
      <c r="Q296" s="56"/>
      <c r="R296" s="18" t="s">
        <v>30</v>
      </c>
      <c r="S296" s="18" t="s">
        <v>622</v>
      </c>
      <c r="T296" s="22" t="s">
        <v>723</v>
      </c>
      <c r="U296" s="56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</row>
    <row r="297">
      <c r="A297" s="8" t="s">
        <v>1906</v>
      </c>
      <c r="B297" s="9">
        <v>45048.0</v>
      </c>
      <c r="C297" s="74" t="s">
        <v>1930</v>
      </c>
      <c r="D297" s="68" t="s">
        <v>20</v>
      </c>
      <c r="E297" s="69" t="s">
        <v>724</v>
      </c>
      <c r="F297" s="12" t="s">
        <v>367</v>
      </c>
      <c r="G297" s="13" t="s">
        <v>680</v>
      </c>
      <c r="H297" s="15">
        <v>2500.0</v>
      </c>
      <c r="I297" s="15">
        <v>786.0</v>
      </c>
      <c r="J297" s="14"/>
      <c r="K297" s="15">
        <v>786.0</v>
      </c>
      <c r="L297" s="14"/>
      <c r="M297" s="15">
        <v>720.0</v>
      </c>
      <c r="N297" s="15">
        <v>410.0</v>
      </c>
      <c r="O297" s="16"/>
      <c r="P297" s="3">
        <f t="shared" si="1"/>
        <v>1916</v>
      </c>
      <c r="Q297" s="56"/>
      <c r="R297" s="18" t="s">
        <v>196</v>
      </c>
      <c r="S297" s="18" t="s">
        <v>93</v>
      </c>
      <c r="T297" s="19" t="s">
        <v>725</v>
      </c>
      <c r="U297" s="45" t="s">
        <v>1541</v>
      </c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</row>
    <row r="298">
      <c r="A298" s="8" t="s">
        <v>1906</v>
      </c>
      <c r="B298" s="9">
        <v>45049.0</v>
      </c>
      <c r="C298" s="74" t="s">
        <v>1930</v>
      </c>
      <c r="D298" s="68" t="s">
        <v>20</v>
      </c>
      <c r="E298" s="69" t="s">
        <v>726</v>
      </c>
      <c r="F298" s="12" t="s">
        <v>367</v>
      </c>
      <c r="G298" s="13" t="s">
        <v>680</v>
      </c>
      <c r="H298" s="15">
        <v>3000.0</v>
      </c>
      <c r="I298" s="15">
        <v>751.0</v>
      </c>
      <c r="J298" s="14"/>
      <c r="K298" s="15">
        <v>751.0</v>
      </c>
      <c r="L298" s="14"/>
      <c r="M298" s="14"/>
      <c r="N298" s="15">
        <v>359.0</v>
      </c>
      <c r="O298" s="16"/>
      <c r="P298" s="3">
        <f t="shared" si="1"/>
        <v>1110</v>
      </c>
      <c r="Q298" s="56"/>
      <c r="R298" s="18" t="s">
        <v>30</v>
      </c>
      <c r="S298" s="18" t="s">
        <v>93</v>
      </c>
      <c r="T298" s="19" t="s">
        <v>727</v>
      </c>
      <c r="U298" s="45" t="s">
        <v>1542</v>
      </c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</row>
    <row r="299">
      <c r="A299" s="8" t="s">
        <v>1906</v>
      </c>
      <c r="B299" s="9">
        <v>45051.0</v>
      </c>
      <c r="C299" s="74" t="s">
        <v>1930</v>
      </c>
      <c r="D299" s="68" t="s">
        <v>20</v>
      </c>
      <c r="E299" s="69" t="s">
        <v>728</v>
      </c>
      <c r="F299" s="12" t="s">
        <v>367</v>
      </c>
      <c r="G299" s="13" t="s">
        <v>680</v>
      </c>
      <c r="H299" s="15">
        <v>4000.0</v>
      </c>
      <c r="I299" s="15">
        <v>786.0</v>
      </c>
      <c r="J299" s="14"/>
      <c r="K299" s="15">
        <v>786.0</v>
      </c>
      <c r="L299" s="14"/>
      <c r="M299" s="14"/>
      <c r="N299" s="14"/>
      <c r="O299" s="16"/>
      <c r="P299" s="3">
        <f t="shared" si="1"/>
        <v>786</v>
      </c>
      <c r="Q299" s="56"/>
      <c r="R299" s="18" t="s">
        <v>213</v>
      </c>
      <c r="S299" s="18" t="s">
        <v>93</v>
      </c>
      <c r="T299" s="19" t="s">
        <v>729</v>
      </c>
      <c r="U299" s="45" t="s">
        <v>1543</v>
      </c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</row>
    <row r="300">
      <c r="A300" s="8" t="s">
        <v>1906</v>
      </c>
      <c r="B300" s="9">
        <v>45062.0</v>
      </c>
      <c r="C300" s="74" t="s">
        <v>1930</v>
      </c>
      <c r="D300" s="68" t="s">
        <v>20</v>
      </c>
      <c r="E300" s="69" t="s">
        <v>730</v>
      </c>
      <c r="F300" s="12" t="s">
        <v>367</v>
      </c>
      <c r="G300" s="13" t="s">
        <v>680</v>
      </c>
      <c r="H300" s="15">
        <v>2500.0</v>
      </c>
      <c r="I300" s="15">
        <v>786.0</v>
      </c>
      <c r="J300" s="14"/>
      <c r="K300" s="15">
        <v>786.0</v>
      </c>
      <c r="L300" s="14"/>
      <c r="M300" s="14"/>
      <c r="N300" s="14"/>
      <c r="O300" s="16"/>
      <c r="P300" s="3">
        <f t="shared" si="1"/>
        <v>786</v>
      </c>
      <c r="Q300" s="58"/>
      <c r="R300" s="18" t="s">
        <v>24</v>
      </c>
      <c r="S300" s="18" t="s">
        <v>93</v>
      </c>
      <c r="T300" s="19" t="s">
        <v>731</v>
      </c>
      <c r="U300" s="45" t="s">
        <v>1544</v>
      </c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</row>
    <row r="301">
      <c r="A301" s="8" t="s">
        <v>1906</v>
      </c>
      <c r="B301" s="9">
        <v>45062.0</v>
      </c>
      <c r="C301" s="74" t="s">
        <v>1930</v>
      </c>
      <c r="D301" s="68" t="s">
        <v>20</v>
      </c>
      <c r="E301" s="69" t="s">
        <v>732</v>
      </c>
      <c r="F301" s="12" t="s">
        <v>367</v>
      </c>
      <c r="G301" s="13" t="s">
        <v>345</v>
      </c>
      <c r="H301" s="15">
        <v>4000.0</v>
      </c>
      <c r="I301" s="15">
        <v>724.0</v>
      </c>
      <c r="J301" s="14"/>
      <c r="K301" s="15">
        <v>724.0</v>
      </c>
      <c r="L301" s="14"/>
      <c r="M301" s="15">
        <v>960.0</v>
      </c>
      <c r="N301" s="14"/>
      <c r="O301" s="16"/>
      <c r="P301" s="3">
        <f t="shared" si="1"/>
        <v>1684</v>
      </c>
      <c r="Q301" s="58"/>
      <c r="R301" s="18" t="s">
        <v>733</v>
      </c>
      <c r="S301" s="18" t="s">
        <v>93</v>
      </c>
      <c r="T301" s="19" t="s">
        <v>734</v>
      </c>
      <c r="U301" s="45" t="s">
        <v>1545</v>
      </c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</row>
    <row r="302">
      <c r="A302" s="8" t="s">
        <v>1906</v>
      </c>
      <c r="B302" s="9">
        <v>45064.0</v>
      </c>
      <c r="C302" s="74" t="s">
        <v>1930</v>
      </c>
      <c r="D302" s="68" t="s">
        <v>20</v>
      </c>
      <c r="E302" s="69" t="s">
        <v>1216</v>
      </c>
      <c r="F302" s="12" t="s">
        <v>367</v>
      </c>
      <c r="G302" s="13" t="s">
        <v>680</v>
      </c>
      <c r="H302" s="15">
        <v>680.0</v>
      </c>
      <c r="I302" s="15">
        <v>786.0</v>
      </c>
      <c r="J302" s="14"/>
      <c r="K302" s="15">
        <v>786.0</v>
      </c>
      <c r="L302" s="14"/>
      <c r="M302" s="14"/>
      <c r="N302" s="14"/>
      <c r="O302" s="16"/>
      <c r="P302" s="3">
        <f t="shared" si="1"/>
        <v>786</v>
      </c>
      <c r="Q302" s="56"/>
      <c r="R302" s="18" t="s">
        <v>30</v>
      </c>
      <c r="S302" s="18" t="s">
        <v>93</v>
      </c>
      <c r="T302" s="19" t="s">
        <v>736</v>
      </c>
      <c r="U302" s="45" t="s">
        <v>1546</v>
      </c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</row>
    <row r="303">
      <c r="A303" s="8" t="s">
        <v>1906</v>
      </c>
      <c r="B303" s="9">
        <v>45078.0</v>
      </c>
      <c r="C303" s="74" t="s">
        <v>1930</v>
      </c>
      <c r="D303" s="68" t="s">
        <v>27</v>
      </c>
      <c r="E303" s="69" t="s">
        <v>739</v>
      </c>
      <c r="F303" s="12" t="s">
        <v>27</v>
      </c>
      <c r="G303" s="13" t="s">
        <v>680</v>
      </c>
      <c r="H303" s="15">
        <v>2000.0</v>
      </c>
      <c r="I303" s="15">
        <v>712.0</v>
      </c>
      <c r="J303" s="14"/>
      <c r="K303" s="15">
        <v>759.0</v>
      </c>
      <c r="L303" s="14"/>
      <c r="M303" s="14"/>
      <c r="N303" s="14"/>
      <c r="O303" s="16"/>
      <c r="P303" s="3">
        <f t="shared" si="1"/>
        <v>759</v>
      </c>
      <c r="Q303" s="56"/>
      <c r="R303" s="18" t="s">
        <v>30</v>
      </c>
      <c r="S303" s="18" t="s">
        <v>438</v>
      </c>
      <c r="T303" s="22" t="s">
        <v>740</v>
      </c>
      <c r="U303" s="56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</row>
    <row r="304">
      <c r="A304" s="8" t="s">
        <v>1906</v>
      </c>
      <c r="B304" s="29">
        <v>45083.0</v>
      </c>
      <c r="C304" s="74" t="s">
        <v>1930</v>
      </c>
      <c r="D304" s="68" t="s">
        <v>20</v>
      </c>
      <c r="E304" s="69" t="s">
        <v>741</v>
      </c>
      <c r="F304" s="12" t="s">
        <v>367</v>
      </c>
      <c r="G304" s="13" t="s">
        <v>23</v>
      </c>
      <c r="H304" s="15">
        <v>11250.0</v>
      </c>
      <c r="I304" s="15">
        <v>1308.0</v>
      </c>
      <c r="J304" s="14"/>
      <c r="K304" s="15">
        <v>1394.0</v>
      </c>
      <c r="L304" s="14"/>
      <c r="M304" s="14"/>
      <c r="N304" s="14"/>
      <c r="O304" s="16"/>
      <c r="P304" s="3">
        <f t="shared" si="1"/>
        <v>1394</v>
      </c>
      <c r="Q304" s="56"/>
      <c r="R304" s="18" t="s">
        <v>670</v>
      </c>
      <c r="S304" s="18" t="s">
        <v>101</v>
      </c>
      <c r="T304" s="19" t="s">
        <v>742</v>
      </c>
      <c r="U304" s="45" t="s">
        <v>1548</v>
      </c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</row>
    <row r="305">
      <c r="A305" s="8" t="s">
        <v>1906</v>
      </c>
      <c r="B305" s="29">
        <v>45083.0</v>
      </c>
      <c r="C305" s="74" t="s">
        <v>1930</v>
      </c>
      <c r="D305" s="68" t="s">
        <v>20</v>
      </c>
      <c r="E305" s="69" t="s">
        <v>743</v>
      </c>
      <c r="F305" s="12" t="s">
        <v>367</v>
      </c>
      <c r="G305" s="13" t="s">
        <v>23</v>
      </c>
      <c r="H305" s="15">
        <v>11250.0</v>
      </c>
      <c r="I305" s="15">
        <v>1308.0</v>
      </c>
      <c r="J305" s="14"/>
      <c r="K305" s="15">
        <v>1394.0</v>
      </c>
      <c r="L305" s="14"/>
      <c r="M305" s="14"/>
      <c r="N305" s="14"/>
      <c r="O305" s="16"/>
      <c r="P305" s="3">
        <f t="shared" si="1"/>
        <v>1394</v>
      </c>
      <c r="Q305" s="56"/>
      <c r="R305" s="18" t="s">
        <v>34</v>
      </c>
      <c r="S305" s="18" t="s">
        <v>101</v>
      </c>
      <c r="T305" s="19" t="s">
        <v>744</v>
      </c>
      <c r="U305" s="45" t="s">
        <v>1549</v>
      </c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</row>
    <row r="306">
      <c r="A306" s="8" t="s">
        <v>1906</v>
      </c>
      <c r="B306" s="33">
        <v>45090.0</v>
      </c>
      <c r="C306" s="74" t="s">
        <v>1930</v>
      </c>
      <c r="D306" s="68" t="s">
        <v>20</v>
      </c>
      <c r="E306" s="69" t="s">
        <v>745</v>
      </c>
      <c r="F306" s="12" t="s">
        <v>367</v>
      </c>
      <c r="G306" s="13" t="s">
        <v>680</v>
      </c>
      <c r="H306" s="15">
        <v>4150.0</v>
      </c>
      <c r="I306" s="15">
        <v>712.0</v>
      </c>
      <c r="J306" s="14"/>
      <c r="K306" s="15">
        <v>759.0</v>
      </c>
      <c r="L306" s="14"/>
      <c r="M306" s="14"/>
      <c r="N306" s="14"/>
      <c r="O306" s="16"/>
      <c r="P306" s="3">
        <f t="shared" si="1"/>
        <v>759</v>
      </c>
      <c r="Q306" s="56"/>
      <c r="R306" s="18" t="s">
        <v>34</v>
      </c>
      <c r="S306" s="18" t="s">
        <v>101</v>
      </c>
      <c r="T306" s="19" t="s">
        <v>746</v>
      </c>
      <c r="U306" s="45" t="s">
        <v>1550</v>
      </c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</row>
    <row r="307">
      <c r="A307" s="8" t="s">
        <v>1906</v>
      </c>
      <c r="B307" s="33">
        <v>45091.0</v>
      </c>
      <c r="C307" s="74" t="s">
        <v>1930</v>
      </c>
      <c r="D307" s="68" t="s">
        <v>27</v>
      </c>
      <c r="E307" s="69" t="s">
        <v>747</v>
      </c>
      <c r="F307" s="12" t="s">
        <v>367</v>
      </c>
      <c r="G307" s="13" t="s">
        <v>680</v>
      </c>
      <c r="H307" s="15">
        <v>3200.0</v>
      </c>
      <c r="I307" s="15">
        <v>712.0</v>
      </c>
      <c r="J307" s="14"/>
      <c r="K307" s="15">
        <v>759.0</v>
      </c>
      <c r="L307" s="14"/>
      <c r="M307" s="14"/>
      <c r="N307" s="14"/>
      <c r="O307" s="16"/>
      <c r="P307" s="3">
        <f t="shared" si="1"/>
        <v>759</v>
      </c>
      <c r="Q307" s="56"/>
      <c r="R307" s="18" t="s">
        <v>34</v>
      </c>
      <c r="S307" s="18" t="s">
        <v>101</v>
      </c>
      <c r="T307" s="19" t="s">
        <v>748</v>
      </c>
      <c r="U307" s="45" t="s">
        <v>1551</v>
      </c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</row>
    <row r="308">
      <c r="A308" s="8" t="s">
        <v>1906</v>
      </c>
      <c r="B308" s="33">
        <v>45096.0</v>
      </c>
      <c r="C308" s="74" t="s">
        <v>1930</v>
      </c>
      <c r="D308" s="68" t="s">
        <v>20</v>
      </c>
      <c r="E308" s="69" t="s">
        <v>749</v>
      </c>
      <c r="F308" s="12" t="s">
        <v>367</v>
      </c>
      <c r="G308" s="31" t="s">
        <v>680</v>
      </c>
      <c r="H308" s="15">
        <v>2000.0</v>
      </c>
      <c r="I308" s="15">
        <v>712.0</v>
      </c>
      <c r="J308" s="14"/>
      <c r="K308" s="15">
        <v>759.0</v>
      </c>
      <c r="L308" s="14"/>
      <c r="M308" s="14"/>
      <c r="N308" s="14"/>
      <c r="O308" s="16"/>
      <c r="P308" s="3">
        <f t="shared" si="1"/>
        <v>759</v>
      </c>
      <c r="Q308" s="58"/>
      <c r="R308" s="18" t="s">
        <v>196</v>
      </c>
      <c r="S308" s="18" t="s">
        <v>101</v>
      </c>
      <c r="T308" s="19" t="s">
        <v>750</v>
      </c>
      <c r="U308" s="45" t="s">
        <v>1552</v>
      </c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</row>
    <row r="309">
      <c r="A309" s="8" t="s">
        <v>1906</v>
      </c>
      <c r="B309" s="33">
        <v>45099.0</v>
      </c>
      <c r="C309" s="74" t="s">
        <v>1930</v>
      </c>
      <c r="D309" s="68" t="s">
        <v>27</v>
      </c>
      <c r="E309" s="69" t="s">
        <v>751</v>
      </c>
      <c r="F309" s="12" t="s">
        <v>27</v>
      </c>
      <c r="G309" s="31" t="s">
        <v>680</v>
      </c>
      <c r="H309" s="15">
        <v>3000.0</v>
      </c>
      <c r="I309" s="15">
        <v>498.0</v>
      </c>
      <c r="J309" s="14"/>
      <c r="K309" s="15">
        <v>531.0</v>
      </c>
      <c r="L309" s="14"/>
      <c r="M309" s="14"/>
      <c r="N309" s="14"/>
      <c r="O309" s="16"/>
      <c r="P309" s="3">
        <f t="shared" si="1"/>
        <v>531</v>
      </c>
      <c r="Q309" s="56"/>
      <c r="R309" s="18" t="s">
        <v>30</v>
      </c>
      <c r="S309" s="18" t="s">
        <v>438</v>
      </c>
      <c r="T309" s="22" t="s">
        <v>752</v>
      </c>
      <c r="U309" s="56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</row>
    <row r="310">
      <c r="A310" s="8" t="s">
        <v>1906</v>
      </c>
      <c r="B310" s="33">
        <v>45099.0</v>
      </c>
      <c r="C310" s="74" t="s">
        <v>1930</v>
      </c>
      <c r="D310" s="68" t="s">
        <v>27</v>
      </c>
      <c r="E310" s="69" t="s">
        <v>753</v>
      </c>
      <c r="F310" s="12" t="s">
        <v>27</v>
      </c>
      <c r="G310" s="31" t="s">
        <v>680</v>
      </c>
      <c r="H310" s="15">
        <v>3600.0</v>
      </c>
      <c r="I310" s="15">
        <f>918-150</f>
        <v>768</v>
      </c>
      <c r="J310" s="14"/>
      <c r="K310" s="15">
        <v>768.0</v>
      </c>
      <c r="L310" s="14"/>
      <c r="M310" s="14"/>
      <c r="N310" s="14"/>
      <c r="O310" s="16"/>
      <c r="P310" s="3">
        <f t="shared" si="1"/>
        <v>768</v>
      </c>
      <c r="Q310" s="56"/>
      <c r="R310" s="18" t="s">
        <v>30</v>
      </c>
      <c r="S310" s="18" t="s">
        <v>438</v>
      </c>
      <c r="T310" s="22" t="s">
        <v>755</v>
      </c>
      <c r="U310" s="93" t="s">
        <v>1553</v>
      </c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</row>
    <row r="311">
      <c r="A311" s="8" t="s">
        <v>1906</v>
      </c>
      <c r="B311" s="33">
        <v>45100.0</v>
      </c>
      <c r="C311" s="74" t="s">
        <v>1930</v>
      </c>
      <c r="D311" s="68" t="s">
        <v>20</v>
      </c>
      <c r="E311" s="69" t="s">
        <v>756</v>
      </c>
      <c r="F311" s="12" t="s">
        <v>367</v>
      </c>
      <c r="G311" s="31" t="s">
        <v>680</v>
      </c>
      <c r="H311" s="15">
        <v>1000.0</v>
      </c>
      <c r="I311" s="15">
        <v>712.0</v>
      </c>
      <c r="J311" s="14"/>
      <c r="K311" s="15">
        <v>759.0</v>
      </c>
      <c r="L311" s="14"/>
      <c r="M311" s="14"/>
      <c r="N311" s="14"/>
      <c r="O311" s="16"/>
      <c r="P311" s="3">
        <f t="shared" si="1"/>
        <v>759</v>
      </c>
      <c r="Q311" s="56"/>
      <c r="R311" s="18" t="s">
        <v>503</v>
      </c>
      <c r="S311" s="18" t="s">
        <v>101</v>
      </c>
      <c r="T311" s="19" t="s">
        <v>757</v>
      </c>
      <c r="U311" s="45" t="s">
        <v>1554</v>
      </c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</row>
    <row r="312">
      <c r="A312" s="8" t="s">
        <v>1906</v>
      </c>
      <c r="B312" s="33">
        <v>45104.0</v>
      </c>
      <c r="C312" s="74" t="s">
        <v>1930</v>
      </c>
      <c r="D312" s="68" t="s">
        <v>20</v>
      </c>
      <c r="E312" s="69" t="s">
        <v>758</v>
      </c>
      <c r="F312" s="12" t="s">
        <v>367</v>
      </c>
      <c r="G312" s="31" t="s">
        <v>680</v>
      </c>
      <c r="H312" s="15">
        <v>3000.0</v>
      </c>
      <c r="I312" s="15">
        <v>712.0</v>
      </c>
      <c r="J312" s="14"/>
      <c r="K312" s="15">
        <v>759.0</v>
      </c>
      <c r="L312" s="14"/>
      <c r="M312" s="14"/>
      <c r="N312" s="14"/>
      <c r="O312" s="16"/>
      <c r="P312" s="3">
        <f t="shared" si="1"/>
        <v>759</v>
      </c>
      <c r="Q312" s="56"/>
      <c r="R312" s="18" t="s">
        <v>670</v>
      </c>
      <c r="S312" s="18" t="s">
        <v>101</v>
      </c>
      <c r="T312" s="19" t="s">
        <v>759</v>
      </c>
      <c r="U312" s="45" t="s">
        <v>1555</v>
      </c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</row>
    <row r="313">
      <c r="A313" s="8" t="s">
        <v>1906</v>
      </c>
      <c r="B313" s="33">
        <v>44687.0</v>
      </c>
      <c r="C313" s="74" t="s">
        <v>1930</v>
      </c>
      <c r="D313" s="68" t="s">
        <v>20</v>
      </c>
      <c r="E313" s="69" t="s">
        <v>760</v>
      </c>
      <c r="F313" s="12" t="s">
        <v>367</v>
      </c>
      <c r="G313" s="13" t="s">
        <v>39</v>
      </c>
      <c r="H313" s="14"/>
      <c r="I313" s="15">
        <v>691.0</v>
      </c>
      <c r="J313" s="14"/>
      <c r="K313" s="15">
        <v>691.0</v>
      </c>
      <c r="L313" s="14"/>
      <c r="M313" s="14"/>
      <c r="N313" s="14"/>
      <c r="O313" s="16"/>
      <c r="P313" s="3">
        <f t="shared" si="1"/>
        <v>691</v>
      </c>
      <c r="Q313" s="56"/>
      <c r="R313" s="18" t="s">
        <v>61</v>
      </c>
      <c r="S313" s="18" t="s">
        <v>93</v>
      </c>
      <c r="T313" s="19" t="s">
        <v>761</v>
      </c>
      <c r="U313" s="45" t="s">
        <v>1556</v>
      </c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</row>
    <row r="314">
      <c r="A314" s="8" t="s">
        <v>1906</v>
      </c>
      <c r="B314" s="33">
        <v>45124.0</v>
      </c>
      <c r="C314" s="74" t="s">
        <v>1930</v>
      </c>
      <c r="D314" s="68" t="s">
        <v>67</v>
      </c>
      <c r="E314" s="69" t="s">
        <v>762</v>
      </c>
      <c r="F314" s="12" t="s">
        <v>367</v>
      </c>
      <c r="G314" s="13" t="s">
        <v>39</v>
      </c>
      <c r="H314" s="15">
        <v>4000.0</v>
      </c>
      <c r="I314" s="15">
        <v>1092.0</v>
      </c>
      <c r="J314" s="14"/>
      <c r="K314" s="15">
        <v>1092.0</v>
      </c>
      <c r="L314" s="14"/>
      <c r="M314" s="14"/>
      <c r="N314" s="14"/>
      <c r="O314" s="16"/>
      <c r="P314" s="3">
        <f t="shared" si="1"/>
        <v>1092</v>
      </c>
      <c r="Q314" s="56"/>
      <c r="R314" s="18" t="s">
        <v>34</v>
      </c>
      <c r="S314" s="18" t="s">
        <v>454</v>
      </c>
      <c r="T314" s="19" t="s">
        <v>763</v>
      </c>
      <c r="U314" s="93" t="s">
        <v>1557</v>
      </c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</row>
    <row r="315">
      <c r="A315" s="8" t="s">
        <v>1906</v>
      </c>
      <c r="B315" s="33">
        <v>45125.0</v>
      </c>
      <c r="C315" s="74" t="s">
        <v>1930</v>
      </c>
      <c r="D315" s="68" t="s">
        <v>20</v>
      </c>
      <c r="E315" s="69" t="s">
        <v>764</v>
      </c>
      <c r="F315" s="12" t="s">
        <v>367</v>
      </c>
      <c r="G315" s="31" t="s">
        <v>680</v>
      </c>
      <c r="H315" s="15">
        <v>1000.0</v>
      </c>
      <c r="I315" s="15">
        <v>625.0</v>
      </c>
      <c r="J315" s="14"/>
      <c r="K315" s="15">
        <v>625.0</v>
      </c>
      <c r="L315" s="14"/>
      <c r="M315" s="14"/>
      <c r="N315" s="15">
        <v>410.0</v>
      </c>
      <c r="O315" s="16"/>
      <c r="P315" s="3">
        <f t="shared" si="1"/>
        <v>1035</v>
      </c>
      <c r="Q315" s="56"/>
      <c r="R315" s="18" t="s">
        <v>30</v>
      </c>
      <c r="S315" s="18" t="s">
        <v>454</v>
      </c>
      <c r="T315" s="19" t="s">
        <v>765</v>
      </c>
      <c r="U315" s="93" t="s">
        <v>1558</v>
      </c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</row>
    <row r="316">
      <c r="A316" s="8" t="s">
        <v>1906</v>
      </c>
      <c r="B316" s="33">
        <v>45125.0</v>
      </c>
      <c r="C316" s="74" t="s">
        <v>1930</v>
      </c>
      <c r="D316" s="68" t="s">
        <v>20</v>
      </c>
      <c r="E316" s="69" t="s">
        <v>766</v>
      </c>
      <c r="F316" s="12" t="s">
        <v>367</v>
      </c>
      <c r="G316" s="31" t="s">
        <v>680</v>
      </c>
      <c r="H316" s="15">
        <v>1000.0</v>
      </c>
      <c r="I316" s="15">
        <v>625.0</v>
      </c>
      <c r="J316" s="14"/>
      <c r="K316" s="15">
        <v>625.0</v>
      </c>
      <c r="L316" s="14"/>
      <c r="M316" s="14"/>
      <c r="N316" s="14"/>
      <c r="O316" s="16"/>
      <c r="P316" s="3">
        <f t="shared" si="1"/>
        <v>625</v>
      </c>
      <c r="Q316" s="56"/>
      <c r="R316" s="18" t="s">
        <v>30</v>
      </c>
      <c r="S316" s="18" t="s">
        <v>454</v>
      </c>
      <c r="T316" s="19" t="s">
        <v>767</v>
      </c>
      <c r="U316" s="93" t="s">
        <v>1559</v>
      </c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</row>
    <row r="317">
      <c r="A317" s="8" t="s">
        <v>1906</v>
      </c>
      <c r="B317" s="33">
        <v>45135.0</v>
      </c>
      <c r="C317" s="74" t="s">
        <v>1930</v>
      </c>
      <c r="D317" s="68" t="s">
        <v>20</v>
      </c>
      <c r="E317" s="69" t="s">
        <v>768</v>
      </c>
      <c r="F317" s="12" t="s">
        <v>367</v>
      </c>
      <c r="G317" s="31" t="s">
        <v>680</v>
      </c>
      <c r="H317" s="15">
        <v>2000.0</v>
      </c>
      <c r="I317" s="15">
        <v>853.0</v>
      </c>
      <c r="J317" s="14"/>
      <c r="K317" s="15">
        <v>853.0</v>
      </c>
      <c r="L317" s="14"/>
      <c r="M317" s="14"/>
      <c r="N317" s="14"/>
      <c r="O317" s="16"/>
      <c r="P317" s="3">
        <f t="shared" si="1"/>
        <v>853</v>
      </c>
      <c r="Q317" s="56"/>
      <c r="R317" s="18" t="s">
        <v>125</v>
      </c>
      <c r="S317" s="18" t="s">
        <v>454</v>
      </c>
      <c r="T317" s="19" t="s">
        <v>769</v>
      </c>
      <c r="U317" s="93" t="s">
        <v>1560</v>
      </c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</row>
    <row r="318">
      <c r="A318" s="8" t="s">
        <v>1906</v>
      </c>
      <c r="B318" s="9">
        <v>43160.0</v>
      </c>
      <c r="C318" s="101"/>
      <c r="D318" s="68" t="s">
        <v>27</v>
      </c>
      <c r="E318" s="69" t="s">
        <v>770</v>
      </c>
      <c r="F318" s="12" t="s">
        <v>367</v>
      </c>
      <c r="G318" s="13" t="s">
        <v>39</v>
      </c>
      <c r="H318" s="14"/>
      <c r="I318" s="15">
        <v>410.0</v>
      </c>
      <c r="J318" s="14"/>
      <c r="K318" s="15">
        <v>410.0</v>
      </c>
      <c r="L318" s="14"/>
      <c r="M318" s="14"/>
      <c r="N318" s="14"/>
      <c r="O318" s="16"/>
      <c r="P318" s="3">
        <f t="shared" si="1"/>
        <v>410</v>
      </c>
      <c r="Q318" s="56"/>
      <c r="R318" s="18" t="s">
        <v>34</v>
      </c>
      <c r="S318" s="18" t="s">
        <v>25</v>
      </c>
      <c r="T318" s="19" t="s">
        <v>771</v>
      </c>
      <c r="U318" s="45" t="s">
        <v>1561</v>
      </c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</row>
    <row r="319">
      <c r="A319" s="8" t="s">
        <v>1906</v>
      </c>
      <c r="B319" s="33">
        <v>45139.0</v>
      </c>
      <c r="C319" s="74" t="s">
        <v>1930</v>
      </c>
      <c r="D319" s="68" t="s">
        <v>20</v>
      </c>
      <c r="E319" s="69" t="s">
        <v>772</v>
      </c>
      <c r="F319" s="12" t="s">
        <v>367</v>
      </c>
      <c r="G319" s="31" t="s">
        <v>680</v>
      </c>
      <c r="H319" s="15">
        <v>2000.0</v>
      </c>
      <c r="I319" s="15">
        <v>557.0</v>
      </c>
      <c r="J319" s="14"/>
      <c r="K319" s="15">
        <v>557.0</v>
      </c>
      <c r="L319" s="14"/>
      <c r="M319" s="14"/>
      <c r="N319" s="14"/>
      <c r="O319" s="16"/>
      <c r="P319" s="3">
        <f t="shared" si="1"/>
        <v>557</v>
      </c>
      <c r="Q319" s="56"/>
      <c r="R319" s="18" t="s">
        <v>34</v>
      </c>
      <c r="S319" s="18" t="s">
        <v>379</v>
      </c>
      <c r="T319" s="19" t="s">
        <v>773</v>
      </c>
      <c r="U319" s="45" t="s">
        <v>1562</v>
      </c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</row>
    <row r="320">
      <c r="A320" s="8" t="s">
        <v>1906</v>
      </c>
      <c r="B320" s="33">
        <v>45140.0</v>
      </c>
      <c r="C320" s="74" t="s">
        <v>1930</v>
      </c>
      <c r="D320" s="68" t="s">
        <v>20</v>
      </c>
      <c r="E320" s="69" t="s">
        <v>774</v>
      </c>
      <c r="F320" s="12" t="s">
        <v>367</v>
      </c>
      <c r="G320" s="31" t="s">
        <v>680</v>
      </c>
      <c r="H320" s="15">
        <v>3500.0</v>
      </c>
      <c r="I320" s="15">
        <v>759.0</v>
      </c>
      <c r="J320" s="14"/>
      <c r="K320" s="15">
        <v>759.0</v>
      </c>
      <c r="L320" s="14"/>
      <c r="M320" s="14"/>
      <c r="N320" s="14"/>
      <c r="O320" s="16"/>
      <c r="P320" s="3">
        <f t="shared" si="1"/>
        <v>759</v>
      </c>
      <c r="Q320" s="56"/>
      <c r="R320" s="18" t="s">
        <v>34</v>
      </c>
      <c r="S320" s="18" t="s">
        <v>379</v>
      </c>
      <c r="T320" s="19" t="s">
        <v>775</v>
      </c>
      <c r="U320" s="45" t="s">
        <v>1563</v>
      </c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</row>
    <row r="321">
      <c r="A321" s="8" t="s">
        <v>1906</v>
      </c>
      <c r="B321" s="33">
        <v>45146.0</v>
      </c>
      <c r="C321" s="74" t="s">
        <v>1930</v>
      </c>
      <c r="D321" s="68" t="s">
        <v>20</v>
      </c>
      <c r="E321" s="69" t="s">
        <v>776</v>
      </c>
      <c r="F321" s="12" t="s">
        <v>367</v>
      </c>
      <c r="G321" s="31" t="s">
        <v>680</v>
      </c>
      <c r="H321" s="15">
        <v>4000.0</v>
      </c>
      <c r="I321" s="15">
        <v>669.0</v>
      </c>
      <c r="J321" s="14"/>
      <c r="K321" s="15">
        <v>669.0</v>
      </c>
      <c r="L321" s="14"/>
      <c r="M321" s="14"/>
      <c r="N321" s="14"/>
      <c r="O321" s="16"/>
      <c r="P321" s="3">
        <f t="shared" si="1"/>
        <v>669</v>
      </c>
      <c r="Q321" s="56"/>
      <c r="R321" s="18" t="s">
        <v>379</v>
      </c>
      <c r="S321" s="18" t="s">
        <v>379</v>
      </c>
      <c r="T321" s="19" t="s">
        <v>777</v>
      </c>
      <c r="U321" s="45" t="s">
        <v>1564</v>
      </c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</row>
    <row r="322">
      <c r="A322" s="8" t="s">
        <v>1906</v>
      </c>
      <c r="B322" s="33">
        <v>45146.0</v>
      </c>
      <c r="C322" s="74" t="s">
        <v>1930</v>
      </c>
      <c r="D322" s="68" t="s">
        <v>27</v>
      </c>
      <c r="E322" s="69" t="s">
        <v>778</v>
      </c>
      <c r="F322" s="12" t="s">
        <v>367</v>
      </c>
      <c r="G322" s="31" t="s">
        <v>680</v>
      </c>
      <c r="H322" s="15">
        <v>4000.0</v>
      </c>
      <c r="I322" s="15">
        <v>759.0</v>
      </c>
      <c r="J322" s="14"/>
      <c r="K322" s="15">
        <v>759.0</v>
      </c>
      <c r="L322" s="14"/>
      <c r="M322" s="14"/>
      <c r="N322" s="14"/>
      <c r="O322" s="16"/>
      <c r="P322" s="3">
        <f t="shared" si="1"/>
        <v>759</v>
      </c>
      <c r="Q322" s="56"/>
      <c r="R322" s="18" t="s">
        <v>30</v>
      </c>
      <c r="S322" s="18" t="s">
        <v>379</v>
      </c>
      <c r="T322" s="19" t="s">
        <v>779</v>
      </c>
      <c r="U322" s="93" t="s">
        <v>1565</v>
      </c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</row>
    <row r="323">
      <c r="A323" s="8" t="s">
        <v>1906</v>
      </c>
      <c r="B323" s="33">
        <v>45148.0</v>
      </c>
      <c r="C323" s="74" t="s">
        <v>1930</v>
      </c>
      <c r="D323" s="68" t="s">
        <v>27</v>
      </c>
      <c r="E323" s="69" t="s">
        <v>780</v>
      </c>
      <c r="F323" s="12" t="s">
        <v>27</v>
      </c>
      <c r="G323" s="31" t="s">
        <v>680</v>
      </c>
      <c r="H323" s="15">
        <v>4000.0</v>
      </c>
      <c r="I323" s="15">
        <v>759.0</v>
      </c>
      <c r="J323" s="14"/>
      <c r="K323" s="15">
        <v>759.0</v>
      </c>
      <c r="L323" s="14"/>
      <c r="M323" s="14"/>
      <c r="N323" s="15">
        <v>380.0</v>
      </c>
      <c r="O323" s="16"/>
      <c r="P323" s="3">
        <f t="shared" si="1"/>
        <v>1139</v>
      </c>
      <c r="Q323" s="56"/>
      <c r="R323" s="18" t="s">
        <v>30</v>
      </c>
      <c r="S323" s="18" t="s">
        <v>660</v>
      </c>
      <c r="T323" s="22" t="s">
        <v>781</v>
      </c>
      <c r="U323" s="56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</row>
    <row r="324">
      <c r="A324" s="8" t="s">
        <v>1906</v>
      </c>
      <c r="B324" s="33">
        <v>45149.0</v>
      </c>
      <c r="C324" s="74" t="s">
        <v>1930</v>
      </c>
      <c r="D324" s="68" t="s">
        <v>20</v>
      </c>
      <c r="E324" s="69" t="s">
        <v>782</v>
      </c>
      <c r="F324" s="12" t="s">
        <v>367</v>
      </c>
      <c r="G324" s="31" t="s">
        <v>680</v>
      </c>
      <c r="H324" s="15">
        <v>4000.0</v>
      </c>
      <c r="I324" s="15">
        <v>759.0</v>
      </c>
      <c r="J324" s="14"/>
      <c r="K324" s="15">
        <v>759.0</v>
      </c>
      <c r="L324" s="14"/>
      <c r="M324" s="14"/>
      <c r="N324" s="15">
        <f>410*2</f>
        <v>820</v>
      </c>
      <c r="O324" s="16"/>
      <c r="P324" s="3">
        <f t="shared" si="1"/>
        <v>1579</v>
      </c>
      <c r="Q324" s="56"/>
      <c r="R324" s="18" t="s">
        <v>34</v>
      </c>
      <c r="S324" s="18" t="s">
        <v>379</v>
      </c>
      <c r="T324" s="19" t="s">
        <v>783</v>
      </c>
      <c r="U324" s="45" t="s">
        <v>1566</v>
      </c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</row>
    <row r="325">
      <c r="A325" s="8" t="s">
        <v>1906</v>
      </c>
      <c r="B325" s="33">
        <v>45152.0</v>
      </c>
      <c r="C325" s="74" t="s">
        <v>1930</v>
      </c>
      <c r="D325" s="68" t="s">
        <v>20</v>
      </c>
      <c r="E325" s="69" t="s">
        <v>784</v>
      </c>
      <c r="F325" s="12" t="s">
        <v>367</v>
      </c>
      <c r="G325" s="31" t="s">
        <v>680</v>
      </c>
      <c r="H325" s="15">
        <v>3600.0</v>
      </c>
      <c r="I325" s="15">
        <v>669.0</v>
      </c>
      <c r="J325" s="14"/>
      <c r="K325" s="15">
        <v>669.0</v>
      </c>
      <c r="L325" s="14"/>
      <c r="M325" s="14"/>
      <c r="N325" s="14"/>
      <c r="O325" s="16"/>
      <c r="P325" s="3">
        <f t="shared" si="1"/>
        <v>669</v>
      </c>
      <c r="Q325" s="56"/>
      <c r="R325" s="18" t="s">
        <v>667</v>
      </c>
      <c r="S325" s="18" t="s">
        <v>379</v>
      </c>
      <c r="T325" s="19" t="s">
        <v>785</v>
      </c>
      <c r="U325" s="45" t="s">
        <v>1567</v>
      </c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</row>
    <row r="326">
      <c r="A326" s="8" t="s">
        <v>1906</v>
      </c>
      <c r="B326" s="33">
        <v>45154.0</v>
      </c>
      <c r="C326" s="74" t="s">
        <v>1930</v>
      </c>
      <c r="D326" s="68" t="s">
        <v>20</v>
      </c>
      <c r="E326" s="69" t="s">
        <v>786</v>
      </c>
      <c r="F326" s="12" t="s">
        <v>367</v>
      </c>
      <c r="G326" s="31" t="s">
        <v>680</v>
      </c>
      <c r="H326" s="15">
        <v>4000.0</v>
      </c>
      <c r="I326" s="15">
        <v>759.0</v>
      </c>
      <c r="J326" s="14"/>
      <c r="K326" s="15">
        <v>759.0</v>
      </c>
      <c r="L326" s="14"/>
      <c r="M326" s="14"/>
      <c r="N326" s="14"/>
      <c r="O326" s="16"/>
      <c r="P326" s="3">
        <f t="shared" si="1"/>
        <v>759</v>
      </c>
      <c r="Q326" s="56"/>
      <c r="R326" s="18" t="s">
        <v>34</v>
      </c>
      <c r="S326" s="18" t="s">
        <v>379</v>
      </c>
      <c r="T326" s="19" t="s">
        <v>787</v>
      </c>
      <c r="U326" s="45" t="s">
        <v>1568</v>
      </c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</row>
    <row r="327">
      <c r="A327" s="8" t="s">
        <v>1906</v>
      </c>
      <c r="B327" s="9">
        <v>45160.0</v>
      </c>
      <c r="C327" s="74" t="s">
        <v>1930</v>
      </c>
      <c r="D327" s="68" t="s">
        <v>20</v>
      </c>
      <c r="E327" s="69" t="s">
        <v>792</v>
      </c>
      <c r="F327" s="12" t="s">
        <v>367</v>
      </c>
      <c r="G327" s="31" t="s">
        <v>680</v>
      </c>
      <c r="H327" s="15">
        <v>4000.0</v>
      </c>
      <c r="I327" s="15">
        <v>759.0</v>
      </c>
      <c r="J327" s="14"/>
      <c r="K327" s="15">
        <v>759.0</v>
      </c>
      <c r="L327" s="14"/>
      <c r="M327" s="14"/>
      <c r="N327" s="14"/>
      <c r="O327" s="16"/>
      <c r="P327" s="3">
        <f t="shared" si="1"/>
        <v>759</v>
      </c>
      <c r="Q327" s="56"/>
      <c r="R327" s="18" t="s">
        <v>30</v>
      </c>
      <c r="S327" s="18" t="s">
        <v>379</v>
      </c>
      <c r="T327" s="19" t="s">
        <v>793</v>
      </c>
      <c r="U327" s="45" t="s">
        <v>1570</v>
      </c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</row>
    <row r="328">
      <c r="A328" s="8" t="s">
        <v>1906</v>
      </c>
      <c r="B328" s="9">
        <v>45163.0</v>
      </c>
      <c r="C328" s="74" t="s">
        <v>1930</v>
      </c>
      <c r="D328" s="68" t="s">
        <v>20</v>
      </c>
      <c r="E328" s="69" t="s">
        <v>794</v>
      </c>
      <c r="F328" s="12" t="s">
        <v>367</v>
      </c>
      <c r="G328" s="31" t="s">
        <v>680</v>
      </c>
      <c r="H328" s="15">
        <v>4000.0</v>
      </c>
      <c r="I328" s="15">
        <v>759.0</v>
      </c>
      <c r="J328" s="14"/>
      <c r="K328" s="15">
        <v>759.0</v>
      </c>
      <c r="L328" s="14"/>
      <c r="M328" s="14"/>
      <c r="N328" s="14"/>
      <c r="O328" s="16"/>
      <c r="P328" s="3">
        <f t="shared" si="1"/>
        <v>759</v>
      </c>
      <c r="Q328" s="58"/>
      <c r="R328" s="18" t="s">
        <v>125</v>
      </c>
      <c r="S328" s="18" t="s">
        <v>379</v>
      </c>
      <c r="T328" s="19" t="s">
        <v>795</v>
      </c>
      <c r="U328" s="45" t="s">
        <v>1571</v>
      </c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</row>
    <row r="329">
      <c r="A329" s="8" t="s">
        <v>1906</v>
      </c>
      <c r="B329" s="33">
        <v>44834.0</v>
      </c>
      <c r="C329" s="74" t="s">
        <v>1930</v>
      </c>
      <c r="D329" s="68" t="s">
        <v>20</v>
      </c>
      <c r="E329" s="69" t="s">
        <v>796</v>
      </c>
      <c r="F329" s="12" t="s">
        <v>367</v>
      </c>
      <c r="G329" s="13" t="s">
        <v>39</v>
      </c>
      <c r="H329" s="14"/>
      <c r="I329" s="15">
        <v>1204.0</v>
      </c>
      <c r="J329" s="14"/>
      <c r="K329" s="15">
        <v>1204.0</v>
      </c>
      <c r="L329" s="14"/>
      <c r="M329" s="14"/>
      <c r="N329" s="14"/>
      <c r="O329" s="16"/>
      <c r="P329" s="3">
        <f t="shared" si="1"/>
        <v>1204</v>
      </c>
      <c r="Q329" s="28"/>
      <c r="R329" s="18" t="s">
        <v>125</v>
      </c>
      <c r="S329" s="18" t="s">
        <v>379</v>
      </c>
      <c r="T329" s="19" t="s">
        <v>797</v>
      </c>
      <c r="U329" s="45" t="s">
        <v>1572</v>
      </c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</row>
    <row r="330">
      <c r="A330" s="8" t="s">
        <v>1906</v>
      </c>
      <c r="B330" s="9">
        <v>45173.0</v>
      </c>
      <c r="C330" s="74" t="s">
        <v>1930</v>
      </c>
      <c r="D330" s="68" t="s">
        <v>20</v>
      </c>
      <c r="E330" s="69" t="s">
        <v>798</v>
      </c>
      <c r="F330" s="12" t="s">
        <v>367</v>
      </c>
      <c r="G330" s="13" t="s">
        <v>680</v>
      </c>
      <c r="H330" s="15">
        <v>4000.0</v>
      </c>
      <c r="I330" s="15">
        <v>759.0</v>
      </c>
      <c r="J330" s="14"/>
      <c r="K330" s="15">
        <v>759.0</v>
      </c>
      <c r="L330" s="14"/>
      <c r="M330" s="14"/>
      <c r="N330" s="14"/>
      <c r="O330" s="16"/>
      <c r="P330" s="3">
        <f t="shared" si="1"/>
        <v>759</v>
      </c>
      <c r="Q330" s="58"/>
      <c r="R330" s="18" t="s">
        <v>34</v>
      </c>
      <c r="S330" s="18" t="s">
        <v>379</v>
      </c>
      <c r="T330" s="19" t="s">
        <v>799</v>
      </c>
      <c r="U330" s="45" t="s">
        <v>1573</v>
      </c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</row>
    <row r="331">
      <c r="A331" s="8" t="s">
        <v>1906</v>
      </c>
      <c r="B331" s="9">
        <v>45183.0</v>
      </c>
      <c r="C331" s="74" t="s">
        <v>1930</v>
      </c>
      <c r="D331" s="68" t="s">
        <v>27</v>
      </c>
      <c r="E331" s="69" t="s">
        <v>800</v>
      </c>
      <c r="F331" s="12" t="s">
        <v>27</v>
      </c>
      <c r="G331" s="13" t="s">
        <v>680</v>
      </c>
      <c r="H331" s="15">
        <v>4000.0</v>
      </c>
      <c r="I331" s="15">
        <v>759.0</v>
      </c>
      <c r="J331" s="14"/>
      <c r="K331" s="15">
        <v>759.0</v>
      </c>
      <c r="L331" s="14"/>
      <c r="M331" s="14"/>
      <c r="N331" s="14"/>
      <c r="O331" s="16"/>
      <c r="P331" s="3">
        <f t="shared" si="1"/>
        <v>759</v>
      </c>
      <c r="Q331" s="58"/>
      <c r="R331" s="18" t="s">
        <v>30</v>
      </c>
      <c r="S331" s="18">
        <v>9.0</v>
      </c>
      <c r="T331" s="22" t="s">
        <v>801</v>
      </c>
      <c r="U331" s="56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</row>
    <row r="332">
      <c r="A332" s="8" t="s">
        <v>1906</v>
      </c>
      <c r="B332" s="9">
        <v>45190.0</v>
      </c>
      <c r="C332" s="74" t="s">
        <v>1930</v>
      </c>
      <c r="D332" s="68" t="s">
        <v>20</v>
      </c>
      <c r="E332" s="69" t="s">
        <v>802</v>
      </c>
      <c r="F332" s="12" t="s">
        <v>367</v>
      </c>
      <c r="G332" s="13" t="s">
        <v>680</v>
      </c>
      <c r="H332" s="15">
        <v>3800.0</v>
      </c>
      <c r="I332" s="15">
        <v>759.0</v>
      </c>
      <c r="J332" s="14"/>
      <c r="K332" s="15">
        <v>759.0</v>
      </c>
      <c r="L332" s="14"/>
      <c r="M332" s="14"/>
      <c r="N332" s="15">
        <f>680+410</f>
        <v>1090</v>
      </c>
      <c r="O332" s="16"/>
      <c r="P332" s="3">
        <f t="shared" si="1"/>
        <v>1849</v>
      </c>
      <c r="Q332" s="58"/>
      <c r="R332" s="18" t="s">
        <v>196</v>
      </c>
      <c r="S332" s="18" t="s">
        <v>379</v>
      </c>
      <c r="T332" s="19" t="s">
        <v>803</v>
      </c>
      <c r="U332" s="93" t="s">
        <v>1574</v>
      </c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</row>
    <row r="333">
      <c r="A333" s="8" t="s">
        <v>1906</v>
      </c>
      <c r="B333" s="9">
        <v>45190.0</v>
      </c>
      <c r="C333" s="74" t="s">
        <v>1930</v>
      </c>
      <c r="D333" s="68" t="s">
        <v>27</v>
      </c>
      <c r="E333" s="69" t="s">
        <v>804</v>
      </c>
      <c r="F333" s="12" t="s">
        <v>27</v>
      </c>
      <c r="G333" s="13" t="s">
        <v>453</v>
      </c>
      <c r="H333" s="15">
        <v>4000.0</v>
      </c>
      <c r="I333" s="15">
        <v>1555.0</v>
      </c>
      <c r="J333" s="14"/>
      <c r="K333" s="15">
        <v>1555.0</v>
      </c>
      <c r="L333" s="14"/>
      <c r="M333" s="14"/>
      <c r="N333" s="15">
        <f>150*2</f>
        <v>300</v>
      </c>
      <c r="O333" s="16"/>
      <c r="P333" s="3">
        <f t="shared" si="1"/>
        <v>1855</v>
      </c>
      <c r="Q333" s="58"/>
      <c r="R333" s="18" t="s">
        <v>30</v>
      </c>
      <c r="S333" s="18">
        <v>9.0</v>
      </c>
      <c r="T333" s="22" t="s">
        <v>806</v>
      </c>
      <c r="U333" s="56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</row>
    <row r="334">
      <c r="A334" s="8" t="s">
        <v>1906</v>
      </c>
      <c r="B334" s="9">
        <v>45191.0</v>
      </c>
      <c r="C334" s="74" t="s">
        <v>1930</v>
      </c>
      <c r="D334" s="68" t="s">
        <v>27</v>
      </c>
      <c r="E334" s="69" t="s">
        <v>807</v>
      </c>
      <c r="F334" s="12" t="s">
        <v>27</v>
      </c>
      <c r="G334" s="13" t="s">
        <v>680</v>
      </c>
      <c r="H334" s="15">
        <v>4000.0</v>
      </c>
      <c r="I334" s="15">
        <v>759.0</v>
      </c>
      <c r="J334" s="14"/>
      <c r="K334" s="15">
        <v>759.0</v>
      </c>
      <c r="L334" s="14"/>
      <c r="M334" s="14"/>
      <c r="N334" s="14"/>
      <c r="O334" s="16"/>
      <c r="P334" s="3">
        <f t="shared" si="1"/>
        <v>759</v>
      </c>
      <c r="Q334" s="58"/>
      <c r="R334" s="18" t="s">
        <v>30</v>
      </c>
      <c r="S334" s="18">
        <v>9.0</v>
      </c>
      <c r="T334" s="22" t="s">
        <v>808</v>
      </c>
      <c r="U334" s="56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</row>
    <row r="335">
      <c r="A335" s="8" t="s">
        <v>1906</v>
      </c>
      <c r="B335" s="9">
        <v>45196.0</v>
      </c>
      <c r="C335" s="74" t="s">
        <v>1930</v>
      </c>
      <c r="D335" s="68" t="s">
        <v>20</v>
      </c>
      <c r="E335" s="69" t="s">
        <v>809</v>
      </c>
      <c r="F335" s="12" t="s">
        <v>367</v>
      </c>
      <c r="G335" s="13" t="s">
        <v>680</v>
      </c>
      <c r="H335" s="15">
        <v>4000.0</v>
      </c>
      <c r="I335" s="15">
        <v>759.0</v>
      </c>
      <c r="J335" s="14"/>
      <c r="K335" s="15">
        <v>759.0</v>
      </c>
      <c r="L335" s="14"/>
      <c r="M335" s="14"/>
      <c r="N335" s="14"/>
      <c r="O335" s="16"/>
      <c r="P335" s="3">
        <f t="shared" si="1"/>
        <v>759</v>
      </c>
      <c r="Q335" s="58"/>
      <c r="R335" s="18" t="s">
        <v>125</v>
      </c>
      <c r="S335" s="18" t="s">
        <v>379</v>
      </c>
      <c r="T335" s="19" t="s">
        <v>810</v>
      </c>
      <c r="U335" s="45" t="s">
        <v>1575</v>
      </c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</row>
    <row r="336">
      <c r="A336" s="8" t="s">
        <v>1906</v>
      </c>
      <c r="B336" s="9">
        <v>45204.0</v>
      </c>
      <c r="C336" s="74" t="s">
        <v>1930</v>
      </c>
      <c r="D336" s="68" t="s">
        <v>20</v>
      </c>
      <c r="E336" s="69" t="s">
        <v>811</v>
      </c>
      <c r="F336" s="12" t="s">
        <v>367</v>
      </c>
      <c r="G336" s="13" t="s">
        <v>39</v>
      </c>
      <c r="H336" s="15">
        <v>4000.0</v>
      </c>
      <c r="I336" s="15">
        <v>1093.0</v>
      </c>
      <c r="J336" s="14"/>
      <c r="K336" s="15">
        <v>1093.0</v>
      </c>
      <c r="L336" s="14"/>
      <c r="M336" s="14"/>
      <c r="N336" s="15">
        <f>680*3</f>
        <v>2040</v>
      </c>
      <c r="O336" s="16"/>
      <c r="P336" s="3">
        <f t="shared" si="1"/>
        <v>3133</v>
      </c>
      <c r="Q336" s="56"/>
      <c r="R336" s="18" t="s">
        <v>34</v>
      </c>
      <c r="S336" s="18">
        <v>10.0</v>
      </c>
      <c r="T336" s="19" t="s">
        <v>812</v>
      </c>
      <c r="U336" s="45" t="s">
        <v>1576</v>
      </c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</row>
    <row r="337">
      <c r="A337" s="8" t="s">
        <v>1906</v>
      </c>
      <c r="B337" s="33">
        <v>45229.0</v>
      </c>
      <c r="C337" s="74" t="s">
        <v>1930</v>
      </c>
      <c r="D337" s="68" t="s">
        <v>67</v>
      </c>
      <c r="E337" s="69" t="s">
        <v>813</v>
      </c>
      <c r="F337" s="12" t="s">
        <v>367</v>
      </c>
      <c r="G337" s="13" t="s">
        <v>680</v>
      </c>
      <c r="H337" s="15">
        <v>4000.0</v>
      </c>
      <c r="I337" s="15">
        <v>759.0</v>
      </c>
      <c r="J337" s="14"/>
      <c r="K337" s="15">
        <v>759.0</v>
      </c>
      <c r="L337" s="14"/>
      <c r="M337" s="14"/>
      <c r="N337" s="14"/>
      <c r="O337" s="16"/>
      <c r="P337" s="3">
        <f t="shared" si="1"/>
        <v>759</v>
      </c>
      <c r="Q337" s="58"/>
      <c r="R337" s="18" t="s">
        <v>596</v>
      </c>
      <c r="S337" s="18">
        <v>10.0</v>
      </c>
      <c r="T337" s="19" t="s">
        <v>814</v>
      </c>
      <c r="U337" s="45" t="s">
        <v>1577</v>
      </c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</row>
    <row r="338">
      <c r="A338" s="8" t="s">
        <v>1906</v>
      </c>
      <c r="B338" s="9">
        <v>44039.0</v>
      </c>
      <c r="C338" s="74" t="s">
        <v>1930</v>
      </c>
      <c r="D338" s="68" t="s">
        <v>20</v>
      </c>
      <c r="E338" s="69" t="s">
        <v>815</v>
      </c>
      <c r="F338" s="12" t="s">
        <v>367</v>
      </c>
      <c r="G338" s="13" t="s">
        <v>39</v>
      </c>
      <c r="H338" s="14"/>
      <c r="I338" s="15">
        <v>460.0</v>
      </c>
      <c r="J338" s="14"/>
      <c r="K338" s="15">
        <v>460.0</v>
      </c>
      <c r="L338" s="14"/>
      <c r="M338" s="14"/>
      <c r="N338" s="14"/>
      <c r="O338" s="16"/>
      <c r="P338" s="3">
        <f t="shared" si="1"/>
        <v>460</v>
      </c>
      <c r="Q338" s="56"/>
      <c r="R338" s="18" t="s">
        <v>34</v>
      </c>
      <c r="S338" s="18" t="s">
        <v>25</v>
      </c>
      <c r="T338" s="19" t="s">
        <v>816</v>
      </c>
      <c r="U338" s="45" t="s">
        <v>1578</v>
      </c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</row>
    <row r="339">
      <c r="A339" s="8" t="s">
        <v>1906</v>
      </c>
      <c r="B339" s="30">
        <v>45251.0</v>
      </c>
      <c r="C339" s="74" t="s">
        <v>1930</v>
      </c>
      <c r="D339" s="68" t="s">
        <v>20</v>
      </c>
      <c r="E339" s="69" t="s">
        <v>817</v>
      </c>
      <c r="F339" s="12" t="s">
        <v>367</v>
      </c>
      <c r="G339" s="13" t="s">
        <v>680</v>
      </c>
      <c r="H339" s="15">
        <v>625.0</v>
      </c>
      <c r="I339" s="15">
        <v>279.0</v>
      </c>
      <c r="J339" s="14"/>
      <c r="K339" s="15">
        <v>279.0</v>
      </c>
      <c r="L339" s="14"/>
      <c r="M339" s="14"/>
      <c r="N339" s="14"/>
      <c r="O339" s="16"/>
      <c r="P339" s="3">
        <f t="shared" si="1"/>
        <v>279</v>
      </c>
      <c r="Q339" s="56"/>
      <c r="R339" s="18" t="s">
        <v>406</v>
      </c>
      <c r="S339" s="18">
        <v>11.0</v>
      </c>
      <c r="T339" s="19" t="s">
        <v>818</v>
      </c>
      <c r="U339" s="45" t="s">
        <v>1579</v>
      </c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</row>
    <row r="340">
      <c r="A340" s="8" t="s">
        <v>1906</v>
      </c>
      <c r="B340" s="30">
        <v>45251.0</v>
      </c>
      <c r="C340" s="74" t="s">
        <v>1930</v>
      </c>
      <c r="D340" s="68" t="s">
        <v>20</v>
      </c>
      <c r="E340" s="69" t="s">
        <v>817</v>
      </c>
      <c r="F340" s="12" t="s">
        <v>367</v>
      </c>
      <c r="G340" s="13" t="s">
        <v>680</v>
      </c>
      <c r="H340" s="15">
        <v>625.0</v>
      </c>
      <c r="I340" s="15">
        <v>279.0</v>
      </c>
      <c r="J340" s="14"/>
      <c r="K340" s="15">
        <v>279.0</v>
      </c>
      <c r="L340" s="14"/>
      <c r="M340" s="14"/>
      <c r="N340" s="14"/>
      <c r="O340" s="16"/>
      <c r="P340" s="3">
        <f t="shared" si="1"/>
        <v>279</v>
      </c>
      <c r="Q340" s="56"/>
      <c r="R340" s="18" t="s">
        <v>406</v>
      </c>
      <c r="S340" s="18">
        <v>11.0</v>
      </c>
      <c r="T340" s="19" t="s">
        <v>819</v>
      </c>
      <c r="U340" s="45" t="s">
        <v>1580</v>
      </c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</row>
    <row r="341">
      <c r="A341" s="8" t="s">
        <v>1906</v>
      </c>
      <c r="B341" s="30">
        <v>45251.0</v>
      </c>
      <c r="C341" s="74" t="s">
        <v>1930</v>
      </c>
      <c r="D341" s="68" t="s">
        <v>20</v>
      </c>
      <c r="E341" s="69" t="s">
        <v>817</v>
      </c>
      <c r="F341" s="12" t="s">
        <v>367</v>
      </c>
      <c r="G341" s="13" t="s">
        <v>680</v>
      </c>
      <c r="H341" s="15">
        <v>625.0</v>
      </c>
      <c r="I341" s="15">
        <v>279.0</v>
      </c>
      <c r="J341" s="14"/>
      <c r="K341" s="15">
        <v>279.0</v>
      </c>
      <c r="L341" s="14"/>
      <c r="M341" s="14"/>
      <c r="N341" s="14"/>
      <c r="O341" s="16"/>
      <c r="P341" s="3">
        <f t="shared" si="1"/>
        <v>279</v>
      </c>
      <c r="Q341" s="56"/>
      <c r="R341" s="18" t="s">
        <v>406</v>
      </c>
      <c r="S341" s="18">
        <v>11.0</v>
      </c>
      <c r="T341" s="19" t="s">
        <v>820</v>
      </c>
      <c r="U341" s="45" t="s">
        <v>1581</v>
      </c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</row>
    <row r="342">
      <c r="A342" s="8" t="s">
        <v>1906</v>
      </c>
      <c r="B342" s="30">
        <v>45252.0</v>
      </c>
      <c r="C342" s="74" t="s">
        <v>1930</v>
      </c>
      <c r="D342" s="68" t="s">
        <v>20</v>
      </c>
      <c r="E342" s="69" t="s">
        <v>822</v>
      </c>
      <c r="F342" s="12" t="s">
        <v>367</v>
      </c>
      <c r="G342" s="13" t="s">
        <v>680</v>
      </c>
      <c r="H342" s="15">
        <v>2000.0</v>
      </c>
      <c r="I342" s="15">
        <v>759.0</v>
      </c>
      <c r="J342" s="14"/>
      <c r="K342" s="15">
        <v>759.0</v>
      </c>
      <c r="L342" s="14"/>
      <c r="M342" s="14"/>
      <c r="N342" s="14"/>
      <c r="O342" s="16"/>
      <c r="P342" s="3">
        <f t="shared" si="1"/>
        <v>759</v>
      </c>
      <c r="Q342" s="56"/>
      <c r="R342" s="18" t="s">
        <v>196</v>
      </c>
      <c r="S342" s="18">
        <v>11.0</v>
      </c>
      <c r="T342" s="19" t="s">
        <v>823</v>
      </c>
      <c r="U342" s="45" t="s">
        <v>1582</v>
      </c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</row>
    <row r="343">
      <c r="A343" s="8" t="s">
        <v>1906</v>
      </c>
      <c r="B343" s="30">
        <v>45259.0</v>
      </c>
      <c r="C343" s="74" t="s">
        <v>1930</v>
      </c>
      <c r="D343" s="68" t="s">
        <v>20</v>
      </c>
      <c r="E343" s="69" t="s">
        <v>827</v>
      </c>
      <c r="F343" s="12" t="s">
        <v>367</v>
      </c>
      <c r="G343" s="31" t="s">
        <v>680</v>
      </c>
      <c r="H343" s="15">
        <v>2000.0</v>
      </c>
      <c r="I343" s="15">
        <v>759.0</v>
      </c>
      <c r="J343" s="14"/>
      <c r="K343" s="15">
        <v>759.0</v>
      </c>
      <c r="L343" s="14"/>
      <c r="M343" s="14"/>
      <c r="N343" s="14"/>
      <c r="O343" s="16"/>
      <c r="P343" s="3">
        <f t="shared" si="1"/>
        <v>759</v>
      </c>
      <c r="Q343" s="56"/>
      <c r="R343" s="18" t="s">
        <v>596</v>
      </c>
      <c r="S343" s="18">
        <v>11.0</v>
      </c>
      <c r="T343" s="19" t="s">
        <v>828</v>
      </c>
      <c r="U343" s="45" t="s">
        <v>1584</v>
      </c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</row>
    <row r="344">
      <c r="A344" s="8" t="s">
        <v>1906</v>
      </c>
      <c r="B344" s="30">
        <v>45261.0</v>
      </c>
      <c r="C344" s="74" t="s">
        <v>1930</v>
      </c>
      <c r="D344" s="68" t="s">
        <v>20</v>
      </c>
      <c r="E344" s="69" t="s">
        <v>829</v>
      </c>
      <c r="F344" s="12" t="s">
        <v>367</v>
      </c>
      <c r="G344" s="31" t="s">
        <v>680</v>
      </c>
      <c r="H344" s="15">
        <v>0.0</v>
      </c>
      <c r="I344" s="15">
        <v>724.0</v>
      </c>
      <c r="J344" s="14"/>
      <c r="K344" s="15">
        <v>724.0</v>
      </c>
      <c r="L344" s="14"/>
      <c r="M344" s="14"/>
      <c r="N344" s="14"/>
      <c r="O344" s="16"/>
      <c r="P344" s="3">
        <f t="shared" si="1"/>
        <v>724</v>
      </c>
      <c r="Q344" s="56"/>
      <c r="R344" s="18" t="s">
        <v>34</v>
      </c>
      <c r="S344" s="18" t="s">
        <v>379</v>
      </c>
      <c r="T344" s="19" t="s">
        <v>830</v>
      </c>
      <c r="U344" s="45" t="s">
        <v>1585</v>
      </c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</row>
    <row r="345">
      <c r="A345" s="8" t="s">
        <v>1906</v>
      </c>
      <c r="B345" s="30">
        <v>45265.0</v>
      </c>
      <c r="C345" s="89"/>
      <c r="D345" s="68" t="s">
        <v>20</v>
      </c>
      <c r="E345" s="69" t="s">
        <v>831</v>
      </c>
      <c r="F345" s="12" t="s">
        <v>367</v>
      </c>
      <c r="G345" s="31" t="s">
        <v>680</v>
      </c>
      <c r="H345" s="15">
        <v>680.0</v>
      </c>
      <c r="I345" s="15">
        <v>680.0</v>
      </c>
      <c r="J345" s="14"/>
      <c r="K345" s="15">
        <f>I345</f>
        <v>680</v>
      </c>
      <c r="L345" s="14"/>
      <c r="M345" s="14"/>
      <c r="N345" s="14"/>
      <c r="O345" s="16"/>
      <c r="P345" s="3">
        <f t="shared" si="1"/>
        <v>680</v>
      </c>
      <c r="Q345" s="56"/>
      <c r="R345" s="18" t="s">
        <v>125</v>
      </c>
      <c r="S345" s="18" t="s">
        <v>454</v>
      </c>
      <c r="T345" s="19" t="s">
        <v>832</v>
      </c>
      <c r="U345" s="45" t="s">
        <v>1586</v>
      </c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</row>
    <row r="346">
      <c r="A346" s="8" t="s">
        <v>1906</v>
      </c>
      <c r="B346" s="30">
        <v>45272.0</v>
      </c>
      <c r="C346" s="100">
        <v>0.0654</v>
      </c>
      <c r="D346" s="68" t="s">
        <v>27</v>
      </c>
      <c r="E346" s="69" t="s">
        <v>833</v>
      </c>
      <c r="F346" s="12" t="s">
        <v>27</v>
      </c>
      <c r="G346" s="13" t="s">
        <v>680</v>
      </c>
      <c r="H346" s="15">
        <v>4000.0</v>
      </c>
      <c r="I346" s="15">
        <v>712.0</v>
      </c>
      <c r="J346" s="15">
        <v>47.0</v>
      </c>
      <c r="K346" s="15">
        <v>759.0</v>
      </c>
      <c r="L346" s="14"/>
      <c r="M346" s="14"/>
      <c r="N346" s="14"/>
      <c r="O346" s="16"/>
      <c r="P346" s="3">
        <f t="shared" si="1"/>
        <v>759</v>
      </c>
      <c r="Q346" s="56"/>
      <c r="R346" s="18" t="s">
        <v>30</v>
      </c>
      <c r="S346" s="18" t="s">
        <v>213</v>
      </c>
      <c r="T346" s="22" t="s">
        <v>834</v>
      </c>
      <c r="U346" s="56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</row>
    <row r="347">
      <c r="A347" s="8" t="s">
        <v>1906</v>
      </c>
      <c r="B347" s="30">
        <v>45280.0</v>
      </c>
      <c r="C347" s="100">
        <v>0.0654</v>
      </c>
      <c r="D347" s="68" t="s">
        <v>20</v>
      </c>
      <c r="E347" s="69" t="s">
        <v>835</v>
      </c>
      <c r="F347" s="12" t="s">
        <v>367</v>
      </c>
      <c r="G347" s="13" t="s">
        <v>680</v>
      </c>
      <c r="H347" s="15">
        <v>0.0</v>
      </c>
      <c r="I347" s="15">
        <v>680.0</v>
      </c>
      <c r="J347" s="15">
        <v>44.0</v>
      </c>
      <c r="K347" s="15">
        <v>724.0</v>
      </c>
      <c r="L347" s="14"/>
      <c r="M347" s="14"/>
      <c r="N347" s="14"/>
      <c r="O347" s="16"/>
      <c r="P347" s="3">
        <f t="shared" si="1"/>
        <v>724</v>
      </c>
      <c r="Q347" s="58"/>
      <c r="R347" s="18" t="s">
        <v>101</v>
      </c>
      <c r="S347" s="18" t="s">
        <v>213</v>
      </c>
      <c r="T347" s="22" t="s">
        <v>836</v>
      </c>
      <c r="U347" s="93" t="s">
        <v>1587</v>
      </c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</row>
    <row r="348">
      <c r="A348" s="8" t="s">
        <v>1906</v>
      </c>
      <c r="B348" s="30">
        <v>45302.0</v>
      </c>
      <c r="C348" s="100">
        <v>0.0654</v>
      </c>
      <c r="D348" s="68" t="s">
        <v>20</v>
      </c>
      <c r="E348" s="69" t="s">
        <v>837</v>
      </c>
      <c r="F348" s="12" t="s">
        <v>367</v>
      </c>
      <c r="G348" s="13" t="s">
        <v>680</v>
      </c>
      <c r="H348" s="15">
        <v>3500.0</v>
      </c>
      <c r="I348" s="15">
        <v>725.0</v>
      </c>
      <c r="J348" s="15">
        <v>47.0</v>
      </c>
      <c r="K348" s="15">
        <v>772.0</v>
      </c>
      <c r="L348" s="14"/>
      <c r="M348" s="14"/>
      <c r="N348" s="14"/>
      <c r="O348" s="16"/>
      <c r="P348" s="3">
        <f t="shared" si="1"/>
        <v>772</v>
      </c>
      <c r="Q348" s="56"/>
      <c r="R348" s="18" t="s">
        <v>458</v>
      </c>
      <c r="S348" s="18" t="s">
        <v>519</v>
      </c>
      <c r="T348" s="19" t="s">
        <v>838</v>
      </c>
      <c r="U348" s="45" t="s">
        <v>1588</v>
      </c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</row>
    <row r="349">
      <c r="A349" s="8" t="s">
        <v>1906</v>
      </c>
      <c r="B349" s="30">
        <v>45307.0</v>
      </c>
      <c r="C349" s="100">
        <v>0.0654</v>
      </c>
      <c r="D349" s="68" t="s">
        <v>20</v>
      </c>
      <c r="E349" s="69" t="s">
        <v>839</v>
      </c>
      <c r="F349" s="62" t="s">
        <v>367</v>
      </c>
      <c r="G349" s="31" t="s">
        <v>680</v>
      </c>
      <c r="H349" s="15">
        <v>0.0</v>
      </c>
      <c r="I349" s="15">
        <v>392.0</v>
      </c>
      <c r="J349" s="15">
        <v>26.0</v>
      </c>
      <c r="K349" s="15">
        <v>418.0</v>
      </c>
      <c r="L349" s="14"/>
      <c r="M349" s="14"/>
      <c r="N349" s="14"/>
      <c r="O349" s="16"/>
      <c r="P349" s="3">
        <f t="shared" si="1"/>
        <v>418</v>
      </c>
      <c r="Q349" s="56"/>
      <c r="R349" s="18" t="s">
        <v>458</v>
      </c>
      <c r="S349" s="18" t="s">
        <v>519</v>
      </c>
      <c r="T349" s="19" t="s">
        <v>840</v>
      </c>
      <c r="U349" s="93" t="s">
        <v>1589</v>
      </c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</row>
    <row r="350">
      <c r="A350" s="8" t="s">
        <v>1906</v>
      </c>
      <c r="B350" s="30">
        <v>45314.0</v>
      </c>
      <c r="C350" s="100">
        <v>0.0654</v>
      </c>
      <c r="D350" s="68" t="s">
        <v>20</v>
      </c>
      <c r="E350" s="69" t="s">
        <v>841</v>
      </c>
      <c r="F350" s="12" t="s">
        <v>367</v>
      </c>
      <c r="G350" s="31" t="s">
        <v>680</v>
      </c>
      <c r="H350" s="15">
        <v>3800.0</v>
      </c>
      <c r="I350" s="15">
        <v>725.0</v>
      </c>
      <c r="J350" s="15">
        <v>47.0</v>
      </c>
      <c r="K350" s="15">
        <v>772.0</v>
      </c>
      <c r="L350" s="14"/>
      <c r="M350" s="14"/>
      <c r="N350" s="14"/>
      <c r="O350" s="16"/>
      <c r="P350" s="3">
        <f t="shared" si="1"/>
        <v>772</v>
      </c>
      <c r="Q350" s="56"/>
      <c r="R350" s="18" t="s">
        <v>647</v>
      </c>
      <c r="S350" s="18" t="s">
        <v>519</v>
      </c>
      <c r="T350" s="19" t="s">
        <v>842</v>
      </c>
      <c r="U350" s="45" t="s">
        <v>1590</v>
      </c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</row>
    <row r="351">
      <c r="A351" s="8" t="s">
        <v>1906</v>
      </c>
      <c r="B351" s="30">
        <v>45314.0</v>
      </c>
      <c r="C351" s="100">
        <v>0.0654</v>
      </c>
      <c r="D351" s="68" t="s">
        <v>20</v>
      </c>
      <c r="E351" s="69" t="s">
        <v>841</v>
      </c>
      <c r="F351" s="12" t="s">
        <v>367</v>
      </c>
      <c r="G351" s="31" t="s">
        <v>1442</v>
      </c>
      <c r="H351" s="14"/>
      <c r="I351" s="14"/>
      <c r="J351" s="15">
        <v>25.0</v>
      </c>
      <c r="K351" s="14"/>
      <c r="L351" s="14"/>
      <c r="M351" s="14"/>
      <c r="N351" s="15">
        <f>382+J351</f>
        <v>407</v>
      </c>
      <c r="O351" s="16"/>
      <c r="P351" s="3">
        <f t="shared" si="1"/>
        <v>407</v>
      </c>
      <c r="Q351" s="56"/>
      <c r="R351" s="18" t="s">
        <v>647</v>
      </c>
      <c r="S351" s="18" t="s">
        <v>519</v>
      </c>
      <c r="T351" s="19" t="s">
        <v>842</v>
      </c>
      <c r="U351" s="45" t="s">
        <v>1590</v>
      </c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</row>
    <row r="352">
      <c r="A352" s="8" t="s">
        <v>1906</v>
      </c>
      <c r="B352" s="30">
        <v>45314.0</v>
      </c>
      <c r="C352" s="100">
        <v>0.0654</v>
      </c>
      <c r="D352" s="68" t="s">
        <v>20</v>
      </c>
      <c r="E352" s="69" t="s">
        <v>843</v>
      </c>
      <c r="F352" s="62" t="s">
        <v>367</v>
      </c>
      <c r="G352" s="13" t="s">
        <v>680</v>
      </c>
      <c r="H352" s="15">
        <v>3600.0</v>
      </c>
      <c r="I352" s="15">
        <v>680.0</v>
      </c>
      <c r="J352" s="15">
        <v>44.0</v>
      </c>
      <c r="K352" s="15">
        <v>724.0</v>
      </c>
      <c r="L352" s="14"/>
      <c r="M352" s="14"/>
      <c r="N352" s="14"/>
      <c r="O352" s="16"/>
      <c r="P352" s="3">
        <f t="shared" si="1"/>
        <v>724</v>
      </c>
      <c r="Q352" s="56"/>
      <c r="R352" s="18" t="s">
        <v>647</v>
      </c>
      <c r="S352" s="18" t="s">
        <v>519</v>
      </c>
      <c r="T352" s="22" t="s">
        <v>844</v>
      </c>
      <c r="U352" s="93" t="s">
        <v>1591</v>
      </c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</row>
    <row r="353">
      <c r="A353" s="8" t="s">
        <v>1906</v>
      </c>
      <c r="B353" s="30">
        <v>45322.0</v>
      </c>
      <c r="C353" s="100">
        <v>0.0654</v>
      </c>
      <c r="D353" s="68" t="s">
        <v>20</v>
      </c>
      <c r="E353" s="69" t="s">
        <v>847</v>
      </c>
      <c r="F353" s="62" t="s">
        <v>367</v>
      </c>
      <c r="G353" s="13" t="s">
        <v>39</v>
      </c>
      <c r="H353" s="15">
        <v>0.0</v>
      </c>
      <c r="I353" s="15">
        <v>638.0</v>
      </c>
      <c r="J353" s="15">
        <v>42.0</v>
      </c>
      <c r="K353" s="15">
        <v>680.0</v>
      </c>
      <c r="L353" s="14"/>
      <c r="M353" s="14"/>
      <c r="N353" s="14"/>
      <c r="O353" s="16"/>
      <c r="P353" s="3">
        <f t="shared" si="1"/>
        <v>680</v>
      </c>
      <c r="Q353" s="56"/>
      <c r="R353" s="18" t="s">
        <v>125</v>
      </c>
      <c r="S353" s="18" t="s">
        <v>519</v>
      </c>
      <c r="T353" s="19" t="s">
        <v>848</v>
      </c>
      <c r="U353" s="45" t="s">
        <v>1592</v>
      </c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</row>
    <row r="354">
      <c r="A354" s="8" t="s">
        <v>1906</v>
      </c>
      <c r="B354" s="30">
        <v>45322.0</v>
      </c>
      <c r="C354" s="100">
        <v>0.0654</v>
      </c>
      <c r="D354" s="68" t="s">
        <v>20</v>
      </c>
      <c r="E354" s="69" t="s">
        <v>847</v>
      </c>
      <c r="F354" s="62" t="s">
        <v>367</v>
      </c>
      <c r="G354" s="13" t="s">
        <v>1442</v>
      </c>
      <c r="H354" s="14"/>
      <c r="I354" s="14"/>
      <c r="J354" s="15">
        <f>23*5</f>
        <v>115</v>
      </c>
      <c r="K354" s="14"/>
      <c r="L354" s="14"/>
      <c r="M354" s="14"/>
      <c r="N354" s="15">
        <f>382*5+359</f>
        <v>2269</v>
      </c>
      <c r="O354" s="16"/>
      <c r="P354" s="3">
        <f t="shared" si="1"/>
        <v>2269</v>
      </c>
      <c r="Q354" s="56"/>
      <c r="R354" s="18" t="s">
        <v>125</v>
      </c>
      <c r="S354" s="18" t="s">
        <v>519</v>
      </c>
      <c r="T354" s="19" t="s">
        <v>848</v>
      </c>
      <c r="U354" s="45" t="s">
        <v>1592</v>
      </c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</row>
    <row r="355">
      <c r="A355" s="8" t="s">
        <v>1906</v>
      </c>
      <c r="B355" s="30">
        <v>45327.0</v>
      </c>
      <c r="C355" s="56"/>
      <c r="D355" s="68" t="s">
        <v>20</v>
      </c>
      <c r="E355" s="69" t="s">
        <v>849</v>
      </c>
      <c r="F355" s="12" t="s">
        <v>367</v>
      </c>
      <c r="G355" s="31" t="s">
        <v>680</v>
      </c>
      <c r="H355" s="15">
        <v>3500.0</v>
      </c>
      <c r="I355" s="15">
        <v>639.0</v>
      </c>
      <c r="J355" s="14"/>
      <c r="K355" s="15">
        <v>639.0</v>
      </c>
      <c r="L355" s="14"/>
      <c r="M355" s="14"/>
      <c r="N355" s="14"/>
      <c r="O355" s="16"/>
      <c r="P355" s="3">
        <f t="shared" si="1"/>
        <v>639</v>
      </c>
      <c r="Q355" s="28"/>
      <c r="R355" s="18" t="s">
        <v>446</v>
      </c>
      <c r="S355" s="18" t="s">
        <v>550</v>
      </c>
      <c r="T355" s="19" t="s">
        <v>850</v>
      </c>
      <c r="U355" s="93" t="s">
        <v>1593</v>
      </c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</row>
    <row r="356">
      <c r="A356" s="8" t="s">
        <v>1906</v>
      </c>
      <c r="B356" s="30">
        <v>45328.0</v>
      </c>
      <c r="C356" s="56"/>
      <c r="D356" s="68" t="s">
        <v>20</v>
      </c>
      <c r="E356" s="69" t="s">
        <v>851</v>
      </c>
      <c r="F356" s="12" t="s">
        <v>367</v>
      </c>
      <c r="G356" s="31" t="s">
        <v>680</v>
      </c>
      <c r="H356" s="15">
        <v>0.0</v>
      </c>
      <c r="I356" s="15">
        <v>724.0</v>
      </c>
      <c r="J356" s="14"/>
      <c r="K356" s="15">
        <v>724.0</v>
      </c>
      <c r="L356" s="14"/>
      <c r="M356" s="14"/>
      <c r="N356" s="14"/>
      <c r="O356" s="16"/>
      <c r="P356" s="3">
        <f t="shared" si="1"/>
        <v>724</v>
      </c>
      <c r="Q356" s="28"/>
      <c r="R356" s="18" t="s">
        <v>446</v>
      </c>
      <c r="S356" s="18" t="s">
        <v>550</v>
      </c>
      <c r="T356" s="19" t="s">
        <v>852</v>
      </c>
      <c r="U356" s="93" t="s">
        <v>1594</v>
      </c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</row>
    <row r="357">
      <c r="A357" s="8" t="s">
        <v>1906</v>
      </c>
      <c r="B357" s="30">
        <v>45331.0</v>
      </c>
      <c r="C357" s="56"/>
      <c r="D357" s="68" t="s">
        <v>20</v>
      </c>
      <c r="E357" s="69" t="s">
        <v>853</v>
      </c>
      <c r="F357" s="12" t="s">
        <v>367</v>
      </c>
      <c r="G357" s="13" t="s">
        <v>854</v>
      </c>
      <c r="H357" s="15">
        <v>7000.0</v>
      </c>
      <c r="I357" s="15">
        <v>1577.0</v>
      </c>
      <c r="J357" s="14"/>
      <c r="K357" s="15">
        <v>1577.0</v>
      </c>
      <c r="L357" s="14"/>
      <c r="M357" s="14"/>
      <c r="N357" s="15">
        <v>410.0</v>
      </c>
      <c r="O357" s="16"/>
      <c r="P357" s="3">
        <f t="shared" si="1"/>
        <v>1987</v>
      </c>
      <c r="Q357" s="28"/>
      <c r="R357" s="18" t="s">
        <v>482</v>
      </c>
      <c r="S357" s="18" t="s">
        <v>570</v>
      </c>
      <c r="T357" s="19" t="s">
        <v>855</v>
      </c>
      <c r="U357" s="45" t="s">
        <v>1595</v>
      </c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</row>
    <row r="358">
      <c r="A358" s="8" t="s">
        <v>1906</v>
      </c>
      <c r="B358" s="30">
        <v>45337.0</v>
      </c>
      <c r="C358" s="89"/>
      <c r="D358" s="68" t="s">
        <v>27</v>
      </c>
      <c r="E358" s="69" t="s">
        <v>856</v>
      </c>
      <c r="F358" s="12" t="s">
        <v>27</v>
      </c>
      <c r="G358" s="31" t="s">
        <v>680</v>
      </c>
      <c r="H358" s="15">
        <v>4000.0</v>
      </c>
      <c r="I358" s="15">
        <v>680.0</v>
      </c>
      <c r="J358" s="14"/>
      <c r="K358" s="15">
        <v>680.0</v>
      </c>
      <c r="L358" s="14"/>
      <c r="M358" s="14"/>
      <c r="N358" s="14"/>
      <c r="O358" s="16"/>
      <c r="P358" s="3">
        <f t="shared" si="1"/>
        <v>680</v>
      </c>
      <c r="Q358" s="28"/>
      <c r="R358" s="18" t="s">
        <v>30</v>
      </c>
      <c r="S358" s="18">
        <v>2.0</v>
      </c>
      <c r="T358" s="22" t="s">
        <v>857</v>
      </c>
      <c r="U358" s="56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</row>
    <row r="359">
      <c r="A359" s="8" t="s">
        <v>1906</v>
      </c>
      <c r="B359" s="9">
        <v>45343.0</v>
      </c>
      <c r="C359" s="56"/>
      <c r="D359" s="68" t="s">
        <v>67</v>
      </c>
      <c r="E359" s="69" t="s">
        <v>858</v>
      </c>
      <c r="F359" s="12" t="s">
        <v>367</v>
      </c>
      <c r="G359" s="31" t="s">
        <v>680</v>
      </c>
      <c r="H359" s="15">
        <v>4000.0</v>
      </c>
      <c r="I359" s="15">
        <v>724.0</v>
      </c>
      <c r="J359" s="14"/>
      <c r="K359" s="15">
        <v>724.0</v>
      </c>
      <c r="L359" s="14"/>
      <c r="M359" s="14"/>
      <c r="N359" s="14"/>
      <c r="O359" s="16"/>
      <c r="P359" s="3">
        <f t="shared" si="1"/>
        <v>724</v>
      </c>
      <c r="Q359" s="28"/>
      <c r="R359" s="18" t="s">
        <v>34</v>
      </c>
      <c r="S359" s="18" t="s">
        <v>550</v>
      </c>
      <c r="T359" s="19" t="s">
        <v>859</v>
      </c>
      <c r="U359" s="45" t="s">
        <v>1596</v>
      </c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</row>
    <row r="360">
      <c r="A360" s="8" t="s">
        <v>1906</v>
      </c>
      <c r="B360" s="9">
        <v>45343.0</v>
      </c>
      <c r="C360" s="56"/>
      <c r="D360" s="68" t="s">
        <v>20</v>
      </c>
      <c r="E360" s="69" t="s">
        <v>860</v>
      </c>
      <c r="F360" s="12" t="s">
        <v>367</v>
      </c>
      <c r="G360" s="13" t="s">
        <v>610</v>
      </c>
      <c r="H360" s="14"/>
      <c r="I360" s="15">
        <v>319.0</v>
      </c>
      <c r="J360" s="14"/>
      <c r="K360" s="15">
        <v>319.0</v>
      </c>
      <c r="L360" s="14"/>
      <c r="M360" s="14"/>
      <c r="N360" s="14"/>
      <c r="O360" s="16"/>
      <c r="P360" s="3">
        <f t="shared" si="1"/>
        <v>319</v>
      </c>
      <c r="Q360" s="28"/>
      <c r="R360" s="18" t="s">
        <v>196</v>
      </c>
      <c r="S360" s="18" t="s">
        <v>550</v>
      </c>
      <c r="T360" s="19" t="s">
        <v>861</v>
      </c>
      <c r="U360" s="45" t="s">
        <v>1597</v>
      </c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</row>
    <row r="361">
      <c r="A361" s="8" t="s">
        <v>1906</v>
      </c>
      <c r="B361" s="9">
        <v>45343.0</v>
      </c>
      <c r="C361" s="101"/>
      <c r="D361" s="68" t="s">
        <v>20</v>
      </c>
      <c r="E361" s="69" t="s">
        <v>862</v>
      </c>
      <c r="F361" s="12" t="s">
        <v>367</v>
      </c>
      <c r="G361" s="31" t="s">
        <v>680</v>
      </c>
      <c r="H361" s="15">
        <v>0.0</v>
      </c>
      <c r="I361" s="15">
        <v>680.0</v>
      </c>
      <c r="J361" s="14"/>
      <c r="K361" s="15">
        <v>680.0</v>
      </c>
      <c r="L361" s="14"/>
      <c r="M361" s="15">
        <v>600.0</v>
      </c>
      <c r="N361" s="14"/>
      <c r="O361" s="23">
        <v>381.0</v>
      </c>
      <c r="P361" s="3">
        <f t="shared" si="1"/>
        <v>899</v>
      </c>
      <c r="Q361" s="38" t="s">
        <v>940</v>
      </c>
      <c r="R361" s="18" t="s">
        <v>196</v>
      </c>
      <c r="S361" s="18" t="s">
        <v>550</v>
      </c>
      <c r="T361" s="19" t="s">
        <v>864</v>
      </c>
      <c r="U361" s="45" t="s">
        <v>1598</v>
      </c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</row>
    <row r="362">
      <c r="A362" s="8" t="s">
        <v>1906</v>
      </c>
      <c r="B362" s="9">
        <v>45344.0</v>
      </c>
      <c r="C362" s="56"/>
      <c r="D362" s="68" t="s">
        <v>27</v>
      </c>
      <c r="E362" s="69" t="s">
        <v>865</v>
      </c>
      <c r="F362" s="12" t="s">
        <v>27</v>
      </c>
      <c r="G362" s="31" t="s">
        <v>680</v>
      </c>
      <c r="H362" s="14"/>
      <c r="I362" s="15">
        <v>758.0</v>
      </c>
      <c r="J362" s="14"/>
      <c r="K362" s="15">
        <v>758.0</v>
      </c>
      <c r="L362" s="14"/>
      <c r="M362" s="14"/>
      <c r="N362" s="14"/>
      <c r="O362" s="16"/>
      <c r="P362" s="3">
        <f t="shared" si="1"/>
        <v>758</v>
      </c>
      <c r="Q362" s="28"/>
      <c r="R362" s="18" t="s">
        <v>30</v>
      </c>
      <c r="S362" s="18" t="s">
        <v>577</v>
      </c>
      <c r="T362" s="22" t="s">
        <v>867</v>
      </c>
      <c r="U362" s="56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</row>
    <row r="363">
      <c r="A363" s="8" t="s">
        <v>1906</v>
      </c>
      <c r="B363" s="9">
        <v>45345.0</v>
      </c>
      <c r="C363" s="56"/>
      <c r="D363" s="68" t="s">
        <v>20</v>
      </c>
      <c r="E363" s="69" t="s">
        <v>868</v>
      </c>
      <c r="F363" s="12" t="s">
        <v>367</v>
      </c>
      <c r="G363" s="31" t="s">
        <v>680</v>
      </c>
      <c r="H363" s="15">
        <v>4000.0</v>
      </c>
      <c r="I363" s="15">
        <v>724.0</v>
      </c>
      <c r="J363" s="14"/>
      <c r="K363" s="15">
        <v>724.0</v>
      </c>
      <c r="L363" s="14"/>
      <c r="M363" s="14"/>
      <c r="N363" s="14"/>
      <c r="O363" s="16"/>
      <c r="P363" s="3">
        <f t="shared" si="1"/>
        <v>724</v>
      </c>
      <c r="Q363" s="28"/>
      <c r="R363" s="18" t="s">
        <v>647</v>
      </c>
      <c r="S363" s="18" t="s">
        <v>550</v>
      </c>
      <c r="T363" s="19" t="s">
        <v>869</v>
      </c>
      <c r="U363" s="45" t="s">
        <v>1599</v>
      </c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</row>
    <row r="364">
      <c r="A364" s="8" t="s">
        <v>1906</v>
      </c>
      <c r="B364" s="9">
        <v>45345.0</v>
      </c>
      <c r="C364" s="56"/>
      <c r="D364" s="68" t="s">
        <v>20</v>
      </c>
      <c r="E364" s="69" t="s">
        <v>870</v>
      </c>
      <c r="F364" s="12" t="s">
        <v>367</v>
      </c>
      <c r="G364" s="13" t="s">
        <v>610</v>
      </c>
      <c r="H364" s="15">
        <v>0.0</v>
      </c>
      <c r="I364" s="15">
        <v>382.0</v>
      </c>
      <c r="J364" s="14"/>
      <c r="K364" s="15">
        <v>382.0</v>
      </c>
      <c r="L364" s="14"/>
      <c r="M364" s="14"/>
      <c r="N364" s="14"/>
      <c r="O364" s="16"/>
      <c r="P364" s="3">
        <f t="shared" si="1"/>
        <v>382</v>
      </c>
      <c r="Q364" s="28"/>
      <c r="R364" s="18" t="s">
        <v>647</v>
      </c>
      <c r="S364" s="18" t="s">
        <v>550</v>
      </c>
      <c r="T364" s="19" t="s">
        <v>871</v>
      </c>
      <c r="U364" s="45" t="s">
        <v>1600</v>
      </c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</row>
    <row r="365">
      <c r="A365" s="8" t="s">
        <v>1906</v>
      </c>
      <c r="B365" s="9">
        <v>45349.0</v>
      </c>
      <c r="C365" s="56"/>
      <c r="D365" s="68" t="s">
        <v>20</v>
      </c>
      <c r="E365" s="69" t="s">
        <v>872</v>
      </c>
      <c r="F365" s="12" t="s">
        <v>367</v>
      </c>
      <c r="G365" s="31" t="s">
        <v>680</v>
      </c>
      <c r="H365" s="15">
        <v>3400.0</v>
      </c>
      <c r="I365" s="15">
        <v>724.0</v>
      </c>
      <c r="J365" s="14"/>
      <c r="K365" s="15">
        <v>724.0</v>
      </c>
      <c r="L365" s="14"/>
      <c r="M365" s="14"/>
      <c r="N365" s="14"/>
      <c r="O365" s="16"/>
      <c r="P365" s="3">
        <f t="shared" si="1"/>
        <v>724</v>
      </c>
      <c r="Q365" s="28"/>
      <c r="R365" s="18" t="s">
        <v>647</v>
      </c>
      <c r="S365" s="18" t="s">
        <v>550</v>
      </c>
      <c r="T365" s="19" t="s">
        <v>873</v>
      </c>
      <c r="U365" s="45" t="s">
        <v>1601</v>
      </c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</row>
    <row r="366">
      <c r="A366" s="8" t="s">
        <v>1906</v>
      </c>
      <c r="B366" s="9">
        <v>45349.0</v>
      </c>
      <c r="C366" s="101"/>
      <c r="D366" s="68" t="s">
        <v>27</v>
      </c>
      <c r="E366" s="69" t="s">
        <v>874</v>
      </c>
      <c r="F366" s="12" t="s">
        <v>367</v>
      </c>
      <c r="G366" s="13" t="s">
        <v>392</v>
      </c>
      <c r="H366" s="15">
        <v>840.0</v>
      </c>
      <c r="I366" s="14"/>
      <c r="J366" s="14"/>
      <c r="K366" s="14"/>
      <c r="L366" s="14"/>
      <c r="M366" s="15">
        <v>840.0</v>
      </c>
      <c r="N366" s="14"/>
      <c r="O366" s="16"/>
      <c r="P366" s="3">
        <f t="shared" si="1"/>
        <v>840</v>
      </c>
      <c r="Q366" s="28"/>
      <c r="R366" s="18" t="s">
        <v>384</v>
      </c>
      <c r="S366" s="18" t="s">
        <v>550</v>
      </c>
      <c r="T366" s="19" t="s">
        <v>410</v>
      </c>
      <c r="U366" s="45" t="s">
        <v>1602</v>
      </c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</row>
    <row r="367">
      <c r="A367" s="8" t="s">
        <v>1906</v>
      </c>
      <c r="B367" s="9">
        <v>45357.0</v>
      </c>
      <c r="C367" s="56"/>
      <c r="D367" s="68" t="s">
        <v>20</v>
      </c>
      <c r="E367" s="69" t="s">
        <v>877</v>
      </c>
      <c r="F367" s="12" t="s">
        <v>367</v>
      </c>
      <c r="G367" s="31" t="s">
        <v>680</v>
      </c>
      <c r="H367" s="15">
        <v>4000.0</v>
      </c>
      <c r="I367" s="15">
        <v>724.0</v>
      </c>
      <c r="J367" s="14"/>
      <c r="K367" s="15">
        <v>724.0</v>
      </c>
      <c r="L367" s="14"/>
      <c r="M367" s="14"/>
      <c r="N367" s="15">
        <v>410.0</v>
      </c>
      <c r="O367" s="16"/>
      <c r="P367" s="3">
        <f t="shared" si="1"/>
        <v>1134</v>
      </c>
      <c r="Q367" s="28"/>
      <c r="R367" s="18" t="s">
        <v>101</v>
      </c>
      <c r="S367" s="18" t="s">
        <v>570</v>
      </c>
      <c r="T367" s="19" t="s">
        <v>878</v>
      </c>
      <c r="U367" s="45" t="s">
        <v>1604</v>
      </c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</row>
    <row r="368">
      <c r="A368" s="8" t="s">
        <v>1906</v>
      </c>
      <c r="B368" s="9">
        <v>45366.0</v>
      </c>
      <c r="C368" s="56"/>
      <c r="D368" s="68" t="s">
        <v>20</v>
      </c>
      <c r="E368" s="69" t="s">
        <v>881</v>
      </c>
      <c r="F368" s="12" t="s">
        <v>367</v>
      </c>
      <c r="G368" s="13" t="s">
        <v>680</v>
      </c>
      <c r="H368" s="15">
        <f>4000+2000</f>
        <v>6000</v>
      </c>
      <c r="I368" s="15">
        <v>724.0</v>
      </c>
      <c r="J368" s="14"/>
      <c r="K368" s="15">
        <v>724.0</v>
      </c>
      <c r="L368" s="14"/>
      <c r="M368" s="14"/>
      <c r="N368" s="14"/>
      <c r="O368" s="16"/>
      <c r="P368" s="3">
        <f t="shared" si="1"/>
        <v>724</v>
      </c>
      <c r="Q368" s="28"/>
      <c r="R368" s="18" t="s">
        <v>34</v>
      </c>
      <c r="S368" s="18" t="s">
        <v>570</v>
      </c>
      <c r="T368" s="19" t="s">
        <v>882</v>
      </c>
      <c r="U368" s="45" t="s">
        <v>1605</v>
      </c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</row>
    <row r="369">
      <c r="A369" s="8" t="s">
        <v>1906</v>
      </c>
      <c r="B369" s="9">
        <v>45370.0</v>
      </c>
      <c r="C369" s="56"/>
      <c r="D369" s="68" t="s">
        <v>20</v>
      </c>
      <c r="E369" s="69" t="s">
        <v>885</v>
      </c>
      <c r="F369" s="12" t="s">
        <v>367</v>
      </c>
      <c r="G369" s="31" t="s">
        <v>680</v>
      </c>
      <c r="H369" s="15">
        <v>4000.0</v>
      </c>
      <c r="I369" s="15">
        <v>724.0</v>
      </c>
      <c r="J369" s="14"/>
      <c r="K369" s="15">
        <v>724.0</v>
      </c>
      <c r="L369" s="14"/>
      <c r="M369" s="14"/>
      <c r="N369" s="14"/>
      <c r="O369" s="16"/>
      <c r="P369" s="3">
        <f t="shared" si="1"/>
        <v>724</v>
      </c>
      <c r="Q369" s="28"/>
      <c r="R369" s="18" t="s">
        <v>510</v>
      </c>
      <c r="S369" s="18" t="s">
        <v>570</v>
      </c>
      <c r="T369" s="19" t="s">
        <v>886</v>
      </c>
      <c r="U369" s="45" t="s">
        <v>1607</v>
      </c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</row>
    <row r="370">
      <c r="A370" s="8" t="s">
        <v>1906</v>
      </c>
      <c r="B370" s="9">
        <v>45378.0</v>
      </c>
      <c r="C370" s="56"/>
      <c r="D370" s="68" t="s">
        <v>20</v>
      </c>
      <c r="E370" s="69" t="s">
        <v>887</v>
      </c>
      <c r="F370" s="12" t="s">
        <v>367</v>
      </c>
      <c r="G370" s="31" t="s">
        <v>680</v>
      </c>
      <c r="H370" s="15">
        <v>4000.0</v>
      </c>
      <c r="I370" s="15">
        <v>724.0</v>
      </c>
      <c r="J370" s="14"/>
      <c r="K370" s="15">
        <v>724.0</v>
      </c>
      <c r="L370" s="14"/>
      <c r="M370" s="15">
        <v>450.0</v>
      </c>
      <c r="N370" s="14"/>
      <c r="O370" s="16"/>
      <c r="P370" s="3">
        <f t="shared" si="1"/>
        <v>1174</v>
      </c>
      <c r="Q370" s="28"/>
      <c r="R370" s="18" t="s">
        <v>384</v>
      </c>
      <c r="S370" s="18" t="s">
        <v>570</v>
      </c>
      <c r="T370" s="19" t="s">
        <v>888</v>
      </c>
      <c r="U370" s="45" t="s">
        <v>1608</v>
      </c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</row>
    <row r="371">
      <c r="A371" s="8" t="s">
        <v>1906</v>
      </c>
      <c r="B371" s="9">
        <v>45383.0</v>
      </c>
      <c r="C371" s="101"/>
      <c r="D371" s="68" t="s">
        <v>20</v>
      </c>
      <c r="E371" s="69" t="s">
        <v>889</v>
      </c>
      <c r="F371" s="12" t="s">
        <v>367</v>
      </c>
      <c r="G371" s="31" t="s">
        <v>680</v>
      </c>
      <c r="H371" s="15">
        <v>4000.0</v>
      </c>
      <c r="I371" s="15">
        <v>724.0</v>
      </c>
      <c r="J371" s="14"/>
      <c r="K371" s="15">
        <v>724.0</v>
      </c>
      <c r="L371" s="14"/>
      <c r="M371" s="14"/>
      <c r="N371" s="14"/>
      <c r="O371" s="16"/>
      <c r="P371" s="3">
        <f t="shared" si="1"/>
        <v>724</v>
      </c>
      <c r="Q371" s="28"/>
      <c r="R371" s="18" t="s">
        <v>446</v>
      </c>
      <c r="S371" s="18" t="s">
        <v>25</v>
      </c>
      <c r="T371" s="19" t="s">
        <v>890</v>
      </c>
      <c r="U371" s="45" t="s">
        <v>1609</v>
      </c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</row>
    <row r="372">
      <c r="A372" s="8" t="s">
        <v>1906</v>
      </c>
      <c r="B372" s="9">
        <v>45390.0</v>
      </c>
      <c r="C372" s="101"/>
      <c r="D372" s="68" t="s">
        <v>20</v>
      </c>
      <c r="E372" s="69" t="s">
        <v>893</v>
      </c>
      <c r="F372" s="12" t="s">
        <v>367</v>
      </c>
      <c r="G372" s="31" t="s">
        <v>680</v>
      </c>
      <c r="H372" s="15">
        <v>2000.0</v>
      </c>
      <c r="I372" s="15">
        <v>1449.0</v>
      </c>
      <c r="J372" s="14"/>
      <c r="K372" s="15">
        <v>1449.0</v>
      </c>
      <c r="L372" s="14"/>
      <c r="M372" s="14"/>
      <c r="N372" s="15">
        <v>340.0</v>
      </c>
      <c r="O372" s="16"/>
      <c r="P372" s="3">
        <f t="shared" si="1"/>
        <v>1789</v>
      </c>
      <c r="Q372" s="28"/>
      <c r="R372" s="18" t="s">
        <v>446</v>
      </c>
      <c r="S372" s="18" t="s">
        <v>25</v>
      </c>
      <c r="T372" s="19" t="s">
        <v>894</v>
      </c>
      <c r="U372" s="45" t="s">
        <v>1611</v>
      </c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</row>
    <row r="373">
      <c r="A373" s="8" t="s">
        <v>1906</v>
      </c>
      <c r="B373" s="9">
        <v>45391.0</v>
      </c>
      <c r="C373" s="101"/>
      <c r="D373" s="68" t="s">
        <v>27</v>
      </c>
      <c r="E373" s="69" t="s">
        <v>895</v>
      </c>
      <c r="F373" s="12" t="s">
        <v>27</v>
      </c>
      <c r="G373" s="31" t="s">
        <v>680</v>
      </c>
      <c r="H373" s="15">
        <v>4000.0</v>
      </c>
      <c r="I373" s="15">
        <v>724.0</v>
      </c>
      <c r="J373" s="14"/>
      <c r="K373" s="15">
        <v>724.0</v>
      </c>
      <c r="L373" s="14"/>
      <c r="M373" s="14"/>
      <c r="N373" s="14"/>
      <c r="O373" s="16"/>
      <c r="P373" s="3">
        <f t="shared" si="1"/>
        <v>724</v>
      </c>
      <c r="Q373" s="28"/>
      <c r="R373" s="18" t="s">
        <v>446</v>
      </c>
      <c r="S373" s="18">
        <f>MONTH(B373)</f>
        <v>4</v>
      </c>
      <c r="T373" s="22" t="s">
        <v>896</v>
      </c>
      <c r="U373" s="56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>
      <c r="A374" s="8" t="s">
        <v>1906</v>
      </c>
      <c r="B374" s="9">
        <v>43588.0</v>
      </c>
      <c r="C374" s="74" t="s">
        <v>1930</v>
      </c>
      <c r="D374" s="68" t="s">
        <v>27</v>
      </c>
      <c r="E374" s="69" t="s">
        <v>897</v>
      </c>
      <c r="F374" s="12" t="s">
        <v>367</v>
      </c>
      <c r="G374" s="31" t="s">
        <v>23</v>
      </c>
      <c r="H374" s="15">
        <v>0.0</v>
      </c>
      <c r="I374" s="15">
        <v>420.0</v>
      </c>
      <c r="J374" s="14"/>
      <c r="K374" s="15">
        <v>420.0</v>
      </c>
      <c r="L374" s="14"/>
      <c r="M374" s="14"/>
      <c r="N374" s="14"/>
      <c r="O374" s="16"/>
      <c r="P374" s="3">
        <f t="shared" si="1"/>
        <v>420</v>
      </c>
      <c r="Q374" s="28"/>
      <c r="R374" s="18" t="s">
        <v>101</v>
      </c>
      <c r="S374" s="18" t="s">
        <v>93</v>
      </c>
      <c r="T374" s="19" t="s">
        <v>898</v>
      </c>
      <c r="U374" s="45" t="s">
        <v>1612</v>
      </c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</row>
    <row r="375">
      <c r="A375" s="8" t="s">
        <v>1906</v>
      </c>
      <c r="B375" s="9">
        <v>45398.0</v>
      </c>
      <c r="C375" s="101"/>
      <c r="D375" s="68" t="s">
        <v>20</v>
      </c>
      <c r="E375" s="69" t="s">
        <v>899</v>
      </c>
      <c r="F375" s="12" t="s">
        <v>367</v>
      </c>
      <c r="G375" s="31" t="s">
        <v>680</v>
      </c>
      <c r="H375" s="15">
        <v>4000.0</v>
      </c>
      <c r="I375" s="15">
        <v>724.0</v>
      </c>
      <c r="J375" s="14"/>
      <c r="K375" s="15">
        <v>724.0</v>
      </c>
      <c r="L375" s="14"/>
      <c r="M375" s="14"/>
      <c r="N375" s="14"/>
      <c r="O375" s="16"/>
      <c r="P375" s="3">
        <f t="shared" si="1"/>
        <v>724</v>
      </c>
      <c r="Q375" s="28"/>
      <c r="R375" s="18">
        <f t="shared" ref="R375:R378" si="2">DAY(B375)</f>
        <v>16</v>
      </c>
      <c r="S375" s="18" t="s">
        <v>25</v>
      </c>
      <c r="T375" s="19" t="s">
        <v>900</v>
      </c>
      <c r="U375" s="45" t="s">
        <v>1613</v>
      </c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</row>
    <row r="376">
      <c r="A376" s="8" t="s">
        <v>1906</v>
      </c>
      <c r="B376" s="9">
        <v>45399.0</v>
      </c>
      <c r="C376" s="101"/>
      <c r="D376" s="68" t="s">
        <v>20</v>
      </c>
      <c r="E376" s="69" t="s">
        <v>901</v>
      </c>
      <c r="F376" s="12" t="s">
        <v>367</v>
      </c>
      <c r="G376" s="31" t="s">
        <v>453</v>
      </c>
      <c r="H376" s="15">
        <v>4000.0</v>
      </c>
      <c r="I376" s="15">
        <v>1044.0</v>
      </c>
      <c r="J376" s="14"/>
      <c r="K376" s="15">
        <v>1044.0</v>
      </c>
      <c r="L376" s="14"/>
      <c r="M376" s="14"/>
      <c r="N376" s="15">
        <v>820.0</v>
      </c>
      <c r="O376" s="16"/>
      <c r="P376" s="3">
        <f t="shared" si="1"/>
        <v>1864</v>
      </c>
      <c r="Q376" s="28"/>
      <c r="R376" s="18">
        <f t="shared" si="2"/>
        <v>17</v>
      </c>
      <c r="S376" s="18" t="s">
        <v>25</v>
      </c>
      <c r="T376" s="19" t="s">
        <v>902</v>
      </c>
      <c r="U376" s="45" t="s">
        <v>1614</v>
      </c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</row>
    <row r="377">
      <c r="A377" s="8" t="s">
        <v>1906</v>
      </c>
      <c r="B377" s="9">
        <v>45404.0</v>
      </c>
      <c r="C377" s="101"/>
      <c r="D377" s="68" t="s">
        <v>20</v>
      </c>
      <c r="E377" s="69" t="s">
        <v>903</v>
      </c>
      <c r="F377" s="12" t="s">
        <v>367</v>
      </c>
      <c r="G377" s="13" t="s">
        <v>345</v>
      </c>
      <c r="H377" s="15">
        <v>4000.0</v>
      </c>
      <c r="I377" s="15">
        <v>724.0</v>
      </c>
      <c r="J377" s="14"/>
      <c r="K377" s="15">
        <v>724.0</v>
      </c>
      <c r="L377" s="14"/>
      <c r="M377" s="14"/>
      <c r="N377" s="14"/>
      <c r="O377" s="16"/>
      <c r="P377" s="3">
        <f t="shared" si="1"/>
        <v>724</v>
      </c>
      <c r="Q377" s="28"/>
      <c r="R377" s="18">
        <f t="shared" si="2"/>
        <v>22</v>
      </c>
      <c r="S377" s="18" t="s">
        <v>25</v>
      </c>
      <c r="T377" s="19" t="s">
        <v>904</v>
      </c>
      <c r="U377" s="45" t="s">
        <v>1615</v>
      </c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</row>
    <row r="378">
      <c r="A378" s="8" t="s">
        <v>1906</v>
      </c>
      <c r="B378" s="9">
        <v>45407.0</v>
      </c>
      <c r="C378" s="101"/>
      <c r="D378" s="68" t="s">
        <v>20</v>
      </c>
      <c r="E378" s="69" t="s">
        <v>905</v>
      </c>
      <c r="F378" s="12" t="s">
        <v>367</v>
      </c>
      <c r="G378" s="13" t="s">
        <v>680</v>
      </c>
      <c r="H378" s="15">
        <v>4000.0</v>
      </c>
      <c r="I378" s="15">
        <v>724.0</v>
      </c>
      <c r="J378" s="14"/>
      <c r="K378" s="15">
        <v>724.0</v>
      </c>
      <c r="L378" s="14"/>
      <c r="M378" s="14"/>
      <c r="N378" s="14"/>
      <c r="O378" s="16"/>
      <c r="P378" s="3">
        <f t="shared" si="1"/>
        <v>724</v>
      </c>
      <c r="Q378" s="28"/>
      <c r="R378" s="18">
        <f t="shared" si="2"/>
        <v>25</v>
      </c>
      <c r="S378" s="18" t="s">
        <v>25</v>
      </c>
      <c r="T378" s="19" t="s">
        <v>906</v>
      </c>
      <c r="U378" s="45" t="s">
        <v>1616</v>
      </c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</row>
    <row r="379">
      <c r="A379" s="8" t="s">
        <v>1906</v>
      </c>
      <c r="B379" s="9">
        <v>45408.0</v>
      </c>
      <c r="C379" s="101"/>
      <c r="D379" s="68" t="s">
        <v>20</v>
      </c>
      <c r="E379" s="69" t="s">
        <v>907</v>
      </c>
      <c r="F379" s="12" t="s">
        <v>367</v>
      </c>
      <c r="G379" s="13" t="s">
        <v>680</v>
      </c>
      <c r="H379" s="15">
        <v>3500.0</v>
      </c>
      <c r="I379" s="15">
        <v>724.0</v>
      </c>
      <c r="J379" s="14"/>
      <c r="K379" s="15">
        <v>724.0</v>
      </c>
      <c r="L379" s="14"/>
      <c r="M379" s="14"/>
      <c r="N379" s="15">
        <v>410.0</v>
      </c>
      <c r="O379" s="16"/>
      <c r="P379" s="3">
        <f t="shared" si="1"/>
        <v>1134</v>
      </c>
      <c r="Q379" s="28"/>
      <c r="R379" s="18" t="s">
        <v>446</v>
      </c>
      <c r="S379" s="18" t="s">
        <v>25</v>
      </c>
      <c r="T379" s="19" t="s">
        <v>908</v>
      </c>
      <c r="U379" s="45" t="s">
        <v>1617</v>
      </c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</row>
    <row r="380">
      <c r="A380" s="8" t="s">
        <v>1906</v>
      </c>
      <c r="B380" s="9">
        <v>45343.0</v>
      </c>
      <c r="C380" s="56"/>
      <c r="D380" s="68" t="s">
        <v>20</v>
      </c>
      <c r="E380" s="69" t="s">
        <v>909</v>
      </c>
      <c r="F380" s="12" t="s">
        <v>367</v>
      </c>
      <c r="G380" s="31" t="s">
        <v>680</v>
      </c>
      <c r="H380" s="15">
        <v>4000.0</v>
      </c>
      <c r="I380" s="15">
        <v>724.0</v>
      </c>
      <c r="J380" s="14"/>
      <c r="K380" s="15">
        <v>724.0</v>
      </c>
      <c r="L380" s="14"/>
      <c r="M380" s="14"/>
      <c r="N380" s="14"/>
      <c r="O380" s="16"/>
      <c r="P380" s="3">
        <f t="shared" si="1"/>
        <v>724</v>
      </c>
      <c r="Q380" s="28"/>
      <c r="R380" s="18" t="s">
        <v>406</v>
      </c>
      <c r="S380" s="18" t="s">
        <v>550</v>
      </c>
      <c r="T380" s="19" t="s">
        <v>910</v>
      </c>
      <c r="U380" s="45" t="s">
        <v>1618</v>
      </c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</row>
    <row r="381">
      <c r="A381" s="8" t="s">
        <v>1906</v>
      </c>
      <c r="B381" s="9">
        <v>45419.0</v>
      </c>
      <c r="C381" s="74" t="s">
        <v>1930</v>
      </c>
      <c r="D381" s="68" t="s">
        <v>20</v>
      </c>
      <c r="E381" s="69" t="s">
        <v>1219</v>
      </c>
      <c r="F381" s="12" t="s">
        <v>367</v>
      </c>
      <c r="G381" s="13" t="s">
        <v>680</v>
      </c>
      <c r="H381" s="15">
        <v>2800.0</v>
      </c>
      <c r="I381" s="15">
        <v>724.0</v>
      </c>
      <c r="J381" s="14"/>
      <c r="K381" s="15">
        <v>724.0</v>
      </c>
      <c r="L381" s="14"/>
      <c r="M381" s="14"/>
      <c r="N381" s="14"/>
      <c r="O381" s="16"/>
      <c r="P381" s="3">
        <f t="shared" si="1"/>
        <v>724</v>
      </c>
      <c r="Q381" s="40"/>
      <c r="R381" s="18" t="s">
        <v>454</v>
      </c>
      <c r="S381" s="18" t="s">
        <v>93</v>
      </c>
      <c r="T381" s="19" t="s">
        <v>912</v>
      </c>
      <c r="U381" s="45" t="s">
        <v>1619</v>
      </c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</row>
    <row r="382">
      <c r="A382" s="8" t="s">
        <v>1906</v>
      </c>
      <c r="B382" s="9">
        <v>45428.0</v>
      </c>
      <c r="C382" s="74" t="s">
        <v>1930</v>
      </c>
      <c r="D382" s="68" t="s">
        <v>20</v>
      </c>
      <c r="E382" s="69" t="s">
        <v>913</v>
      </c>
      <c r="F382" s="12" t="s">
        <v>367</v>
      </c>
      <c r="G382" s="13" t="s">
        <v>680</v>
      </c>
      <c r="H382" s="15">
        <v>4000.0</v>
      </c>
      <c r="I382" s="15">
        <v>724.0</v>
      </c>
      <c r="J382" s="14"/>
      <c r="K382" s="15">
        <v>724.0</v>
      </c>
      <c r="L382" s="14"/>
      <c r="M382" s="14"/>
      <c r="N382" s="14"/>
      <c r="O382" s="16"/>
      <c r="P382" s="3">
        <f t="shared" si="1"/>
        <v>724</v>
      </c>
      <c r="Q382" s="40"/>
      <c r="R382" s="18" t="s">
        <v>733</v>
      </c>
      <c r="S382" s="18" t="s">
        <v>93</v>
      </c>
      <c r="T382" s="19" t="s">
        <v>914</v>
      </c>
      <c r="U382" s="45" t="s">
        <v>1620</v>
      </c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</row>
    <row r="383">
      <c r="A383" s="8" t="s">
        <v>1906</v>
      </c>
      <c r="B383" s="9">
        <v>45432.0</v>
      </c>
      <c r="C383" s="74" t="s">
        <v>1930</v>
      </c>
      <c r="D383" s="68" t="s">
        <v>27</v>
      </c>
      <c r="E383" s="69" t="s">
        <v>917</v>
      </c>
      <c r="F383" s="12" t="s">
        <v>27</v>
      </c>
      <c r="G383" s="13" t="s">
        <v>680</v>
      </c>
      <c r="H383" s="15">
        <v>3400.0</v>
      </c>
      <c r="I383" s="15">
        <v>724.0</v>
      </c>
      <c r="J383" s="14"/>
      <c r="K383" s="15">
        <v>724.0</v>
      </c>
      <c r="L383" s="14"/>
      <c r="M383" s="14"/>
      <c r="N383" s="14"/>
      <c r="O383" s="16"/>
      <c r="P383" s="3">
        <f t="shared" si="1"/>
        <v>724</v>
      </c>
      <c r="Q383" s="40"/>
      <c r="R383" s="18" t="s">
        <v>30</v>
      </c>
      <c r="S383" s="18" t="s">
        <v>918</v>
      </c>
      <c r="T383" s="22" t="s">
        <v>919</v>
      </c>
      <c r="U383" s="22" t="s">
        <v>1621</v>
      </c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</row>
    <row r="384">
      <c r="A384" s="8" t="s">
        <v>1906</v>
      </c>
      <c r="B384" s="9">
        <v>45432.0</v>
      </c>
      <c r="C384" s="101"/>
      <c r="D384" s="68" t="s">
        <v>27</v>
      </c>
      <c r="E384" s="69" t="s">
        <v>917</v>
      </c>
      <c r="F384" s="12" t="s">
        <v>367</v>
      </c>
      <c r="G384" s="13" t="s">
        <v>954</v>
      </c>
      <c r="H384" s="15">
        <v>1000.0</v>
      </c>
      <c r="I384" s="14"/>
      <c r="J384" s="14"/>
      <c r="K384" s="14"/>
      <c r="L384" s="14"/>
      <c r="M384" s="15">
        <v>600.0</v>
      </c>
      <c r="N384" s="14"/>
      <c r="O384" s="16"/>
      <c r="P384" s="3">
        <f t="shared" si="1"/>
        <v>600</v>
      </c>
      <c r="Q384" s="40"/>
      <c r="R384" s="18" t="s">
        <v>30</v>
      </c>
      <c r="S384" s="18" t="s">
        <v>93</v>
      </c>
      <c r="T384" s="19" t="s">
        <v>919</v>
      </c>
      <c r="U384" s="25" t="s">
        <v>1621</v>
      </c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</row>
    <row r="385">
      <c r="A385" s="8" t="s">
        <v>1906</v>
      </c>
      <c r="B385" s="9">
        <v>45441.0</v>
      </c>
      <c r="C385" s="74" t="s">
        <v>1930</v>
      </c>
      <c r="D385" s="68" t="s">
        <v>20</v>
      </c>
      <c r="E385" s="69" t="s">
        <v>920</v>
      </c>
      <c r="F385" s="12" t="s">
        <v>367</v>
      </c>
      <c r="G385" s="13" t="s">
        <v>680</v>
      </c>
      <c r="H385" s="15">
        <v>4000.0</v>
      </c>
      <c r="I385" s="15">
        <v>724.0</v>
      </c>
      <c r="J385" s="14"/>
      <c r="K385" s="15">
        <v>724.0</v>
      </c>
      <c r="L385" s="14"/>
      <c r="M385" s="14"/>
      <c r="N385" s="14"/>
      <c r="O385" s="16"/>
      <c r="P385" s="3">
        <f t="shared" si="1"/>
        <v>724</v>
      </c>
      <c r="Q385" s="40"/>
      <c r="R385" s="18" t="s">
        <v>596</v>
      </c>
      <c r="S385" s="18" t="s">
        <v>93</v>
      </c>
      <c r="T385" s="19" t="s">
        <v>921</v>
      </c>
      <c r="U385" s="45" t="s">
        <v>1622</v>
      </c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</row>
    <row r="386">
      <c r="A386" s="8" t="s">
        <v>1906</v>
      </c>
      <c r="B386" s="9">
        <v>45441.0</v>
      </c>
      <c r="C386" s="74" t="s">
        <v>1930</v>
      </c>
      <c r="D386" s="68" t="s">
        <v>27</v>
      </c>
      <c r="E386" s="69" t="s">
        <v>922</v>
      </c>
      <c r="F386" s="12" t="s">
        <v>27</v>
      </c>
      <c r="G386" s="13" t="s">
        <v>680</v>
      </c>
      <c r="H386" s="15">
        <v>0.0</v>
      </c>
      <c r="I386" s="15">
        <v>724.0</v>
      </c>
      <c r="J386" s="14"/>
      <c r="K386" s="15">
        <v>724.0</v>
      </c>
      <c r="L386" s="14"/>
      <c r="M386" s="14"/>
      <c r="N386" s="14"/>
      <c r="O386" s="16"/>
      <c r="P386" s="3">
        <f t="shared" si="1"/>
        <v>724</v>
      </c>
      <c r="Q386" s="40"/>
      <c r="R386" s="18" t="s">
        <v>34</v>
      </c>
      <c r="S386" s="18" t="s">
        <v>918</v>
      </c>
      <c r="T386" s="22" t="s">
        <v>923</v>
      </c>
      <c r="U386" s="22" t="s">
        <v>1623</v>
      </c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</row>
    <row r="387">
      <c r="A387" s="8" t="s">
        <v>1906</v>
      </c>
      <c r="B387" s="9">
        <v>45450.0</v>
      </c>
      <c r="C387" s="74" t="s">
        <v>1930</v>
      </c>
      <c r="D387" s="68" t="s">
        <v>67</v>
      </c>
      <c r="E387" s="69" t="s">
        <v>924</v>
      </c>
      <c r="F387" s="12" t="s">
        <v>367</v>
      </c>
      <c r="G387" s="13" t="s">
        <v>680</v>
      </c>
      <c r="H387" s="15">
        <v>4000.0</v>
      </c>
      <c r="I387" s="15">
        <v>680.0</v>
      </c>
      <c r="J387" s="14"/>
      <c r="K387" s="15">
        <v>724.0</v>
      </c>
      <c r="L387" s="14"/>
      <c r="M387" s="14"/>
      <c r="N387" s="14"/>
      <c r="O387" s="16"/>
      <c r="P387" s="3">
        <f t="shared" si="1"/>
        <v>724</v>
      </c>
      <c r="Q387" s="40"/>
      <c r="R387" s="18" t="s">
        <v>446</v>
      </c>
      <c r="S387" s="18" t="s">
        <v>101</v>
      </c>
      <c r="T387" s="19" t="s">
        <v>925</v>
      </c>
      <c r="U387" s="25" t="s">
        <v>1624</v>
      </c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</row>
    <row r="388">
      <c r="A388" s="8" t="s">
        <v>1906</v>
      </c>
      <c r="B388" s="9">
        <v>45462.0</v>
      </c>
      <c r="C388" s="74" t="s">
        <v>1930</v>
      </c>
      <c r="D388" s="68" t="s">
        <v>20</v>
      </c>
      <c r="E388" s="69" t="s">
        <v>926</v>
      </c>
      <c r="F388" s="12" t="s">
        <v>367</v>
      </c>
      <c r="G388" s="13" t="s">
        <v>39</v>
      </c>
      <c r="H388" s="15">
        <v>349.0</v>
      </c>
      <c r="I388" s="15">
        <v>349.0</v>
      </c>
      <c r="J388" s="14"/>
      <c r="K388" s="15">
        <v>372.0</v>
      </c>
      <c r="L388" s="14"/>
      <c r="M388" s="14"/>
      <c r="N388" s="14"/>
      <c r="O388" s="16"/>
      <c r="P388" s="3">
        <f t="shared" si="1"/>
        <v>372</v>
      </c>
      <c r="Q388" s="40"/>
      <c r="R388" s="18" t="s">
        <v>510</v>
      </c>
      <c r="S388" s="18" t="s">
        <v>101</v>
      </c>
      <c r="T388" s="19" t="s">
        <v>927</v>
      </c>
      <c r="U388" s="25" t="s">
        <v>1625</v>
      </c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</row>
    <row r="389">
      <c r="A389" s="8" t="s">
        <v>1906</v>
      </c>
      <c r="B389" s="9">
        <v>45464.0</v>
      </c>
      <c r="C389" s="74" t="s">
        <v>1930</v>
      </c>
      <c r="D389" s="68" t="s">
        <v>20</v>
      </c>
      <c r="E389" s="69" t="s">
        <v>928</v>
      </c>
      <c r="F389" s="12" t="s">
        <v>367</v>
      </c>
      <c r="G389" s="13" t="s">
        <v>453</v>
      </c>
      <c r="H389" s="15">
        <v>4000.0</v>
      </c>
      <c r="I389" s="15">
        <v>980.0</v>
      </c>
      <c r="J389" s="14"/>
      <c r="K389" s="15">
        <v>1044.0</v>
      </c>
      <c r="L389" s="14"/>
      <c r="M389" s="14"/>
      <c r="N389" s="14"/>
      <c r="O389" s="16"/>
      <c r="P389" s="3">
        <f t="shared" si="1"/>
        <v>1044</v>
      </c>
      <c r="Q389" s="40"/>
      <c r="R389" s="18" t="s">
        <v>406</v>
      </c>
      <c r="S389" s="18" t="s">
        <v>101</v>
      </c>
      <c r="T389" s="19" t="s">
        <v>929</v>
      </c>
      <c r="U389" s="25" t="s">
        <v>1626</v>
      </c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</row>
    <row r="390">
      <c r="A390" s="8" t="s">
        <v>1906</v>
      </c>
      <c r="B390" s="9">
        <v>45470.0</v>
      </c>
      <c r="C390" s="74" t="s">
        <v>1930</v>
      </c>
      <c r="D390" s="68" t="s">
        <v>20</v>
      </c>
      <c r="E390" s="69" t="s">
        <v>932</v>
      </c>
      <c r="F390" s="12" t="s">
        <v>367</v>
      </c>
      <c r="G390" s="13" t="s">
        <v>680</v>
      </c>
      <c r="H390" s="15">
        <v>4000.0</v>
      </c>
      <c r="I390" s="15">
        <v>780.0</v>
      </c>
      <c r="J390" s="14"/>
      <c r="K390" s="15">
        <v>831.0</v>
      </c>
      <c r="L390" s="14"/>
      <c r="M390" s="14"/>
      <c r="N390" s="14"/>
      <c r="O390" s="16"/>
      <c r="P390" s="3">
        <f t="shared" si="1"/>
        <v>831</v>
      </c>
      <c r="Q390" s="40"/>
      <c r="R390" s="18" t="s">
        <v>384</v>
      </c>
      <c r="S390" s="18" t="s">
        <v>101</v>
      </c>
      <c r="T390" s="19" t="s">
        <v>933</v>
      </c>
      <c r="U390" s="25" t="s">
        <v>1628</v>
      </c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</row>
    <row r="391">
      <c r="A391" s="8" t="s">
        <v>1906</v>
      </c>
      <c r="B391" s="9">
        <v>45476.0</v>
      </c>
      <c r="C391" s="74" t="s">
        <v>1930</v>
      </c>
      <c r="D391" s="68" t="s">
        <v>27</v>
      </c>
      <c r="E391" s="69" t="s">
        <v>934</v>
      </c>
      <c r="F391" s="12" t="s">
        <v>27</v>
      </c>
      <c r="G391" s="13" t="s">
        <v>680</v>
      </c>
      <c r="H391" s="15">
        <v>1000.0</v>
      </c>
      <c r="I391" s="15">
        <v>933.0</v>
      </c>
      <c r="J391" s="14"/>
      <c r="K391" s="15">
        <v>933.0</v>
      </c>
      <c r="L391" s="14"/>
      <c r="M391" s="14"/>
      <c r="N391" s="14"/>
      <c r="O391" s="16"/>
      <c r="P391" s="3">
        <f t="shared" si="1"/>
        <v>933</v>
      </c>
      <c r="Q391" s="40"/>
      <c r="R391" s="18" t="s">
        <v>30</v>
      </c>
      <c r="S391" s="18" t="s">
        <v>461</v>
      </c>
      <c r="T391" s="22" t="s">
        <v>935</v>
      </c>
      <c r="U391" s="22" t="s">
        <v>1629</v>
      </c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</row>
    <row r="392">
      <c r="A392" s="8" t="s">
        <v>1906</v>
      </c>
      <c r="B392" s="9">
        <v>45484.0</v>
      </c>
      <c r="C392" s="74" t="s">
        <v>1930</v>
      </c>
      <c r="D392" s="68" t="s">
        <v>27</v>
      </c>
      <c r="E392" s="69" t="s">
        <v>936</v>
      </c>
      <c r="F392" s="12" t="s">
        <v>27</v>
      </c>
      <c r="G392" s="13" t="s">
        <v>680</v>
      </c>
      <c r="H392" s="15">
        <v>3600.0</v>
      </c>
      <c r="I392" s="15">
        <v>933.0</v>
      </c>
      <c r="J392" s="14"/>
      <c r="K392" s="15">
        <v>933.0</v>
      </c>
      <c r="L392" s="14"/>
      <c r="M392" s="14"/>
      <c r="N392" s="14"/>
      <c r="O392" s="23">
        <v>69.0</v>
      </c>
      <c r="P392" s="3">
        <f t="shared" si="1"/>
        <v>864</v>
      </c>
      <c r="Q392" s="31" t="s">
        <v>1220</v>
      </c>
      <c r="R392" s="18" t="s">
        <v>30</v>
      </c>
      <c r="S392" s="18" t="s">
        <v>461</v>
      </c>
      <c r="T392" s="22" t="s">
        <v>938</v>
      </c>
      <c r="U392" s="22" t="s">
        <v>1630</v>
      </c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</row>
    <row r="393">
      <c r="A393" s="8" t="s">
        <v>1906</v>
      </c>
      <c r="B393" s="9">
        <v>45485.0</v>
      </c>
      <c r="C393" s="74" t="s">
        <v>1930</v>
      </c>
      <c r="D393" s="68" t="s">
        <v>20</v>
      </c>
      <c r="E393" s="69" t="s">
        <v>939</v>
      </c>
      <c r="F393" s="12" t="s">
        <v>367</v>
      </c>
      <c r="G393" s="13" t="s">
        <v>39</v>
      </c>
      <c r="H393" s="15">
        <v>4000.0</v>
      </c>
      <c r="I393" s="15">
        <v>1193.0</v>
      </c>
      <c r="J393" s="14"/>
      <c r="K393" s="15">
        <v>1193.0</v>
      </c>
      <c r="L393" s="14"/>
      <c r="M393" s="14"/>
      <c r="N393" s="14"/>
      <c r="O393" s="23">
        <v>224.0</v>
      </c>
      <c r="P393" s="3">
        <f t="shared" si="1"/>
        <v>969</v>
      </c>
      <c r="Q393" s="31" t="s">
        <v>940</v>
      </c>
      <c r="R393" s="18">
        <v>12.0</v>
      </c>
      <c r="S393" s="18" t="s">
        <v>476</v>
      </c>
      <c r="T393" s="19" t="s">
        <v>941</v>
      </c>
      <c r="U393" s="25" t="s">
        <v>1631</v>
      </c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</row>
    <row r="394">
      <c r="A394" s="8" t="s">
        <v>1906</v>
      </c>
      <c r="B394" s="9">
        <v>45495.0</v>
      </c>
      <c r="C394" s="74" t="s">
        <v>1930</v>
      </c>
      <c r="D394" s="68" t="s">
        <v>20</v>
      </c>
      <c r="E394" s="69" t="s">
        <v>944</v>
      </c>
      <c r="F394" s="12" t="s">
        <v>367</v>
      </c>
      <c r="G394" s="31" t="s">
        <v>680</v>
      </c>
      <c r="H394" s="15">
        <v>3600.0</v>
      </c>
      <c r="I394" s="15">
        <v>933.0</v>
      </c>
      <c r="J394" s="14"/>
      <c r="K394" s="15">
        <v>933.0</v>
      </c>
      <c r="L394" s="14"/>
      <c r="M394" s="14"/>
      <c r="N394" s="14"/>
      <c r="O394" s="16"/>
      <c r="P394" s="3">
        <f t="shared" si="1"/>
        <v>933</v>
      </c>
      <c r="Q394" s="40"/>
      <c r="R394" s="18">
        <v>22.0</v>
      </c>
      <c r="S394" s="18" t="s">
        <v>476</v>
      </c>
      <c r="T394" s="19" t="s">
        <v>945</v>
      </c>
      <c r="U394" s="25" t="s">
        <v>1632</v>
      </c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</row>
    <row r="395">
      <c r="A395" s="8" t="s">
        <v>1906</v>
      </c>
      <c r="B395" s="9">
        <v>45495.0</v>
      </c>
      <c r="C395" s="74" t="s">
        <v>1930</v>
      </c>
      <c r="D395" s="68" t="s">
        <v>20</v>
      </c>
      <c r="E395" s="69" t="s">
        <v>946</v>
      </c>
      <c r="F395" s="12" t="s">
        <v>367</v>
      </c>
      <c r="G395" s="31" t="s">
        <v>680</v>
      </c>
      <c r="H395" s="15">
        <v>4000.0</v>
      </c>
      <c r="I395" s="15">
        <v>831.0</v>
      </c>
      <c r="J395" s="14"/>
      <c r="K395" s="15">
        <v>831.0</v>
      </c>
      <c r="L395" s="14"/>
      <c r="M395" s="14"/>
      <c r="N395" s="14"/>
      <c r="O395" s="16"/>
      <c r="P395" s="3">
        <f t="shared" si="1"/>
        <v>831</v>
      </c>
      <c r="Q395" s="40"/>
      <c r="R395" s="18">
        <v>22.0</v>
      </c>
      <c r="S395" s="18" t="s">
        <v>476</v>
      </c>
      <c r="T395" s="19" t="s">
        <v>947</v>
      </c>
      <c r="U395" s="25" t="s">
        <v>1633</v>
      </c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</row>
    <row r="396">
      <c r="A396" s="8" t="s">
        <v>1906</v>
      </c>
      <c r="B396" s="9">
        <v>45509.0</v>
      </c>
      <c r="C396" s="74" t="s">
        <v>1930</v>
      </c>
      <c r="D396" s="68" t="s">
        <v>20</v>
      </c>
      <c r="E396" s="69" t="s">
        <v>948</v>
      </c>
      <c r="F396" s="12" t="s">
        <v>367</v>
      </c>
      <c r="G396" s="13" t="s">
        <v>680</v>
      </c>
      <c r="H396" s="15">
        <v>680.0</v>
      </c>
      <c r="I396" s="15">
        <v>680.0</v>
      </c>
      <c r="J396" s="14"/>
      <c r="K396" s="15">
        <v>724.0</v>
      </c>
      <c r="L396" s="14"/>
      <c r="M396" s="14"/>
      <c r="N396" s="15">
        <f>257.77*10+258+410</f>
        <v>3245.7</v>
      </c>
      <c r="O396" s="16"/>
      <c r="P396" s="3">
        <f t="shared" si="1"/>
        <v>3969.7</v>
      </c>
      <c r="Q396" s="40"/>
      <c r="R396" s="18" t="s">
        <v>34</v>
      </c>
      <c r="S396" s="18" t="s">
        <v>476</v>
      </c>
      <c r="T396" s="19" t="s">
        <v>949</v>
      </c>
      <c r="U396" s="45" t="s">
        <v>1634</v>
      </c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</row>
    <row r="397">
      <c r="A397" s="8" t="s">
        <v>1906</v>
      </c>
      <c r="B397" s="9">
        <v>45512.0</v>
      </c>
      <c r="C397" s="74" t="s">
        <v>1930</v>
      </c>
      <c r="D397" s="68" t="s">
        <v>20</v>
      </c>
      <c r="E397" s="69" t="s">
        <v>950</v>
      </c>
      <c r="F397" s="12" t="s">
        <v>367</v>
      </c>
      <c r="G397" s="13" t="s">
        <v>680</v>
      </c>
      <c r="H397" s="15">
        <v>3500.0</v>
      </c>
      <c r="I397" s="15">
        <v>780.0</v>
      </c>
      <c r="J397" s="14"/>
      <c r="K397" s="15">
        <v>831.0</v>
      </c>
      <c r="L397" s="14"/>
      <c r="M397" s="14"/>
      <c r="N397" s="14"/>
      <c r="O397" s="16"/>
      <c r="P397" s="3">
        <f t="shared" si="1"/>
        <v>831</v>
      </c>
      <c r="Q397" s="56"/>
      <c r="R397" s="18" t="s">
        <v>476</v>
      </c>
      <c r="S397" s="18" t="s">
        <v>476</v>
      </c>
      <c r="T397" s="19" t="s">
        <v>951</v>
      </c>
      <c r="U397" s="45" t="s">
        <v>1635</v>
      </c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</row>
    <row r="398">
      <c r="A398" s="8" t="s">
        <v>1906</v>
      </c>
      <c r="B398" s="9">
        <v>45513.0</v>
      </c>
      <c r="C398" s="74" t="s">
        <v>1930</v>
      </c>
      <c r="D398" s="68" t="s">
        <v>20</v>
      </c>
      <c r="E398" s="69" t="s">
        <v>952</v>
      </c>
      <c r="F398" s="12" t="s">
        <v>367</v>
      </c>
      <c r="G398" s="13" t="s">
        <v>680</v>
      </c>
      <c r="H398" s="15">
        <v>4000.0</v>
      </c>
      <c r="I398" s="15">
        <v>780.0</v>
      </c>
      <c r="J398" s="14"/>
      <c r="K398" s="15">
        <v>831.0</v>
      </c>
      <c r="L398" s="14"/>
      <c r="M398" s="14"/>
      <c r="N398" s="14"/>
      <c r="O398" s="16"/>
      <c r="P398" s="3">
        <f t="shared" si="1"/>
        <v>831</v>
      </c>
      <c r="Q398" s="56"/>
      <c r="R398" s="18" t="s">
        <v>379</v>
      </c>
      <c r="S398" s="18" t="s">
        <v>476</v>
      </c>
      <c r="T398" s="19" t="s">
        <v>953</v>
      </c>
      <c r="U398" s="45" t="s">
        <v>1636</v>
      </c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</row>
    <row r="399">
      <c r="A399" s="8" t="s">
        <v>1906</v>
      </c>
      <c r="B399" s="9">
        <v>45516.0</v>
      </c>
      <c r="C399" s="56"/>
      <c r="D399" s="68" t="s">
        <v>27</v>
      </c>
      <c r="E399" s="69" t="s">
        <v>546</v>
      </c>
      <c r="F399" s="12" t="s">
        <v>367</v>
      </c>
      <c r="G399" s="13" t="s">
        <v>954</v>
      </c>
      <c r="H399" s="15">
        <v>756.0</v>
      </c>
      <c r="I399" s="14"/>
      <c r="J399" s="14"/>
      <c r="K399" s="14"/>
      <c r="L399" s="14"/>
      <c r="M399" s="15">
        <v>800.0</v>
      </c>
      <c r="N399" s="14"/>
      <c r="O399" s="16"/>
      <c r="P399" s="3">
        <f t="shared" si="1"/>
        <v>800</v>
      </c>
      <c r="Q399" s="56"/>
      <c r="R399" s="18" t="s">
        <v>30</v>
      </c>
      <c r="S399" s="18" t="s">
        <v>476</v>
      </c>
      <c r="T399" s="19" t="s">
        <v>548</v>
      </c>
      <c r="U399" s="45" t="s">
        <v>1637</v>
      </c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</row>
    <row r="400">
      <c r="A400" s="8" t="s">
        <v>1906</v>
      </c>
      <c r="B400" s="9">
        <v>45524.0</v>
      </c>
      <c r="C400" s="74" t="s">
        <v>1930</v>
      </c>
      <c r="D400" s="68" t="s">
        <v>20</v>
      </c>
      <c r="E400" s="69" t="s">
        <v>955</v>
      </c>
      <c r="F400" s="12" t="s">
        <v>367</v>
      </c>
      <c r="G400" s="13" t="s">
        <v>680</v>
      </c>
      <c r="H400" s="15">
        <v>4000.0</v>
      </c>
      <c r="I400" s="15">
        <v>780.0</v>
      </c>
      <c r="J400" s="14"/>
      <c r="K400" s="15">
        <v>831.0</v>
      </c>
      <c r="L400" s="14"/>
      <c r="M400" s="14"/>
      <c r="N400" s="14"/>
      <c r="O400" s="16"/>
      <c r="P400" s="3">
        <f t="shared" si="1"/>
        <v>831</v>
      </c>
      <c r="Q400" s="56"/>
      <c r="R400" s="18" t="s">
        <v>30</v>
      </c>
      <c r="S400" s="18" t="s">
        <v>476</v>
      </c>
      <c r="T400" s="19" t="s">
        <v>956</v>
      </c>
      <c r="U400" s="45" t="s">
        <v>1638</v>
      </c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</row>
    <row r="401">
      <c r="A401" s="8" t="s">
        <v>1906</v>
      </c>
      <c r="B401" s="9">
        <v>45525.0</v>
      </c>
      <c r="C401" s="74" t="s">
        <v>1930</v>
      </c>
      <c r="D401" s="68" t="s">
        <v>20</v>
      </c>
      <c r="E401" s="69" t="s">
        <v>957</v>
      </c>
      <c r="F401" s="12" t="s">
        <v>367</v>
      </c>
      <c r="G401" s="13" t="s">
        <v>680</v>
      </c>
      <c r="H401" s="15">
        <v>1000.0</v>
      </c>
      <c r="I401" s="15">
        <v>780.0</v>
      </c>
      <c r="J401" s="14"/>
      <c r="K401" s="15">
        <v>831.0</v>
      </c>
      <c r="L401" s="14"/>
      <c r="M401" s="14"/>
      <c r="N401" s="14"/>
      <c r="O401" s="16"/>
      <c r="P401" s="3">
        <f t="shared" si="1"/>
        <v>831</v>
      </c>
      <c r="Q401" s="56"/>
      <c r="R401" s="18" t="s">
        <v>406</v>
      </c>
      <c r="S401" s="18" t="s">
        <v>476</v>
      </c>
      <c r="T401" s="19" t="s">
        <v>958</v>
      </c>
      <c r="U401" s="45" t="s">
        <v>1639</v>
      </c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</row>
    <row r="402">
      <c r="A402" s="8" t="s">
        <v>1906</v>
      </c>
      <c r="B402" s="9">
        <v>45530.0</v>
      </c>
      <c r="C402" s="74" t="s">
        <v>1930</v>
      </c>
      <c r="D402" s="68" t="s">
        <v>20</v>
      </c>
      <c r="E402" s="69" t="s">
        <v>961</v>
      </c>
      <c r="F402" s="12" t="s">
        <v>367</v>
      </c>
      <c r="G402" s="13" t="s">
        <v>680</v>
      </c>
      <c r="H402" s="15">
        <v>3800.0</v>
      </c>
      <c r="I402" s="15">
        <v>780.0</v>
      </c>
      <c r="J402" s="14"/>
      <c r="K402" s="15">
        <v>831.0</v>
      </c>
      <c r="L402" s="14"/>
      <c r="M402" s="14"/>
      <c r="N402" s="14"/>
      <c r="O402" s="16"/>
      <c r="P402" s="3">
        <f t="shared" si="1"/>
        <v>831</v>
      </c>
      <c r="Q402" s="56"/>
      <c r="R402" s="18" t="s">
        <v>670</v>
      </c>
      <c r="S402" s="18" t="s">
        <v>476</v>
      </c>
      <c r="T402" s="19" t="s">
        <v>962</v>
      </c>
      <c r="U402" s="45" t="s">
        <v>1640</v>
      </c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</row>
    <row r="403">
      <c r="A403" s="8" t="s">
        <v>1906</v>
      </c>
      <c r="B403" s="9">
        <v>45530.0</v>
      </c>
      <c r="C403" s="56"/>
      <c r="D403" s="68" t="s">
        <v>27</v>
      </c>
      <c r="E403" s="69" t="s">
        <v>963</v>
      </c>
      <c r="F403" s="12" t="s">
        <v>367</v>
      </c>
      <c r="G403" s="13" t="s">
        <v>680</v>
      </c>
      <c r="H403" s="15">
        <v>0.0</v>
      </c>
      <c r="I403" s="15">
        <v>780.0</v>
      </c>
      <c r="J403" s="14"/>
      <c r="K403" s="15">
        <v>780.0</v>
      </c>
      <c r="L403" s="14"/>
      <c r="M403" s="14"/>
      <c r="N403" s="14"/>
      <c r="O403" s="16"/>
      <c r="P403" s="3">
        <f t="shared" si="1"/>
        <v>780</v>
      </c>
      <c r="Q403" s="56"/>
      <c r="R403" s="18" t="s">
        <v>670</v>
      </c>
      <c r="S403" s="18" t="s">
        <v>476</v>
      </c>
      <c r="T403" s="19" t="s">
        <v>965</v>
      </c>
      <c r="U403" s="45" t="s">
        <v>1641</v>
      </c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</row>
    <row r="404">
      <c r="A404" s="8" t="s">
        <v>1906</v>
      </c>
      <c r="B404" s="8" t="s">
        <v>968</v>
      </c>
      <c r="C404" s="74" t="s">
        <v>1930</v>
      </c>
      <c r="D404" s="41" t="s">
        <v>27</v>
      </c>
      <c r="E404" s="42" t="s">
        <v>969</v>
      </c>
      <c r="F404" s="43" t="s">
        <v>27</v>
      </c>
      <c r="G404" s="44" t="s">
        <v>680</v>
      </c>
      <c r="H404" s="15">
        <v>3400.0</v>
      </c>
      <c r="I404" s="15">
        <v>1193.0</v>
      </c>
      <c r="J404" s="14"/>
      <c r="K404" s="15">
        <v>1193.0</v>
      </c>
      <c r="L404" s="14"/>
      <c r="M404" s="14"/>
      <c r="N404" s="14"/>
      <c r="O404" s="16"/>
      <c r="P404" s="3">
        <f t="shared" si="1"/>
        <v>1193</v>
      </c>
      <c r="Q404" s="32"/>
      <c r="R404" s="18" t="s">
        <v>446</v>
      </c>
      <c r="S404" s="18" t="s">
        <v>379</v>
      </c>
      <c r="T404" s="22" t="s">
        <v>971</v>
      </c>
      <c r="U404" s="25" t="s">
        <v>1643</v>
      </c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</row>
    <row r="405">
      <c r="A405" s="8" t="s">
        <v>1906</v>
      </c>
      <c r="B405" s="8" t="s">
        <v>972</v>
      </c>
      <c r="C405" s="74" t="s">
        <v>1930</v>
      </c>
      <c r="D405" s="41" t="s">
        <v>20</v>
      </c>
      <c r="E405" s="42" t="s">
        <v>973</v>
      </c>
      <c r="F405" s="12" t="s">
        <v>367</v>
      </c>
      <c r="G405" s="44" t="s">
        <v>680</v>
      </c>
      <c r="H405" s="15">
        <v>4000.0</v>
      </c>
      <c r="I405" s="15">
        <v>831.0</v>
      </c>
      <c r="J405" s="14"/>
      <c r="K405" s="15">
        <v>831.0</v>
      </c>
      <c r="L405" s="14"/>
      <c r="M405" s="14"/>
      <c r="N405" s="14"/>
      <c r="O405" s="16"/>
      <c r="P405" s="3">
        <f t="shared" si="1"/>
        <v>831</v>
      </c>
      <c r="Q405" s="32"/>
      <c r="R405" s="18" t="s">
        <v>446</v>
      </c>
      <c r="S405" s="18" t="s">
        <v>379</v>
      </c>
      <c r="T405" s="22" t="s">
        <v>974</v>
      </c>
      <c r="U405" s="25" t="s">
        <v>1644</v>
      </c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</row>
    <row r="406">
      <c r="A406" s="8" t="s">
        <v>1906</v>
      </c>
      <c r="B406" s="8" t="s">
        <v>972</v>
      </c>
      <c r="C406" s="74" t="s">
        <v>1930</v>
      </c>
      <c r="D406" s="41" t="s">
        <v>27</v>
      </c>
      <c r="E406" s="42" t="s">
        <v>975</v>
      </c>
      <c r="F406" s="43" t="s">
        <v>27</v>
      </c>
      <c r="G406" s="44" t="s">
        <v>680</v>
      </c>
      <c r="H406" s="15">
        <v>3600.0</v>
      </c>
      <c r="I406" s="15">
        <v>831.0</v>
      </c>
      <c r="J406" s="14"/>
      <c r="K406" s="15">
        <v>831.0</v>
      </c>
      <c r="L406" s="14"/>
      <c r="M406" s="14"/>
      <c r="N406" s="14"/>
      <c r="O406" s="16"/>
      <c r="P406" s="3">
        <f t="shared" si="1"/>
        <v>831</v>
      </c>
      <c r="Q406" s="32"/>
      <c r="R406" s="18" t="s">
        <v>446</v>
      </c>
      <c r="S406" s="18" t="s">
        <v>379</v>
      </c>
      <c r="T406" s="22" t="s">
        <v>976</v>
      </c>
      <c r="U406" s="25" t="s">
        <v>1645</v>
      </c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</row>
    <row r="407">
      <c r="A407" s="8" t="s">
        <v>1906</v>
      </c>
      <c r="B407" s="8" t="s">
        <v>977</v>
      </c>
      <c r="C407" s="74" t="s">
        <v>1930</v>
      </c>
      <c r="D407" s="41" t="s">
        <v>27</v>
      </c>
      <c r="E407" s="42" t="s">
        <v>978</v>
      </c>
      <c r="F407" s="12" t="s">
        <v>367</v>
      </c>
      <c r="G407" s="44" t="s">
        <v>680</v>
      </c>
      <c r="H407" s="15">
        <v>3600.0</v>
      </c>
      <c r="I407" s="15">
        <v>831.0</v>
      </c>
      <c r="J407" s="14"/>
      <c r="K407" s="15">
        <v>831.0</v>
      </c>
      <c r="L407" s="14"/>
      <c r="M407" s="14"/>
      <c r="N407" s="14"/>
      <c r="O407" s="16"/>
      <c r="P407" s="3">
        <f t="shared" si="1"/>
        <v>831</v>
      </c>
      <c r="Q407" s="32"/>
      <c r="R407" s="18" t="s">
        <v>384</v>
      </c>
      <c r="S407" s="18" t="s">
        <v>379</v>
      </c>
      <c r="T407" s="22" t="s">
        <v>980</v>
      </c>
      <c r="U407" s="25" t="s">
        <v>1646</v>
      </c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</row>
    <row r="408">
      <c r="A408" s="8" t="s">
        <v>1906</v>
      </c>
      <c r="B408" s="8" t="s">
        <v>981</v>
      </c>
      <c r="C408" s="74" t="s">
        <v>1930</v>
      </c>
      <c r="D408" s="41" t="s">
        <v>20</v>
      </c>
      <c r="E408" s="42" t="s">
        <v>982</v>
      </c>
      <c r="F408" s="12" t="s">
        <v>367</v>
      </c>
      <c r="G408" s="44" t="s">
        <v>680</v>
      </c>
      <c r="H408" s="15">
        <v>2000.0</v>
      </c>
      <c r="I408" s="15">
        <v>693.0</v>
      </c>
      <c r="J408" s="14"/>
      <c r="K408" s="15">
        <v>693.0</v>
      </c>
      <c r="L408" s="14"/>
      <c r="M408" s="14"/>
      <c r="N408" s="15">
        <v>410.0</v>
      </c>
      <c r="O408" s="16"/>
      <c r="P408" s="3">
        <f t="shared" si="1"/>
        <v>1103</v>
      </c>
      <c r="Q408" s="32"/>
      <c r="R408" s="18" t="s">
        <v>52</v>
      </c>
      <c r="S408" s="18" t="s">
        <v>379</v>
      </c>
      <c r="T408" s="22" t="s">
        <v>983</v>
      </c>
      <c r="U408" s="25" t="s">
        <v>1647</v>
      </c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</row>
    <row r="409">
      <c r="A409" s="8" t="s">
        <v>1906</v>
      </c>
      <c r="B409" s="8" t="s">
        <v>981</v>
      </c>
      <c r="C409" s="74" t="s">
        <v>1930</v>
      </c>
      <c r="D409" s="41" t="s">
        <v>20</v>
      </c>
      <c r="E409" s="42" t="s">
        <v>984</v>
      </c>
      <c r="F409" s="12" t="s">
        <v>367</v>
      </c>
      <c r="G409" s="44" t="s">
        <v>680</v>
      </c>
      <c r="H409" s="15">
        <v>3000.0</v>
      </c>
      <c r="I409" s="15">
        <v>831.0</v>
      </c>
      <c r="J409" s="14"/>
      <c r="K409" s="15">
        <v>831.0</v>
      </c>
      <c r="L409" s="14"/>
      <c r="M409" s="14"/>
      <c r="N409" s="14"/>
      <c r="O409" s="16"/>
      <c r="P409" s="3">
        <f t="shared" si="1"/>
        <v>831</v>
      </c>
      <c r="Q409" s="32"/>
      <c r="R409" s="18" t="s">
        <v>52</v>
      </c>
      <c r="S409" s="18" t="s">
        <v>379</v>
      </c>
      <c r="T409" s="22" t="s">
        <v>985</v>
      </c>
      <c r="U409" s="25" t="s">
        <v>1648</v>
      </c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</row>
    <row r="410">
      <c r="A410" s="8" t="s">
        <v>1906</v>
      </c>
      <c r="B410" s="9">
        <v>45020.0</v>
      </c>
      <c r="C410" s="101"/>
      <c r="D410" s="68" t="s">
        <v>27</v>
      </c>
      <c r="E410" s="69" t="s">
        <v>986</v>
      </c>
      <c r="F410" s="12" t="s">
        <v>27</v>
      </c>
      <c r="G410" s="13" t="s">
        <v>680</v>
      </c>
      <c r="H410" s="15">
        <v>3600.0</v>
      </c>
      <c r="I410" s="15">
        <v>724.0</v>
      </c>
      <c r="J410" s="14"/>
      <c r="K410" s="15">
        <v>724.0</v>
      </c>
      <c r="L410" s="14"/>
      <c r="M410" s="14"/>
      <c r="N410" s="14"/>
      <c r="O410" s="16"/>
      <c r="P410" s="3">
        <f t="shared" si="1"/>
        <v>724</v>
      </c>
      <c r="Q410" s="56"/>
      <c r="R410" s="18" t="s">
        <v>30</v>
      </c>
      <c r="S410" s="18" t="s">
        <v>31</v>
      </c>
      <c r="T410" s="22" t="s">
        <v>987</v>
      </c>
      <c r="U410" s="56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</row>
    <row r="411">
      <c r="A411" s="8" t="s">
        <v>1906</v>
      </c>
      <c r="B411" s="33">
        <v>45098.0</v>
      </c>
      <c r="C411" s="74" t="s">
        <v>1930</v>
      </c>
      <c r="D411" s="68" t="s">
        <v>27</v>
      </c>
      <c r="E411" s="69" t="s">
        <v>988</v>
      </c>
      <c r="F411" s="12" t="s">
        <v>27</v>
      </c>
      <c r="G411" s="31" t="s">
        <v>680</v>
      </c>
      <c r="H411" s="15">
        <v>2000.0</v>
      </c>
      <c r="I411" s="15">
        <v>680.0</v>
      </c>
      <c r="J411" s="14"/>
      <c r="K411" s="15">
        <v>724.0</v>
      </c>
      <c r="L411" s="14"/>
      <c r="M411" s="14"/>
      <c r="N411" s="14"/>
      <c r="O411" s="16"/>
      <c r="P411" s="3">
        <f t="shared" si="1"/>
        <v>724</v>
      </c>
      <c r="Q411" s="28"/>
      <c r="R411" s="18" t="s">
        <v>30</v>
      </c>
      <c r="S411" s="18" t="s">
        <v>438</v>
      </c>
      <c r="T411" s="22" t="s">
        <v>989</v>
      </c>
      <c r="U411" s="56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</row>
    <row r="412">
      <c r="A412" s="8" t="s">
        <v>1906</v>
      </c>
      <c r="B412" s="8" t="s">
        <v>992</v>
      </c>
      <c r="C412" s="74" t="s">
        <v>1930</v>
      </c>
      <c r="D412" s="41" t="s">
        <v>20</v>
      </c>
      <c r="E412" s="42" t="s">
        <v>993</v>
      </c>
      <c r="F412" s="12" t="s">
        <v>367</v>
      </c>
      <c r="G412" s="44" t="s">
        <v>680</v>
      </c>
      <c r="H412" s="15">
        <v>1500.0</v>
      </c>
      <c r="I412" s="15">
        <v>831.0</v>
      </c>
      <c r="J412" s="14"/>
      <c r="K412" s="15">
        <v>831.0</v>
      </c>
      <c r="L412" s="14"/>
      <c r="M412" s="14"/>
      <c r="N412" s="14"/>
      <c r="O412" s="16"/>
      <c r="P412" s="3">
        <f t="shared" si="1"/>
        <v>831</v>
      </c>
      <c r="Q412" s="32"/>
      <c r="R412" s="18" t="s">
        <v>61</v>
      </c>
      <c r="S412" s="18" t="s">
        <v>446</v>
      </c>
      <c r="T412" s="22" t="s">
        <v>994</v>
      </c>
      <c r="U412" s="25" t="s">
        <v>1650</v>
      </c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</row>
    <row r="413">
      <c r="A413" s="8" t="s">
        <v>1906</v>
      </c>
      <c r="B413" s="8" t="s">
        <v>995</v>
      </c>
      <c r="C413" s="74" t="s">
        <v>1930</v>
      </c>
      <c r="D413" s="41" t="s">
        <v>20</v>
      </c>
      <c r="E413" s="42" t="s">
        <v>996</v>
      </c>
      <c r="F413" s="12" t="s">
        <v>367</v>
      </c>
      <c r="G413" s="44" t="s">
        <v>680</v>
      </c>
      <c r="H413" s="15">
        <v>4000.0</v>
      </c>
      <c r="I413" s="15">
        <v>831.0</v>
      </c>
      <c r="J413" s="14"/>
      <c r="K413" s="15">
        <v>831.0</v>
      </c>
      <c r="L413" s="14"/>
      <c r="M413" s="14"/>
      <c r="N413" s="14"/>
      <c r="O413" s="16"/>
      <c r="P413" s="3">
        <f t="shared" si="1"/>
        <v>831</v>
      </c>
      <c r="Q413" s="32"/>
      <c r="R413" s="18" t="s">
        <v>406</v>
      </c>
      <c r="S413" s="18" t="s">
        <v>446</v>
      </c>
      <c r="T413" s="22" t="s">
        <v>997</v>
      </c>
      <c r="U413" s="25" t="s">
        <v>1651</v>
      </c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</row>
    <row r="414">
      <c r="A414" s="8" t="s">
        <v>1906</v>
      </c>
      <c r="B414" s="30">
        <v>45590.0</v>
      </c>
      <c r="C414" s="74" t="s">
        <v>1930</v>
      </c>
      <c r="D414" s="41" t="s">
        <v>20</v>
      </c>
      <c r="E414" s="42" t="s">
        <v>998</v>
      </c>
      <c r="F414" s="12" t="s">
        <v>367</v>
      </c>
      <c r="G414" s="44" t="s">
        <v>680</v>
      </c>
      <c r="H414" s="15">
        <v>2000.0</v>
      </c>
      <c r="I414" s="15">
        <v>831.0</v>
      </c>
      <c r="J414" s="14"/>
      <c r="K414" s="15">
        <v>831.0</v>
      </c>
      <c r="L414" s="14"/>
      <c r="M414" s="14"/>
      <c r="N414" s="14"/>
      <c r="O414" s="16"/>
      <c r="P414" s="3">
        <f t="shared" si="1"/>
        <v>831</v>
      </c>
      <c r="Q414" s="45" t="s">
        <v>999</v>
      </c>
      <c r="R414" s="18" t="s">
        <v>482</v>
      </c>
      <c r="S414" s="18" t="s">
        <v>446</v>
      </c>
      <c r="T414" s="22" t="s">
        <v>1000</v>
      </c>
      <c r="U414" s="25" t="s">
        <v>1652</v>
      </c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</row>
    <row r="415">
      <c r="A415" s="8" t="s">
        <v>1906</v>
      </c>
      <c r="B415" s="30">
        <v>45595.0</v>
      </c>
      <c r="C415" s="74" t="s">
        <v>1930</v>
      </c>
      <c r="D415" s="41" t="s">
        <v>20</v>
      </c>
      <c r="E415" s="42" t="s">
        <v>1001</v>
      </c>
      <c r="F415" s="12" t="s">
        <v>367</v>
      </c>
      <c r="G415" s="44" t="s">
        <v>680</v>
      </c>
      <c r="H415" s="15">
        <v>2000.0</v>
      </c>
      <c r="I415" s="15">
        <v>831.0</v>
      </c>
      <c r="J415" s="14"/>
      <c r="K415" s="15">
        <v>831.0</v>
      </c>
      <c r="L415" s="14"/>
      <c r="M415" s="14"/>
      <c r="N415" s="14"/>
      <c r="O415" s="16"/>
      <c r="P415" s="3">
        <f t="shared" si="1"/>
        <v>831</v>
      </c>
      <c r="Q415" s="32"/>
      <c r="R415" s="18" t="s">
        <v>52</v>
      </c>
      <c r="S415" s="18" t="s">
        <v>446</v>
      </c>
      <c r="T415" s="22" t="s">
        <v>1002</v>
      </c>
      <c r="U415" s="25" t="s">
        <v>1653</v>
      </c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</row>
    <row r="416">
      <c r="A416" s="8" t="s">
        <v>1906</v>
      </c>
      <c r="B416" s="33">
        <v>44782.0</v>
      </c>
      <c r="C416" s="74" t="s">
        <v>1930</v>
      </c>
      <c r="D416" s="73" t="s">
        <v>20</v>
      </c>
      <c r="E416" s="69" t="s">
        <v>1003</v>
      </c>
      <c r="F416" s="12" t="s">
        <v>367</v>
      </c>
      <c r="G416" s="13" t="s">
        <v>39</v>
      </c>
      <c r="H416" s="14"/>
      <c r="I416" s="15">
        <v>412.0</v>
      </c>
      <c r="J416" s="14"/>
      <c r="K416" s="15">
        <v>439.0</v>
      </c>
      <c r="L416" s="14"/>
      <c r="M416" s="14"/>
      <c r="N416" s="14"/>
      <c r="O416" s="16"/>
      <c r="P416" s="3">
        <f t="shared" si="1"/>
        <v>439</v>
      </c>
      <c r="Q416" s="28"/>
      <c r="R416" s="18" t="s">
        <v>213</v>
      </c>
      <c r="S416" s="18" t="s">
        <v>476</v>
      </c>
      <c r="T416" s="19" t="s">
        <v>1004</v>
      </c>
      <c r="U416" s="45" t="s">
        <v>1654</v>
      </c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</row>
    <row r="417">
      <c r="A417" s="8" t="s">
        <v>1906</v>
      </c>
      <c r="B417" s="33">
        <v>44987.0</v>
      </c>
      <c r="C417" s="56"/>
      <c r="D417" s="73" t="s">
        <v>20</v>
      </c>
      <c r="E417" s="69" t="s">
        <v>1005</v>
      </c>
      <c r="F417" s="12" t="s">
        <v>367</v>
      </c>
      <c r="G417" s="31" t="s">
        <v>680</v>
      </c>
      <c r="H417" s="15">
        <v>4000.0</v>
      </c>
      <c r="I417" s="15">
        <v>759.0</v>
      </c>
      <c r="J417" s="14"/>
      <c r="K417" s="15">
        <v>759.0</v>
      </c>
      <c r="L417" s="14"/>
      <c r="M417" s="14"/>
      <c r="N417" s="14"/>
      <c r="O417" s="16"/>
      <c r="P417" s="3">
        <f t="shared" si="1"/>
        <v>759</v>
      </c>
      <c r="Q417" s="28"/>
      <c r="R417" s="18" t="s">
        <v>213</v>
      </c>
      <c r="S417" s="18" t="s">
        <v>570</v>
      </c>
      <c r="T417" s="19" t="s">
        <v>1006</v>
      </c>
      <c r="U417" s="45" t="s">
        <v>1655</v>
      </c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</row>
    <row r="418">
      <c r="A418" s="8" t="s">
        <v>1906</v>
      </c>
      <c r="B418" s="9">
        <v>45604.0</v>
      </c>
      <c r="C418" s="74" t="s">
        <v>1930</v>
      </c>
      <c r="D418" s="73" t="s">
        <v>20</v>
      </c>
      <c r="E418" s="69" t="s">
        <v>1009</v>
      </c>
      <c r="F418" s="12" t="s">
        <v>367</v>
      </c>
      <c r="G418" s="13" t="s">
        <v>1010</v>
      </c>
      <c r="H418" s="15">
        <f>2500+4000</f>
        <v>6500</v>
      </c>
      <c r="I418" s="15">
        <v>1183.0</v>
      </c>
      <c r="J418" s="14"/>
      <c r="K418" s="15">
        <v>1183.0</v>
      </c>
      <c r="L418" s="14"/>
      <c r="M418" s="14"/>
      <c r="N418" s="14"/>
      <c r="O418" s="16"/>
      <c r="P418" s="3">
        <f t="shared" si="1"/>
        <v>1183</v>
      </c>
      <c r="Q418" s="28"/>
      <c r="R418" s="18" t="s">
        <v>476</v>
      </c>
      <c r="S418" s="18" t="s">
        <v>61</v>
      </c>
      <c r="T418" s="19" t="s">
        <v>1011</v>
      </c>
      <c r="U418" s="45" t="s">
        <v>1656</v>
      </c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</row>
    <row r="419">
      <c r="A419" s="8" t="s">
        <v>1906</v>
      </c>
      <c r="B419" s="9">
        <v>45609.0</v>
      </c>
      <c r="C419" s="74" t="s">
        <v>1930</v>
      </c>
      <c r="D419" s="73" t="s">
        <v>27</v>
      </c>
      <c r="E419" s="69" t="s">
        <v>1015</v>
      </c>
      <c r="F419" s="12" t="s">
        <v>27</v>
      </c>
      <c r="G419" s="13" t="s">
        <v>680</v>
      </c>
      <c r="H419" s="15">
        <v>2000.0</v>
      </c>
      <c r="I419" s="15">
        <v>831.0</v>
      </c>
      <c r="J419" s="14"/>
      <c r="K419" s="15">
        <v>831.0</v>
      </c>
      <c r="L419" s="14"/>
      <c r="M419" s="14"/>
      <c r="N419" s="14"/>
      <c r="O419" s="16"/>
      <c r="P419" s="3">
        <f t="shared" si="1"/>
        <v>831</v>
      </c>
      <c r="Q419" s="28"/>
      <c r="R419" s="18" t="s">
        <v>1013</v>
      </c>
      <c r="S419" s="18" t="s">
        <v>61</v>
      </c>
      <c r="T419" s="19" t="s">
        <v>1016</v>
      </c>
      <c r="U419" s="45" t="s">
        <v>1658</v>
      </c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</row>
    <row r="420">
      <c r="A420" s="8" t="s">
        <v>1906</v>
      </c>
      <c r="B420" s="9">
        <v>45615.0</v>
      </c>
      <c r="C420" s="74" t="s">
        <v>1930</v>
      </c>
      <c r="D420" s="73" t="s">
        <v>20</v>
      </c>
      <c r="E420" s="69" t="s">
        <v>1017</v>
      </c>
      <c r="F420" s="12" t="s">
        <v>367</v>
      </c>
      <c r="G420" s="13" t="s">
        <v>1010</v>
      </c>
      <c r="H420" s="15">
        <f>2500+4000</f>
        <v>6500</v>
      </c>
      <c r="I420" s="15">
        <v>1183.0</v>
      </c>
      <c r="J420" s="14"/>
      <c r="K420" s="15">
        <v>1183.0</v>
      </c>
      <c r="L420" s="14"/>
      <c r="M420" s="15">
        <v>400.0</v>
      </c>
      <c r="N420" s="15">
        <f>400*5</f>
        <v>2000</v>
      </c>
      <c r="O420" s="23">
        <v>400.0</v>
      </c>
      <c r="P420" s="3">
        <f t="shared" si="1"/>
        <v>3183</v>
      </c>
      <c r="Q420" s="13" t="s">
        <v>1018</v>
      </c>
      <c r="R420" s="18" t="s">
        <v>510</v>
      </c>
      <c r="S420" s="18" t="s">
        <v>61</v>
      </c>
      <c r="T420" s="19" t="s">
        <v>1019</v>
      </c>
      <c r="U420" s="45" t="s">
        <v>1659</v>
      </c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</row>
    <row r="421">
      <c r="A421" s="8" t="s">
        <v>1906</v>
      </c>
      <c r="B421" s="9">
        <v>45625.0</v>
      </c>
      <c r="C421" s="74" t="s">
        <v>1930</v>
      </c>
      <c r="D421" s="73" t="s">
        <v>20</v>
      </c>
      <c r="E421" s="69" t="s">
        <v>1023</v>
      </c>
      <c r="F421" s="12" t="s">
        <v>367</v>
      </c>
      <c r="G421" s="13" t="s">
        <v>680</v>
      </c>
      <c r="H421" s="15">
        <v>2000.0</v>
      </c>
      <c r="I421" s="15">
        <v>831.0</v>
      </c>
      <c r="J421" s="14"/>
      <c r="K421" s="15">
        <v>831.0</v>
      </c>
      <c r="L421" s="14"/>
      <c r="M421" s="14"/>
      <c r="N421" s="14"/>
      <c r="O421" s="16"/>
      <c r="P421" s="3">
        <f t="shared" si="1"/>
        <v>831</v>
      </c>
      <c r="Q421" s="28"/>
      <c r="R421" s="18" t="s">
        <v>596</v>
      </c>
      <c r="S421" s="18" t="s">
        <v>61</v>
      </c>
      <c r="T421" s="19" t="s">
        <v>1024</v>
      </c>
      <c r="U421" s="45" t="s">
        <v>1661</v>
      </c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</row>
    <row r="422">
      <c r="A422" s="8" t="s">
        <v>1906</v>
      </c>
      <c r="B422" s="9">
        <v>45625.0</v>
      </c>
      <c r="C422" s="74" t="s">
        <v>1930</v>
      </c>
      <c r="D422" s="73" t="s">
        <v>20</v>
      </c>
      <c r="E422" s="69" t="s">
        <v>1025</v>
      </c>
      <c r="F422" s="12" t="s">
        <v>367</v>
      </c>
      <c r="G422" s="13" t="s">
        <v>453</v>
      </c>
      <c r="H422" s="15">
        <v>2000.0</v>
      </c>
      <c r="I422" s="15">
        <v>1193.0</v>
      </c>
      <c r="J422" s="14"/>
      <c r="K422" s="15">
        <v>1193.0</v>
      </c>
      <c r="L422" s="14"/>
      <c r="M422" s="14"/>
      <c r="N422" s="14"/>
      <c r="O422" s="16"/>
      <c r="P422" s="3">
        <f t="shared" si="1"/>
        <v>1193</v>
      </c>
      <c r="Q422" s="28"/>
      <c r="R422" s="18" t="s">
        <v>596</v>
      </c>
      <c r="S422" s="18" t="s">
        <v>61</v>
      </c>
      <c r="T422" s="19" t="s">
        <v>1026</v>
      </c>
      <c r="U422" s="45" t="s">
        <v>1662</v>
      </c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</row>
    <row r="423">
      <c r="A423" s="8" t="s">
        <v>1906</v>
      </c>
      <c r="B423" s="9">
        <v>45635.0</v>
      </c>
      <c r="C423" s="100">
        <v>0.0654</v>
      </c>
      <c r="D423" s="73" t="s">
        <v>20</v>
      </c>
      <c r="E423" s="69" t="s">
        <v>1027</v>
      </c>
      <c r="F423" s="12" t="s">
        <v>367</v>
      </c>
      <c r="G423" s="31" t="s">
        <v>680</v>
      </c>
      <c r="H423" s="15">
        <v>780.0</v>
      </c>
      <c r="I423" s="15">
        <v>780.0</v>
      </c>
      <c r="J423" s="15">
        <v>51.0</v>
      </c>
      <c r="K423" s="15">
        <v>831.0</v>
      </c>
      <c r="L423" s="14"/>
      <c r="M423" s="14"/>
      <c r="N423" s="14"/>
      <c r="O423" s="16"/>
      <c r="P423" s="3">
        <f t="shared" si="1"/>
        <v>831</v>
      </c>
      <c r="Q423" s="40"/>
      <c r="R423" s="18" t="s">
        <v>379</v>
      </c>
      <c r="S423" s="18" t="s">
        <v>213</v>
      </c>
      <c r="T423" s="22" t="s">
        <v>1028</v>
      </c>
      <c r="U423" s="25" t="s">
        <v>1663</v>
      </c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</row>
    <row r="424">
      <c r="A424" s="8" t="s">
        <v>1906</v>
      </c>
      <c r="B424" s="9">
        <v>45636.0</v>
      </c>
      <c r="C424" s="100">
        <v>0.0654</v>
      </c>
      <c r="D424" s="73" t="s">
        <v>20</v>
      </c>
      <c r="E424" s="69" t="s">
        <v>1029</v>
      </c>
      <c r="F424" s="12" t="s">
        <v>367</v>
      </c>
      <c r="G424" s="31" t="s">
        <v>680</v>
      </c>
      <c r="H424" s="15">
        <v>4000.0</v>
      </c>
      <c r="I424" s="15">
        <v>780.0</v>
      </c>
      <c r="J424" s="15">
        <v>51.0</v>
      </c>
      <c r="K424" s="15">
        <v>831.0</v>
      </c>
      <c r="L424" s="14"/>
      <c r="M424" s="14"/>
      <c r="N424" s="14"/>
      <c r="O424" s="16"/>
      <c r="P424" s="3">
        <f t="shared" si="1"/>
        <v>831</v>
      </c>
      <c r="Q424" s="40"/>
      <c r="R424" s="18" t="s">
        <v>446</v>
      </c>
      <c r="S424" s="18" t="s">
        <v>213</v>
      </c>
      <c r="T424" s="22" t="s">
        <v>1030</v>
      </c>
      <c r="U424" s="25" t="s">
        <v>1664</v>
      </c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</row>
    <row r="425">
      <c r="A425" s="8" t="s">
        <v>1906</v>
      </c>
      <c r="B425" s="9">
        <v>43620.0</v>
      </c>
      <c r="C425" s="101"/>
      <c r="D425" s="68" t="s">
        <v>27</v>
      </c>
      <c r="E425" s="69" t="s">
        <v>1031</v>
      </c>
      <c r="F425" s="12" t="s">
        <v>27</v>
      </c>
      <c r="G425" s="13" t="s">
        <v>29</v>
      </c>
      <c r="H425" s="14"/>
      <c r="I425" s="15">
        <v>678.0</v>
      </c>
      <c r="J425" s="14"/>
      <c r="K425" s="15">
        <v>678.0</v>
      </c>
      <c r="L425" s="14"/>
      <c r="M425" s="14"/>
      <c r="N425" s="14"/>
      <c r="O425" s="16"/>
      <c r="P425" s="47">
        <f t="shared" si="1"/>
        <v>678</v>
      </c>
      <c r="Q425" s="56"/>
      <c r="R425" s="18" t="s">
        <v>30</v>
      </c>
      <c r="S425" s="18" t="s">
        <v>31</v>
      </c>
      <c r="T425" s="22" t="s">
        <v>1032</v>
      </c>
      <c r="U425" s="56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</row>
    <row r="426">
      <c r="A426" s="8" t="s">
        <v>1906</v>
      </c>
      <c r="B426" s="33">
        <v>45147.0</v>
      </c>
      <c r="C426" s="74" t="s">
        <v>1930</v>
      </c>
      <c r="D426" s="68" t="s">
        <v>20</v>
      </c>
      <c r="E426" s="69" t="s">
        <v>1033</v>
      </c>
      <c r="F426" s="12" t="s">
        <v>367</v>
      </c>
      <c r="G426" s="74" t="s">
        <v>680</v>
      </c>
      <c r="H426" s="15">
        <v>1000.0</v>
      </c>
      <c r="I426" s="15">
        <v>531.0</v>
      </c>
      <c r="J426" s="14"/>
      <c r="K426" s="15">
        <v>531.0</v>
      </c>
      <c r="L426" s="14"/>
      <c r="M426" s="14"/>
      <c r="N426" s="14"/>
      <c r="O426" s="16"/>
      <c r="P426" s="3">
        <f t="shared" si="1"/>
        <v>531</v>
      </c>
      <c r="Q426" s="28"/>
      <c r="R426" s="18" t="s">
        <v>34</v>
      </c>
      <c r="S426" s="18" t="s">
        <v>379</v>
      </c>
      <c r="T426" s="19" t="s">
        <v>1034</v>
      </c>
      <c r="U426" s="45" t="s">
        <v>1665</v>
      </c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</row>
    <row r="427">
      <c r="A427" s="8" t="s">
        <v>1906</v>
      </c>
      <c r="B427" s="9">
        <v>45670.0</v>
      </c>
      <c r="C427" s="100">
        <v>0.0654</v>
      </c>
      <c r="D427" s="73" t="s">
        <v>20</v>
      </c>
      <c r="E427" s="69" t="s">
        <v>1035</v>
      </c>
      <c r="F427" s="12" t="s">
        <v>367</v>
      </c>
      <c r="G427" s="13" t="s">
        <v>453</v>
      </c>
      <c r="H427" s="15">
        <v>2000.0</v>
      </c>
      <c r="I427" s="15">
        <v>1120.0</v>
      </c>
      <c r="J427" s="15">
        <v>73.0</v>
      </c>
      <c r="K427" s="15">
        <v>1193.0</v>
      </c>
      <c r="L427" s="14"/>
      <c r="M427" s="14"/>
      <c r="N427" s="14"/>
      <c r="O427" s="16"/>
      <c r="P427" s="3">
        <f t="shared" si="1"/>
        <v>1193</v>
      </c>
      <c r="Q427" s="40"/>
      <c r="R427" s="18" t="s">
        <v>1013</v>
      </c>
      <c r="S427" s="18" t="s">
        <v>519</v>
      </c>
      <c r="T427" s="19" t="s">
        <v>1036</v>
      </c>
      <c r="U427" s="25" t="s">
        <v>1666</v>
      </c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</row>
    <row r="428">
      <c r="A428" s="8" t="s">
        <v>1906</v>
      </c>
      <c r="B428" s="9">
        <v>45671.0</v>
      </c>
      <c r="C428" s="100">
        <v>0.0654</v>
      </c>
      <c r="D428" s="73" t="s">
        <v>27</v>
      </c>
      <c r="E428" s="69" t="s">
        <v>1037</v>
      </c>
      <c r="F428" s="12" t="s">
        <v>27</v>
      </c>
      <c r="G428" s="13" t="s">
        <v>680</v>
      </c>
      <c r="H428" s="15">
        <v>3200.0</v>
      </c>
      <c r="I428" s="15">
        <v>780.0</v>
      </c>
      <c r="J428" s="15">
        <v>51.0</v>
      </c>
      <c r="K428" s="15">
        <v>831.0</v>
      </c>
      <c r="L428" s="14"/>
      <c r="M428" s="14"/>
      <c r="N428" s="14"/>
      <c r="O428" s="23">
        <f>I428*20%</f>
        <v>156</v>
      </c>
      <c r="P428" s="3">
        <f t="shared" si="1"/>
        <v>675</v>
      </c>
      <c r="Q428" s="48" t="s">
        <v>1038</v>
      </c>
      <c r="R428" s="18" t="s">
        <v>30</v>
      </c>
      <c r="S428" s="18" t="s">
        <v>519</v>
      </c>
      <c r="T428" s="19" t="s">
        <v>1039</v>
      </c>
      <c r="U428" s="25" t="s">
        <v>1667</v>
      </c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</row>
    <row r="429">
      <c r="A429" s="8" t="s">
        <v>1906</v>
      </c>
      <c r="B429" s="9">
        <v>45674.0</v>
      </c>
      <c r="C429" s="100">
        <v>0.0654</v>
      </c>
      <c r="D429" s="41" t="s">
        <v>20</v>
      </c>
      <c r="E429" s="42" t="s">
        <v>1040</v>
      </c>
      <c r="F429" s="12" t="s">
        <v>367</v>
      </c>
      <c r="G429" s="44" t="s">
        <v>1010</v>
      </c>
      <c r="H429" s="15">
        <v>4000.0</v>
      </c>
      <c r="I429" s="15">
        <v>1100.0</v>
      </c>
      <c r="J429" s="15">
        <v>72.0</v>
      </c>
      <c r="K429" s="15">
        <v>1172.0</v>
      </c>
      <c r="L429" s="14"/>
      <c r="M429" s="14"/>
      <c r="N429" s="14"/>
      <c r="O429" s="16"/>
      <c r="P429" s="3">
        <f t="shared" si="1"/>
        <v>1172</v>
      </c>
      <c r="Q429" s="32"/>
      <c r="R429" s="18" t="s">
        <v>24</v>
      </c>
      <c r="S429" s="18" t="s">
        <v>519</v>
      </c>
      <c r="T429" s="22" t="s">
        <v>1041</v>
      </c>
      <c r="U429" s="25" t="s">
        <v>1668</v>
      </c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</row>
    <row r="430">
      <c r="A430" s="8" t="s">
        <v>1906</v>
      </c>
      <c r="B430" s="9">
        <v>43640.0</v>
      </c>
      <c r="C430" s="100">
        <v>0.0654</v>
      </c>
      <c r="D430" s="49" t="s">
        <v>27</v>
      </c>
      <c r="E430" s="42" t="s">
        <v>1042</v>
      </c>
      <c r="F430" s="12" t="s">
        <v>367</v>
      </c>
      <c r="G430" s="13" t="s">
        <v>29</v>
      </c>
      <c r="H430" s="14"/>
      <c r="I430" s="15">
        <v>266.0</v>
      </c>
      <c r="J430" s="14"/>
      <c r="K430" s="15">
        <v>266.0</v>
      </c>
      <c r="L430" s="14"/>
      <c r="M430" s="14"/>
      <c r="N430" s="14"/>
      <c r="O430" s="16"/>
      <c r="P430" s="3">
        <f t="shared" si="1"/>
        <v>266</v>
      </c>
      <c r="Q430" s="28"/>
      <c r="R430" s="18" t="s">
        <v>503</v>
      </c>
      <c r="S430" s="18" t="s">
        <v>519</v>
      </c>
      <c r="T430" s="19" t="s">
        <v>1043</v>
      </c>
      <c r="U430" s="45" t="s">
        <v>1669</v>
      </c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</row>
    <row r="431">
      <c r="A431" s="8" t="s">
        <v>1906</v>
      </c>
      <c r="B431" s="9">
        <v>45680.0</v>
      </c>
      <c r="C431" s="100">
        <v>0.0654</v>
      </c>
      <c r="D431" s="73" t="s">
        <v>20</v>
      </c>
      <c r="E431" s="69" t="s">
        <v>1046</v>
      </c>
      <c r="F431" s="12" t="s">
        <v>367</v>
      </c>
      <c r="G431" s="31" t="s">
        <v>680</v>
      </c>
      <c r="H431" s="15">
        <v>2000.0</v>
      </c>
      <c r="I431" s="15">
        <v>780.0</v>
      </c>
      <c r="J431" s="15">
        <v>51.0</v>
      </c>
      <c r="K431" s="15">
        <v>831.0</v>
      </c>
      <c r="L431" s="14"/>
      <c r="M431" s="14"/>
      <c r="N431" s="14"/>
      <c r="O431" s="16"/>
      <c r="P431" s="3">
        <f t="shared" si="1"/>
        <v>831</v>
      </c>
      <c r="Q431" s="40"/>
      <c r="R431" s="18" t="s">
        <v>647</v>
      </c>
      <c r="S431" s="18" t="s">
        <v>519</v>
      </c>
      <c r="T431" s="22" t="s">
        <v>1047</v>
      </c>
      <c r="U431" s="25" t="s">
        <v>1670</v>
      </c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</row>
    <row r="432">
      <c r="A432" s="8" t="s">
        <v>1906</v>
      </c>
      <c r="B432" s="9">
        <v>45681.0</v>
      </c>
      <c r="C432" s="100">
        <v>0.0654</v>
      </c>
      <c r="D432" s="73" t="s">
        <v>20</v>
      </c>
      <c r="E432" s="69" t="s">
        <v>1048</v>
      </c>
      <c r="F432" s="62" t="s">
        <v>367</v>
      </c>
      <c r="G432" s="31" t="s">
        <v>680</v>
      </c>
      <c r="H432" s="15">
        <v>2000.0</v>
      </c>
      <c r="I432" s="15">
        <v>780.0</v>
      </c>
      <c r="J432" s="15">
        <v>51.0</v>
      </c>
      <c r="K432" s="15">
        <v>831.0</v>
      </c>
      <c r="L432" s="14"/>
      <c r="M432" s="14"/>
      <c r="N432" s="15">
        <v>410.0</v>
      </c>
      <c r="O432" s="16"/>
      <c r="P432" s="3">
        <f t="shared" si="1"/>
        <v>1241</v>
      </c>
      <c r="Q432" s="40"/>
      <c r="R432" s="18" t="s">
        <v>503</v>
      </c>
      <c r="S432" s="18" t="s">
        <v>519</v>
      </c>
      <c r="T432" s="22" t="s">
        <v>1049</v>
      </c>
      <c r="U432" s="25" t="s">
        <v>1671</v>
      </c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</row>
    <row r="433">
      <c r="A433" s="8" t="s">
        <v>1906</v>
      </c>
      <c r="B433" s="9">
        <v>45681.0</v>
      </c>
      <c r="C433" s="100">
        <v>0.0654</v>
      </c>
      <c r="D433" s="41" t="s">
        <v>20</v>
      </c>
      <c r="E433" s="42" t="s">
        <v>1050</v>
      </c>
      <c r="F433" s="12" t="s">
        <v>367</v>
      </c>
      <c r="G433" s="44" t="s">
        <v>1010</v>
      </c>
      <c r="H433" s="15">
        <v>4000.0</v>
      </c>
      <c r="I433" s="15">
        <v>1100.0</v>
      </c>
      <c r="J433" s="15">
        <v>72.0</v>
      </c>
      <c r="K433" s="15">
        <v>1172.0</v>
      </c>
      <c r="L433" s="14"/>
      <c r="M433" s="14"/>
      <c r="N433" s="14"/>
      <c r="O433" s="16"/>
      <c r="P433" s="3">
        <f t="shared" si="1"/>
        <v>1172</v>
      </c>
      <c r="Q433" s="32"/>
      <c r="R433" s="18" t="s">
        <v>503</v>
      </c>
      <c r="S433" s="18" t="s">
        <v>519</v>
      </c>
      <c r="T433" s="22" t="s">
        <v>1051</v>
      </c>
      <c r="U433" s="25" t="s">
        <v>1672</v>
      </c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</row>
    <row r="434">
      <c r="A434" s="8" t="s">
        <v>1906</v>
      </c>
      <c r="B434" s="9">
        <v>45684.0</v>
      </c>
      <c r="C434" s="9" t="s">
        <v>2028</v>
      </c>
      <c r="D434" s="73" t="s">
        <v>20</v>
      </c>
      <c r="E434" s="69" t="s">
        <v>1052</v>
      </c>
      <c r="F434" s="12" t="s">
        <v>367</v>
      </c>
      <c r="G434" s="31" t="s">
        <v>680</v>
      </c>
      <c r="H434" s="15">
        <v>2000.0</v>
      </c>
      <c r="I434" s="15">
        <v>780.0</v>
      </c>
      <c r="J434" s="14"/>
      <c r="K434" s="15">
        <v>780.0</v>
      </c>
      <c r="L434" s="14"/>
      <c r="M434" s="14"/>
      <c r="N434" s="14"/>
      <c r="O434" s="16"/>
      <c r="P434" s="3">
        <f t="shared" si="1"/>
        <v>780</v>
      </c>
      <c r="Q434" s="40"/>
      <c r="R434" s="18" t="s">
        <v>446</v>
      </c>
      <c r="S434" s="18" t="s">
        <v>570</v>
      </c>
      <c r="T434" s="22" t="s">
        <v>1053</v>
      </c>
      <c r="U434" s="25" t="s">
        <v>1673</v>
      </c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</row>
    <row r="435">
      <c r="A435" s="8" t="s">
        <v>1906</v>
      </c>
      <c r="B435" s="9">
        <v>45684.0</v>
      </c>
      <c r="C435" s="100">
        <v>0.0654</v>
      </c>
      <c r="D435" s="41" t="s">
        <v>20</v>
      </c>
      <c r="E435" s="42" t="s">
        <v>1054</v>
      </c>
      <c r="F435" s="12" t="s">
        <v>367</v>
      </c>
      <c r="G435" s="44" t="s">
        <v>1010</v>
      </c>
      <c r="H435" s="15">
        <f>4000+2000</f>
        <v>6000</v>
      </c>
      <c r="I435" s="15">
        <v>1100.0</v>
      </c>
      <c r="J435" s="15">
        <v>72.0</v>
      </c>
      <c r="K435" s="15">
        <v>1172.0</v>
      </c>
      <c r="L435" s="14"/>
      <c r="M435" s="14"/>
      <c r="N435" s="14"/>
      <c r="O435" s="16"/>
      <c r="P435" s="3">
        <f t="shared" si="1"/>
        <v>1172</v>
      </c>
      <c r="Q435" s="32"/>
      <c r="R435" s="18" t="s">
        <v>384</v>
      </c>
      <c r="S435" s="18" t="s">
        <v>519</v>
      </c>
      <c r="T435" s="22" t="s">
        <v>1055</v>
      </c>
      <c r="U435" s="25" t="s">
        <v>1674</v>
      </c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</row>
    <row r="436">
      <c r="A436" s="8" t="s">
        <v>1906</v>
      </c>
      <c r="B436" s="9">
        <v>45687.0</v>
      </c>
      <c r="C436" s="100">
        <v>0.0654</v>
      </c>
      <c r="D436" s="41" t="s">
        <v>20</v>
      </c>
      <c r="E436" s="42" t="s">
        <v>1059</v>
      </c>
      <c r="F436" s="12" t="s">
        <v>367</v>
      </c>
      <c r="G436" s="44" t="s">
        <v>1010</v>
      </c>
      <c r="H436" s="15">
        <v>4000.0</v>
      </c>
      <c r="I436" s="15">
        <v>1100.0</v>
      </c>
      <c r="J436" s="15">
        <v>72.0</v>
      </c>
      <c r="K436" s="15">
        <v>1172.0</v>
      </c>
      <c r="L436" s="14"/>
      <c r="M436" s="14"/>
      <c r="N436" s="14"/>
      <c r="O436" s="16"/>
      <c r="P436" s="3">
        <f t="shared" si="1"/>
        <v>1172</v>
      </c>
      <c r="Q436" s="32"/>
      <c r="R436" s="18" t="s">
        <v>52</v>
      </c>
      <c r="S436" s="18" t="s">
        <v>519</v>
      </c>
      <c r="T436" s="22" t="s">
        <v>1060</v>
      </c>
      <c r="U436" s="25" t="s">
        <v>1675</v>
      </c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</row>
    <row r="437">
      <c r="A437" s="8" t="s">
        <v>1906</v>
      </c>
      <c r="B437" s="9">
        <v>45688.0</v>
      </c>
      <c r="C437" s="100">
        <v>0.0654</v>
      </c>
      <c r="D437" s="73" t="s">
        <v>1061</v>
      </c>
      <c r="E437" s="69" t="s">
        <v>1062</v>
      </c>
      <c r="F437" s="62" t="s">
        <v>367</v>
      </c>
      <c r="G437" s="13" t="s">
        <v>1010</v>
      </c>
      <c r="H437" s="14"/>
      <c r="I437" s="15">
        <v>1100.0</v>
      </c>
      <c r="J437" s="15">
        <v>72.0</v>
      </c>
      <c r="K437" s="15">
        <v>1172.0</v>
      </c>
      <c r="L437" s="14"/>
      <c r="M437" s="14"/>
      <c r="N437" s="14"/>
      <c r="O437" s="16"/>
      <c r="P437" s="3">
        <f t="shared" si="1"/>
        <v>1172</v>
      </c>
      <c r="Q437" s="28"/>
      <c r="R437" s="18" t="s">
        <v>52</v>
      </c>
      <c r="S437" s="18" t="s">
        <v>519</v>
      </c>
      <c r="T437" s="19" t="s">
        <v>1063</v>
      </c>
      <c r="U437" s="45" t="s">
        <v>1676</v>
      </c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</row>
    <row r="438">
      <c r="A438" s="8" t="s">
        <v>1906</v>
      </c>
      <c r="B438" s="9">
        <v>45688.0</v>
      </c>
      <c r="C438" s="100">
        <v>0.0654</v>
      </c>
      <c r="D438" s="73" t="s">
        <v>1061</v>
      </c>
      <c r="E438" s="69" t="s">
        <v>1062</v>
      </c>
      <c r="F438" s="62" t="s">
        <v>367</v>
      </c>
      <c r="G438" s="13" t="s">
        <v>1442</v>
      </c>
      <c r="H438" s="14"/>
      <c r="I438" s="14"/>
      <c r="J438" s="15">
        <v>27.0</v>
      </c>
      <c r="K438" s="14"/>
      <c r="L438" s="14"/>
      <c r="M438" s="14"/>
      <c r="N438" s="15">
        <v>437.0</v>
      </c>
      <c r="O438" s="16"/>
      <c r="P438" s="3">
        <f t="shared" si="1"/>
        <v>437</v>
      </c>
      <c r="Q438" s="28"/>
      <c r="R438" s="18" t="s">
        <v>52</v>
      </c>
      <c r="S438" s="18" t="s">
        <v>519</v>
      </c>
      <c r="T438" s="19" t="s">
        <v>1063</v>
      </c>
      <c r="U438" s="45" t="s">
        <v>1676</v>
      </c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</row>
    <row r="439">
      <c r="A439" s="8" t="s">
        <v>1906</v>
      </c>
      <c r="B439" s="9">
        <v>45693.0</v>
      </c>
      <c r="C439" s="9" t="s">
        <v>2028</v>
      </c>
      <c r="D439" s="41" t="s">
        <v>20</v>
      </c>
      <c r="E439" s="42" t="s">
        <v>1066</v>
      </c>
      <c r="F439" s="12" t="s">
        <v>367</v>
      </c>
      <c r="G439" s="44" t="s">
        <v>1010</v>
      </c>
      <c r="H439" s="15">
        <v>4000.0</v>
      </c>
      <c r="I439" s="15">
        <v>1100.0</v>
      </c>
      <c r="J439" s="14"/>
      <c r="K439" s="15">
        <v>1100.0</v>
      </c>
      <c r="L439" s="14"/>
      <c r="M439" s="14"/>
      <c r="N439" s="14"/>
      <c r="O439" s="16"/>
      <c r="P439" s="3">
        <f t="shared" si="1"/>
        <v>1100</v>
      </c>
      <c r="Q439" s="32"/>
      <c r="R439" s="18" t="s">
        <v>454</v>
      </c>
      <c r="S439" s="18" t="s">
        <v>550</v>
      </c>
      <c r="T439" s="22" t="s">
        <v>1067</v>
      </c>
      <c r="U439" s="25" t="s">
        <v>1678</v>
      </c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</row>
    <row r="440">
      <c r="A440" s="8" t="s">
        <v>1906</v>
      </c>
      <c r="B440" s="9">
        <v>45693.0</v>
      </c>
      <c r="C440" s="9" t="s">
        <v>2028</v>
      </c>
      <c r="D440" s="41" t="s">
        <v>20</v>
      </c>
      <c r="E440" s="42" t="s">
        <v>1068</v>
      </c>
      <c r="F440" s="12" t="s">
        <v>367</v>
      </c>
      <c r="G440" s="44" t="s">
        <v>1010</v>
      </c>
      <c r="H440" s="15">
        <v>2000.0</v>
      </c>
      <c r="I440" s="15">
        <v>1100.0</v>
      </c>
      <c r="J440" s="14"/>
      <c r="K440" s="15">
        <v>1100.0</v>
      </c>
      <c r="L440" s="14"/>
      <c r="M440" s="14"/>
      <c r="N440" s="14"/>
      <c r="O440" s="16"/>
      <c r="P440" s="3">
        <f t="shared" si="1"/>
        <v>1100</v>
      </c>
      <c r="Q440" s="32"/>
      <c r="R440" s="18" t="s">
        <v>454</v>
      </c>
      <c r="S440" s="18" t="s">
        <v>550</v>
      </c>
      <c r="T440" s="22" t="s">
        <v>1069</v>
      </c>
      <c r="U440" s="25" t="s">
        <v>1679</v>
      </c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</row>
    <row r="441">
      <c r="A441" s="8" t="s">
        <v>1906</v>
      </c>
      <c r="B441" s="9">
        <v>45693.0</v>
      </c>
      <c r="C441" s="9" t="s">
        <v>2028</v>
      </c>
      <c r="D441" s="41" t="s">
        <v>20</v>
      </c>
      <c r="E441" s="42" t="s">
        <v>1070</v>
      </c>
      <c r="F441" s="12" t="s">
        <v>367</v>
      </c>
      <c r="G441" s="44" t="s">
        <v>1010</v>
      </c>
      <c r="H441" s="15">
        <v>6000.0</v>
      </c>
      <c r="I441" s="15">
        <v>1100.0</v>
      </c>
      <c r="J441" s="14"/>
      <c r="K441" s="15">
        <v>1100.0</v>
      </c>
      <c r="L441" s="14"/>
      <c r="M441" s="14"/>
      <c r="N441" s="14"/>
      <c r="O441" s="16"/>
      <c r="P441" s="3">
        <f t="shared" si="1"/>
        <v>1100</v>
      </c>
      <c r="Q441" s="32"/>
      <c r="R441" s="18" t="s">
        <v>454</v>
      </c>
      <c r="S441" s="18" t="s">
        <v>550</v>
      </c>
      <c r="T441" s="22" t="s">
        <v>1071</v>
      </c>
      <c r="U441" s="25" t="s">
        <v>1680</v>
      </c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</row>
    <row r="442">
      <c r="A442" s="8" t="s">
        <v>1906</v>
      </c>
      <c r="B442" s="9">
        <v>45700.0</v>
      </c>
      <c r="C442" s="9" t="s">
        <v>2028</v>
      </c>
      <c r="D442" s="41" t="s">
        <v>20</v>
      </c>
      <c r="E442" s="42" t="s">
        <v>1072</v>
      </c>
      <c r="F442" s="12" t="s">
        <v>367</v>
      </c>
      <c r="G442" s="44" t="s">
        <v>1010</v>
      </c>
      <c r="H442" s="15">
        <v>4000.0</v>
      </c>
      <c r="I442" s="15">
        <v>1100.0</v>
      </c>
      <c r="J442" s="14"/>
      <c r="K442" s="15">
        <v>1100.0</v>
      </c>
      <c r="L442" s="14"/>
      <c r="M442" s="14"/>
      <c r="N442" s="14"/>
      <c r="O442" s="16"/>
      <c r="P442" s="3">
        <f t="shared" si="1"/>
        <v>1100</v>
      </c>
      <c r="Q442" s="32"/>
      <c r="R442" s="18" t="s">
        <v>213</v>
      </c>
      <c r="S442" s="18" t="s">
        <v>550</v>
      </c>
      <c r="T442" s="22" t="s">
        <v>1073</v>
      </c>
      <c r="U442" s="25" t="s">
        <v>1681</v>
      </c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</row>
    <row r="443">
      <c r="A443" s="8" t="s">
        <v>1906</v>
      </c>
      <c r="B443" s="9">
        <v>45705.0</v>
      </c>
      <c r="C443" s="9" t="s">
        <v>2028</v>
      </c>
      <c r="D443" s="41" t="s">
        <v>20</v>
      </c>
      <c r="E443" s="42" t="s">
        <v>1074</v>
      </c>
      <c r="F443" s="12" t="s">
        <v>367</v>
      </c>
      <c r="G443" s="44" t="s">
        <v>1075</v>
      </c>
      <c r="H443" s="15">
        <v>4000.0</v>
      </c>
      <c r="I443" s="15">
        <v>1100.0</v>
      </c>
      <c r="J443" s="14"/>
      <c r="K443" s="15">
        <v>1100.0</v>
      </c>
      <c r="L443" s="14"/>
      <c r="M443" s="14"/>
      <c r="N443" s="14"/>
      <c r="O443" s="16"/>
      <c r="P443" s="3">
        <f t="shared" si="1"/>
        <v>1100</v>
      </c>
      <c r="Q443" s="32"/>
      <c r="R443" s="18" t="s">
        <v>24</v>
      </c>
      <c r="S443" s="18" t="s">
        <v>550</v>
      </c>
      <c r="T443" s="22" t="s">
        <v>1076</v>
      </c>
      <c r="U443" s="25" t="s">
        <v>1682</v>
      </c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</row>
    <row r="444">
      <c r="A444" s="8" t="s">
        <v>1906</v>
      </c>
      <c r="B444" s="9">
        <v>45709.0</v>
      </c>
      <c r="C444" s="9" t="s">
        <v>2028</v>
      </c>
      <c r="D444" s="41" t="s">
        <v>1079</v>
      </c>
      <c r="E444" s="42" t="s">
        <v>1080</v>
      </c>
      <c r="F444" s="12" t="s">
        <v>367</v>
      </c>
      <c r="G444" s="44" t="s">
        <v>1075</v>
      </c>
      <c r="H444" s="15">
        <f>4000+2500</f>
        <v>6500</v>
      </c>
      <c r="I444" s="15">
        <v>1100.0</v>
      </c>
      <c r="J444" s="14"/>
      <c r="K444" s="15">
        <v>1100.0</v>
      </c>
      <c r="L444" s="14"/>
      <c r="M444" s="14"/>
      <c r="N444" s="14"/>
      <c r="O444" s="16"/>
      <c r="P444" s="3">
        <f t="shared" si="1"/>
        <v>1100</v>
      </c>
      <c r="Q444" s="32"/>
      <c r="R444" s="18" t="s">
        <v>406</v>
      </c>
      <c r="S444" s="18" t="s">
        <v>550</v>
      </c>
      <c r="T444" s="22" t="s">
        <v>1081</v>
      </c>
      <c r="U444" s="25" t="s">
        <v>1683</v>
      </c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</row>
    <row r="445">
      <c r="A445" s="8" t="s">
        <v>1906</v>
      </c>
      <c r="B445" s="9">
        <v>45713.0</v>
      </c>
      <c r="C445" s="9" t="s">
        <v>2028</v>
      </c>
      <c r="D445" s="41" t="s">
        <v>20</v>
      </c>
      <c r="E445" s="42" t="s">
        <v>1087</v>
      </c>
      <c r="F445" s="12" t="s">
        <v>367</v>
      </c>
      <c r="G445" s="44" t="s">
        <v>1075</v>
      </c>
      <c r="H445" s="15">
        <v>2000.0</v>
      </c>
      <c r="I445" s="15">
        <v>1100.0</v>
      </c>
      <c r="J445" s="14"/>
      <c r="K445" s="15">
        <v>1100.0</v>
      </c>
      <c r="L445" s="14"/>
      <c r="M445" s="14"/>
      <c r="N445" s="14"/>
      <c r="O445" s="16"/>
      <c r="P445" s="3">
        <f t="shared" si="1"/>
        <v>1100</v>
      </c>
      <c r="Q445" s="32"/>
      <c r="R445" s="18" t="s">
        <v>482</v>
      </c>
      <c r="S445" s="18" t="s">
        <v>550</v>
      </c>
      <c r="T445" s="22" t="s">
        <v>1088</v>
      </c>
      <c r="U445" s="25" t="s">
        <v>1684</v>
      </c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</row>
    <row r="446">
      <c r="A446" s="8" t="s">
        <v>1906</v>
      </c>
      <c r="B446" s="33">
        <v>44830.0</v>
      </c>
      <c r="C446" s="101"/>
      <c r="D446" s="73" t="s">
        <v>20</v>
      </c>
      <c r="E446" s="69" t="s">
        <v>666</v>
      </c>
      <c r="F446" s="12" t="s">
        <v>367</v>
      </c>
      <c r="G446" s="13" t="s">
        <v>1090</v>
      </c>
      <c r="H446" s="14"/>
      <c r="I446" s="14"/>
      <c r="J446" s="14"/>
      <c r="K446" s="14"/>
      <c r="L446" s="14"/>
      <c r="M446" s="15">
        <f>333.333*3</f>
        <v>999.999</v>
      </c>
      <c r="N446" s="14"/>
      <c r="O446" s="16"/>
      <c r="P446" s="3">
        <f t="shared" si="1"/>
        <v>999.999</v>
      </c>
      <c r="Q446" s="56"/>
      <c r="R446" s="18" t="s">
        <v>125</v>
      </c>
      <c r="S446" s="18" t="s">
        <v>379</v>
      </c>
      <c r="T446" s="19" t="s">
        <v>668</v>
      </c>
      <c r="U446" s="45" t="s">
        <v>1518</v>
      </c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</row>
    <row r="447">
      <c r="A447" s="8" t="s">
        <v>1906</v>
      </c>
      <c r="B447" s="9">
        <v>45320.0</v>
      </c>
      <c r="C447" s="51"/>
      <c r="D447" s="41" t="s">
        <v>121</v>
      </c>
      <c r="E447" s="69" t="s">
        <v>1091</v>
      </c>
      <c r="F447" s="12" t="s">
        <v>367</v>
      </c>
      <c r="G447" s="13" t="s">
        <v>392</v>
      </c>
      <c r="H447" s="14"/>
      <c r="I447" s="14"/>
      <c r="J447" s="14"/>
      <c r="K447" s="14"/>
      <c r="L447" s="14"/>
      <c r="M447" s="15">
        <v>2420.0</v>
      </c>
      <c r="N447" s="14"/>
      <c r="O447" s="16"/>
      <c r="P447" s="3">
        <f t="shared" si="1"/>
        <v>2420</v>
      </c>
      <c r="Q447" s="57" t="s">
        <v>1686</v>
      </c>
      <c r="R447" s="18" t="s">
        <v>30</v>
      </c>
      <c r="S447" s="18" t="s">
        <v>25</v>
      </c>
      <c r="T447" s="19" t="s">
        <v>1092</v>
      </c>
      <c r="U447" s="45" t="s">
        <v>1687</v>
      </c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</row>
    <row r="448">
      <c r="A448" s="8" t="s">
        <v>1906</v>
      </c>
      <c r="B448" s="9">
        <v>45708.0</v>
      </c>
      <c r="C448" s="13" t="s">
        <v>2118</v>
      </c>
      <c r="D448" s="41" t="s">
        <v>1079</v>
      </c>
      <c r="E448" s="42" t="s">
        <v>1093</v>
      </c>
      <c r="F448" s="12" t="s">
        <v>1094</v>
      </c>
      <c r="G448" s="44" t="s">
        <v>1095</v>
      </c>
      <c r="H448" s="15">
        <v>1751.0</v>
      </c>
      <c r="I448" s="15">
        <v>780.0</v>
      </c>
      <c r="J448" s="14"/>
      <c r="K448" s="15">
        <v>780.0</v>
      </c>
      <c r="L448" s="14"/>
      <c r="M448" s="14"/>
      <c r="N448" s="14"/>
      <c r="O448" s="16"/>
      <c r="P448" s="3">
        <f t="shared" si="1"/>
        <v>780</v>
      </c>
      <c r="Q448" s="32"/>
      <c r="R448" s="18" t="s">
        <v>30</v>
      </c>
      <c r="S448" s="18" t="s">
        <v>550</v>
      </c>
      <c r="T448" s="19" t="s">
        <v>1096</v>
      </c>
      <c r="U448" s="45" t="s">
        <v>1688</v>
      </c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</row>
    <row r="449">
      <c r="A449" s="8" t="s">
        <v>1906</v>
      </c>
      <c r="B449" s="9">
        <v>45721.0</v>
      </c>
      <c r="C449" s="74" t="s">
        <v>2028</v>
      </c>
      <c r="D449" s="41" t="s">
        <v>20</v>
      </c>
      <c r="E449" s="42" t="s">
        <v>1097</v>
      </c>
      <c r="F449" s="12" t="s">
        <v>367</v>
      </c>
      <c r="G449" s="44" t="s">
        <v>1075</v>
      </c>
      <c r="H449" s="15">
        <v>4000.0</v>
      </c>
      <c r="I449" s="15">
        <v>1100.0</v>
      </c>
      <c r="J449" s="14"/>
      <c r="K449" s="15">
        <v>1100.0</v>
      </c>
      <c r="L449" s="14"/>
      <c r="M449" s="14"/>
      <c r="N449" s="14"/>
      <c r="O449" s="16"/>
      <c r="P449" s="3">
        <f t="shared" si="1"/>
        <v>1100</v>
      </c>
      <c r="Q449" s="32"/>
      <c r="R449" s="18" t="s">
        <v>454</v>
      </c>
      <c r="S449" s="18" t="s">
        <v>570</v>
      </c>
      <c r="T449" s="22" t="s">
        <v>1098</v>
      </c>
      <c r="U449" s="25" t="s">
        <v>1689</v>
      </c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</row>
    <row r="450">
      <c r="A450" s="8" t="s">
        <v>1906</v>
      </c>
      <c r="B450" s="9">
        <v>45727.0</v>
      </c>
      <c r="C450" s="74" t="s">
        <v>2028</v>
      </c>
      <c r="D450" s="41" t="s">
        <v>20</v>
      </c>
      <c r="E450" s="42" t="s">
        <v>1099</v>
      </c>
      <c r="F450" s="12" t="s">
        <v>367</v>
      </c>
      <c r="G450" s="44" t="s">
        <v>1075</v>
      </c>
      <c r="H450" s="15">
        <f>4000+2500</f>
        <v>6500</v>
      </c>
      <c r="I450" s="15">
        <v>1100.0</v>
      </c>
      <c r="J450" s="14"/>
      <c r="K450" s="15">
        <v>1100.0</v>
      </c>
      <c r="L450" s="14"/>
      <c r="M450" s="14"/>
      <c r="N450" s="14"/>
      <c r="O450" s="16"/>
      <c r="P450" s="3">
        <f t="shared" si="1"/>
        <v>1100</v>
      </c>
      <c r="Q450" s="32"/>
      <c r="R450" s="18" t="s">
        <v>61</v>
      </c>
      <c r="S450" s="18" t="s">
        <v>570</v>
      </c>
      <c r="T450" s="22" t="s">
        <v>1100</v>
      </c>
      <c r="U450" s="25" t="s">
        <v>1690</v>
      </c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</row>
    <row r="451">
      <c r="A451" s="8" t="s">
        <v>1906</v>
      </c>
      <c r="B451" s="9">
        <v>45728.0</v>
      </c>
      <c r="C451" s="74" t="s">
        <v>2028</v>
      </c>
      <c r="D451" s="41" t="s">
        <v>20</v>
      </c>
      <c r="E451" s="42" t="s">
        <v>1101</v>
      </c>
      <c r="F451" s="12" t="s">
        <v>367</v>
      </c>
      <c r="G451" s="44" t="s">
        <v>1075</v>
      </c>
      <c r="H451" s="15">
        <v>4000.0</v>
      </c>
      <c r="I451" s="15">
        <v>1100.0</v>
      </c>
      <c r="J451" s="14"/>
      <c r="K451" s="15">
        <v>1100.0</v>
      </c>
      <c r="L451" s="14"/>
      <c r="M451" s="14"/>
      <c r="N451" s="15">
        <v>410.0</v>
      </c>
      <c r="O451" s="16"/>
      <c r="P451" s="3">
        <f t="shared" si="1"/>
        <v>1510</v>
      </c>
      <c r="Q451" s="32"/>
      <c r="R451" s="18" t="s">
        <v>213</v>
      </c>
      <c r="S451" s="18" t="s">
        <v>570</v>
      </c>
      <c r="T451" s="22" t="s">
        <v>1102</v>
      </c>
      <c r="U451" s="25" t="s">
        <v>1691</v>
      </c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</row>
    <row r="452">
      <c r="A452" s="8" t="s">
        <v>1906</v>
      </c>
      <c r="B452" s="9">
        <v>45729.0</v>
      </c>
      <c r="C452" s="74" t="s">
        <v>2028</v>
      </c>
      <c r="D452" s="41" t="s">
        <v>20</v>
      </c>
      <c r="E452" s="42" t="s">
        <v>1103</v>
      </c>
      <c r="F452" s="12" t="s">
        <v>367</v>
      </c>
      <c r="G452" s="44" t="s">
        <v>1075</v>
      </c>
      <c r="H452" s="15">
        <v>4000.0</v>
      </c>
      <c r="I452" s="15">
        <v>1100.0</v>
      </c>
      <c r="J452" s="14"/>
      <c r="K452" s="15">
        <v>1100.0</v>
      </c>
      <c r="L452" s="14"/>
      <c r="M452" s="14"/>
      <c r="N452" s="15">
        <v>410.0</v>
      </c>
      <c r="O452" s="16"/>
      <c r="P452" s="3">
        <f t="shared" si="1"/>
        <v>1510</v>
      </c>
      <c r="Q452" s="32"/>
      <c r="R452" s="18" t="s">
        <v>1013</v>
      </c>
      <c r="S452" s="18" t="s">
        <v>570</v>
      </c>
      <c r="T452" s="22" t="s">
        <v>1104</v>
      </c>
      <c r="U452" s="25" t="s">
        <v>1692</v>
      </c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</row>
    <row r="453">
      <c r="A453" s="8" t="s">
        <v>1906</v>
      </c>
      <c r="B453" s="9">
        <v>45730.0</v>
      </c>
      <c r="C453" s="74" t="s">
        <v>2028</v>
      </c>
      <c r="D453" s="41" t="s">
        <v>20</v>
      </c>
      <c r="E453" s="42" t="s">
        <v>1105</v>
      </c>
      <c r="F453" s="12" t="s">
        <v>367</v>
      </c>
      <c r="G453" s="44" t="s">
        <v>1075</v>
      </c>
      <c r="H453" s="15">
        <v>3500.0</v>
      </c>
      <c r="I453" s="15">
        <v>1100.0</v>
      </c>
      <c r="J453" s="14"/>
      <c r="K453" s="15">
        <v>1100.0</v>
      </c>
      <c r="L453" s="14"/>
      <c r="M453" s="14"/>
      <c r="N453" s="14"/>
      <c r="O453" s="16"/>
      <c r="P453" s="3">
        <f t="shared" si="1"/>
        <v>1100</v>
      </c>
      <c r="Q453" s="32"/>
      <c r="R453" s="18" t="s">
        <v>667</v>
      </c>
      <c r="S453" s="18" t="s">
        <v>570</v>
      </c>
      <c r="T453" s="22" t="s">
        <v>1106</v>
      </c>
      <c r="U453" s="25" t="s">
        <v>1693</v>
      </c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</row>
    <row r="454">
      <c r="A454" s="8" t="s">
        <v>1906</v>
      </c>
      <c r="B454" s="9">
        <v>45735.0</v>
      </c>
      <c r="C454" s="74" t="s">
        <v>2028</v>
      </c>
      <c r="D454" s="41" t="s">
        <v>1079</v>
      </c>
      <c r="E454" s="42" t="s">
        <v>1107</v>
      </c>
      <c r="F454" s="12" t="s">
        <v>1094</v>
      </c>
      <c r="G454" s="44" t="s">
        <v>1075</v>
      </c>
      <c r="H454" s="15">
        <v>4000.0</v>
      </c>
      <c r="I454" s="15">
        <v>1100.0</v>
      </c>
      <c r="J454" s="14"/>
      <c r="K454" s="15">
        <v>1100.0</v>
      </c>
      <c r="L454" s="14"/>
      <c r="M454" s="14"/>
      <c r="N454" s="14"/>
      <c r="O454" s="16"/>
      <c r="P454" s="3">
        <f t="shared" si="1"/>
        <v>1100</v>
      </c>
      <c r="Q454" s="32"/>
      <c r="R454" s="18" t="s">
        <v>510</v>
      </c>
      <c r="S454" s="18" t="s">
        <v>570</v>
      </c>
      <c r="T454" s="22" t="s">
        <v>1108</v>
      </c>
      <c r="U454" s="25" t="s">
        <v>1694</v>
      </c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</row>
    <row r="455">
      <c r="A455" s="8" t="s">
        <v>1906</v>
      </c>
      <c r="B455" s="9">
        <v>45736.0</v>
      </c>
      <c r="C455" s="74" t="s">
        <v>2028</v>
      </c>
      <c r="D455" s="41" t="s">
        <v>20</v>
      </c>
      <c r="E455" s="42" t="s">
        <v>1109</v>
      </c>
      <c r="F455" s="12" t="s">
        <v>367</v>
      </c>
      <c r="G455" s="44" t="s">
        <v>1075</v>
      </c>
      <c r="H455" s="15">
        <v>4000.0</v>
      </c>
      <c r="I455" s="15">
        <v>1100.0</v>
      </c>
      <c r="J455" s="14"/>
      <c r="K455" s="15">
        <v>1100.0</v>
      </c>
      <c r="L455" s="14"/>
      <c r="M455" s="14"/>
      <c r="N455" s="14"/>
      <c r="O455" s="16"/>
      <c r="P455" s="3">
        <f t="shared" si="1"/>
        <v>1100</v>
      </c>
      <c r="Q455" s="32"/>
      <c r="R455" s="18" t="s">
        <v>30</v>
      </c>
      <c r="S455" s="18" t="s">
        <v>570</v>
      </c>
      <c r="T455" s="22" t="s">
        <v>1110</v>
      </c>
      <c r="U455" s="25" t="s">
        <v>1695</v>
      </c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</row>
    <row r="456">
      <c r="A456" s="8" t="s">
        <v>1906</v>
      </c>
      <c r="B456" s="9">
        <v>45736.0</v>
      </c>
      <c r="C456" s="74" t="s">
        <v>2028</v>
      </c>
      <c r="D456" s="41" t="s">
        <v>20</v>
      </c>
      <c r="E456" s="42" t="s">
        <v>1111</v>
      </c>
      <c r="F456" s="12" t="s">
        <v>367</v>
      </c>
      <c r="G456" s="44" t="s">
        <v>1075</v>
      </c>
      <c r="H456" s="15">
        <f>4000+2500</f>
        <v>6500</v>
      </c>
      <c r="I456" s="15">
        <v>1100.0</v>
      </c>
      <c r="J456" s="14"/>
      <c r="K456" s="15">
        <v>1100.0</v>
      </c>
      <c r="L456" s="14"/>
      <c r="M456" s="14"/>
      <c r="N456" s="14"/>
      <c r="O456" s="16"/>
      <c r="P456" s="3">
        <f t="shared" si="1"/>
        <v>1100</v>
      </c>
      <c r="Q456" s="32"/>
      <c r="R456" s="18" t="s">
        <v>30</v>
      </c>
      <c r="S456" s="18" t="s">
        <v>570</v>
      </c>
      <c r="T456" s="22" t="s">
        <v>1112</v>
      </c>
      <c r="U456" s="25" t="s">
        <v>1696</v>
      </c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</row>
    <row r="457">
      <c r="A457" s="8" t="s">
        <v>1906</v>
      </c>
      <c r="B457" s="9">
        <v>45737.0</v>
      </c>
      <c r="C457" s="74" t="s">
        <v>2028</v>
      </c>
      <c r="D457" s="41" t="s">
        <v>20</v>
      </c>
      <c r="E457" s="42" t="s">
        <v>1115</v>
      </c>
      <c r="F457" s="12" t="s">
        <v>367</v>
      </c>
      <c r="G457" s="44" t="s">
        <v>1075</v>
      </c>
      <c r="H457" s="15">
        <v>4500.0</v>
      </c>
      <c r="I457" s="15">
        <v>1100.0</v>
      </c>
      <c r="J457" s="14"/>
      <c r="K457" s="15">
        <v>1100.0</v>
      </c>
      <c r="L457" s="14"/>
      <c r="M457" s="14"/>
      <c r="N457" s="15">
        <v>410.0</v>
      </c>
      <c r="O457" s="16"/>
      <c r="P457" s="3">
        <f t="shared" si="1"/>
        <v>1510</v>
      </c>
      <c r="Q457" s="32"/>
      <c r="R457" s="18" t="s">
        <v>406</v>
      </c>
      <c r="S457" s="18" t="s">
        <v>570</v>
      </c>
      <c r="T457" s="22" t="s">
        <v>1116</v>
      </c>
      <c r="U457" s="25" t="s">
        <v>1697</v>
      </c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</row>
    <row r="458">
      <c r="A458" s="8" t="s">
        <v>1906</v>
      </c>
      <c r="B458" s="9">
        <v>45741.0</v>
      </c>
      <c r="C458" s="74" t="s">
        <v>2156</v>
      </c>
      <c r="D458" s="41" t="s">
        <v>27</v>
      </c>
      <c r="E458" s="42" t="s">
        <v>1117</v>
      </c>
      <c r="F458" s="12" t="s">
        <v>367</v>
      </c>
      <c r="G458" s="44" t="s">
        <v>1075</v>
      </c>
      <c r="H458" s="14"/>
      <c r="I458" s="15">
        <v>1100.0</v>
      </c>
      <c r="J458" s="14"/>
      <c r="K458" s="15">
        <v>1100.0</v>
      </c>
      <c r="L458" s="14"/>
      <c r="M458" s="14"/>
      <c r="N458" s="14"/>
      <c r="O458" s="16"/>
      <c r="P458" s="3">
        <f t="shared" si="1"/>
        <v>1100</v>
      </c>
      <c r="Q458" s="17"/>
      <c r="R458" s="18" t="s">
        <v>482</v>
      </c>
      <c r="S458" s="18" t="s">
        <v>570</v>
      </c>
      <c r="T458" s="19" t="s">
        <v>1118</v>
      </c>
      <c r="U458" s="45" t="s">
        <v>1698</v>
      </c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</row>
    <row r="459">
      <c r="A459" s="8" t="s">
        <v>1906</v>
      </c>
      <c r="B459" s="9">
        <v>45743.0</v>
      </c>
      <c r="C459" s="74" t="s">
        <v>2156</v>
      </c>
      <c r="D459" s="49" t="s">
        <v>27</v>
      </c>
      <c r="E459" s="42" t="s">
        <v>183</v>
      </c>
      <c r="F459" s="12" t="s">
        <v>367</v>
      </c>
      <c r="G459" s="13" t="s">
        <v>1119</v>
      </c>
      <c r="H459" s="15">
        <v>400.0</v>
      </c>
      <c r="I459" s="14"/>
      <c r="J459" s="14"/>
      <c r="K459" s="14"/>
      <c r="L459" s="14"/>
      <c r="M459" s="15">
        <v>400.0</v>
      </c>
      <c r="N459" s="14"/>
      <c r="O459" s="16"/>
      <c r="P459" s="3">
        <f t="shared" si="1"/>
        <v>400</v>
      </c>
      <c r="Q459" s="17"/>
      <c r="R459" s="18" t="s">
        <v>384</v>
      </c>
      <c r="S459" s="18" t="s">
        <v>570</v>
      </c>
      <c r="T459" s="19" t="s">
        <v>184</v>
      </c>
      <c r="U459" s="45" t="s">
        <v>1346</v>
      </c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</row>
    <row r="460">
      <c r="A460" s="8" t="s">
        <v>1906</v>
      </c>
      <c r="B460" s="9">
        <v>45744.0</v>
      </c>
      <c r="C460" s="74" t="s">
        <v>2028</v>
      </c>
      <c r="D460" s="41" t="s">
        <v>20</v>
      </c>
      <c r="E460" s="42" t="s">
        <v>1223</v>
      </c>
      <c r="F460" s="12" t="s">
        <v>367</v>
      </c>
      <c r="G460" s="44" t="s">
        <v>1075</v>
      </c>
      <c r="H460" s="15">
        <v>3500.0</v>
      </c>
      <c r="I460" s="15">
        <v>1100.0</v>
      </c>
      <c r="J460" s="14"/>
      <c r="K460" s="15">
        <v>1100.0</v>
      </c>
      <c r="L460" s="14"/>
      <c r="M460" s="14"/>
      <c r="N460" s="15">
        <f>410+410</f>
        <v>820</v>
      </c>
      <c r="O460" s="16"/>
      <c r="P460" s="3">
        <f t="shared" si="1"/>
        <v>1920</v>
      </c>
      <c r="Q460" s="32"/>
      <c r="R460" s="18" t="s">
        <v>125</v>
      </c>
      <c r="S460" s="18" t="s">
        <v>570</v>
      </c>
      <c r="T460" s="22" t="s">
        <v>1224</v>
      </c>
      <c r="U460" s="25" t="s">
        <v>1699</v>
      </c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</row>
    <row r="461">
      <c r="A461" s="8" t="s">
        <v>1906</v>
      </c>
      <c r="B461" s="9">
        <v>45747.0</v>
      </c>
      <c r="C461" s="74" t="s">
        <v>2028</v>
      </c>
      <c r="D461" s="41" t="s">
        <v>20</v>
      </c>
      <c r="E461" s="42" t="s">
        <v>1120</v>
      </c>
      <c r="F461" s="12" t="s">
        <v>367</v>
      </c>
      <c r="G461" s="44" t="s">
        <v>1075</v>
      </c>
      <c r="H461" s="15">
        <v>1600.0</v>
      </c>
      <c r="I461" s="15">
        <v>1100.0</v>
      </c>
      <c r="J461" s="14"/>
      <c r="K461" s="15">
        <v>1100.0</v>
      </c>
      <c r="L461" s="14"/>
      <c r="M461" s="14"/>
      <c r="N461" s="14"/>
      <c r="O461" s="23">
        <v>110.0</v>
      </c>
      <c r="P461" s="3">
        <f t="shared" si="1"/>
        <v>990</v>
      </c>
      <c r="Q461" s="48" t="s">
        <v>1121</v>
      </c>
      <c r="R461" s="18" t="s">
        <v>454</v>
      </c>
      <c r="S461" s="18" t="s">
        <v>570</v>
      </c>
      <c r="T461" s="19" t="s">
        <v>1122</v>
      </c>
      <c r="U461" s="25" t="s">
        <v>1700</v>
      </c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</row>
    <row r="462">
      <c r="A462" s="8" t="s">
        <v>1906</v>
      </c>
      <c r="B462" s="9">
        <v>45748.0</v>
      </c>
      <c r="C462" s="74" t="s">
        <v>2028</v>
      </c>
      <c r="D462" s="41" t="s">
        <v>20</v>
      </c>
      <c r="E462" s="42" t="s">
        <v>1123</v>
      </c>
      <c r="F462" s="12" t="s">
        <v>367</v>
      </c>
      <c r="G462" s="44" t="s">
        <v>1075</v>
      </c>
      <c r="H462" s="15" t="s">
        <v>999</v>
      </c>
      <c r="I462" s="15">
        <v>1100.0</v>
      </c>
      <c r="J462" s="14"/>
      <c r="K462" s="15">
        <v>1100.0</v>
      </c>
      <c r="L462" s="14"/>
      <c r="M462" s="14"/>
      <c r="N462" s="15">
        <v>410.0</v>
      </c>
      <c r="O462" s="16"/>
      <c r="P462" s="3">
        <f t="shared" si="1"/>
        <v>1510</v>
      </c>
      <c r="Q462" s="32"/>
      <c r="R462" s="18" t="s">
        <v>101</v>
      </c>
      <c r="S462" s="18" t="s">
        <v>25</v>
      </c>
      <c r="T462" s="22" t="s">
        <v>1124</v>
      </c>
      <c r="U462" s="25" t="s">
        <v>1701</v>
      </c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</row>
    <row r="463">
      <c r="A463" s="8" t="s">
        <v>1906</v>
      </c>
      <c r="B463" s="9">
        <v>45750.0</v>
      </c>
      <c r="C463" s="74" t="s">
        <v>2156</v>
      </c>
      <c r="D463" s="41" t="s">
        <v>20</v>
      </c>
      <c r="E463" s="42" t="s">
        <v>1127</v>
      </c>
      <c r="F463" s="12" t="s">
        <v>367</v>
      </c>
      <c r="G463" s="44" t="s">
        <v>1075</v>
      </c>
      <c r="H463" s="14"/>
      <c r="I463" s="15">
        <v>1100.0</v>
      </c>
      <c r="J463" s="14"/>
      <c r="K463" s="15">
        <v>1100.0</v>
      </c>
      <c r="L463" s="14"/>
      <c r="M463" s="14"/>
      <c r="N463" s="14"/>
      <c r="O463" s="16"/>
      <c r="P463" s="3">
        <f t="shared" si="1"/>
        <v>1100</v>
      </c>
      <c r="Q463" s="32"/>
      <c r="R463" s="18" t="s">
        <v>101</v>
      </c>
      <c r="S463" s="18" t="s">
        <v>25</v>
      </c>
      <c r="T463" s="22" t="s">
        <v>1128</v>
      </c>
      <c r="U463" s="93" t="s">
        <v>1703</v>
      </c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</row>
    <row r="464">
      <c r="A464" s="8" t="s">
        <v>1906</v>
      </c>
      <c r="B464" s="9">
        <v>45750.0</v>
      </c>
      <c r="C464" s="74" t="s">
        <v>2156</v>
      </c>
      <c r="D464" s="41" t="s">
        <v>20</v>
      </c>
      <c r="E464" s="42" t="s">
        <v>1129</v>
      </c>
      <c r="F464" s="12" t="s">
        <v>367</v>
      </c>
      <c r="G464" s="44" t="s">
        <v>1075</v>
      </c>
      <c r="H464" s="14"/>
      <c r="I464" s="15">
        <v>1100.0</v>
      </c>
      <c r="J464" s="14"/>
      <c r="K464" s="15">
        <v>1100.0</v>
      </c>
      <c r="L464" s="14"/>
      <c r="M464" s="14"/>
      <c r="N464" s="14"/>
      <c r="O464" s="16"/>
      <c r="P464" s="3">
        <f t="shared" si="1"/>
        <v>1100</v>
      </c>
      <c r="Q464" s="32"/>
      <c r="R464" s="18" t="s">
        <v>101</v>
      </c>
      <c r="S464" s="18" t="s">
        <v>25</v>
      </c>
      <c r="T464" s="22" t="s">
        <v>1130</v>
      </c>
      <c r="U464" s="93" t="s">
        <v>1704</v>
      </c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</row>
    <row r="465">
      <c r="A465" s="8" t="s">
        <v>1906</v>
      </c>
      <c r="B465" s="9">
        <v>45754.0</v>
      </c>
      <c r="C465" s="74" t="s">
        <v>2028</v>
      </c>
      <c r="D465" s="41" t="s">
        <v>20</v>
      </c>
      <c r="E465" s="42" t="s">
        <v>1131</v>
      </c>
      <c r="F465" s="12" t="s">
        <v>367</v>
      </c>
      <c r="G465" s="44" t="s">
        <v>1075</v>
      </c>
      <c r="H465" s="15">
        <v>4000.0</v>
      </c>
      <c r="I465" s="15">
        <v>1100.0</v>
      </c>
      <c r="J465" s="14"/>
      <c r="K465" s="15">
        <v>1100.0</v>
      </c>
      <c r="L465" s="14"/>
      <c r="M465" s="14"/>
      <c r="N465" s="14"/>
      <c r="O465" s="16"/>
      <c r="P465" s="3">
        <f t="shared" si="1"/>
        <v>1100</v>
      </c>
      <c r="Q465" s="32"/>
      <c r="R465" s="18" t="s">
        <v>454</v>
      </c>
      <c r="S465" s="18" t="s">
        <v>25</v>
      </c>
      <c r="T465" s="22" t="s">
        <v>1132</v>
      </c>
      <c r="U465" s="25" t="s">
        <v>1705</v>
      </c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</row>
    <row r="466">
      <c r="A466" s="8" t="s">
        <v>1906</v>
      </c>
      <c r="B466" s="9">
        <v>45756.0</v>
      </c>
      <c r="C466" s="74" t="s">
        <v>2156</v>
      </c>
      <c r="D466" s="49" t="s">
        <v>27</v>
      </c>
      <c r="E466" s="42" t="s">
        <v>1133</v>
      </c>
      <c r="F466" s="12" t="s">
        <v>367</v>
      </c>
      <c r="G466" s="13" t="s">
        <v>1095</v>
      </c>
      <c r="H466" s="14"/>
      <c r="I466" s="15">
        <v>600.0</v>
      </c>
      <c r="J466" s="14"/>
      <c r="K466" s="15">
        <v>600.0</v>
      </c>
      <c r="L466" s="14"/>
      <c r="M466" s="14"/>
      <c r="N466" s="14"/>
      <c r="O466" s="16"/>
      <c r="P466" s="3">
        <f t="shared" si="1"/>
        <v>600</v>
      </c>
      <c r="Q466" s="17"/>
      <c r="R466" s="18" t="s">
        <v>34</v>
      </c>
      <c r="S466" s="18" t="s">
        <v>25</v>
      </c>
      <c r="T466" s="19" t="s">
        <v>1135</v>
      </c>
      <c r="U466" s="45" t="s">
        <v>1706</v>
      </c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</row>
    <row r="467">
      <c r="A467" s="8" t="s">
        <v>1906</v>
      </c>
      <c r="B467" s="9">
        <v>45758.0</v>
      </c>
      <c r="C467" s="74" t="s">
        <v>2540</v>
      </c>
      <c r="D467" s="41" t="s">
        <v>20</v>
      </c>
      <c r="E467" s="42" t="s">
        <v>1136</v>
      </c>
      <c r="F467" s="12" t="s">
        <v>367</v>
      </c>
      <c r="G467" s="44" t="s">
        <v>1075</v>
      </c>
      <c r="H467" s="15">
        <v>1000.0</v>
      </c>
      <c r="I467" s="15">
        <v>1100.0</v>
      </c>
      <c r="J467" s="14"/>
      <c r="K467" s="15">
        <v>1100.0</v>
      </c>
      <c r="L467" s="14"/>
      <c r="M467" s="14"/>
      <c r="N467" s="14"/>
      <c r="O467" s="16"/>
      <c r="P467" s="3">
        <f t="shared" si="1"/>
        <v>1100</v>
      </c>
      <c r="Q467" s="45" t="s">
        <v>1137</v>
      </c>
      <c r="R467" s="18" t="s">
        <v>61</v>
      </c>
      <c r="S467" s="18" t="s">
        <v>25</v>
      </c>
      <c r="T467" s="22" t="s">
        <v>1138</v>
      </c>
      <c r="U467" s="25" t="s">
        <v>1707</v>
      </c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</row>
    <row r="468">
      <c r="A468" s="8" t="s">
        <v>1906</v>
      </c>
      <c r="B468" s="9">
        <v>45758.0</v>
      </c>
      <c r="C468" s="74" t="s">
        <v>2028</v>
      </c>
      <c r="D468" s="41" t="s">
        <v>20</v>
      </c>
      <c r="E468" s="42" t="s">
        <v>1139</v>
      </c>
      <c r="F468" s="12" t="s">
        <v>367</v>
      </c>
      <c r="G468" s="44" t="s">
        <v>1075</v>
      </c>
      <c r="H468" s="15">
        <f>2000+1250</f>
        <v>3250</v>
      </c>
      <c r="I468" s="15">
        <v>1100.0</v>
      </c>
      <c r="J468" s="14"/>
      <c r="K468" s="15">
        <v>1100.0</v>
      </c>
      <c r="L468" s="14"/>
      <c r="M468" s="14"/>
      <c r="N468" s="14"/>
      <c r="O468" s="16"/>
      <c r="P468" s="3">
        <f t="shared" si="1"/>
        <v>1100</v>
      </c>
      <c r="Q468" s="32"/>
      <c r="R468" s="18" t="s">
        <v>61</v>
      </c>
      <c r="S468" s="18" t="s">
        <v>25</v>
      </c>
      <c r="T468" s="22" t="s">
        <v>1140</v>
      </c>
      <c r="U468" s="25" t="s">
        <v>1708</v>
      </c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</row>
    <row r="469">
      <c r="A469" s="8" t="s">
        <v>1906</v>
      </c>
      <c r="B469" s="9">
        <v>45762.0</v>
      </c>
      <c r="C469" s="74" t="s">
        <v>2541</v>
      </c>
      <c r="D469" s="41" t="s">
        <v>20</v>
      </c>
      <c r="E469" s="42" t="s">
        <v>1141</v>
      </c>
      <c r="F469" s="12" t="s">
        <v>367</v>
      </c>
      <c r="G469" s="13" t="s">
        <v>39</v>
      </c>
      <c r="H469" s="14"/>
      <c r="I469" s="15">
        <v>1026.0</v>
      </c>
      <c r="J469" s="14"/>
      <c r="K469" s="15">
        <v>1026.0</v>
      </c>
      <c r="L469" s="14"/>
      <c r="M469" s="14"/>
      <c r="N469" s="14"/>
      <c r="O469" s="16"/>
      <c r="P469" s="3">
        <f t="shared" si="1"/>
        <v>1026</v>
      </c>
      <c r="Q469" s="17"/>
      <c r="R469" s="18" t="s">
        <v>34</v>
      </c>
      <c r="S469" s="18" t="s">
        <v>25</v>
      </c>
      <c r="T469" s="19" t="s">
        <v>1142</v>
      </c>
      <c r="U469" s="45" t="s">
        <v>1709</v>
      </c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</row>
    <row r="470">
      <c r="A470" s="8" t="s">
        <v>1906</v>
      </c>
      <c r="B470" s="30">
        <v>45764.0</v>
      </c>
      <c r="C470" s="74" t="s">
        <v>2540</v>
      </c>
      <c r="D470" s="41" t="s">
        <v>20</v>
      </c>
      <c r="E470" s="42" t="s">
        <v>1145</v>
      </c>
      <c r="F470" s="12" t="s">
        <v>367</v>
      </c>
      <c r="G470" s="13" t="s">
        <v>1075</v>
      </c>
      <c r="H470" s="15">
        <v>4000.0</v>
      </c>
      <c r="I470" s="15">
        <v>1100.0</v>
      </c>
      <c r="J470" s="14"/>
      <c r="K470" s="15">
        <v>1100.0</v>
      </c>
      <c r="L470" s="14"/>
      <c r="M470" s="14"/>
      <c r="N470" s="15">
        <v>410.0</v>
      </c>
      <c r="O470" s="16"/>
      <c r="P470" s="3">
        <f>SUM(J470:N470)-O470</f>
        <v>1510</v>
      </c>
      <c r="Q470" s="17"/>
      <c r="R470" s="18" t="s">
        <v>24</v>
      </c>
      <c r="S470" s="18" t="s">
        <v>25</v>
      </c>
      <c r="T470" s="22" t="s">
        <v>1146</v>
      </c>
      <c r="U470" s="93" t="s">
        <v>1710</v>
      </c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</row>
    <row r="471">
      <c r="A471" s="8" t="s">
        <v>1906</v>
      </c>
      <c r="B471" s="30">
        <v>45764.0</v>
      </c>
      <c r="C471" s="74" t="s">
        <v>2156</v>
      </c>
      <c r="D471" s="41" t="s">
        <v>20</v>
      </c>
      <c r="E471" s="42" t="s">
        <v>1147</v>
      </c>
      <c r="F471" s="12" t="s">
        <v>367</v>
      </c>
      <c r="G471" s="31" t="s">
        <v>680</v>
      </c>
      <c r="H471" s="14"/>
      <c r="I471" s="15">
        <v>1100.0</v>
      </c>
      <c r="J471" s="14"/>
      <c r="K471" s="15">
        <v>1100.0</v>
      </c>
      <c r="L471" s="14"/>
      <c r="M471" s="14"/>
      <c r="N471" s="14"/>
      <c r="O471" s="16"/>
      <c r="P471" s="3">
        <f t="shared" ref="P471:P487" si="3">SUM(K471:N471)-O471</f>
        <v>1100</v>
      </c>
      <c r="Q471" s="40"/>
      <c r="R471" s="18" t="s">
        <v>24</v>
      </c>
      <c r="S471" s="18" t="s">
        <v>25</v>
      </c>
      <c r="T471" s="22" t="s">
        <v>1148</v>
      </c>
      <c r="U471" s="25" t="s">
        <v>1711</v>
      </c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</row>
    <row r="472">
      <c r="A472" s="8" t="s">
        <v>1906</v>
      </c>
      <c r="B472" s="9">
        <v>45770.0</v>
      </c>
      <c r="C472" s="74" t="s">
        <v>2028</v>
      </c>
      <c r="D472" s="41" t="s">
        <v>20</v>
      </c>
      <c r="E472" s="42" t="s">
        <v>1151</v>
      </c>
      <c r="F472" s="12" t="s">
        <v>367</v>
      </c>
      <c r="G472" s="44" t="s">
        <v>1075</v>
      </c>
      <c r="H472" s="15">
        <v>4000.0</v>
      </c>
      <c r="I472" s="15">
        <v>1100.0</v>
      </c>
      <c r="J472" s="14"/>
      <c r="K472" s="15">
        <v>1100.0</v>
      </c>
      <c r="L472" s="14"/>
      <c r="M472" s="14"/>
      <c r="N472" s="14"/>
      <c r="O472" s="16"/>
      <c r="P472" s="3">
        <f t="shared" si="3"/>
        <v>1100</v>
      </c>
      <c r="Q472" s="32"/>
      <c r="R472" s="18" t="s">
        <v>647</v>
      </c>
      <c r="S472" s="18" t="s">
        <v>25</v>
      </c>
      <c r="T472" s="22" t="s">
        <v>1152</v>
      </c>
      <c r="U472" s="25" t="s">
        <v>1713</v>
      </c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</row>
    <row r="473">
      <c r="A473" s="8" t="s">
        <v>1906</v>
      </c>
      <c r="B473" s="33">
        <v>45770.0</v>
      </c>
      <c r="C473" s="74" t="s">
        <v>2156</v>
      </c>
      <c r="D473" s="41" t="s">
        <v>20</v>
      </c>
      <c r="E473" s="42" t="s">
        <v>1153</v>
      </c>
      <c r="F473" s="12" t="s">
        <v>1154</v>
      </c>
      <c r="G473" s="31" t="s">
        <v>1090</v>
      </c>
      <c r="H473" s="15">
        <v>600.0</v>
      </c>
      <c r="I473" s="14"/>
      <c r="J473" s="14"/>
      <c r="K473" s="14"/>
      <c r="L473" s="14"/>
      <c r="M473" s="15">
        <v>600.0</v>
      </c>
      <c r="N473" s="14"/>
      <c r="O473" s="16"/>
      <c r="P473" s="3">
        <f t="shared" si="3"/>
        <v>600</v>
      </c>
      <c r="Q473" s="34"/>
      <c r="R473" s="18" t="s">
        <v>503</v>
      </c>
      <c r="S473" s="18" t="s">
        <v>25</v>
      </c>
      <c r="T473" s="22" t="s">
        <v>1155</v>
      </c>
      <c r="U473" s="93" t="s">
        <v>1714</v>
      </c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</row>
    <row r="474">
      <c r="A474" s="8" t="s">
        <v>1906</v>
      </c>
      <c r="B474" s="33">
        <v>45772.0</v>
      </c>
      <c r="C474" s="74" t="s">
        <v>2156</v>
      </c>
      <c r="D474" s="49" t="s">
        <v>20</v>
      </c>
      <c r="E474" s="42" t="s">
        <v>1153</v>
      </c>
      <c r="F474" s="12" t="s">
        <v>1154</v>
      </c>
      <c r="G474" s="31" t="s">
        <v>1075</v>
      </c>
      <c r="H474" s="14"/>
      <c r="I474" s="15">
        <v>1100.0</v>
      </c>
      <c r="J474" s="14"/>
      <c r="K474" s="15">
        <v>1100.0</v>
      </c>
      <c r="L474" s="14"/>
      <c r="M474" s="14"/>
      <c r="N474" s="14"/>
      <c r="O474" s="16"/>
      <c r="P474" s="3">
        <f t="shared" si="3"/>
        <v>1100</v>
      </c>
      <c r="Q474" s="34"/>
      <c r="R474" s="18" t="s">
        <v>670</v>
      </c>
      <c r="S474" s="18" t="s">
        <v>25</v>
      </c>
      <c r="T474" s="22" t="s">
        <v>1155</v>
      </c>
      <c r="U474" s="93" t="s">
        <v>1714</v>
      </c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</row>
    <row r="475">
      <c r="A475" s="8" t="s">
        <v>1906</v>
      </c>
      <c r="B475" s="9">
        <v>45772.0</v>
      </c>
      <c r="C475" s="74" t="s">
        <v>2156</v>
      </c>
      <c r="D475" s="41" t="s">
        <v>20</v>
      </c>
      <c r="E475" s="42" t="s">
        <v>225</v>
      </c>
      <c r="F475" s="12" t="s">
        <v>367</v>
      </c>
      <c r="G475" s="13" t="s">
        <v>1090</v>
      </c>
      <c r="H475" s="14"/>
      <c r="I475" s="14"/>
      <c r="J475" s="14"/>
      <c r="K475" s="14"/>
      <c r="L475" s="14"/>
      <c r="M475" s="15">
        <v>790.0</v>
      </c>
      <c r="N475" s="14"/>
      <c r="O475" s="16"/>
      <c r="P475" s="3">
        <f t="shared" si="3"/>
        <v>790</v>
      </c>
      <c r="Q475" s="17"/>
      <c r="R475" s="18" t="s">
        <v>482</v>
      </c>
      <c r="S475" s="18" t="s">
        <v>25</v>
      </c>
      <c r="T475" s="19" t="s">
        <v>226</v>
      </c>
      <c r="U475" s="45" t="s">
        <v>1367</v>
      </c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</row>
    <row r="476">
      <c r="A476" s="8" t="s">
        <v>1906</v>
      </c>
      <c r="B476" s="9">
        <v>45775.0</v>
      </c>
      <c r="C476" s="74" t="s">
        <v>2156</v>
      </c>
      <c r="D476" s="49" t="s">
        <v>27</v>
      </c>
      <c r="E476" s="42" t="s">
        <v>1157</v>
      </c>
      <c r="F476" s="12" t="s">
        <v>367</v>
      </c>
      <c r="G476" s="31" t="s">
        <v>1075</v>
      </c>
      <c r="H476" s="15">
        <v>0.0</v>
      </c>
      <c r="I476" s="15">
        <v>1100.0</v>
      </c>
      <c r="J476" s="14"/>
      <c r="K476" s="15">
        <v>1100.0</v>
      </c>
      <c r="L476" s="14"/>
      <c r="M476" s="15">
        <v>300.0</v>
      </c>
      <c r="N476" s="14"/>
      <c r="O476" s="16"/>
      <c r="P476" s="3">
        <f t="shared" si="3"/>
        <v>1400</v>
      </c>
      <c r="Q476" s="28"/>
      <c r="R476" s="18" t="s">
        <v>125</v>
      </c>
      <c r="S476" s="18" t="s">
        <v>25</v>
      </c>
      <c r="T476" s="19" t="s">
        <v>1158</v>
      </c>
      <c r="U476" s="93" t="s">
        <v>1715</v>
      </c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</row>
    <row r="477">
      <c r="A477" s="8" t="s">
        <v>1906</v>
      </c>
      <c r="B477" s="9">
        <v>45775.0</v>
      </c>
      <c r="C477" s="74" t="s">
        <v>2028</v>
      </c>
      <c r="D477" s="41" t="s">
        <v>20</v>
      </c>
      <c r="E477" s="42" t="s">
        <v>1159</v>
      </c>
      <c r="F477" s="12" t="s">
        <v>367</v>
      </c>
      <c r="G477" s="44" t="s">
        <v>1075</v>
      </c>
      <c r="H477" s="15">
        <v>4000.0</v>
      </c>
      <c r="I477" s="15">
        <v>1100.0</v>
      </c>
      <c r="J477" s="14"/>
      <c r="K477" s="15">
        <v>1100.0</v>
      </c>
      <c r="L477" s="14"/>
      <c r="M477" s="14"/>
      <c r="N477" s="14"/>
      <c r="O477" s="16"/>
      <c r="P477" s="3">
        <f t="shared" si="3"/>
        <v>1100</v>
      </c>
      <c r="Q477" s="32"/>
      <c r="R477" s="18" t="s">
        <v>125</v>
      </c>
      <c r="S477" s="18" t="s">
        <v>25</v>
      </c>
      <c r="T477" s="22" t="s">
        <v>1160</v>
      </c>
      <c r="U477" s="25" t="s">
        <v>1716</v>
      </c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</row>
    <row r="478">
      <c r="A478" s="8" t="s">
        <v>1906</v>
      </c>
      <c r="B478" s="9">
        <v>45776.0</v>
      </c>
      <c r="C478" s="74" t="s">
        <v>2156</v>
      </c>
      <c r="D478" s="41" t="s">
        <v>1161</v>
      </c>
      <c r="E478" s="42" t="s">
        <v>1162</v>
      </c>
      <c r="F478" s="12" t="s">
        <v>1163</v>
      </c>
      <c r="G478" s="31" t="s">
        <v>680</v>
      </c>
      <c r="H478" s="15">
        <v>0.0</v>
      </c>
      <c r="I478" s="15">
        <v>780.0</v>
      </c>
      <c r="J478" s="14"/>
      <c r="K478" s="15">
        <f>I478+J478</f>
        <v>780</v>
      </c>
      <c r="L478" s="14"/>
      <c r="M478" s="14"/>
      <c r="N478" s="14"/>
      <c r="O478" s="16"/>
      <c r="P478" s="47">
        <f t="shared" si="3"/>
        <v>780</v>
      </c>
      <c r="Q478" s="32"/>
      <c r="R478" s="18" t="s">
        <v>596</v>
      </c>
      <c r="S478" s="18" t="s">
        <v>25</v>
      </c>
      <c r="T478" s="22" t="s">
        <v>1164</v>
      </c>
      <c r="U478" s="25" t="s">
        <v>1717</v>
      </c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</row>
    <row r="479">
      <c r="A479" s="8" t="s">
        <v>1906</v>
      </c>
      <c r="B479" s="9">
        <v>45777.0</v>
      </c>
      <c r="C479" s="74" t="s">
        <v>2540</v>
      </c>
      <c r="D479" s="41" t="s">
        <v>1079</v>
      </c>
      <c r="E479" s="42" t="s">
        <v>1166</v>
      </c>
      <c r="F479" s="12" t="s">
        <v>367</v>
      </c>
      <c r="G479" s="44" t="s">
        <v>1075</v>
      </c>
      <c r="H479" s="15">
        <v>500.0</v>
      </c>
      <c r="I479" s="15">
        <v>780.0</v>
      </c>
      <c r="J479" s="14"/>
      <c r="K479" s="15">
        <v>780.0</v>
      </c>
      <c r="L479" s="14"/>
      <c r="M479" s="14"/>
      <c r="N479" s="14"/>
      <c r="O479" s="16"/>
      <c r="P479" s="3">
        <f t="shared" si="3"/>
        <v>780</v>
      </c>
      <c r="Q479" s="32"/>
      <c r="R479" s="18" t="s">
        <v>52</v>
      </c>
      <c r="S479" s="18" t="s">
        <v>25</v>
      </c>
      <c r="T479" s="22" t="s">
        <v>1168</v>
      </c>
      <c r="U479" s="25" t="s">
        <v>1718</v>
      </c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</row>
    <row r="480">
      <c r="A480" s="8" t="s">
        <v>1906</v>
      </c>
      <c r="B480" s="9">
        <v>45782.0</v>
      </c>
      <c r="C480" s="74" t="s">
        <v>2156</v>
      </c>
      <c r="D480" s="41" t="s">
        <v>20</v>
      </c>
      <c r="E480" s="42" t="s">
        <v>1169</v>
      </c>
      <c r="F480" s="12" t="s">
        <v>367</v>
      </c>
      <c r="G480" s="44" t="s">
        <v>1075</v>
      </c>
      <c r="H480" s="15">
        <v>4000.0</v>
      </c>
      <c r="I480" s="15">
        <v>1100.0</v>
      </c>
      <c r="J480" s="14"/>
      <c r="K480" s="15">
        <v>1100.0</v>
      </c>
      <c r="L480" s="14"/>
      <c r="M480" s="14"/>
      <c r="N480" s="14"/>
      <c r="O480" s="23">
        <v>110.0</v>
      </c>
      <c r="P480" s="3">
        <f t="shared" si="3"/>
        <v>990</v>
      </c>
      <c r="Q480" s="32"/>
      <c r="R480" s="18" t="s">
        <v>101</v>
      </c>
      <c r="S480" s="18" t="s">
        <v>93</v>
      </c>
      <c r="T480" s="22">
        <v>6.1802338000151E13</v>
      </c>
      <c r="U480" s="25" t="s">
        <v>1719</v>
      </c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</row>
    <row r="481">
      <c r="A481" s="8" t="s">
        <v>1906</v>
      </c>
      <c r="B481" s="9">
        <v>45782.0</v>
      </c>
      <c r="C481" s="74" t="s">
        <v>2156</v>
      </c>
      <c r="D481" s="41" t="s">
        <v>121</v>
      </c>
      <c r="E481" s="42" t="s">
        <v>1091</v>
      </c>
      <c r="F481" s="12" t="s">
        <v>367</v>
      </c>
      <c r="G481" s="44" t="s">
        <v>1075</v>
      </c>
      <c r="H481" s="14"/>
      <c r="I481" s="15">
        <v>1100.0</v>
      </c>
      <c r="J481" s="14"/>
      <c r="K481" s="15">
        <v>1100.0</v>
      </c>
      <c r="L481" s="14"/>
      <c r="M481" s="14"/>
      <c r="N481" s="14"/>
      <c r="O481" s="16"/>
      <c r="P481" s="3">
        <f t="shared" si="3"/>
        <v>1100</v>
      </c>
      <c r="Q481" s="17"/>
      <c r="R481" s="18" t="s">
        <v>101</v>
      </c>
      <c r="S481" s="18" t="s">
        <v>93</v>
      </c>
      <c r="T481" s="22" t="s">
        <v>1092</v>
      </c>
      <c r="U481" s="25" t="s">
        <v>1720</v>
      </c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</row>
    <row r="482">
      <c r="A482" s="8" t="s">
        <v>1906</v>
      </c>
      <c r="B482" s="9">
        <v>45784.0</v>
      </c>
      <c r="C482" s="74" t="s">
        <v>2156</v>
      </c>
      <c r="D482" s="41" t="s">
        <v>20</v>
      </c>
      <c r="E482" s="42" t="s">
        <v>1170</v>
      </c>
      <c r="F482" s="12" t="s">
        <v>367</v>
      </c>
      <c r="G482" s="44" t="s">
        <v>1075</v>
      </c>
      <c r="H482" s="15">
        <v>1100.0</v>
      </c>
      <c r="I482" s="15">
        <v>1100.0</v>
      </c>
      <c r="J482" s="14"/>
      <c r="K482" s="15">
        <v>1100.0</v>
      </c>
      <c r="L482" s="14"/>
      <c r="M482" s="14"/>
      <c r="N482" s="14"/>
      <c r="O482" s="16"/>
      <c r="P482" s="3">
        <f t="shared" si="3"/>
        <v>1100</v>
      </c>
      <c r="Q482" s="17"/>
      <c r="R482" s="18" t="s">
        <v>454</v>
      </c>
      <c r="S482" s="18" t="s">
        <v>93</v>
      </c>
      <c r="T482" s="19" t="s">
        <v>1171</v>
      </c>
      <c r="U482" s="93" t="s">
        <v>1721</v>
      </c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</row>
    <row r="483">
      <c r="A483" s="8" t="s">
        <v>1906</v>
      </c>
      <c r="B483" s="9">
        <v>45785.0</v>
      </c>
      <c r="C483" s="74" t="s">
        <v>2156</v>
      </c>
      <c r="D483" s="41" t="s">
        <v>1172</v>
      </c>
      <c r="E483" s="42" t="s">
        <v>1173</v>
      </c>
      <c r="F483" s="12" t="s">
        <v>1174</v>
      </c>
      <c r="G483" s="44" t="s">
        <v>1075</v>
      </c>
      <c r="H483" s="15">
        <v>1701.0</v>
      </c>
      <c r="I483" s="15">
        <v>780.0</v>
      </c>
      <c r="J483" s="14"/>
      <c r="K483" s="15">
        <v>780.0</v>
      </c>
      <c r="L483" s="14"/>
      <c r="M483" s="14"/>
      <c r="N483" s="14"/>
      <c r="O483" s="16"/>
      <c r="P483" s="3">
        <f t="shared" si="3"/>
        <v>780</v>
      </c>
      <c r="Q483" s="28"/>
      <c r="R483" s="18" t="s">
        <v>406</v>
      </c>
      <c r="S483" s="18" t="s">
        <v>93</v>
      </c>
      <c r="T483" s="19" t="s">
        <v>1175</v>
      </c>
      <c r="U483" s="64" t="s">
        <v>1722</v>
      </c>
      <c r="V483" s="28"/>
      <c r="W483" s="28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</row>
    <row r="484">
      <c r="A484" s="8" t="s">
        <v>1906</v>
      </c>
      <c r="B484" s="9">
        <v>45790.0</v>
      </c>
      <c r="C484" s="74" t="s">
        <v>2156</v>
      </c>
      <c r="D484" s="41" t="s">
        <v>20</v>
      </c>
      <c r="E484" s="42" t="s">
        <v>1176</v>
      </c>
      <c r="F484" s="12" t="s">
        <v>1154</v>
      </c>
      <c r="G484" s="44" t="s">
        <v>1075</v>
      </c>
      <c r="H484" s="15">
        <v>1700.0</v>
      </c>
      <c r="I484" s="15">
        <v>780.0</v>
      </c>
      <c r="J484" s="14"/>
      <c r="K484" s="15">
        <v>780.0</v>
      </c>
      <c r="L484" s="14"/>
      <c r="M484" s="14"/>
      <c r="N484" s="14"/>
      <c r="O484" s="16"/>
      <c r="P484" s="47">
        <f t="shared" si="3"/>
        <v>780</v>
      </c>
      <c r="Q484" s="32"/>
      <c r="R484" s="18" t="s">
        <v>1013</v>
      </c>
      <c r="S484" s="18" t="s">
        <v>93</v>
      </c>
      <c r="T484" s="19" t="s">
        <v>1177</v>
      </c>
      <c r="U484" s="48" t="s">
        <v>1723</v>
      </c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</row>
    <row r="485">
      <c r="A485" s="8" t="s">
        <v>1906</v>
      </c>
      <c r="B485" s="9">
        <v>45792.0</v>
      </c>
      <c r="C485" s="74" t="s">
        <v>2540</v>
      </c>
      <c r="D485" s="41" t="s">
        <v>27</v>
      </c>
      <c r="E485" s="42" t="s">
        <v>1178</v>
      </c>
      <c r="F485" s="12" t="s">
        <v>367</v>
      </c>
      <c r="G485" s="44" t="s">
        <v>1075</v>
      </c>
      <c r="H485" s="15">
        <v>2000.0</v>
      </c>
      <c r="I485" s="15">
        <v>1100.0</v>
      </c>
      <c r="J485" s="14"/>
      <c r="K485" s="15">
        <v>1100.0</v>
      </c>
      <c r="L485" s="14"/>
      <c r="M485" s="14"/>
      <c r="N485" s="14"/>
      <c r="O485" s="16"/>
      <c r="P485" s="3">
        <f t="shared" si="3"/>
        <v>1100</v>
      </c>
      <c r="Q485" s="32"/>
      <c r="R485" s="18" t="s">
        <v>34</v>
      </c>
      <c r="S485" s="18" t="s">
        <v>93</v>
      </c>
      <c r="T485" s="22" t="s">
        <v>1179</v>
      </c>
      <c r="U485" s="25" t="s">
        <v>1724</v>
      </c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</row>
    <row r="486">
      <c r="A486" s="8" t="s">
        <v>1906</v>
      </c>
      <c r="B486" s="9">
        <v>45793.0</v>
      </c>
      <c r="C486" s="74" t="s">
        <v>2028</v>
      </c>
      <c r="D486" s="41" t="s">
        <v>20</v>
      </c>
      <c r="E486" s="42" t="s">
        <v>1226</v>
      </c>
      <c r="F486" s="12" t="s">
        <v>367</v>
      </c>
      <c r="G486" s="44" t="s">
        <v>1075</v>
      </c>
      <c r="H486" s="15">
        <v>4000.0</v>
      </c>
      <c r="I486" s="15">
        <v>1100.0</v>
      </c>
      <c r="J486" s="14"/>
      <c r="K486" s="15">
        <v>1100.0</v>
      </c>
      <c r="L486" s="14"/>
      <c r="M486" s="14"/>
      <c r="N486" s="14"/>
      <c r="O486" s="16"/>
      <c r="P486" s="3">
        <f t="shared" si="3"/>
        <v>1100</v>
      </c>
      <c r="Q486" s="32"/>
      <c r="R486" s="18" t="s">
        <v>733</v>
      </c>
      <c r="S486" s="18" t="s">
        <v>93</v>
      </c>
      <c r="T486" s="22" t="s">
        <v>1227</v>
      </c>
      <c r="U486" s="25" t="s">
        <v>1725</v>
      </c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</row>
    <row r="487">
      <c r="A487" s="8" t="s">
        <v>1906</v>
      </c>
      <c r="B487" s="9">
        <v>45793.0</v>
      </c>
      <c r="C487" s="74" t="s">
        <v>2028</v>
      </c>
      <c r="D487" s="41" t="s">
        <v>20</v>
      </c>
      <c r="E487" s="42" t="s">
        <v>1180</v>
      </c>
      <c r="F487" s="12" t="s">
        <v>367</v>
      </c>
      <c r="G487" s="44" t="s">
        <v>1075</v>
      </c>
      <c r="H487" s="15">
        <v>3600.0</v>
      </c>
      <c r="I487" s="15">
        <v>1100.0</v>
      </c>
      <c r="J487" s="14"/>
      <c r="K487" s="15">
        <v>1100.0</v>
      </c>
      <c r="L487" s="14"/>
      <c r="M487" s="14"/>
      <c r="N487" s="14"/>
      <c r="O487" s="16"/>
      <c r="P487" s="3">
        <f t="shared" si="3"/>
        <v>1100</v>
      </c>
      <c r="Q487" s="32"/>
      <c r="R487" s="18" t="s">
        <v>733</v>
      </c>
      <c r="S487" s="18" t="s">
        <v>93</v>
      </c>
      <c r="T487" s="22" t="s">
        <v>1181</v>
      </c>
      <c r="U487" s="25" t="s">
        <v>1726</v>
      </c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</row>
    <row r="488">
      <c r="A488" s="8" t="s">
        <v>1906</v>
      </c>
      <c r="B488" s="9">
        <v>45800.0</v>
      </c>
      <c r="C488" s="74" t="s">
        <v>2540</v>
      </c>
      <c r="D488" s="41" t="s">
        <v>20</v>
      </c>
      <c r="E488" s="42" t="s">
        <v>1184</v>
      </c>
      <c r="F488" s="12" t="s">
        <v>367</v>
      </c>
      <c r="G488" s="13" t="s">
        <v>23</v>
      </c>
      <c r="H488" s="15">
        <f>2000+1250</f>
        <v>3250</v>
      </c>
      <c r="I488" s="15">
        <v>1100.0</v>
      </c>
      <c r="J488" s="14"/>
      <c r="K488" s="15">
        <v>1100.0</v>
      </c>
      <c r="L488" s="14"/>
      <c r="M488" s="14"/>
      <c r="N488" s="14"/>
      <c r="O488" s="16"/>
      <c r="P488" s="3">
        <f>SUM(J488:N488)-O488</f>
        <v>1100</v>
      </c>
      <c r="Q488" s="28"/>
      <c r="R488" s="18" t="s">
        <v>647</v>
      </c>
      <c r="S488" s="18" t="s">
        <v>93</v>
      </c>
      <c r="T488" s="19" t="s">
        <v>1185</v>
      </c>
      <c r="U488" s="45" t="s">
        <v>1727</v>
      </c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</row>
    <row r="489">
      <c r="A489" s="8" t="s">
        <v>1906</v>
      </c>
      <c r="B489" s="9">
        <v>45800.0</v>
      </c>
      <c r="C489" s="74" t="s">
        <v>2028</v>
      </c>
      <c r="D489" s="41" t="s">
        <v>20</v>
      </c>
      <c r="E489" s="42" t="s">
        <v>1186</v>
      </c>
      <c r="F489" s="12" t="s">
        <v>367</v>
      </c>
      <c r="G489" s="44" t="s">
        <v>1075</v>
      </c>
      <c r="H489" s="15">
        <v>3600.0</v>
      </c>
      <c r="I489" s="15">
        <v>1100.0</v>
      </c>
      <c r="J489" s="14"/>
      <c r="K489" s="15">
        <v>1100.0</v>
      </c>
      <c r="L489" s="14"/>
      <c r="M489" s="14"/>
      <c r="N489" s="14"/>
      <c r="O489" s="16"/>
      <c r="P489" s="3">
        <f t="shared" ref="P489:P627" si="4">SUM(K489:N489)-O489</f>
        <v>1100</v>
      </c>
      <c r="Q489" s="32"/>
      <c r="R489" s="18" t="s">
        <v>647</v>
      </c>
      <c r="S489" s="18" t="s">
        <v>93</v>
      </c>
      <c r="T489" s="22" t="s">
        <v>1187</v>
      </c>
      <c r="U489" s="25" t="s">
        <v>1728</v>
      </c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</row>
    <row r="490">
      <c r="A490" s="8" t="s">
        <v>1906</v>
      </c>
      <c r="B490" s="9">
        <v>45804.0</v>
      </c>
      <c r="C490" s="74" t="s">
        <v>2028</v>
      </c>
      <c r="D490" s="41" t="s">
        <v>67</v>
      </c>
      <c r="E490" s="42" t="s">
        <v>1188</v>
      </c>
      <c r="F490" s="12" t="s">
        <v>367</v>
      </c>
      <c r="G490" s="44" t="s">
        <v>1075</v>
      </c>
      <c r="H490" s="15">
        <v>2000.0</v>
      </c>
      <c r="I490" s="15">
        <v>1100.0</v>
      </c>
      <c r="J490" s="14"/>
      <c r="K490" s="15">
        <v>1100.0</v>
      </c>
      <c r="L490" s="14"/>
      <c r="M490" s="14"/>
      <c r="N490" s="14"/>
      <c r="O490" s="16"/>
      <c r="P490" s="3">
        <f t="shared" si="4"/>
        <v>1100</v>
      </c>
      <c r="Q490" s="32"/>
      <c r="R490" s="18" t="s">
        <v>384</v>
      </c>
      <c r="S490" s="18" t="s">
        <v>93</v>
      </c>
      <c r="T490" s="22" t="s">
        <v>1189</v>
      </c>
      <c r="U490" s="25" t="s">
        <v>1729</v>
      </c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</row>
    <row r="491">
      <c r="A491" s="8" t="s">
        <v>1906</v>
      </c>
      <c r="B491" s="9">
        <v>45805.0</v>
      </c>
      <c r="C491" s="74" t="s">
        <v>2156</v>
      </c>
      <c r="D491" s="49" t="s">
        <v>27</v>
      </c>
      <c r="E491" s="42" t="s">
        <v>185</v>
      </c>
      <c r="F491" s="62" t="s">
        <v>367</v>
      </c>
      <c r="G491" s="13" t="s">
        <v>1090</v>
      </c>
      <c r="H491" s="14"/>
      <c r="I491" s="14"/>
      <c r="J491" s="14"/>
      <c r="K491" s="14"/>
      <c r="L491" s="14"/>
      <c r="M491" s="15">
        <v>400.0</v>
      </c>
      <c r="N491" s="14"/>
      <c r="O491" s="16"/>
      <c r="P491" s="3">
        <f t="shared" si="4"/>
        <v>400</v>
      </c>
      <c r="Q491" s="17"/>
      <c r="R491" s="18" t="s">
        <v>125</v>
      </c>
      <c r="S491" s="18" t="s">
        <v>93</v>
      </c>
      <c r="T491" s="19" t="s">
        <v>186</v>
      </c>
      <c r="U491" s="45" t="s">
        <v>1347</v>
      </c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</row>
    <row r="492">
      <c r="A492" s="8" t="s">
        <v>1906</v>
      </c>
      <c r="B492" s="9">
        <v>45806.0</v>
      </c>
      <c r="C492" s="74" t="s">
        <v>2028</v>
      </c>
      <c r="D492" s="41" t="s">
        <v>20</v>
      </c>
      <c r="E492" s="42" t="s">
        <v>1191</v>
      </c>
      <c r="F492" s="12" t="s">
        <v>367</v>
      </c>
      <c r="G492" s="44" t="s">
        <v>1075</v>
      </c>
      <c r="H492" s="15">
        <f>3850+2000</f>
        <v>5850</v>
      </c>
      <c r="I492" s="15">
        <v>1100.0</v>
      </c>
      <c r="J492" s="14"/>
      <c r="K492" s="15">
        <v>1100.0</v>
      </c>
      <c r="L492" s="14"/>
      <c r="M492" s="14"/>
      <c r="N492" s="15">
        <v>410.0</v>
      </c>
      <c r="O492" s="16"/>
      <c r="P492" s="3">
        <f t="shared" si="4"/>
        <v>1510</v>
      </c>
      <c r="Q492" s="32"/>
      <c r="R492" s="18" t="s">
        <v>596</v>
      </c>
      <c r="S492" s="18" t="s">
        <v>93</v>
      </c>
      <c r="T492" s="22" t="s">
        <v>1192</v>
      </c>
      <c r="U492" s="25" t="s">
        <v>1730</v>
      </c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</row>
    <row r="493">
      <c r="A493" s="8" t="s">
        <v>1906</v>
      </c>
      <c r="B493" s="9">
        <v>45807.0</v>
      </c>
      <c r="C493" s="74" t="s">
        <v>2156</v>
      </c>
      <c r="D493" s="49" t="s">
        <v>27</v>
      </c>
      <c r="E493" s="42" t="s">
        <v>1193</v>
      </c>
      <c r="F493" s="12" t="s">
        <v>27</v>
      </c>
      <c r="G493" s="13" t="s">
        <v>39</v>
      </c>
      <c r="H493" s="14"/>
      <c r="I493" s="15">
        <v>385.0</v>
      </c>
      <c r="J493" s="14"/>
      <c r="K493" s="15">
        <v>410.0</v>
      </c>
      <c r="L493" s="15">
        <v>350.0</v>
      </c>
      <c r="M493" s="14"/>
      <c r="N493" s="14"/>
      <c r="O493" s="16"/>
      <c r="P493" s="3">
        <f t="shared" si="4"/>
        <v>760</v>
      </c>
      <c r="Q493" s="17"/>
      <c r="R493" s="18" t="s">
        <v>30</v>
      </c>
      <c r="S493" s="18" t="s">
        <v>25</v>
      </c>
      <c r="T493" s="22" t="s">
        <v>1195</v>
      </c>
      <c r="U493" s="25" t="s">
        <v>1731</v>
      </c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</row>
    <row r="494">
      <c r="A494" s="8" t="s">
        <v>1906</v>
      </c>
      <c r="B494" s="9">
        <v>45807.0</v>
      </c>
      <c r="C494" s="74" t="s">
        <v>2028</v>
      </c>
      <c r="D494" s="41" t="s">
        <v>20</v>
      </c>
      <c r="E494" s="42" t="s">
        <v>1196</v>
      </c>
      <c r="F494" s="12" t="s">
        <v>367</v>
      </c>
      <c r="G494" s="44" t="s">
        <v>1075</v>
      </c>
      <c r="H494" s="15">
        <v>4000.0</v>
      </c>
      <c r="I494" s="15">
        <v>1100.0</v>
      </c>
      <c r="J494" s="14"/>
      <c r="K494" s="15">
        <v>1100.0</v>
      </c>
      <c r="L494" s="14"/>
      <c r="M494" s="14"/>
      <c r="N494" s="14"/>
      <c r="O494" s="16"/>
      <c r="P494" s="3">
        <f t="shared" si="4"/>
        <v>1100</v>
      </c>
      <c r="Q494" s="32"/>
      <c r="R494" s="18" t="s">
        <v>52</v>
      </c>
      <c r="S494" s="18" t="s">
        <v>93</v>
      </c>
      <c r="T494" s="22" t="s">
        <v>1197</v>
      </c>
      <c r="U494" s="25" t="s">
        <v>1732</v>
      </c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</row>
    <row r="495">
      <c r="A495" s="8" t="s">
        <v>1906</v>
      </c>
      <c r="B495" s="9">
        <v>45811.0</v>
      </c>
      <c r="C495" s="74" t="s">
        <v>2204</v>
      </c>
      <c r="D495" s="49" t="s">
        <v>27</v>
      </c>
      <c r="E495" s="42" t="s">
        <v>1198</v>
      </c>
      <c r="F495" s="12" t="s">
        <v>367</v>
      </c>
      <c r="G495" s="44" t="s">
        <v>1075</v>
      </c>
      <c r="H495" s="14"/>
      <c r="I495" s="15">
        <v>1100.0</v>
      </c>
      <c r="J495" s="14"/>
      <c r="K495" s="15">
        <v>1100.0</v>
      </c>
      <c r="L495" s="14"/>
      <c r="M495" s="14"/>
      <c r="N495" s="14"/>
      <c r="O495" s="16"/>
      <c r="P495" s="3">
        <f t="shared" si="4"/>
        <v>1100</v>
      </c>
      <c r="Q495" s="17"/>
      <c r="R495" s="18" t="s">
        <v>34</v>
      </c>
      <c r="S495" s="18" t="s">
        <v>101</v>
      </c>
      <c r="T495" s="45" t="s">
        <v>1199</v>
      </c>
      <c r="U495" s="45" t="s">
        <v>1733</v>
      </c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</row>
    <row r="496">
      <c r="A496" s="8" t="s">
        <v>1906</v>
      </c>
      <c r="B496" s="9">
        <v>45824.0</v>
      </c>
      <c r="C496" s="74" t="s">
        <v>2156</v>
      </c>
      <c r="D496" s="49" t="s">
        <v>20</v>
      </c>
      <c r="E496" s="42" t="s">
        <v>1200</v>
      </c>
      <c r="F496" s="12" t="s">
        <v>367</v>
      </c>
      <c r="G496" s="44" t="s">
        <v>1075</v>
      </c>
      <c r="H496" s="14"/>
      <c r="I496" s="15">
        <v>1100.0</v>
      </c>
      <c r="J496" s="14"/>
      <c r="K496" s="15">
        <v>1100.0</v>
      </c>
      <c r="L496" s="14"/>
      <c r="M496" s="15">
        <v>960.0</v>
      </c>
      <c r="N496" s="14"/>
      <c r="O496" s="16"/>
      <c r="P496" s="3">
        <f t="shared" si="4"/>
        <v>2060</v>
      </c>
      <c r="Q496" s="17"/>
      <c r="R496" s="18" t="s">
        <v>733</v>
      </c>
      <c r="S496" s="18" t="s">
        <v>101</v>
      </c>
      <c r="T496" s="45" t="s">
        <v>1201</v>
      </c>
      <c r="U496" s="45" t="s">
        <v>1734</v>
      </c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</row>
    <row r="497">
      <c r="A497" s="8" t="s">
        <v>1906</v>
      </c>
      <c r="B497" s="9">
        <v>45825.0</v>
      </c>
      <c r="C497" s="74" t="s">
        <v>2156</v>
      </c>
      <c r="D497" s="49" t="s">
        <v>27</v>
      </c>
      <c r="E497" s="42" t="s">
        <v>1202</v>
      </c>
      <c r="F497" s="12" t="s">
        <v>367</v>
      </c>
      <c r="G497" s="44" t="s">
        <v>1075</v>
      </c>
      <c r="H497" s="15">
        <v>3400.0</v>
      </c>
      <c r="I497" s="15">
        <v>1100.0</v>
      </c>
      <c r="J497" s="14"/>
      <c r="K497" s="15">
        <v>1100.0</v>
      </c>
      <c r="L497" s="14"/>
      <c r="M497" s="14"/>
      <c r="N497" s="15">
        <v>410.0</v>
      </c>
      <c r="O497" s="16"/>
      <c r="P497" s="3">
        <f t="shared" si="4"/>
        <v>1510</v>
      </c>
      <c r="Q497" s="17"/>
      <c r="R497" s="18" t="s">
        <v>24</v>
      </c>
      <c r="S497" s="18" t="s">
        <v>101</v>
      </c>
      <c r="T497" s="45" t="s">
        <v>1735</v>
      </c>
      <c r="U497" s="45" t="s">
        <v>1736</v>
      </c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</row>
    <row r="498">
      <c r="A498" s="8" t="s">
        <v>1906</v>
      </c>
      <c r="B498" s="9">
        <v>45828.0</v>
      </c>
      <c r="C498" s="74" t="s">
        <v>2156</v>
      </c>
      <c r="D498" s="41" t="s">
        <v>1172</v>
      </c>
      <c r="E498" s="42" t="s">
        <v>1203</v>
      </c>
      <c r="F498" s="12" t="s">
        <v>1174</v>
      </c>
      <c r="G498" s="44" t="s">
        <v>1075</v>
      </c>
      <c r="H498" s="15">
        <v>1701.0</v>
      </c>
      <c r="I498" s="15">
        <v>780.0</v>
      </c>
      <c r="J498" s="14"/>
      <c r="K498" s="15">
        <f>I498</f>
        <v>780</v>
      </c>
      <c r="L498" s="14"/>
      <c r="M498" s="14"/>
      <c r="N498" s="14"/>
      <c r="O498" s="16"/>
      <c r="P498" s="47">
        <f t="shared" si="4"/>
        <v>780</v>
      </c>
      <c r="Q498" s="17"/>
      <c r="R498" s="18" t="s">
        <v>125</v>
      </c>
      <c r="S498" s="18" t="s">
        <v>101</v>
      </c>
      <c r="T498" s="25" t="s">
        <v>1205</v>
      </c>
      <c r="U498" s="25" t="s">
        <v>1737</v>
      </c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</row>
    <row r="499">
      <c r="A499" s="8" t="s">
        <v>1906</v>
      </c>
      <c r="B499" s="9">
        <v>45832.0</v>
      </c>
      <c r="C499" s="74" t="s">
        <v>2156</v>
      </c>
      <c r="D499" s="41" t="s">
        <v>20</v>
      </c>
      <c r="E499" s="42" t="s">
        <v>1111</v>
      </c>
      <c r="F499" s="12" t="s">
        <v>367</v>
      </c>
      <c r="G499" s="44" t="s">
        <v>1090</v>
      </c>
      <c r="H499" s="15">
        <v>400.0</v>
      </c>
      <c r="I499" s="14"/>
      <c r="J499" s="14"/>
      <c r="K499" s="14"/>
      <c r="L499" s="14"/>
      <c r="M499" s="15">
        <v>400.0</v>
      </c>
      <c r="N499" s="14"/>
      <c r="O499" s="16"/>
      <c r="P499" s="3">
        <f t="shared" si="4"/>
        <v>400</v>
      </c>
      <c r="Q499" s="32"/>
      <c r="R499" s="18" t="s">
        <v>503</v>
      </c>
      <c r="S499" s="18" t="s">
        <v>101</v>
      </c>
      <c r="T499" s="25" t="s">
        <v>1112</v>
      </c>
      <c r="U499" s="25" t="s">
        <v>1696</v>
      </c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</row>
    <row r="500">
      <c r="A500" s="8" t="s">
        <v>1906</v>
      </c>
      <c r="B500" s="9">
        <v>45820.0</v>
      </c>
      <c r="C500" s="74" t="s">
        <v>2028</v>
      </c>
      <c r="D500" s="41" t="s">
        <v>20</v>
      </c>
      <c r="E500" s="42" t="s">
        <v>1208</v>
      </c>
      <c r="F500" s="12" t="s">
        <v>367</v>
      </c>
      <c r="G500" s="44" t="s">
        <v>1075</v>
      </c>
      <c r="H500" s="15">
        <v>2000.0</v>
      </c>
      <c r="I500" s="15">
        <v>1100.0</v>
      </c>
      <c r="J500" s="14"/>
      <c r="K500" s="15">
        <v>1100.0</v>
      </c>
      <c r="L500" s="14"/>
      <c r="M500" s="14"/>
      <c r="N500" s="14"/>
      <c r="O500" s="16"/>
      <c r="P500" s="3">
        <f t="shared" si="4"/>
        <v>1100</v>
      </c>
      <c r="Q500" s="32"/>
      <c r="R500" s="18" t="s">
        <v>213</v>
      </c>
      <c r="S500" s="18" t="s">
        <v>101</v>
      </c>
      <c r="T500" s="25" t="s">
        <v>1210</v>
      </c>
      <c r="U500" s="25" t="s">
        <v>1738</v>
      </c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</row>
    <row r="501">
      <c r="A501" s="8" t="s">
        <v>1906</v>
      </c>
      <c r="B501" s="9">
        <v>45820.0</v>
      </c>
      <c r="C501" s="74" t="s">
        <v>2028</v>
      </c>
      <c r="D501" s="41" t="s">
        <v>20</v>
      </c>
      <c r="E501" s="42" t="s">
        <v>1211</v>
      </c>
      <c r="F501" s="12" t="s">
        <v>367</v>
      </c>
      <c r="G501" s="44" t="s">
        <v>1075</v>
      </c>
      <c r="H501" s="15">
        <v>2000.0</v>
      </c>
      <c r="I501" s="15">
        <v>1100.0</v>
      </c>
      <c r="J501" s="14"/>
      <c r="K501" s="15">
        <v>1100.0</v>
      </c>
      <c r="L501" s="14"/>
      <c r="M501" s="14"/>
      <c r="N501" s="14"/>
      <c r="O501" s="16"/>
      <c r="P501" s="3">
        <f t="shared" si="4"/>
        <v>1100</v>
      </c>
      <c r="Q501" s="32"/>
      <c r="R501" s="18" t="s">
        <v>1013</v>
      </c>
      <c r="S501" s="18" t="s">
        <v>101</v>
      </c>
      <c r="T501" s="25" t="s">
        <v>1213</v>
      </c>
      <c r="U501" s="25" t="s">
        <v>1739</v>
      </c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</row>
    <row r="502">
      <c r="A502" s="8" t="s">
        <v>1906</v>
      </c>
      <c r="B502" s="30">
        <v>44617.0</v>
      </c>
      <c r="C502" s="51"/>
      <c r="D502" s="73" t="s">
        <v>20</v>
      </c>
      <c r="E502" s="69" t="s">
        <v>1044</v>
      </c>
      <c r="F502" s="27" t="s">
        <v>367</v>
      </c>
      <c r="G502" s="13" t="s">
        <v>39</v>
      </c>
      <c r="H502" s="14"/>
      <c r="I502" s="15">
        <v>412.0</v>
      </c>
      <c r="J502" s="14"/>
      <c r="K502" s="15">
        <v>412.0</v>
      </c>
      <c r="L502" s="14"/>
      <c r="M502" s="14"/>
      <c r="N502" s="14"/>
      <c r="O502" s="16"/>
      <c r="P502" s="3">
        <f t="shared" si="4"/>
        <v>412</v>
      </c>
      <c r="Q502" s="28"/>
      <c r="R502" s="18" t="s">
        <v>482</v>
      </c>
      <c r="S502" s="18" t="s">
        <v>550</v>
      </c>
      <c r="T502" s="19" t="s">
        <v>1045</v>
      </c>
      <c r="U502" s="45" t="s">
        <v>1740</v>
      </c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</row>
    <row r="503">
      <c r="A503" s="8" t="s">
        <v>1906</v>
      </c>
      <c r="B503" s="9">
        <v>45842.0</v>
      </c>
      <c r="C503" s="74" t="s">
        <v>2028</v>
      </c>
      <c r="D503" s="41" t="s">
        <v>20</v>
      </c>
      <c r="E503" s="42" t="s">
        <v>1229</v>
      </c>
      <c r="F503" s="12" t="s">
        <v>367</v>
      </c>
      <c r="G503" s="44" t="s">
        <v>1075</v>
      </c>
      <c r="H503" s="15">
        <v>4000.0</v>
      </c>
      <c r="I503" s="15">
        <v>1100.0</v>
      </c>
      <c r="J503" s="14"/>
      <c r="K503" s="15">
        <v>1100.0</v>
      </c>
      <c r="L503" s="14"/>
      <c r="M503" s="14"/>
      <c r="N503" s="14"/>
      <c r="O503" s="16"/>
      <c r="P503" s="3">
        <f t="shared" si="4"/>
        <v>1100</v>
      </c>
      <c r="Q503" s="32"/>
      <c r="R503" s="18" t="s">
        <v>454</v>
      </c>
      <c r="S503" s="18" t="s">
        <v>454</v>
      </c>
      <c r="T503" s="25" t="s">
        <v>1231</v>
      </c>
      <c r="U503" s="25" t="s">
        <v>1741</v>
      </c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</row>
    <row r="504">
      <c r="A504" s="8" t="s">
        <v>1906</v>
      </c>
      <c r="B504" s="9">
        <v>45842.0</v>
      </c>
      <c r="C504" s="74" t="s">
        <v>2028</v>
      </c>
      <c r="D504" s="41" t="s">
        <v>20</v>
      </c>
      <c r="E504" s="42" t="s">
        <v>1232</v>
      </c>
      <c r="F504" s="12" t="s">
        <v>367</v>
      </c>
      <c r="G504" s="44" t="s">
        <v>1075</v>
      </c>
      <c r="H504" s="15">
        <v>4000.0</v>
      </c>
      <c r="I504" s="15">
        <v>1100.0</v>
      </c>
      <c r="J504" s="14"/>
      <c r="K504" s="15">
        <v>1100.0</v>
      </c>
      <c r="L504" s="14"/>
      <c r="M504" s="14"/>
      <c r="N504" s="14"/>
      <c r="O504" s="16"/>
      <c r="P504" s="3">
        <f t="shared" si="4"/>
        <v>1100</v>
      </c>
      <c r="Q504" s="32"/>
      <c r="R504" s="18" t="s">
        <v>454</v>
      </c>
      <c r="S504" s="18" t="s">
        <v>454</v>
      </c>
      <c r="T504" s="25" t="s">
        <v>1233</v>
      </c>
      <c r="U504" s="25" t="s">
        <v>1742</v>
      </c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</row>
    <row r="505">
      <c r="A505" s="8" t="s">
        <v>1906</v>
      </c>
      <c r="B505" s="9">
        <v>45845.0</v>
      </c>
      <c r="C505" s="74" t="s">
        <v>2028</v>
      </c>
      <c r="D505" s="41" t="s">
        <v>20</v>
      </c>
      <c r="E505" s="42" t="s">
        <v>1234</v>
      </c>
      <c r="F505" s="12" t="s">
        <v>367</v>
      </c>
      <c r="G505" s="44" t="s">
        <v>1075</v>
      </c>
      <c r="H505" s="15">
        <v>4000.0</v>
      </c>
      <c r="I505" s="15">
        <v>1100.0</v>
      </c>
      <c r="J505" s="14"/>
      <c r="K505" s="15">
        <v>1100.0</v>
      </c>
      <c r="L505" s="14"/>
      <c r="M505" s="14"/>
      <c r="N505" s="14"/>
      <c r="O505" s="16"/>
      <c r="P505" s="3">
        <f t="shared" si="4"/>
        <v>1100</v>
      </c>
      <c r="Q505" s="32"/>
      <c r="R505" s="18" t="s">
        <v>454</v>
      </c>
      <c r="S505" s="18" t="s">
        <v>454</v>
      </c>
      <c r="T505" s="25" t="s">
        <v>1236</v>
      </c>
      <c r="U505" s="25" t="s">
        <v>1743</v>
      </c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</row>
    <row r="506">
      <c r="A506" s="8" t="s">
        <v>1906</v>
      </c>
      <c r="B506" s="9">
        <v>45846.0</v>
      </c>
      <c r="C506" s="74" t="s">
        <v>2028</v>
      </c>
      <c r="D506" s="41" t="s">
        <v>20</v>
      </c>
      <c r="E506" s="42" t="s">
        <v>1237</v>
      </c>
      <c r="F506" s="12" t="s">
        <v>367</v>
      </c>
      <c r="G506" s="44" t="s">
        <v>1075</v>
      </c>
      <c r="H506" s="15">
        <f>4000+5000</f>
        <v>9000</v>
      </c>
      <c r="I506" s="15">
        <v>1100.0</v>
      </c>
      <c r="J506" s="14"/>
      <c r="K506" s="15">
        <v>1100.0</v>
      </c>
      <c r="L506" s="14"/>
      <c r="M506" s="14"/>
      <c r="N506" s="14"/>
      <c r="O506" s="16"/>
      <c r="P506" s="3">
        <f t="shared" si="4"/>
        <v>1100</v>
      </c>
      <c r="Q506" s="32"/>
      <c r="R506" s="18" t="s">
        <v>476</v>
      </c>
      <c r="S506" s="18" t="s">
        <v>213</v>
      </c>
      <c r="T506" s="25" t="s">
        <v>1239</v>
      </c>
      <c r="U506" s="25" t="s">
        <v>1744</v>
      </c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</row>
    <row r="507">
      <c r="A507" s="8" t="s">
        <v>1906</v>
      </c>
      <c r="B507" s="9">
        <v>45848.0</v>
      </c>
      <c r="C507" s="74" t="s">
        <v>2028</v>
      </c>
      <c r="D507" s="41" t="s">
        <v>20</v>
      </c>
      <c r="E507" s="42" t="s">
        <v>1240</v>
      </c>
      <c r="F507" s="12" t="s">
        <v>367</v>
      </c>
      <c r="G507" s="44" t="s">
        <v>1075</v>
      </c>
      <c r="H507" s="15">
        <v>3400.0</v>
      </c>
      <c r="I507" s="15">
        <v>1100.0</v>
      </c>
      <c r="J507" s="14"/>
      <c r="K507" s="15">
        <v>1100.0</v>
      </c>
      <c r="L507" s="14"/>
      <c r="M507" s="14"/>
      <c r="N507" s="14"/>
      <c r="O507" s="16"/>
      <c r="P507" s="3">
        <f t="shared" si="4"/>
        <v>1100</v>
      </c>
      <c r="Q507" s="32"/>
      <c r="R507" s="18" t="s">
        <v>446</v>
      </c>
      <c r="S507" s="18" t="s">
        <v>454</v>
      </c>
      <c r="T507" s="25" t="s">
        <v>1242</v>
      </c>
      <c r="U507" s="25" t="s">
        <v>1745</v>
      </c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</row>
    <row r="508">
      <c r="A508" s="8" t="s">
        <v>1906</v>
      </c>
      <c r="B508" s="9">
        <v>45852.0</v>
      </c>
      <c r="C508" s="74" t="s">
        <v>2293</v>
      </c>
      <c r="D508" s="41" t="s">
        <v>20</v>
      </c>
      <c r="E508" s="42" t="s">
        <v>1115</v>
      </c>
      <c r="F508" s="12" t="s">
        <v>22</v>
      </c>
      <c r="G508" s="44" t="s">
        <v>1243</v>
      </c>
      <c r="H508" s="15">
        <v>9000.0</v>
      </c>
      <c r="I508" s="14"/>
      <c r="J508" s="14"/>
      <c r="K508" s="14"/>
      <c r="L508" s="14"/>
      <c r="M508" s="14"/>
      <c r="N508" s="14"/>
      <c r="O508" s="16"/>
      <c r="P508" s="3">
        <f t="shared" si="4"/>
        <v>0</v>
      </c>
      <c r="Q508" s="32"/>
      <c r="R508" s="18" t="s">
        <v>406</v>
      </c>
      <c r="S508" s="18" t="s">
        <v>570</v>
      </c>
      <c r="T508" s="25" t="s">
        <v>1116</v>
      </c>
      <c r="U508" s="25" t="s">
        <v>1697</v>
      </c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</row>
    <row r="509">
      <c r="A509" s="8" t="s">
        <v>1906</v>
      </c>
      <c r="B509" s="9">
        <v>45859.0</v>
      </c>
      <c r="C509" s="74" t="s">
        <v>2541</v>
      </c>
      <c r="D509" s="49" t="s">
        <v>20</v>
      </c>
      <c r="E509" s="42" t="s">
        <v>1248</v>
      </c>
      <c r="F509" s="12" t="s">
        <v>367</v>
      </c>
      <c r="G509" s="44" t="s">
        <v>1075</v>
      </c>
      <c r="H509" s="15">
        <v>410.0</v>
      </c>
      <c r="I509" s="15">
        <v>1100.0</v>
      </c>
      <c r="J509" s="14"/>
      <c r="K509" s="15">
        <v>1100.0</v>
      </c>
      <c r="L509" s="14"/>
      <c r="M509" s="14"/>
      <c r="N509" s="15">
        <v>410.0</v>
      </c>
      <c r="O509" s="16"/>
      <c r="P509" s="3">
        <f t="shared" si="4"/>
        <v>1510</v>
      </c>
      <c r="Q509" s="17"/>
      <c r="R509" s="18" t="s">
        <v>406</v>
      </c>
      <c r="S509" s="18" t="s">
        <v>454</v>
      </c>
      <c r="T509" s="45" t="s">
        <v>1249</v>
      </c>
      <c r="U509" s="93" t="s">
        <v>1748</v>
      </c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</row>
    <row r="510">
      <c r="A510" s="8" t="s">
        <v>1906</v>
      </c>
      <c r="B510" s="9">
        <v>45866.0</v>
      </c>
      <c r="C510" s="74" t="s">
        <v>2156</v>
      </c>
      <c r="D510" s="49" t="s">
        <v>20</v>
      </c>
      <c r="E510" s="42" t="s">
        <v>942</v>
      </c>
      <c r="F510" s="12" t="s">
        <v>367</v>
      </c>
      <c r="G510" s="44" t="s">
        <v>1075</v>
      </c>
      <c r="H510" s="14"/>
      <c r="I510" s="15">
        <v>1100.0</v>
      </c>
      <c r="J510" s="14"/>
      <c r="K510" s="15">
        <v>1100.0</v>
      </c>
      <c r="L510" s="14"/>
      <c r="M510" s="14"/>
      <c r="N510" s="14"/>
      <c r="O510" s="16"/>
      <c r="P510" s="3">
        <f t="shared" si="4"/>
        <v>1100</v>
      </c>
      <c r="Q510" s="28"/>
      <c r="R510" s="18" t="s">
        <v>125</v>
      </c>
      <c r="S510" s="18" t="s">
        <v>454</v>
      </c>
      <c r="T510" s="45" t="s">
        <v>943</v>
      </c>
      <c r="U510" s="45" t="s">
        <v>1750</v>
      </c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</row>
    <row r="511">
      <c r="A511" s="8" t="s">
        <v>1906</v>
      </c>
      <c r="B511" s="29">
        <v>45867.0</v>
      </c>
      <c r="C511" s="74" t="s">
        <v>2028</v>
      </c>
      <c r="D511" s="41" t="s">
        <v>20</v>
      </c>
      <c r="E511" s="42" t="s">
        <v>1250</v>
      </c>
      <c r="F511" s="12" t="s">
        <v>367</v>
      </c>
      <c r="G511" s="44" t="s">
        <v>1075</v>
      </c>
      <c r="H511" s="15">
        <v>3600.0</v>
      </c>
      <c r="I511" s="15">
        <v>1100.0</v>
      </c>
      <c r="J511" s="14"/>
      <c r="K511" s="15">
        <v>1100.0</v>
      </c>
      <c r="L511" s="14"/>
      <c r="M511" s="14"/>
      <c r="N511" s="14"/>
      <c r="O511" s="16"/>
      <c r="P511" s="3">
        <f t="shared" si="4"/>
        <v>1100</v>
      </c>
      <c r="Q511" s="32"/>
      <c r="R511" s="18" t="s">
        <v>596</v>
      </c>
      <c r="S511" s="18" t="s">
        <v>454</v>
      </c>
      <c r="T511" s="25" t="s">
        <v>1252</v>
      </c>
      <c r="U511" s="25" t="s">
        <v>1751</v>
      </c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</row>
    <row r="512">
      <c r="A512" s="8" t="s">
        <v>1906</v>
      </c>
      <c r="B512" s="29">
        <v>45869.0</v>
      </c>
      <c r="C512" s="74" t="s">
        <v>2028</v>
      </c>
      <c r="D512" s="41" t="s">
        <v>20</v>
      </c>
      <c r="E512" s="42" t="s">
        <v>1253</v>
      </c>
      <c r="F512" s="12" t="s">
        <v>367</v>
      </c>
      <c r="G512" s="44" t="s">
        <v>1075</v>
      </c>
      <c r="H512" s="15">
        <v>4000.0</v>
      </c>
      <c r="I512" s="15">
        <v>1100.0</v>
      </c>
      <c r="J512" s="14"/>
      <c r="K512" s="15">
        <v>1100.0</v>
      </c>
      <c r="L512" s="14"/>
      <c r="M512" s="14"/>
      <c r="N512" s="14"/>
      <c r="O512" s="16"/>
      <c r="P512" s="3">
        <f t="shared" si="4"/>
        <v>1100</v>
      </c>
      <c r="Q512" s="32"/>
      <c r="R512" s="18" t="s">
        <v>52</v>
      </c>
      <c r="S512" s="18" t="s">
        <v>454</v>
      </c>
      <c r="T512" s="25" t="s">
        <v>1255</v>
      </c>
      <c r="U512" s="25" t="s">
        <v>1752</v>
      </c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</row>
    <row r="513">
      <c r="A513" s="8" t="s">
        <v>1906</v>
      </c>
      <c r="B513" s="29">
        <v>45869.0</v>
      </c>
      <c r="C513" s="74" t="s">
        <v>2028</v>
      </c>
      <c r="D513" s="41" t="s">
        <v>20</v>
      </c>
      <c r="E513" s="42" t="s">
        <v>1256</v>
      </c>
      <c r="F513" s="62" t="s">
        <v>367</v>
      </c>
      <c r="G513" s="44" t="s">
        <v>1075</v>
      </c>
      <c r="H513" s="15">
        <v>4000.0</v>
      </c>
      <c r="I513" s="15">
        <v>1100.0</v>
      </c>
      <c r="J513" s="14"/>
      <c r="K513" s="15">
        <v>1100.0</v>
      </c>
      <c r="L513" s="14"/>
      <c r="M513" s="14"/>
      <c r="N513" s="15">
        <f>410*2+205</f>
        <v>1025</v>
      </c>
      <c r="O513" s="16"/>
      <c r="P513" s="3">
        <f t="shared" si="4"/>
        <v>2125</v>
      </c>
      <c r="Q513" s="102" t="s">
        <v>1831</v>
      </c>
      <c r="R513" s="18" t="s">
        <v>52</v>
      </c>
      <c r="S513" s="18" t="s">
        <v>454</v>
      </c>
      <c r="T513" s="25" t="s">
        <v>1258</v>
      </c>
      <c r="U513" s="25" t="s">
        <v>1753</v>
      </c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</row>
    <row r="514">
      <c r="A514" s="8" t="s">
        <v>1906</v>
      </c>
      <c r="B514" s="9">
        <v>43896.0</v>
      </c>
      <c r="C514" s="56"/>
      <c r="D514" s="49" t="s">
        <v>27</v>
      </c>
      <c r="E514" s="42" t="s">
        <v>157</v>
      </c>
      <c r="F514" s="12" t="s">
        <v>367</v>
      </c>
      <c r="G514" s="13" t="s">
        <v>29</v>
      </c>
      <c r="H514" s="14"/>
      <c r="I514" s="15">
        <v>283.0</v>
      </c>
      <c r="J514" s="14"/>
      <c r="K514" s="15">
        <v>283.0</v>
      </c>
      <c r="L514" s="15">
        <v>350.0</v>
      </c>
      <c r="M514" s="15">
        <v>600.0</v>
      </c>
      <c r="N514" s="14"/>
      <c r="O514" s="23">
        <v>156.0</v>
      </c>
      <c r="P514" s="3">
        <f t="shared" si="4"/>
        <v>1077</v>
      </c>
      <c r="Q514" s="24" t="s">
        <v>158</v>
      </c>
      <c r="R514" s="18" t="s">
        <v>34</v>
      </c>
      <c r="S514" s="18" t="s">
        <v>25</v>
      </c>
      <c r="T514" s="45" t="s">
        <v>159</v>
      </c>
      <c r="U514" s="45" t="s">
        <v>1754</v>
      </c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</row>
    <row r="515">
      <c r="A515" s="8" t="s">
        <v>1906</v>
      </c>
      <c r="B515" s="29">
        <v>45873.0</v>
      </c>
      <c r="C515" s="74" t="s">
        <v>2541</v>
      </c>
      <c r="D515" s="41" t="s">
        <v>20</v>
      </c>
      <c r="E515" s="42" t="s">
        <v>1259</v>
      </c>
      <c r="F515" s="12" t="s">
        <v>367</v>
      </c>
      <c r="G515" s="44" t="s">
        <v>1075</v>
      </c>
      <c r="H515" s="15">
        <v>4000.0</v>
      </c>
      <c r="I515" s="15">
        <v>1100.0</v>
      </c>
      <c r="J515" s="14"/>
      <c r="K515" s="15">
        <v>1100.0</v>
      </c>
      <c r="L515" s="14"/>
      <c r="M515" s="14"/>
      <c r="N515" s="15">
        <v>410.0</v>
      </c>
      <c r="O515" s="16"/>
      <c r="P515" s="3">
        <f t="shared" si="4"/>
        <v>1510</v>
      </c>
      <c r="Q515" s="32"/>
      <c r="R515" s="18" t="s">
        <v>93</v>
      </c>
      <c r="S515" s="18" t="s">
        <v>476</v>
      </c>
      <c r="T515" s="25" t="s">
        <v>1260</v>
      </c>
      <c r="U515" s="25" t="s">
        <v>1755</v>
      </c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</row>
    <row r="516">
      <c r="A516" s="8" t="s">
        <v>1906</v>
      </c>
      <c r="B516" s="9">
        <v>45875.0</v>
      </c>
      <c r="C516" s="74" t="s">
        <v>2542</v>
      </c>
      <c r="D516" s="41" t="s">
        <v>20</v>
      </c>
      <c r="E516" s="42" t="s">
        <v>1262</v>
      </c>
      <c r="F516" s="12" t="s">
        <v>367</v>
      </c>
      <c r="G516" s="44" t="s">
        <v>1075</v>
      </c>
      <c r="H516" s="14"/>
      <c r="I516" s="15">
        <v>1100.0</v>
      </c>
      <c r="J516" s="14"/>
      <c r="K516" s="15">
        <v>1100.0</v>
      </c>
      <c r="L516" s="14"/>
      <c r="M516" s="14"/>
      <c r="N516" s="14"/>
      <c r="O516" s="16"/>
      <c r="P516" s="3">
        <f t="shared" si="4"/>
        <v>1100</v>
      </c>
      <c r="Q516" s="28"/>
      <c r="R516" s="18" t="s">
        <v>101</v>
      </c>
      <c r="S516" s="18" t="s">
        <v>476</v>
      </c>
      <c r="T516" s="45" t="s">
        <v>1263</v>
      </c>
      <c r="U516" s="45" t="s">
        <v>1832</v>
      </c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</row>
    <row r="517">
      <c r="A517" s="8" t="s">
        <v>1906</v>
      </c>
      <c r="B517" s="9">
        <v>45877.0</v>
      </c>
      <c r="C517" s="74" t="s">
        <v>2293</v>
      </c>
      <c r="D517" s="41" t="s">
        <v>1172</v>
      </c>
      <c r="E517" s="42" t="s">
        <v>1264</v>
      </c>
      <c r="F517" s="12" t="s">
        <v>1174</v>
      </c>
      <c r="G517" s="44" t="s">
        <v>1075</v>
      </c>
      <c r="H517" s="14"/>
      <c r="I517" s="15">
        <v>780.0</v>
      </c>
      <c r="J517" s="14"/>
      <c r="K517" s="15">
        <v>780.0</v>
      </c>
      <c r="L517" s="14"/>
      <c r="M517" s="14"/>
      <c r="N517" s="14"/>
      <c r="O517" s="16"/>
      <c r="P517" s="47">
        <f t="shared" si="4"/>
        <v>780</v>
      </c>
      <c r="Q517" s="28"/>
      <c r="R517" s="18" t="s">
        <v>61</v>
      </c>
      <c r="S517" s="18" t="s">
        <v>476</v>
      </c>
      <c r="T517" s="45" t="s">
        <v>1265</v>
      </c>
      <c r="U517" s="45" t="s">
        <v>1756</v>
      </c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</row>
    <row r="518">
      <c r="A518" s="8" t="s">
        <v>1906</v>
      </c>
      <c r="B518" s="9">
        <v>45877.0</v>
      </c>
      <c r="C518" s="74" t="s">
        <v>2293</v>
      </c>
      <c r="D518" s="41" t="s">
        <v>20</v>
      </c>
      <c r="E518" s="42" t="s">
        <v>92</v>
      </c>
      <c r="F518" s="62" t="s">
        <v>367</v>
      </c>
      <c r="G518" s="13" t="s">
        <v>1266</v>
      </c>
      <c r="H518" s="15">
        <v>2500.0</v>
      </c>
      <c r="I518" s="14"/>
      <c r="J518" s="14"/>
      <c r="K518" s="14"/>
      <c r="L518" s="14"/>
      <c r="M518" s="15">
        <v>1200.0</v>
      </c>
      <c r="N518" s="14"/>
      <c r="O518" s="23">
        <f>200+1000</f>
        <v>1200</v>
      </c>
      <c r="P518" s="3">
        <f t="shared" si="4"/>
        <v>0</v>
      </c>
      <c r="Q518" s="25" t="s">
        <v>1267</v>
      </c>
      <c r="R518" s="18" t="s">
        <v>476</v>
      </c>
      <c r="S518" s="18" t="s">
        <v>476</v>
      </c>
      <c r="T518" s="45" t="s">
        <v>94</v>
      </c>
      <c r="U518" s="45" t="s">
        <v>1757</v>
      </c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</row>
    <row r="519">
      <c r="A519" s="8" t="s">
        <v>1906</v>
      </c>
      <c r="B519" s="9">
        <v>45880.0</v>
      </c>
      <c r="C519" s="74" t="s">
        <v>2293</v>
      </c>
      <c r="D519" s="49" t="s">
        <v>20</v>
      </c>
      <c r="E519" s="42" t="s">
        <v>901</v>
      </c>
      <c r="F519" s="12" t="s">
        <v>367</v>
      </c>
      <c r="G519" s="13" t="s">
        <v>1268</v>
      </c>
      <c r="H519" s="15">
        <v>1800.0</v>
      </c>
      <c r="I519" s="14"/>
      <c r="J519" s="14"/>
      <c r="K519" s="14"/>
      <c r="L519" s="14"/>
      <c r="M519" s="15">
        <v>3200.0</v>
      </c>
      <c r="N519" s="14"/>
      <c r="O519" s="16"/>
      <c r="P519" s="3">
        <f t="shared" si="4"/>
        <v>3200</v>
      </c>
      <c r="Q519" s="28"/>
      <c r="R519" s="18" t="s">
        <v>446</v>
      </c>
      <c r="S519" s="18" t="s">
        <v>476</v>
      </c>
      <c r="T519" s="45" t="s">
        <v>902</v>
      </c>
      <c r="U519" s="45" t="s">
        <v>1614</v>
      </c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</row>
    <row r="520">
      <c r="A520" s="8" t="s">
        <v>1906</v>
      </c>
      <c r="B520" s="9">
        <v>45882.0</v>
      </c>
      <c r="C520" s="74" t="s">
        <v>2293</v>
      </c>
      <c r="D520" s="49" t="s">
        <v>20</v>
      </c>
      <c r="E520" s="42" t="s">
        <v>129</v>
      </c>
      <c r="F520" s="12" t="s">
        <v>367</v>
      </c>
      <c r="G520" s="13" t="s">
        <v>1272</v>
      </c>
      <c r="H520" s="15">
        <v>14200.0</v>
      </c>
      <c r="I520" s="14"/>
      <c r="J520" s="14"/>
      <c r="K520" s="14"/>
      <c r="L520" s="15">
        <v>1600.0</v>
      </c>
      <c r="M520" s="14"/>
      <c r="N520" s="14"/>
      <c r="O520" s="16"/>
      <c r="P520" s="3">
        <f t="shared" si="4"/>
        <v>1600</v>
      </c>
      <c r="Q520" s="17"/>
      <c r="R520" s="18" t="s">
        <v>454</v>
      </c>
      <c r="S520" s="18" t="s">
        <v>446</v>
      </c>
      <c r="T520" s="45" t="s">
        <v>130</v>
      </c>
      <c r="U520" s="45" t="s">
        <v>1323</v>
      </c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</row>
    <row r="521">
      <c r="A521" s="8" t="s">
        <v>1906</v>
      </c>
      <c r="B521" s="9">
        <v>43600.0</v>
      </c>
      <c r="C521" s="56"/>
      <c r="D521" s="49" t="s">
        <v>20</v>
      </c>
      <c r="E521" s="42" t="s">
        <v>92</v>
      </c>
      <c r="F521" s="12" t="s">
        <v>367</v>
      </c>
      <c r="G521" s="13" t="s">
        <v>23</v>
      </c>
      <c r="H521" s="14"/>
      <c r="I521" s="15">
        <v>1269.0</v>
      </c>
      <c r="J521" s="14"/>
      <c r="K521" s="15">
        <v>1269.0</v>
      </c>
      <c r="L521" s="14"/>
      <c r="M521" s="14"/>
      <c r="N521" s="15">
        <v>170.0</v>
      </c>
      <c r="O521" s="16"/>
      <c r="P521" s="3">
        <f t="shared" si="4"/>
        <v>1439</v>
      </c>
      <c r="Q521" s="17"/>
      <c r="R521" s="18">
        <v>15.0</v>
      </c>
      <c r="S521" s="18" t="s">
        <v>93</v>
      </c>
      <c r="T521" s="45" t="s">
        <v>94</v>
      </c>
      <c r="U521" s="45" t="s">
        <v>1757</v>
      </c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</row>
    <row r="522">
      <c r="A522" s="8" t="s">
        <v>1906</v>
      </c>
      <c r="B522" s="9">
        <v>44508.0</v>
      </c>
      <c r="C522" s="74" t="s">
        <v>1930</v>
      </c>
      <c r="D522" s="49" t="s">
        <v>20</v>
      </c>
      <c r="E522" s="42" t="s">
        <v>523</v>
      </c>
      <c r="F522" s="12" t="s">
        <v>367</v>
      </c>
      <c r="G522" s="13" t="s">
        <v>457</v>
      </c>
      <c r="H522" s="14"/>
      <c r="I522" s="15">
        <v>273.0</v>
      </c>
      <c r="J522" s="14"/>
      <c r="K522" s="15">
        <v>273.0</v>
      </c>
      <c r="L522" s="14"/>
      <c r="M522" s="14"/>
      <c r="N522" s="14"/>
      <c r="O522" s="16"/>
      <c r="P522" s="3">
        <f t="shared" si="4"/>
        <v>273</v>
      </c>
      <c r="Q522" s="17"/>
      <c r="R522" s="18" t="s">
        <v>30</v>
      </c>
      <c r="S522" s="18" t="s">
        <v>61</v>
      </c>
      <c r="T522" s="25" t="s">
        <v>94</v>
      </c>
      <c r="U522" s="25" t="s">
        <v>1759</v>
      </c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</row>
    <row r="523">
      <c r="A523" s="8" t="s">
        <v>1906</v>
      </c>
      <c r="B523" s="9">
        <v>45888.0</v>
      </c>
      <c r="C523" s="74" t="s">
        <v>2293</v>
      </c>
      <c r="D523" s="49" t="s">
        <v>20</v>
      </c>
      <c r="E523" s="42" t="s">
        <v>129</v>
      </c>
      <c r="F523" s="12" t="s">
        <v>367</v>
      </c>
      <c r="G523" s="13" t="s">
        <v>1274</v>
      </c>
      <c r="H523" s="14"/>
      <c r="I523" s="15">
        <v>760.0</v>
      </c>
      <c r="J523" s="14"/>
      <c r="K523" s="15">
        <v>760.0</v>
      </c>
      <c r="L523" s="14"/>
      <c r="M523" s="14"/>
      <c r="N523" s="14"/>
      <c r="O523" s="16"/>
      <c r="P523" s="3">
        <f t="shared" si="4"/>
        <v>760</v>
      </c>
      <c r="Q523" s="25" t="s">
        <v>1833</v>
      </c>
      <c r="R523" s="18" t="s">
        <v>454</v>
      </c>
      <c r="S523" s="18" t="s">
        <v>446</v>
      </c>
      <c r="T523" s="45" t="s">
        <v>130</v>
      </c>
      <c r="U523" s="45" t="s">
        <v>1323</v>
      </c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</row>
    <row r="524">
      <c r="A524" s="8" t="s">
        <v>1906</v>
      </c>
      <c r="B524" s="9">
        <v>45889.0</v>
      </c>
      <c r="C524" s="74" t="s">
        <v>2540</v>
      </c>
      <c r="D524" s="41" t="s">
        <v>20</v>
      </c>
      <c r="E524" s="42" t="s">
        <v>1276</v>
      </c>
      <c r="F524" s="12" t="s">
        <v>367</v>
      </c>
      <c r="G524" s="44" t="s">
        <v>1075</v>
      </c>
      <c r="H524" s="15">
        <v>2000.0</v>
      </c>
      <c r="I524" s="15">
        <v>1100.0</v>
      </c>
      <c r="J524" s="14"/>
      <c r="K524" s="15">
        <v>1100.0</v>
      </c>
      <c r="L524" s="14"/>
      <c r="M524" s="14"/>
      <c r="N524" s="14"/>
      <c r="O524" s="16"/>
      <c r="P524" s="3">
        <f t="shared" si="4"/>
        <v>1100</v>
      </c>
      <c r="Q524" s="32"/>
      <c r="R524" s="18" t="s">
        <v>30</v>
      </c>
      <c r="S524" s="18" t="s">
        <v>476</v>
      </c>
      <c r="T524" s="25" t="s">
        <v>1277</v>
      </c>
      <c r="U524" s="25" t="s">
        <v>1761</v>
      </c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</row>
    <row r="525">
      <c r="A525" s="8" t="s">
        <v>1906</v>
      </c>
      <c r="B525" s="9">
        <v>45891.0</v>
      </c>
      <c r="C525" s="74" t="s">
        <v>2293</v>
      </c>
      <c r="D525" s="49" t="s">
        <v>20</v>
      </c>
      <c r="E525" s="42" t="s">
        <v>788</v>
      </c>
      <c r="F525" s="12" t="s">
        <v>367</v>
      </c>
      <c r="G525" s="44" t="s">
        <v>1075</v>
      </c>
      <c r="H525" s="14"/>
      <c r="I525" s="15">
        <v>1100.0</v>
      </c>
      <c r="J525" s="14"/>
      <c r="K525" s="15">
        <v>1100.0</v>
      </c>
      <c r="L525" s="14"/>
      <c r="M525" s="14"/>
      <c r="N525" s="14"/>
      <c r="O525" s="16"/>
      <c r="P525" s="3">
        <f t="shared" si="4"/>
        <v>1100</v>
      </c>
      <c r="Q525" s="17"/>
      <c r="R525" s="18" t="s">
        <v>384</v>
      </c>
      <c r="S525" s="18" t="s">
        <v>476</v>
      </c>
      <c r="T525" s="45" t="s">
        <v>789</v>
      </c>
      <c r="U525" s="93" t="s">
        <v>1762</v>
      </c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</row>
    <row r="526">
      <c r="A526" s="8" t="s">
        <v>1906</v>
      </c>
      <c r="B526" s="9">
        <v>45895.0</v>
      </c>
      <c r="C526" s="74" t="s">
        <v>2156</v>
      </c>
      <c r="D526" s="49" t="s">
        <v>27</v>
      </c>
      <c r="E526" s="42" t="s">
        <v>959</v>
      </c>
      <c r="F526" s="12" t="s">
        <v>367</v>
      </c>
      <c r="G526" s="44" t="s">
        <v>1075</v>
      </c>
      <c r="H526" s="14"/>
      <c r="I526" s="15">
        <v>1100.0</v>
      </c>
      <c r="J526" s="14"/>
      <c r="K526" s="15">
        <v>1100.0</v>
      </c>
      <c r="L526" s="14"/>
      <c r="M526" s="14"/>
      <c r="N526" s="14"/>
      <c r="O526" s="16"/>
      <c r="P526" s="3">
        <f t="shared" si="4"/>
        <v>1100</v>
      </c>
      <c r="Q526" s="17"/>
      <c r="R526" s="18" t="s">
        <v>196</v>
      </c>
      <c r="S526" s="18" t="s">
        <v>476</v>
      </c>
      <c r="T526" s="45" t="s">
        <v>960</v>
      </c>
      <c r="U526" s="45" t="s">
        <v>1763</v>
      </c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</row>
    <row r="527">
      <c r="A527" s="8" t="s">
        <v>1906</v>
      </c>
      <c r="B527" s="9">
        <v>45895.0</v>
      </c>
      <c r="C527" s="74" t="s">
        <v>2156</v>
      </c>
      <c r="D527" s="49" t="s">
        <v>27</v>
      </c>
      <c r="E527" s="42" t="s">
        <v>546</v>
      </c>
      <c r="F527" s="12" t="s">
        <v>27</v>
      </c>
      <c r="G527" s="44" t="s">
        <v>1075</v>
      </c>
      <c r="H527" s="14"/>
      <c r="I527" s="15">
        <v>1240.0</v>
      </c>
      <c r="J527" s="14"/>
      <c r="K527" s="15">
        <v>1240.0</v>
      </c>
      <c r="L527" s="14"/>
      <c r="M527" s="14"/>
      <c r="N527" s="14"/>
      <c r="O527" s="16"/>
      <c r="P527" s="3">
        <f t="shared" si="4"/>
        <v>1240</v>
      </c>
      <c r="Q527" s="17"/>
      <c r="R527" s="18" t="s">
        <v>670</v>
      </c>
      <c r="S527" s="18" t="s">
        <v>476</v>
      </c>
      <c r="T527" s="25" t="s">
        <v>548</v>
      </c>
      <c r="U527" s="93" t="s">
        <v>1637</v>
      </c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</row>
    <row r="528">
      <c r="A528" s="8" t="s">
        <v>1906</v>
      </c>
      <c r="B528" s="9">
        <v>45904.0</v>
      </c>
      <c r="C528" s="74" t="s">
        <v>2543</v>
      </c>
      <c r="D528" s="41" t="s">
        <v>20</v>
      </c>
      <c r="E528" s="42" t="s">
        <v>1768</v>
      </c>
      <c r="F528" s="12" t="s">
        <v>367</v>
      </c>
      <c r="G528" s="44" t="s">
        <v>1075</v>
      </c>
      <c r="H528" s="15">
        <v>4000.0</v>
      </c>
      <c r="I528" s="15">
        <v>1100.0</v>
      </c>
      <c r="J528" s="14"/>
      <c r="K528" s="15">
        <v>1100.0</v>
      </c>
      <c r="L528" s="14"/>
      <c r="M528" s="14"/>
      <c r="N528" s="15">
        <v>410.0</v>
      </c>
      <c r="O528" s="16"/>
      <c r="P528" s="3">
        <f t="shared" si="4"/>
        <v>1510</v>
      </c>
      <c r="Q528" s="32"/>
      <c r="R528" s="18" t="s">
        <v>25</v>
      </c>
      <c r="S528" s="18" t="s">
        <v>379</v>
      </c>
      <c r="T528" s="25" t="s">
        <v>1770</v>
      </c>
      <c r="U528" s="25" t="s">
        <v>1771</v>
      </c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</row>
    <row r="529">
      <c r="A529" s="8" t="s">
        <v>1906</v>
      </c>
      <c r="B529" s="9">
        <v>45905.0</v>
      </c>
      <c r="C529" s="74" t="s">
        <v>2543</v>
      </c>
      <c r="D529" s="41" t="s">
        <v>20</v>
      </c>
      <c r="E529" s="42" t="s">
        <v>1772</v>
      </c>
      <c r="F529" s="12" t="s">
        <v>367</v>
      </c>
      <c r="G529" s="44" t="s">
        <v>1075</v>
      </c>
      <c r="H529" s="15">
        <v>4000.0</v>
      </c>
      <c r="I529" s="15">
        <v>1100.0</v>
      </c>
      <c r="J529" s="14"/>
      <c r="K529" s="15">
        <v>1100.0</v>
      </c>
      <c r="L529" s="14"/>
      <c r="M529" s="14"/>
      <c r="N529" s="14"/>
      <c r="O529" s="16"/>
      <c r="P529" s="3">
        <f t="shared" si="4"/>
        <v>1100</v>
      </c>
      <c r="Q529" s="32"/>
      <c r="R529" s="18" t="s">
        <v>93</v>
      </c>
      <c r="S529" s="18" t="s">
        <v>379</v>
      </c>
      <c r="T529" s="25" t="s">
        <v>1773</v>
      </c>
      <c r="U529" s="25" t="s">
        <v>1774</v>
      </c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</row>
    <row r="530">
      <c r="A530" s="8" t="s">
        <v>1906</v>
      </c>
      <c r="B530" s="9">
        <v>45909.0</v>
      </c>
      <c r="C530" s="74" t="s">
        <v>2543</v>
      </c>
      <c r="D530" s="41" t="s">
        <v>27</v>
      </c>
      <c r="E530" s="42" t="s">
        <v>1775</v>
      </c>
      <c r="F530" s="12" t="s">
        <v>367</v>
      </c>
      <c r="G530" s="44" t="s">
        <v>1075</v>
      </c>
      <c r="H530" s="15">
        <v>3600.0</v>
      </c>
      <c r="I530" s="15">
        <v>1100.0</v>
      </c>
      <c r="J530" s="14"/>
      <c r="K530" s="15">
        <v>1100.0</v>
      </c>
      <c r="L530" s="14"/>
      <c r="M530" s="14"/>
      <c r="N530" s="14"/>
      <c r="O530" s="16"/>
      <c r="P530" s="3">
        <f t="shared" si="4"/>
        <v>1100</v>
      </c>
      <c r="Q530" s="32"/>
      <c r="R530" s="18" t="s">
        <v>379</v>
      </c>
      <c r="S530" s="18" t="s">
        <v>379</v>
      </c>
      <c r="T530" s="25" t="s">
        <v>1776</v>
      </c>
      <c r="U530" s="25" t="s">
        <v>1777</v>
      </c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</row>
    <row r="531">
      <c r="A531" s="8" t="s">
        <v>1906</v>
      </c>
      <c r="B531" s="9">
        <v>45918.0</v>
      </c>
      <c r="C531" s="74" t="s">
        <v>2543</v>
      </c>
      <c r="D531" s="41" t="s">
        <v>20</v>
      </c>
      <c r="E531" s="42" t="s">
        <v>1778</v>
      </c>
      <c r="F531" s="12" t="s">
        <v>367</v>
      </c>
      <c r="G531" s="44" t="s">
        <v>1075</v>
      </c>
      <c r="H531" s="15">
        <v>3000.0</v>
      </c>
      <c r="I531" s="15">
        <v>1100.0</v>
      </c>
      <c r="J531" s="14"/>
      <c r="K531" s="15">
        <v>1100.0</v>
      </c>
      <c r="L531" s="14"/>
      <c r="M531" s="14"/>
      <c r="N531" s="14"/>
      <c r="O531" s="16"/>
      <c r="P531" s="3">
        <f t="shared" si="4"/>
        <v>1100</v>
      </c>
      <c r="Q531" s="32"/>
      <c r="R531" s="18" t="s">
        <v>458</v>
      </c>
      <c r="S531" s="18" t="s">
        <v>379</v>
      </c>
      <c r="T531" s="25" t="s">
        <v>1779</v>
      </c>
      <c r="U531" s="25" t="s">
        <v>1780</v>
      </c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</row>
    <row r="532">
      <c r="A532" s="8" t="s">
        <v>1906</v>
      </c>
      <c r="B532" s="9">
        <v>45922.0</v>
      </c>
      <c r="C532" s="74" t="s">
        <v>2543</v>
      </c>
      <c r="D532" s="41" t="s">
        <v>20</v>
      </c>
      <c r="E532" s="42" t="s">
        <v>1781</v>
      </c>
      <c r="F532" s="12" t="s">
        <v>367</v>
      </c>
      <c r="G532" s="44" t="s">
        <v>1075</v>
      </c>
      <c r="H532" s="15">
        <v>5850.0</v>
      </c>
      <c r="I532" s="15">
        <v>1100.0</v>
      </c>
      <c r="J532" s="14"/>
      <c r="K532" s="15">
        <v>1100.0</v>
      </c>
      <c r="L532" s="14"/>
      <c r="M532" s="14"/>
      <c r="N532" s="14"/>
      <c r="O532" s="16"/>
      <c r="P532" s="3">
        <f t="shared" si="4"/>
        <v>1100</v>
      </c>
      <c r="Q532" s="32"/>
      <c r="R532" s="18" t="s">
        <v>196</v>
      </c>
      <c r="S532" s="18" t="s">
        <v>379</v>
      </c>
      <c r="T532" s="25" t="s">
        <v>1782</v>
      </c>
      <c r="U532" s="25" t="s">
        <v>1783</v>
      </c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</row>
    <row r="533">
      <c r="A533" s="8" t="s">
        <v>1906</v>
      </c>
      <c r="B533" s="9">
        <v>45925.0</v>
      </c>
      <c r="C533" s="74" t="s">
        <v>2543</v>
      </c>
      <c r="D533" s="41" t="s">
        <v>20</v>
      </c>
      <c r="E533" s="42" t="s">
        <v>1784</v>
      </c>
      <c r="F533" s="12" t="s">
        <v>367</v>
      </c>
      <c r="G533" s="44" t="s">
        <v>1075</v>
      </c>
      <c r="H533" s="15">
        <v>3500.0</v>
      </c>
      <c r="I533" s="15">
        <v>1100.0</v>
      </c>
      <c r="J533" s="14"/>
      <c r="K533" s="15">
        <v>1100.0</v>
      </c>
      <c r="L533" s="14"/>
      <c r="M533" s="14"/>
      <c r="N533" s="14"/>
      <c r="O533" s="16"/>
      <c r="P533" s="3">
        <f t="shared" si="4"/>
        <v>1100</v>
      </c>
      <c r="Q533" s="32"/>
      <c r="R533" s="18" t="s">
        <v>482</v>
      </c>
      <c r="S533" s="18" t="s">
        <v>379</v>
      </c>
      <c r="T533" s="25" t="s">
        <v>1786</v>
      </c>
      <c r="U533" s="25" t="s">
        <v>1787</v>
      </c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</row>
    <row r="534">
      <c r="A534" s="8" t="s">
        <v>1906</v>
      </c>
      <c r="B534" s="9">
        <v>45926.0</v>
      </c>
      <c r="C534" s="74" t="s">
        <v>2543</v>
      </c>
      <c r="D534" s="41" t="s">
        <v>20</v>
      </c>
      <c r="E534" s="42" t="s">
        <v>1788</v>
      </c>
      <c r="F534" s="12" t="s">
        <v>367</v>
      </c>
      <c r="G534" s="44" t="s">
        <v>1075</v>
      </c>
      <c r="H534" s="15">
        <v>4000.0</v>
      </c>
      <c r="I534" s="15">
        <v>1100.0</v>
      </c>
      <c r="J534" s="14"/>
      <c r="K534" s="15">
        <v>1100.0</v>
      </c>
      <c r="L534" s="14"/>
      <c r="M534" s="14"/>
      <c r="N534" s="14"/>
      <c r="O534" s="16"/>
      <c r="P534" s="3">
        <f t="shared" si="4"/>
        <v>1100</v>
      </c>
      <c r="Q534" s="32"/>
      <c r="R534" s="18" t="s">
        <v>670</v>
      </c>
      <c r="S534" s="18" t="s">
        <v>379</v>
      </c>
      <c r="T534" s="25" t="s">
        <v>1789</v>
      </c>
      <c r="U534" s="25" t="s">
        <v>1790</v>
      </c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</row>
    <row r="535">
      <c r="A535" s="8" t="s">
        <v>1906</v>
      </c>
      <c r="B535" s="9">
        <v>45930.0</v>
      </c>
      <c r="C535" s="74" t="s">
        <v>2543</v>
      </c>
      <c r="D535" s="41" t="s">
        <v>20</v>
      </c>
      <c r="E535" s="42" t="s">
        <v>1791</v>
      </c>
      <c r="F535" s="12" t="s">
        <v>367</v>
      </c>
      <c r="G535" s="44" t="s">
        <v>1075</v>
      </c>
      <c r="H535" s="15">
        <v>5850.0</v>
      </c>
      <c r="I535" s="15">
        <v>1100.0</v>
      </c>
      <c r="J535" s="14"/>
      <c r="K535" s="15">
        <v>1100.0</v>
      </c>
      <c r="L535" s="14"/>
      <c r="M535" s="14"/>
      <c r="N535" s="15">
        <f>410*3+205*3</f>
        <v>1845</v>
      </c>
      <c r="O535" s="16"/>
      <c r="P535" s="3">
        <f t="shared" si="4"/>
        <v>2945</v>
      </c>
      <c r="Q535" s="32"/>
      <c r="R535" s="18" t="s">
        <v>52</v>
      </c>
      <c r="S535" s="18" t="s">
        <v>379</v>
      </c>
      <c r="T535" s="25" t="s">
        <v>1793</v>
      </c>
      <c r="U535" s="25" t="s">
        <v>1794</v>
      </c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</row>
    <row r="536">
      <c r="A536" s="8" t="s">
        <v>1906</v>
      </c>
      <c r="B536" s="9">
        <v>45930.0</v>
      </c>
      <c r="C536" s="74" t="s">
        <v>2543</v>
      </c>
      <c r="D536" s="41" t="s">
        <v>20</v>
      </c>
      <c r="E536" s="42" t="s">
        <v>1791</v>
      </c>
      <c r="F536" s="62" t="s">
        <v>22</v>
      </c>
      <c r="G536" s="13" t="s">
        <v>1266</v>
      </c>
      <c r="H536" s="15">
        <v>2700.0</v>
      </c>
      <c r="I536" s="14"/>
      <c r="J536" s="14"/>
      <c r="K536" s="14"/>
      <c r="L536" s="14"/>
      <c r="M536" s="15">
        <v>900.0</v>
      </c>
      <c r="N536" s="14"/>
      <c r="O536" s="23">
        <v>900.0</v>
      </c>
      <c r="P536" s="3">
        <f t="shared" si="4"/>
        <v>0</v>
      </c>
      <c r="Q536" s="45" t="s">
        <v>1795</v>
      </c>
      <c r="R536" s="18" t="s">
        <v>52</v>
      </c>
      <c r="S536" s="18" t="s">
        <v>379</v>
      </c>
      <c r="T536" s="25" t="s">
        <v>1793</v>
      </c>
      <c r="U536" s="25" t="s">
        <v>1794</v>
      </c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</row>
    <row r="537">
      <c r="A537" s="8" t="s">
        <v>1906</v>
      </c>
      <c r="B537" s="9">
        <v>45910.0</v>
      </c>
      <c r="C537" s="74" t="s">
        <v>2324</v>
      </c>
      <c r="D537" s="41" t="s">
        <v>1061</v>
      </c>
      <c r="E537" s="42" t="s">
        <v>1796</v>
      </c>
      <c r="F537" s="12" t="s">
        <v>367</v>
      </c>
      <c r="G537" s="44" t="s">
        <v>1075</v>
      </c>
      <c r="H537" s="14"/>
      <c r="I537" s="15">
        <v>1100.0</v>
      </c>
      <c r="J537" s="14"/>
      <c r="K537" s="15">
        <v>1100.0</v>
      </c>
      <c r="L537" s="14"/>
      <c r="M537" s="14"/>
      <c r="N537" s="14"/>
      <c r="O537" s="16"/>
      <c r="P537" s="3">
        <f t="shared" si="4"/>
        <v>1100</v>
      </c>
      <c r="Q537" s="28"/>
      <c r="R537" s="18" t="s">
        <v>101</v>
      </c>
      <c r="S537" s="18" t="s">
        <v>476</v>
      </c>
      <c r="T537" s="45" t="s">
        <v>1263</v>
      </c>
      <c r="U537" s="45" t="s">
        <v>1797</v>
      </c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</row>
    <row r="538">
      <c r="A538" s="8" t="s">
        <v>1906</v>
      </c>
      <c r="B538" s="9">
        <v>45344.0</v>
      </c>
      <c r="C538" s="74" t="s">
        <v>2324</v>
      </c>
      <c r="D538" s="41" t="s">
        <v>20</v>
      </c>
      <c r="E538" s="42" t="s">
        <v>538</v>
      </c>
      <c r="F538" s="12" t="s">
        <v>367</v>
      </c>
      <c r="G538" s="13" t="s">
        <v>392</v>
      </c>
      <c r="H538" s="15">
        <v>840.0</v>
      </c>
      <c r="I538" s="14"/>
      <c r="J538" s="14"/>
      <c r="K538" s="14"/>
      <c r="L538" s="14"/>
      <c r="M538" s="15">
        <v>200.0</v>
      </c>
      <c r="N538" s="14"/>
      <c r="O538" s="16"/>
      <c r="P538" s="3">
        <f t="shared" si="4"/>
        <v>200</v>
      </c>
      <c r="Q538" s="28"/>
      <c r="R538" s="18" t="s">
        <v>196</v>
      </c>
      <c r="S538" s="18" t="s">
        <v>379</v>
      </c>
      <c r="T538" s="45" t="s">
        <v>539</v>
      </c>
      <c r="U538" s="45" t="s">
        <v>1798</v>
      </c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</row>
    <row r="539">
      <c r="A539" s="8" t="s">
        <v>1906</v>
      </c>
      <c r="B539" s="9">
        <v>45762.0</v>
      </c>
      <c r="C539" s="74" t="s">
        <v>2324</v>
      </c>
      <c r="D539" s="41" t="s">
        <v>20</v>
      </c>
      <c r="E539" s="42" t="s">
        <v>1143</v>
      </c>
      <c r="F539" s="12" t="s">
        <v>367</v>
      </c>
      <c r="G539" s="13" t="s">
        <v>1075</v>
      </c>
      <c r="H539" s="14"/>
      <c r="I539" s="15">
        <v>1100.0</v>
      </c>
      <c r="J539" s="14"/>
      <c r="K539" s="15">
        <v>1100.0</v>
      </c>
      <c r="L539" s="14"/>
      <c r="M539" s="14"/>
      <c r="N539" s="14"/>
      <c r="O539" s="16"/>
      <c r="P539" s="3">
        <f t="shared" si="4"/>
        <v>1100</v>
      </c>
      <c r="Q539" s="17"/>
      <c r="R539" s="18" t="s">
        <v>34</v>
      </c>
      <c r="S539" s="18" t="s">
        <v>25</v>
      </c>
      <c r="T539" s="25" t="s">
        <v>1144</v>
      </c>
      <c r="U539" s="25" t="s">
        <v>1799</v>
      </c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</row>
    <row r="540">
      <c r="A540" s="8" t="s">
        <v>1906</v>
      </c>
      <c r="B540" s="9">
        <v>45909.0</v>
      </c>
      <c r="C540" s="74" t="s">
        <v>2540</v>
      </c>
      <c r="D540" s="49" t="s">
        <v>20</v>
      </c>
      <c r="E540" s="42" t="s">
        <v>496</v>
      </c>
      <c r="F540" s="12" t="s">
        <v>367</v>
      </c>
      <c r="G540" s="44" t="s">
        <v>1075</v>
      </c>
      <c r="H540" s="14"/>
      <c r="I540" s="15">
        <v>1100.0</v>
      </c>
      <c r="J540" s="14"/>
      <c r="K540" s="15">
        <v>1100.0</v>
      </c>
      <c r="L540" s="14"/>
      <c r="M540" s="14"/>
      <c r="N540" s="15">
        <v>410.0</v>
      </c>
      <c r="O540" s="16"/>
      <c r="P540" s="3">
        <f t="shared" si="4"/>
        <v>1510</v>
      </c>
      <c r="Q540" s="25" t="s">
        <v>1800</v>
      </c>
      <c r="R540" s="18" t="s">
        <v>34</v>
      </c>
      <c r="S540" s="18" t="s">
        <v>379</v>
      </c>
      <c r="T540" s="45" t="s">
        <v>497</v>
      </c>
      <c r="U540" s="45" t="s">
        <v>1801</v>
      </c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</row>
    <row r="541">
      <c r="A541" s="8" t="s">
        <v>1906</v>
      </c>
      <c r="B541" s="9">
        <v>45902.0</v>
      </c>
      <c r="C541" s="74" t="s">
        <v>2293</v>
      </c>
      <c r="D541" s="49" t="s">
        <v>20</v>
      </c>
      <c r="E541" s="42" t="s">
        <v>452</v>
      </c>
      <c r="F541" s="12" t="s">
        <v>367</v>
      </c>
      <c r="G541" s="44" t="s">
        <v>1075</v>
      </c>
      <c r="H541" s="14"/>
      <c r="I541" s="15">
        <v>515.34</v>
      </c>
      <c r="J541" s="14"/>
      <c r="K541" s="15">
        <v>515.34</v>
      </c>
      <c r="L541" s="14"/>
      <c r="M541" s="15">
        <v>123.66</v>
      </c>
      <c r="N541" s="15">
        <f>245*3</f>
        <v>735</v>
      </c>
      <c r="O541" s="23">
        <v>274.0</v>
      </c>
      <c r="P541" s="3">
        <f t="shared" si="4"/>
        <v>1100</v>
      </c>
      <c r="Q541" s="25" t="s">
        <v>940</v>
      </c>
      <c r="R541" s="18" t="s">
        <v>125</v>
      </c>
      <c r="S541" s="18" t="s">
        <v>454</v>
      </c>
      <c r="T541" s="45" t="s">
        <v>455</v>
      </c>
      <c r="U541" s="45" t="s">
        <v>1802</v>
      </c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</row>
    <row r="542">
      <c r="A542" s="8" t="s">
        <v>1906</v>
      </c>
      <c r="B542" s="9">
        <v>45909.0</v>
      </c>
      <c r="C542" s="74" t="s">
        <v>2293</v>
      </c>
      <c r="D542" s="49" t="s">
        <v>20</v>
      </c>
      <c r="E542" s="42" t="s">
        <v>915</v>
      </c>
      <c r="F542" s="12" t="s">
        <v>367</v>
      </c>
      <c r="G542" s="44" t="s">
        <v>1075</v>
      </c>
      <c r="H542" s="14"/>
      <c r="I542" s="15">
        <v>1100.0</v>
      </c>
      <c r="J542" s="14"/>
      <c r="K542" s="15">
        <v>1100.0</v>
      </c>
      <c r="L542" s="14"/>
      <c r="M542" s="14"/>
      <c r="N542" s="14"/>
      <c r="O542" s="16"/>
      <c r="P542" s="3">
        <f t="shared" si="4"/>
        <v>1100</v>
      </c>
      <c r="Q542" s="40"/>
      <c r="R542" s="18" t="s">
        <v>30</v>
      </c>
      <c r="S542" s="18" t="s">
        <v>379</v>
      </c>
      <c r="T542" s="45" t="s">
        <v>916</v>
      </c>
      <c r="U542" s="45" t="s">
        <v>1803</v>
      </c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</row>
    <row r="543">
      <c r="A543" s="8" t="s">
        <v>1906</v>
      </c>
      <c r="B543" s="9">
        <v>45915.0</v>
      </c>
      <c r="C543" s="74" t="s">
        <v>2293</v>
      </c>
      <c r="D543" s="49" t="s">
        <v>20</v>
      </c>
      <c r="E543" s="42" t="s">
        <v>1804</v>
      </c>
      <c r="F543" s="12" t="s">
        <v>367</v>
      </c>
      <c r="G543" s="44" t="s">
        <v>1075</v>
      </c>
      <c r="H543" s="15">
        <v>1100.0</v>
      </c>
      <c r="I543" s="15">
        <v>1100.0</v>
      </c>
      <c r="J543" s="14"/>
      <c r="K543" s="15">
        <v>1100.0</v>
      </c>
      <c r="L543" s="14"/>
      <c r="M543" s="14"/>
      <c r="N543" s="14"/>
      <c r="O543" s="16"/>
      <c r="P543" s="3">
        <f t="shared" si="4"/>
        <v>1100</v>
      </c>
      <c r="Q543" s="17"/>
      <c r="R543" s="18" t="s">
        <v>34</v>
      </c>
      <c r="S543" s="18" t="s">
        <v>379</v>
      </c>
      <c r="T543" s="45" t="s">
        <v>1805</v>
      </c>
      <c r="U543" s="45" t="s">
        <v>1806</v>
      </c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</row>
    <row r="544">
      <c r="A544" s="8" t="s">
        <v>1906</v>
      </c>
      <c r="B544" s="9">
        <v>45918.0</v>
      </c>
      <c r="C544" s="74" t="s">
        <v>2293</v>
      </c>
      <c r="D544" s="49" t="s">
        <v>20</v>
      </c>
      <c r="E544" s="42" t="s">
        <v>1807</v>
      </c>
      <c r="F544" s="12" t="s">
        <v>367</v>
      </c>
      <c r="G544" s="44" t="s">
        <v>1075</v>
      </c>
      <c r="H544" s="15">
        <v>1100.0</v>
      </c>
      <c r="I544" s="15">
        <v>1100.0</v>
      </c>
      <c r="J544" s="14"/>
      <c r="K544" s="15">
        <v>1100.0</v>
      </c>
      <c r="L544" s="14"/>
      <c r="M544" s="14"/>
      <c r="N544" s="14"/>
      <c r="O544" s="16"/>
      <c r="P544" s="3">
        <f t="shared" si="4"/>
        <v>1100</v>
      </c>
      <c r="Q544" s="17"/>
      <c r="R544" s="18" t="s">
        <v>458</v>
      </c>
      <c r="S544" s="18" t="s">
        <v>379</v>
      </c>
      <c r="T544" s="45" t="s">
        <v>1808</v>
      </c>
      <c r="U544" s="45" t="s">
        <v>1809</v>
      </c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</row>
    <row r="545">
      <c r="A545" s="8" t="s">
        <v>1906</v>
      </c>
      <c r="B545" s="9">
        <v>45930.0</v>
      </c>
      <c r="C545" s="74" t="s">
        <v>2293</v>
      </c>
      <c r="D545" s="49" t="s">
        <v>27</v>
      </c>
      <c r="E545" s="42" t="s">
        <v>465</v>
      </c>
      <c r="F545" s="12" t="s">
        <v>27</v>
      </c>
      <c r="G545" s="44" t="s">
        <v>1075</v>
      </c>
      <c r="H545" s="14"/>
      <c r="I545" s="15">
        <v>1100.0</v>
      </c>
      <c r="J545" s="14"/>
      <c r="K545" s="15">
        <v>1100.0</v>
      </c>
      <c r="L545" s="14"/>
      <c r="M545" s="14"/>
      <c r="N545" s="14"/>
      <c r="O545" s="16"/>
      <c r="P545" s="3">
        <f t="shared" si="4"/>
        <v>1100</v>
      </c>
      <c r="Q545" s="17"/>
      <c r="R545" s="18" t="s">
        <v>52</v>
      </c>
      <c r="S545" s="18" t="s">
        <v>379</v>
      </c>
      <c r="T545" s="25" t="s">
        <v>466</v>
      </c>
      <c r="U545" s="25" t="s">
        <v>1810</v>
      </c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</row>
    <row r="546">
      <c r="A546" s="8" t="s">
        <v>1906</v>
      </c>
      <c r="B546" s="9">
        <v>45930.0</v>
      </c>
      <c r="C546" s="74" t="s">
        <v>2293</v>
      </c>
      <c r="D546" s="49" t="s">
        <v>27</v>
      </c>
      <c r="E546" s="42" t="s">
        <v>430</v>
      </c>
      <c r="F546" s="12" t="s">
        <v>367</v>
      </c>
      <c r="G546" s="44" t="s">
        <v>1075</v>
      </c>
      <c r="H546" s="14"/>
      <c r="I546" s="15">
        <v>959.0</v>
      </c>
      <c r="J546" s="14"/>
      <c r="K546" s="15">
        <v>959.0</v>
      </c>
      <c r="L546" s="14"/>
      <c r="M546" s="14"/>
      <c r="N546" s="14"/>
      <c r="O546" s="16"/>
      <c r="P546" s="3">
        <f t="shared" si="4"/>
        <v>959</v>
      </c>
      <c r="Q546" s="17"/>
      <c r="R546" s="18" t="s">
        <v>52</v>
      </c>
      <c r="S546" s="18" t="s">
        <v>379</v>
      </c>
      <c r="T546" s="45" t="s">
        <v>431</v>
      </c>
      <c r="U546" s="45" t="s">
        <v>1812</v>
      </c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</row>
    <row r="547">
      <c r="A547" s="8" t="s">
        <v>1906</v>
      </c>
      <c r="B547" s="9">
        <v>45909.0</v>
      </c>
      <c r="C547" s="74" t="s">
        <v>2293</v>
      </c>
      <c r="D547" s="41" t="s">
        <v>1172</v>
      </c>
      <c r="E547" s="42" t="s">
        <v>1813</v>
      </c>
      <c r="F547" s="12" t="s">
        <v>1174</v>
      </c>
      <c r="G547" s="44" t="s">
        <v>1075</v>
      </c>
      <c r="H547" s="14"/>
      <c r="I547" s="15">
        <v>1100.0</v>
      </c>
      <c r="J547" s="14"/>
      <c r="K547" s="15">
        <f>I547</f>
        <v>1100</v>
      </c>
      <c r="L547" s="14"/>
      <c r="M547" s="14"/>
      <c r="N547" s="14"/>
      <c r="O547" s="16"/>
      <c r="P547" s="47">
        <f t="shared" si="4"/>
        <v>1100</v>
      </c>
      <c r="Q547" s="28"/>
      <c r="R547" s="18" t="s">
        <v>510</v>
      </c>
      <c r="S547" s="18" t="s">
        <v>379</v>
      </c>
      <c r="T547" s="25" t="s">
        <v>1814</v>
      </c>
      <c r="U547" s="25" t="s">
        <v>1815</v>
      </c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</row>
    <row r="548">
      <c r="A548" s="8" t="s">
        <v>1906</v>
      </c>
      <c r="B548" s="9">
        <v>45903.0</v>
      </c>
      <c r="C548" s="74" t="s">
        <v>2293</v>
      </c>
      <c r="D548" s="49" t="s">
        <v>20</v>
      </c>
      <c r="E548" s="42" t="s">
        <v>170</v>
      </c>
      <c r="F548" s="62" t="s">
        <v>22</v>
      </c>
      <c r="G548" s="13" t="s">
        <v>1266</v>
      </c>
      <c r="H548" s="15">
        <v>2750.0</v>
      </c>
      <c r="I548" s="14"/>
      <c r="J548" s="14"/>
      <c r="K548" s="14"/>
      <c r="L548" s="14"/>
      <c r="M548" s="15">
        <v>900.0</v>
      </c>
      <c r="N548" s="14"/>
      <c r="O548" s="23">
        <v>900.0</v>
      </c>
      <c r="P548" s="3">
        <f t="shared" si="4"/>
        <v>0</v>
      </c>
      <c r="Q548" s="25" t="s">
        <v>1816</v>
      </c>
      <c r="R548" s="18" t="s">
        <v>570</v>
      </c>
      <c r="S548" s="18" t="s">
        <v>379</v>
      </c>
      <c r="T548" s="45" t="s">
        <v>171</v>
      </c>
      <c r="U548" s="45" t="s">
        <v>1341</v>
      </c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</row>
    <row r="549">
      <c r="A549" s="8" t="s">
        <v>1906</v>
      </c>
      <c r="B549" s="9">
        <v>45903.0</v>
      </c>
      <c r="C549" s="74" t="s">
        <v>2293</v>
      </c>
      <c r="D549" s="49" t="s">
        <v>20</v>
      </c>
      <c r="E549" s="42" t="s">
        <v>271</v>
      </c>
      <c r="F549" s="62" t="s">
        <v>22</v>
      </c>
      <c r="G549" s="13" t="s">
        <v>1266</v>
      </c>
      <c r="H549" s="15">
        <v>2750.0</v>
      </c>
      <c r="I549" s="14"/>
      <c r="J549" s="14"/>
      <c r="K549" s="14"/>
      <c r="L549" s="14"/>
      <c r="M549" s="15">
        <v>900.0</v>
      </c>
      <c r="N549" s="14"/>
      <c r="O549" s="23">
        <v>900.0</v>
      </c>
      <c r="P549" s="3">
        <f t="shared" si="4"/>
        <v>0</v>
      </c>
      <c r="Q549" s="25" t="s">
        <v>1816</v>
      </c>
      <c r="R549" s="18" t="s">
        <v>570</v>
      </c>
      <c r="S549" s="18" t="s">
        <v>379</v>
      </c>
      <c r="T549" s="45" t="s">
        <v>272</v>
      </c>
      <c r="U549" s="45" t="s">
        <v>1390</v>
      </c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</row>
    <row r="550">
      <c r="A550" s="8" t="s">
        <v>1906</v>
      </c>
      <c r="B550" s="9">
        <v>45903.0</v>
      </c>
      <c r="C550" s="74" t="s">
        <v>2293</v>
      </c>
      <c r="D550" s="49" t="s">
        <v>20</v>
      </c>
      <c r="E550" s="42" t="s">
        <v>448</v>
      </c>
      <c r="F550" s="62" t="s">
        <v>22</v>
      </c>
      <c r="G550" s="13" t="s">
        <v>1266</v>
      </c>
      <c r="H550" s="15">
        <v>2250.0</v>
      </c>
      <c r="I550" s="14"/>
      <c r="J550" s="14"/>
      <c r="K550" s="14"/>
      <c r="L550" s="14"/>
      <c r="M550" s="15">
        <v>900.0</v>
      </c>
      <c r="N550" s="14"/>
      <c r="O550" s="23">
        <v>900.0</v>
      </c>
      <c r="P550" s="3">
        <f t="shared" si="4"/>
        <v>0</v>
      </c>
      <c r="Q550" s="25" t="s">
        <v>1816</v>
      </c>
      <c r="R550" s="18" t="s">
        <v>570</v>
      </c>
      <c r="S550" s="18" t="s">
        <v>379</v>
      </c>
      <c r="T550" s="45" t="s">
        <v>449</v>
      </c>
      <c r="U550" s="45" t="s">
        <v>1440</v>
      </c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</row>
    <row r="551">
      <c r="A551" s="8" t="s">
        <v>1906</v>
      </c>
      <c r="B551" s="9">
        <v>45903.0</v>
      </c>
      <c r="C551" s="74" t="s">
        <v>2293</v>
      </c>
      <c r="D551" s="49" t="s">
        <v>20</v>
      </c>
      <c r="E551" s="42" t="s">
        <v>1441</v>
      </c>
      <c r="F551" s="62" t="s">
        <v>22</v>
      </c>
      <c r="G551" s="13" t="s">
        <v>1266</v>
      </c>
      <c r="H551" s="15">
        <v>2250.0</v>
      </c>
      <c r="I551" s="14"/>
      <c r="J551" s="14"/>
      <c r="K551" s="14"/>
      <c r="L551" s="14"/>
      <c r="M551" s="15">
        <v>900.0</v>
      </c>
      <c r="N551" s="14"/>
      <c r="O551" s="23">
        <v>900.0</v>
      </c>
      <c r="P551" s="3">
        <f t="shared" si="4"/>
        <v>0</v>
      </c>
      <c r="Q551" s="25" t="s">
        <v>1816</v>
      </c>
      <c r="R551" s="18" t="s">
        <v>570</v>
      </c>
      <c r="S551" s="18" t="s">
        <v>379</v>
      </c>
      <c r="T551" s="45">
        <v>4.2171037000122E13</v>
      </c>
      <c r="U551" s="45" t="s">
        <v>1443</v>
      </c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</row>
    <row r="552">
      <c r="A552" s="8" t="s">
        <v>1906</v>
      </c>
      <c r="B552" s="33">
        <v>45909.0</v>
      </c>
      <c r="C552" s="74" t="s">
        <v>2293</v>
      </c>
      <c r="D552" s="49" t="s">
        <v>20</v>
      </c>
      <c r="E552" s="42" t="s">
        <v>768</v>
      </c>
      <c r="F552" s="62" t="s">
        <v>22</v>
      </c>
      <c r="G552" s="13" t="s">
        <v>1266</v>
      </c>
      <c r="H552" s="15">
        <v>3000.0</v>
      </c>
      <c r="I552" s="14"/>
      <c r="J552" s="14"/>
      <c r="K552" s="14"/>
      <c r="L552" s="14"/>
      <c r="M552" s="15">
        <v>900.0</v>
      </c>
      <c r="N552" s="14"/>
      <c r="O552" s="23">
        <v>900.0</v>
      </c>
      <c r="P552" s="3">
        <f t="shared" si="4"/>
        <v>0</v>
      </c>
      <c r="Q552" s="25" t="s">
        <v>2544</v>
      </c>
      <c r="R552" s="18" t="s">
        <v>446</v>
      </c>
      <c r="S552" s="18" t="s">
        <v>379</v>
      </c>
      <c r="T552" s="45" t="s">
        <v>769</v>
      </c>
      <c r="U552" s="93" t="s">
        <v>1560</v>
      </c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</row>
    <row r="553">
      <c r="A553" s="8" t="s">
        <v>1906</v>
      </c>
      <c r="B553" s="9">
        <v>45911.0</v>
      </c>
      <c r="C553" s="74" t="s">
        <v>2293</v>
      </c>
      <c r="D553" s="49" t="s">
        <v>20</v>
      </c>
      <c r="E553" s="42" t="s">
        <v>388</v>
      </c>
      <c r="F553" s="62" t="s">
        <v>22</v>
      </c>
      <c r="G553" s="13" t="s">
        <v>1266</v>
      </c>
      <c r="H553" s="15">
        <v>2700.0</v>
      </c>
      <c r="I553" s="14"/>
      <c r="J553" s="14"/>
      <c r="K553" s="14"/>
      <c r="L553" s="14"/>
      <c r="M553" s="15">
        <v>1200.0</v>
      </c>
      <c r="N553" s="14"/>
      <c r="O553" s="23">
        <v>1200.0</v>
      </c>
      <c r="P553" s="3">
        <f t="shared" si="4"/>
        <v>0</v>
      </c>
      <c r="Q553" s="8" t="s">
        <v>1816</v>
      </c>
      <c r="R553" s="18" t="s">
        <v>61</v>
      </c>
      <c r="S553" s="18" t="s">
        <v>379</v>
      </c>
      <c r="T553" s="45" t="s">
        <v>389</v>
      </c>
      <c r="U553" s="45" t="s">
        <v>1425</v>
      </c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</row>
    <row r="554">
      <c r="A554" s="8" t="s">
        <v>1906</v>
      </c>
      <c r="B554" s="9">
        <v>45917.0</v>
      </c>
      <c r="C554" s="74" t="s">
        <v>2293</v>
      </c>
      <c r="D554" s="41" t="s">
        <v>20</v>
      </c>
      <c r="E554" s="42" t="s">
        <v>1276</v>
      </c>
      <c r="F554" s="12" t="s">
        <v>367</v>
      </c>
      <c r="G554" s="44" t="s">
        <v>1818</v>
      </c>
      <c r="H554" s="15">
        <v>1100.0</v>
      </c>
      <c r="I554" s="14"/>
      <c r="J554" s="14"/>
      <c r="K554" s="14"/>
      <c r="L554" s="14"/>
      <c r="M554" s="15">
        <v>480.0</v>
      </c>
      <c r="N554" s="14"/>
      <c r="O554" s="16"/>
      <c r="P554" s="3">
        <f t="shared" si="4"/>
        <v>480</v>
      </c>
      <c r="Q554" s="17"/>
      <c r="R554" s="18" t="s">
        <v>406</v>
      </c>
      <c r="S554" s="18" t="s">
        <v>61</v>
      </c>
      <c r="T554" s="25" t="s">
        <v>1277</v>
      </c>
      <c r="U554" s="25" t="s">
        <v>1761</v>
      </c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</row>
    <row r="555">
      <c r="A555" s="8" t="s">
        <v>1906</v>
      </c>
      <c r="B555" s="9">
        <v>45918.0</v>
      </c>
      <c r="C555" s="74" t="s">
        <v>2293</v>
      </c>
      <c r="D555" s="41" t="s">
        <v>20</v>
      </c>
      <c r="E555" s="42" t="s">
        <v>1109</v>
      </c>
      <c r="F555" s="12" t="s">
        <v>367</v>
      </c>
      <c r="G555" s="44" t="s">
        <v>1818</v>
      </c>
      <c r="H555" s="15">
        <v>1500.0</v>
      </c>
      <c r="I555" s="14"/>
      <c r="J555" s="14"/>
      <c r="K555" s="14"/>
      <c r="L555" s="14"/>
      <c r="M555" s="15">
        <v>480.0</v>
      </c>
      <c r="N555" s="14"/>
      <c r="O555" s="16"/>
      <c r="P555" s="3">
        <f t="shared" si="4"/>
        <v>480</v>
      </c>
      <c r="Q555" s="32"/>
      <c r="R555" s="18" t="s">
        <v>596</v>
      </c>
      <c r="S555" s="18" t="s">
        <v>446</v>
      </c>
      <c r="T555" s="25" t="s">
        <v>1110</v>
      </c>
      <c r="U555" s="25" t="s">
        <v>1695</v>
      </c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</row>
    <row r="556">
      <c r="A556" s="8" t="s">
        <v>1906</v>
      </c>
      <c r="B556" s="9">
        <v>45922.0</v>
      </c>
      <c r="C556" s="74" t="s">
        <v>2293</v>
      </c>
      <c r="D556" s="41" t="s">
        <v>20</v>
      </c>
      <c r="E556" s="42" t="s">
        <v>56</v>
      </c>
      <c r="F556" s="62" t="s">
        <v>22</v>
      </c>
      <c r="G556" s="13" t="s">
        <v>1266</v>
      </c>
      <c r="H556" s="14"/>
      <c r="I556" s="14"/>
      <c r="J556" s="14"/>
      <c r="K556" s="14"/>
      <c r="L556" s="14"/>
      <c r="M556" s="15">
        <v>1400.0</v>
      </c>
      <c r="N556" s="14"/>
      <c r="O556" s="23">
        <v>1400.0</v>
      </c>
      <c r="P556" s="3">
        <f t="shared" si="4"/>
        <v>0</v>
      </c>
      <c r="Q556" s="25" t="s">
        <v>2545</v>
      </c>
      <c r="R556" s="18" t="s">
        <v>196</v>
      </c>
      <c r="S556" s="18" t="s">
        <v>379</v>
      </c>
      <c r="T556" s="45" t="s">
        <v>57</v>
      </c>
      <c r="U556" s="45" t="s">
        <v>1291</v>
      </c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</row>
    <row r="557">
      <c r="A557" s="8" t="s">
        <v>1906</v>
      </c>
      <c r="B557" s="9">
        <v>45925.0</v>
      </c>
      <c r="C557" s="74" t="s">
        <v>2293</v>
      </c>
      <c r="D557" s="41" t="s">
        <v>20</v>
      </c>
      <c r="E557" s="42" t="s">
        <v>1180</v>
      </c>
      <c r="F557" s="62" t="s">
        <v>22</v>
      </c>
      <c r="G557" s="44" t="s">
        <v>1818</v>
      </c>
      <c r="H557" s="15">
        <v>1100.0</v>
      </c>
      <c r="I557" s="14"/>
      <c r="J557" s="14"/>
      <c r="K557" s="14"/>
      <c r="L557" s="14"/>
      <c r="M557" s="15">
        <v>480.0</v>
      </c>
      <c r="N557" s="14"/>
      <c r="O557" s="23">
        <v>480.0</v>
      </c>
      <c r="P557" s="3">
        <f t="shared" si="4"/>
        <v>0</v>
      </c>
      <c r="Q557" s="45" t="s">
        <v>1821</v>
      </c>
      <c r="R557" s="18" t="s">
        <v>482</v>
      </c>
      <c r="S557" s="18" t="s">
        <v>379</v>
      </c>
      <c r="T557" s="25" t="s">
        <v>1181</v>
      </c>
      <c r="U557" s="25" t="s">
        <v>1726</v>
      </c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</row>
    <row r="558">
      <c r="A558" s="8" t="s">
        <v>1906</v>
      </c>
      <c r="B558" s="33">
        <v>45929.0</v>
      </c>
      <c r="C558" s="74" t="s">
        <v>2293</v>
      </c>
      <c r="D558" s="41" t="s">
        <v>20</v>
      </c>
      <c r="E558" s="42" t="s">
        <v>666</v>
      </c>
      <c r="F558" s="62" t="s">
        <v>22</v>
      </c>
      <c r="G558" s="13" t="s">
        <v>1266</v>
      </c>
      <c r="H558" s="15">
        <v>2260.0</v>
      </c>
      <c r="I558" s="14"/>
      <c r="J558" s="14"/>
      <c r="K558" s="14"/>
      <c r="L558" s="14"/>
      <c r="M558" s="15">
        <v>1200.0</v>
      </c>
      <c r="N558" s="14"/>
      <c r="O558" s="23">
        <v>1200.0</v>
      </c>
      <c r="P558" s="3">
        <f t="shared" si="4"/>
        <v>0</v>
      </c>
      <c r="Q558" s="24" t="s">
        <v>2546</v>
      </c>
      <c r="R558" s="18" t="s">
        <v>596</v>
      </c>
      <c r="S558" s="18" t="s">
        <v>379</v>
      </c>
      <c r="T558" s="45" t="s">
        <v>668</v>
      </c>
      <c r="U558" s="45" t="s">
        <v>1518</v>
      </c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</row>
    <row r="559">
      <c r="A559" s="8" t="s">
        <v>1906</v>
      </c>
      <c r="B559" s="9">
        <v>45929.0</v>
      </c>
      <c r="C559" s="74" t="s">
        <v>2293</v>
      </c>
      <c r="D559" s="41" t="s">
        <v>20</v>
      </c>
      <c r="E559" s="42" t="s">
        <v>917</v>
      </c>
      <c r="F559" s="12" t="s">
        <v>367</v>
      </c>
      <c r="G559" s="13" t="s">
        <v>1266</v>
      </c>
      <c r="H559" s="15">
        <v>2000.0</v>
      </c>
      <c r="I559" s="14"/>
      <c r="J559" s="14"/>
      <c r="K559" s="14"/>
      <c r="L559" s="14"/>
      <c r="M559" s="15">
        <v>900.0</v>
      </c>
      <c r="N559" s="14"/>
      <c r="O559" s="23">
        <v>450.0</v>
      </c>
      <c r="P559" s="3">
        <f t="shared" si="4"/>
        <v>450</v>
      </c>
      <c r="Q559" s="48" t="s">
        <v>1836</v>
      </c>
      <c r="R559" s="18" t="s">
        <v>596</v>
      </c>
      <c r="S559" s="18" t="s">
        <v>379</v>
      </c>
      <c r="T559" s="45" t="s">
        <v>919</v>
      </c>
      <c r="U559" s="25" t="s">
        <v>1621</v>
      </c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</row>
    <row r="560">
      <c r="A560" s="8" t="s">
        <v>1906</v>
      </c>
      <c r="B560" s="9">
        <v>45932.0</v>
      </c>
      <c r="C560" s="74" t="s">
        <v>2293</v>
      </c>
      <c r="D560" s="49" t="s">
        <v>27</v>
      </c>
      <c r="E560" s="42" t="s">
        <v>891</v>
      </c>
      <c r="F560" s="12" t="s">
        <v>27</v>
      </c>
      <c r="G560" s="44" t="s">
        <v>1075</v>
      </c>
      <c r="H560" s="14"/>
      <c r="I560" s="15">
        <v>1100.0</v>
      </c>
      <c r="J560" s="14"/>
      <c r="K560" s="15">
        <v>1100.0</v>
      </c>
      <c r="L560" s="14"/>
      <c r="M560" s="14"/>
      <c r="N560" s="14"/>
      <c r="O560" s="16"/>
      <c r="P560" s="3">
        <f t="shared" si="4"/>
        <v>1100</v>
      </c>
      <c r="Q560" s="28"/>
      <c r="R560" s="18" t="s">
        <v>93</v>
      </c>
      <c r="S560" s="18">
        <f>MONTH(B560)</f>
        <v>10</v>
      </c>
      <c r="T560" s="25" t="s">
        <v>892</v>
      </c>
      <c r="U560" s="25" t="s">
        <v>1610</v>
      </c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>
      <c r="A561" s="8" t="s">
        <v>1906</v>
      </c>
      <c r="B561" s="33">
        <v>45938.0</v>
      </c>
      <c r="C561" s="74" t="s">
        <v>2293</v>
      </c>
      <c r="D561" s="41" t="s">
        <v>20</v>
      </c>
      <c r="E561" s="42" t="s">
        <v>692</v>
      </c>
      <c r="F561" s="12" t="s">
        <v>367</v>
      </c>
      <c r="G561" s="44" t="s">
        <v>1075</v>
      </c>
      <c r="H561" s="14"/>
      <c r="I561" s="15">
        <v>1100.0</v>
      </c>
      <c r="J561" s="14"/>
      <c r="K561" s="15">
        <v>1100.0</v>
      </c>
      <c r="L561" s="14"/>
      <c r="M561" s="14"/>
      <c r="N561" s="14"/>
      <c r="O561" s="16"/>
      <c r="P561" s="3">
        <f t="shared" si="4"/>
        <v>1100</v>
      </c>
      <c r="Q561" s="32"/>
      <c r="R561" s="18" t="s">
        <v>34</v>
      </c>
      <c r="S561" s="18" t="s">
        <v>446</v>
      </c>
      <c r="T561" s="45" t="s">
        <v>693</v>
      </c>
      <c r="U561" s="45" t="s">
        <v>1527</v>
      </c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</row>
    <row r="562">
      <c r="A562" s="8" t="s">
        <v>1906</v>
      </c>
      <c r="B562" s="29">
        <v>45951.0</v>
      </c>
      <c r="C562" s="74" t="s">
        <v>2293</v>
      </c>
      <c r="D562" s="49" t="s">
        <v>20</v>
      </c>
      <c r="E562" s="42" t="s">
        <v>737</v>
      </c>
      <c r="F562" s="12" t="s">
        <v>367</v>
      </c>
      <c r="G562" s="44" t="s">
        <v>1075</v>
      </c>
      <c r="H562" s="14"/>
      <c r="I562" s="15">
        <v>1100.0</v>
      </c>
      <c r="J562" s="14"/>
      <c r="K562" s="15">
        <v>1100.0</v>
      </c>
      <c r="L562" s="14"/>
      <c r="M562" s="14"/>
      <c r="N562" s="14"/>
      <c r="O562" s="16"/>
      <c r="P562" s="3">
        <f t="shared" si="4"/>
        <v>1100</v>
      </c>
      <c r="Q562" s="17"/>
      <c r="R562" s="18" t="s">
        <v>503</v>
      </c>
      <c r="S562" s="18" t="s">
        <v>446</v>
      </c>
      <c r="T562" s="45" t="s">
        <v>738</v>
      </c>
      <c r="U562" s="45" t="s">
        <v>1547</v>
      </c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</row>
    <row r="563">
      <c r="A563" s="8" t="s">
        <v>1906</v>
      </c>
      <c r="B563" s="9">
        <v>45961.0</v>
      </c>
      <c r="C563" s="74" t="s">
        <v>2293</v>
      </c>
      <c r="D563" s="49" t="s">
        <v>20</v>
      </c>
      <c r="E563" s="42" t="s">
        <v>1837</v>
      </c>
      <c r="F563" s="12" t="s">
        <v>367</v>
      </c>
      <c r="G563" s="44" t="s">
        <v>1075</v>
      </c>
      <c r="H563" s="14"/>
      <c r="I563" s="15">
        <v>1100.0</v>
      </c>
      <c r="J563" s="14"/>
      <c r="K563" s="15">
        <v>1100.0</v>
      </c>
      <c r="L563" s="14"/>
      <c r="M563" s="14"/>
      <c r="N563" s="15">
        <v>410.0</v>
      </c>
      <c r="O563" s="16"/>
      <c r="P563" s="3">
        <f t="shared" si="4"/>
        <v>1510</v>
      </c>
      <c r="Q563" s="28"/>
      <c r="R563" s="18" t="s">
        <v>596</v>
      </c>
      <c r="S563" s="18" t="s">
        <v>446</v>
      </c>
      <c r="T563" s="45" t="s">
        <v>967</v>
      </c>
      <c r="U563" s="45" t="s">
        <v>1642</v>
      </c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</row>
    <row r="564">
      <c r="A564" s="8" t="s">
        <v>1906</v>
      </c>
      <c r="B564" s="9">
        <v>45933.0</v>
      </c>
      <c r="C564" s="74" t="s">
        <v>2293</v>
      </c>
      <c r="D564" s="41" t="s">
        <v>20</v>
      </c>
      <c r="E564" s="42" t="s">
        <v>1838</v>
      </c>
      <c r="F564" s="12" t="s">
        <v>367</v>
      </c>
      <c r="G564" s="44" t="s">
        <v>610</v>
      </c>
      <c r="H564" s="15">
        <v>750.0</v>
      </c>
      <c r="I564" s="14"/>
      <c r="J564" s="14"/>
      <c r="K564" s="14"/>
      <c r="L564" s="14"/>
      <c r="M564" s="14"/>
      <c r="N564" s="15">
        <v>750.0</v>
      </c>
      <c r="O564" s="16"/>
      <c r="P564" s="3">
        <f t="shared" si="4"/>
        <v>750</v>
      </c>
      <c r="Q564" s="17"/>
      <c r="R564" s="18" t="s">
        <v>93</v>
      </c>
      <c r="S564" s="18" t="s">
        <v>446</v>
      </c>
      <c r="T564" s="45" t="s">
        <v>1839</v>
      </c>
      <c r="U564" s="45" t="s">
        <v>1840</v>
      </c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</row>
    <row r="565">
      <c r="A565" s="8" t="s">
        <v>1906</v>
      </c>
      <c r="B565" s="9">
        <v>44160.0</v>
      </c>
      <c r="C565" s="74" t="s">
        <v>2293</v>
      </c>
      <c r="D565" s="41" t="s">
        <v>20</v>
      </c>
      <c r="E565" s="42" t="s">
        <v>314</v>
      </c>
      <c r="F565" s="12" t="s">
        <v>367</v>
      </c>
      <c r="G565" s="44" t="s">
        <v>1818</v>
      </c>
      <c r="H565" s="15">
        <v>1500.0</v>
      </c>
      <c r="I565" s="14"/>
      <c r="J565" s="14"/>
      <c r="K565" s="14"/>
      <c r="L565" s="14"/>
      <c r="M565" s="15">
        <v>480.0</v>
      </c>
      <c r="N565" s="14"/>
      <c r="O565" s="16"/>
      <c r="P565" s="3">
        <f t="shared" si="4"/>
        <v>480</v>
      </c>
      <c r="Q565" s="17"/>
      <c r="R565" s="18" t="s">
        <v>510</v>
      </c>
      <c r="S565" s="18" t="s">
        <v>61</v>
      </c>
      <c r="T565" s="45" t="s">
        <v>315</v>
      </c>
      <c r="U565" s="45" t="s">
        <v>1407</v>
      </c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</row>
    <row r="566">
      <c r="A566" s="8" t="s">
        <v>1906</v>
      </c>
      <c r="B566" s="9">
        <v>45936.0</v>
      </c>
      <c r="C566" s="74" t="s">
        <v>2293</v>
      </c>
      <c r="D566" s="41" t="s">
        <v>20</v>
      </c>
      <c r="E566" s="42" t="s">
        <v>1232</v>
      </c>
      <c r="F566" s="62" t="s">
        <v>22</v>
      </c>
      <c r="G566" s="13" t="s">
        <v>1266</v>
      </c>
      <c r="H566" s="15">
        <v>2700.0</v>
      </c>
      <c r="I566" s="14"/>
      <c r="J566" s="14"/>
      <c r="K566" s="14"/>
      <c r="L566" s="14"/>
      <c r="M566" s="15">
        <v>900.0</v>
      </c>
      <c r="N566" s="14"/>
      <c r="O566" s="23">
        <v>900.0</v>
      </c>
      <c r="P566" s="3">
        <f t="shared" si="4"/>
        <v>0</v>
      </c>
      <c r="Q566" s="45" t="s">
        <v>1841</v>
      </c>
      <c r="R566" s="18" t="s">
        <v>101</v>
      </c>
      <c r="S566" s="18" t="s">
        <v>446</v>
      </c>
      <c r="T566" s="25" t="s">
        <v>1233</v>
      </c>
      <c r="U566" s="25" t="s">
        <v>1742</v>
      </c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</row>
    <row r="567">
      <c r="A567" s="8" t="s">
        <v>1906</v>
      </c>
      <c r="B567" s="29">
        <v>45940.0</v>
      </c>
      <c r="C567" s="74" t="s">
        <v>2293</v>
      </c>
      <c r="D567" s="41" t="s">
        <v>20</v>
      </c>
      <c r="E567" s="42" t="s">
        <v>737</v>
      </c>
      <c r="F567" s="12" t="s">
        <v>367</v>
      </c>
      <c r="G567" s="13" t="s">
        <v>1266</v>
      </c>
      <c r="H567" s="15">
        <v>1400.0</v>
      </c>
      <c r="I567" s="14"/>
      <c r="J567" s="14"/>
      <c r="K567" s="14"/>
      <c r="L567" s="14"/>
      <c r="M567" s="15">
        <v>1400.0</v>
      </c>
      <c r="N567" s="14"/>
      <c r="O567" s="23">
        <v>1400.0</v>
      </c>
      <c r="P567" s="3">
        <f t="shared" si="4"/>
        <v>0</v>
      </c>
      <c r="Q567" s="45" t="s">
        <v>2547</v>
      </c>
      <c r="R567" s="18" t="s">
        <v>667</v>
      </c>
      <c r="S567" s="18" t="s">
        <v>61</v>
      </c>
      <c r="T567" s="45" t="s">
        <v>738</v>
      </c>
      <c r="U567" s="45" t="s">
        <v>1547</v>
      </c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</row>
    <row r="568">
      <c r="A568" s="8" t="s">
        <v>1906</v>
      </c>
      <c r="B568" s="9">
        <v>45951.0</v>
      </c>
      <c r="C568" s="74" t="s">
        <v>2293</v>
      </c>
      <c r="D568" s="41" t="s">
        <v>20</v>
      </c>
      <c r="E568" s="42" t="s">
        <v>1191</v>
      </c>
      <c r="F568" s="62" t="s">
        <v>22</v>
      </c>
      <c r="G568" s="13" t="s">
        <v>1266</v>
      </c>
      <c r="H568" s="15">
        <v>4500.0</v>
      </c>
      <c r="I568" s="14"/>
      <c r="J568" s="14"/>
      <c r="K568" s="14"/>
      <c r="L568" s="14"/>
      <c r="M568" s="15">
        <v>1400.0</v>
      </c>
      <c r="N568" s="14"/>
      <c r="O568" s="23">
        <v>1400.0</v>
      </c>
      <c r="P568" s="3">
        <f t="shared" si="4"/>
        <v>0</v>
      </c>
      <c r="Q568" s="45" t="s">
        <v>1841</v>
      </c>
      <c r="R568" s="18" t="s">
        <v>406</v>
      </c>
      <c r="S568" s="18" t="s">
        <v>446</v>
      </c>
      <c r="T568" s="25" t="s">
        <v>1192</v>
      </c>
      <c r="U568" s="25" t="s">
        <v>1730</v>
      </c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</row>
    <row r="569">
      <c r="A569" s="8" t="s">
        <v>1906</v>
      </c>
      <c r="B569" s="9">
        <v>45952.0</v>
      </c>
      <c r="C569" s="74" t="s">
        <v>2293</v>
      </c>
      <c r="D569" s="41" t="s">
        <v>121</v>
      </c>
      <c r="E569" s="42" t="s">
        <v>1091</v>
      </c>
      <c r="F569" s="62" t="s">
        <v>22</v>
      </c>
      <c r="G569" s="13" t="s">
        <v>1266</v>
      </c>
      <c r="H569" s="15">
        <v>1500.0</v>
      </c>
      <c r="I569" s="14"/>
      <c r="J569" s="14"/>
      <c r="K569" s="14"/>
      <c r="L569" s="14"/>
      <c r="M569" s="15">
        <v>1900.0</v>
      </c>
      <c r="N569" s="14"/>
      <c r="O569" s="23">
        <v>1900.0</v>
      </c>
      <c r="P569" s="3">
        <f t="shared" si="4"/>
        <v>0</v>
      </c>
      <c r="Q569" s="45" t="s">
        <v>1841</v>
      </c>
      <c r="R569" s="18" t="s">
        <v>647</v>
      </c>
      <c r="S569" s="18" t="s">
        <v>446</v>
      </c>
      <c r="T569" s="45" t="s">
        <v>1092</v>
      </c>
      <c r="U569" s="45" t="s">
        <v>1687</v>
      </c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</row>
    <row r="570">
      <c r="A570" s="8" t="s">
        <v>1906</v>
      </c>
      <c r="B570" s="9">
        <v>45952.0</v>
      </c>
      <c r="C570" s="74" t="s">
        <v>2293</v>
      </c>
      <c r="D570" s="41" t="s">
        <v>20</v>
      </c>
      <c r="E570" s="42" t="s">
        <v>1048</v>
      </c>
      <c r="F570" s="62" t="s">
        <v>22</v>
      </c>
      <c r="G570" s="13" t="s">
        <v>1266</v>
      </c>
      <c r="H570" s="15">
        <v>2700.0</v>
      </c>
      <c r="I570" s="14"/>
      <c r="J570" s="14"/>
      <c r="K570" s="14"/>
      <c r="L570" s="14"/>
      <c r="M570" s="15">
        <v>900.0</v>
      </c>
      <c r="N570" s="14"/>
      <c r="O570" s="23">
        <v>900.0</v>
      </c>
      <c r="P570" s="3">
        <f t="shared" si="4"/>
        <v>0</v>
      </c>
      <c r="Q570" s="45" t="s">
        <v>1841</v>
      </c>
      <c r="R570" s="18" t="s">
        <v>196</v>
      </c>
      <c r="S570" s="18" t="s">
        <v>446</v>
      </c>
      <c r="T570" s="25" t="s">
        <v>1049</v>
      </c>
      <c r="U570" s="25" t="s">
        <v>1671</v>
      </c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</row>
    <row r="571">
      <c r="A571" s="8" t="s">
        <v>1906</v>
      </c>
      <c r="B571" s="9">
        <v>45954.0</v>
      </c>
      <c r="C571" s="74" t="s">
        <v>2293</v>
      </c>
      <c r="D571" s="41" t="s">
        <v>20</v>
      </c>
      <c r="E571" s="42" t="s">
        <v>1157</v>
      </c>
      <c r="F571" s="62" t="s">
        <v>22</v>
      </c>
      <c r="G571" s="13" t="s">
        <v>1266</v>
      </c>
      <c r="H571" s="15">
        <v>2250.0</v>
      </c>
      <c r="I571" s="14"/>
      <c r="J571" s="14"/>
      <c r="K571" s="14"/>
      <c r="L571" s="14"/>
      <c r="M571" s="15">
        <v>900.0</v>
      </c>
      <c r="N571" s="14"/>
      <c r="O571" s="23">
        <v>900.0</v>
      </c>
      <c r="P571" s="3">
        <f t="shared" si="4"/>
        <v>0</v>
      </c>
      <c r="Q571" s="45" t="s">
        <v>1841</v>
      </c>
      <c r="R571" s="18" t="s">
        <v>503</v>
      </c>
      <c r="S571" s="18" t="s">
        <v>446</v>
      </c>
      <c r="T571" s="45" t="s">
        <v>1158</v>
      </c>
      <c r="U571" s="93" t="s">
        <v>1715</v>
      </c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</row>
    <row r="572">
      <c r="A572" s="8" t="s">
        <v>1906</v>
      </c>
      <c r="B572" s="9">
        <v>45954.0</v>
      </c>
      <c r="C572" s="74" t="s">
        <v>2293</v>
      </c>
      <c r="D572" s="49" t="s">
        <v>20</v>
      </c>
      <c r="E572" s="42" t="s">
        <v>1200</v>
      </c>
      <c r="F572" s="12" t="s">
        <v>367</v>
      </c>
      <c r="G572" s="13" t="s">
        <v>1266</v>
      </c>
      <c r="H572" s="15">
        <v>2160.0</v>
      </c>
      <c r="I572" s="14"/>
      <c r="J572" s="14"/>
      <c r="K572" s="14"/>
      <c r="L572" s="14"/>
      <c r="M572" s="15">
        <v>2100.0</v>
      </c>
      <c r="N572" s="14"/>
      <c r="O572" s="23">
        <v>500.0</v>
      </c>
      <c r="P572" s="3">
        <f t="shared" si="4"/>
        <v>1600</v>
      </c>
      <c r="Q572" s="45" t="s">
        <v>2548</v>
      </c>
      <c r="R572" s="18" t="s">
        <v>446</v>
      </c>
      <c r="S572" s="18" t="s">
        <v>213</v>
      </c>
      <c r="T572" s="45" t="s">
        <v>1201</v>
      </c>
      <c r="U572" s="45" t="s">
        <v>1734</v>
      </c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</row>
    <row r="573">
      <c r="A573" s="8" t="s">
        <v>1906</v>
      </c>
      <c r="B573" s="9">
        <v>45960.0</v>
      </c>
      <c r="C573" s="74" t="s">
        <v>2293</v>
      </c>
      <c r="D573" s="41" t="s">
        <v>1079</v>
      </c>
      <c r="E573" s="42" t="s">
        <v>1080</v>
      </c>
      <c r="F573" s="62" t="s">
        <v>22</v>
      </c>
      <c r="G573" s="13" t="s">
        <v>1266</v>
      </c>
      <c r="H573" s="15">
        <v>3000.0</v>
      </c>
      <c r="I573" s="14"/>
      <c r="J573" s="14"/>
      <c r="K573" s="14"/>
      <c r="L573" s="14"/>
      <c r="M573" s="15">
        <v>1400.0</v>
      </c>
      <c r="N573" s="14"/>
      <c r="O573" s="23">
        <v>1400.0</v>
      </c>
      <c r="P573" s="3">
        <f t="shared" si="4"/>
        <v>0</v>
      </c>
      <c r="Q573" s="45" t="s">
        <v>1841</v>
      </c>
      <c r="R573" s="18" t="s">
        <v>52</v>
      </c>
      <c r="S573" s="18" t="s">
        <v>446</v>
      </c>
      <c r="T573" s="25" t="s">
        <v>1081</v>
      </c>
      <c r="U573" s="25" t="s">
        <v>1683</v>
      </c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</row>
    <row r="574">
      <c r="A574" s="8" t="s">
        <v>1906</v>
      </c>
      <c r="B574" s="33">
        <v>45960.0</v>
      </c>
      <c r="C574" s="74" t="s">
        <v>2293</v>
      </c>
      <c r="D574" s="49" t="s">
        <v>20</v>
      </c>
      <c r="E574" s="42" t="s">
        <v>616</v>
      </c>
      <c r="F574" s="12" t="s">
        <v>367</v>
      </c>
      <c r="G574" s="44" t="s">
        <v>1818</v>
      </c>
      <c r="H574" s="15">
        <v>1500.0</v>
      </c>
      <c r="I574" s="14"/>
      <c r="J574" s="14"/>
      <c r="K574" s="14"/>
      <c r="L574" s="14"/>
      <c r="M574" s="15">
        <v>480.0</v>
      </c>
      <c r="N574" s="14"/>
      <c r="O574" s="16"/>
      <c r="P574" s="3">
        <f t="shared" si="4"/>
        <v>480</v>
      </c>
      <c r="Q574" s="32"/>
      <c r="R574" s="18" t="s">
        <v>550</v>
      </c>
      <c r="S574" s="18" t="s">
        <v>213</v>
      </c>
      <c r="T574" s="45" t="s">
        <v>618</v>
      </c>
      <c r="U574" s="45" t="s">
        <v>1501</v>
      </c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</row>
    <row r="575">
      <c r="A575" s="8" t="s">
        <v>1906</v>
      </c>
      <c r="B575" s="33">
        <v>45960.0</v>
      </c>
      <c r="C575" s="74" t="s">
        <v>2293</v>
      </c>
      <c r="D575" s="49" t="s">
        <v>20</v>
      </c>
      <c r="E575" s="42" t="s">
        <v>786</v>
      </c>
      <c r="F575" s="62" t="s">
        <v>22</v>
      </c>
      <c r="G575" s="13" t="s">
        <v>1266</v>
      </c>
      <c r="H575" s="15">
        <v>3000.0</v>
      </c>
      <c r="I575" s="14"/>
      <c r="J575" s="14"/>
      <c r="K575" s="14"/>
      <c r="L575" s="14"/>
      <c r="M575" s="15">
        <v>990.0</v>
      </c>
      <c r="N575" s="14"/>
      <c r="O575" s="23">
        <v>990.0</v>
      </c>
      <c r="P575" s="3">
        <f t="shared" si="4"/>
        <v>0</v>
      </c>
      <c r="Q575" s="45" t="s">
        <v>1841</v>
      </c>
      <c r="R575" s="18" t="s">
        <v>52</v>
      </c>
      <c r="S575" s="18" t="s">
        <v>446</v>
      </c>
      <c r="T575" s="45" t="s">
        <v>787</v>
      </c>
      <c r="U575" s="45" t="s">
        <v>1568</v>
      </c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</row>
    <row r="576">
      <c r="A576" s="8" t="s">
        <v>1906</v>
      </c>
      <c r="B576" s="9">
        <v>45961.0</v>
      </c>
      <c r="C576" s="13" t="s">
        <v>2293</v>
      </c>
      <c r="D576" s="49" t="s">
        <v>27</v>
      </c>
      <c r="E576" s="42" t="s">
        <v>640</v>
      </c>
      <c r="F576" s="62" t="s">
        <v>22</v>
      </c>
      <c r="G576" s="13" t="s">
        <v>1266</v>
      </c>
      <c r="H576" s="15">
        <v>2850.0</v>
      </c>
      <c r="I576" s="14"/>
      <c r="J576" s="14"/>
      <c r="K576" s="14"/>
      <c r="L576" s="14"/>
      <c r="M576" s="15">
        <v>900.0</v>
      </c>
      <c r="N576" s="14"/>
      <c r="O576" s="23">
        <v>900.0</v>
      </c>
      <c r="P576" s="47">
        <f t="shared" si="4"/>
        <v>0</v>
      </c>
      <c r="Q576" s="45" t="s">
        <v>1841</v>
      </c>
      <c r="R576" s="18" t="s">
        <v>52</v>
      </c>
      <c r="S576" s="18" t="s">
        <v>446</v>
      </c>
      <c r="T576" s="25" t="s">
        <v>641</v>
      </c>
      <c r="U576" s="25" t="s">
        <v>1509</v>
      </c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</row>
    <row r="577">
      <c r="A577" s="8" t="s">
        <v>1906</v>
      </c>
      <c r="B577" s="9">
        <v>45961.0</v>
      </c>
      <c r="C577" s="74" t="s">
        <v>2293</v>
      </c>
      <c r="D577" s="49" t="s">
        <v>20</v>
      </c>
      <c r="E577" s="42" t="s">
        <v>160</v>
      </c>
      <c r="F577" s="62" t="s">
        <v>22</v>
      </c>
      <c r="G577" s="13" t="s">
        <v>1266</v>
      </c>
      <c r="H577" s="15">
        <v>4000.0</v>
      </c>
      <c r="I577" s="14"/>
      <c r="J577" s="14"/>
      <c r="K577" s="14"/>
      <c r="L577" s="14"/>
      <c r="M577" s="15">
        <v>2000.0</v>
      </c>
      <c r="N577" s="14"/>
      <c r="O577" s="23">
        <v>2000.0</v>
      </c>
      <c r="P577" s="3">
        <f t="shared" si="4"/>
        <v>0</v>
      </c>
      <c r="Q577" s="45" t="s">
        <v>1841</v>
      </c>
      <c r="R577" s="18" t="s">
        <v>52</v>
      </c>
      <c r="S577" s="18" t="s">
        <v>446</v>
      </c>
      <c r="T577" s="45" t="s">
        <v>161</v>
      </c>
      <c r="U577" s="45" t="s">
        <v>1337</v>
      </c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</row>
    <row r="578">
      <c r="A578" s="8" t="s">
        <v>1906</v>
      </c>
      <c r="B578" s="9">
        <v>45961.0</v>
      </c>
      <c r="C578" s="74" t="s">
        <v>2293</v>
      </c>
      <c r="D578" s="49" t="s">
        <v>20</v>
      </c>
      <c r="E578" s="42" t="s">
        <v>122</v>
      </c>
      <c r="F578" s="62" t="s">
        <v>22</v>
      </c>
      <c r="G578" s="13" t="s">
        <v>1266</v>
      </c>
      <c r="H578" s="15">
        <v>3000.0</v>
      </c>
      <c r="I578" s="14"/>
      <c r="J578" s="14"/>
      <c r="K578" s="14"/>
      <c r="L578" s="14"/>
      <c r="M578" s="15">
        <v>900.0</v>
      </c>
      <c r="N578" s="14"/>
      <c r="O578" s="23">
        <v>900.0</v>
      </c>
      <c r="P578" s="3">
        <f t="shared" si="4"/>
        <v>0</v>
      </c>
      <c r="Q578" s="45" t="s">
        <v>1841</v>
      </c>
      <c r="R578" s="18" t="s">
        <v>52</v>
      </c>
      <c r="S578" s="18" t="s">
        <v>446</v>
      </c>
      <c r="T578" s="45" t="s">
        <v>123</v>
      </c>
      <c r="U578" s="45" t="s">
        <v>1320</v>
      </c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</row>
    <row r="579">
      <c r="A579" s="8" t="s">
        <v>1906</v>
      </c>
      <c r="B579" s="9">
        <v>45961.0</v>
      </c>
      <c r="C579" s="74" t="s">
        <v>2293</v>
      </c>
      <c r="D579" s="41" t="s">
        <v>20</v>
      </c>
      <c r="E579" s="42" t="s">
        <v>1229</v>
      </c>
      <c r="F579" s="62" t="s">
        <v>22</v>
      </c>
      <c r="G579" s="13" t="s">
        <v>1266</v>
      </c>
      <c r="H579" s="15">
        <v>0.0</v>
      </c>
      <c r="I579" s="14"/>
      <c r="J579" s="14"/>
      <c r="K579" s="14"/>
      <c r="L579" s="14"/>
      <c r="M579" s="15">
        <v>900.0</v>
      </c>
      <c r="N579" s="14"/>
      <c r="O579" s="23">
        <v>900.0</v>
      </c>
      <c r="P579" s="3">
        <f t="shared" si="4"/>
        <v>0</v>
      </c>
      <c r="Q579" s="45" t="s">
        <v>1841</v>
      </c>
      <c r="R579" s="18" t="s">
        <v>52</v>
      </c>
      <c r="S579" s="18" t="s">
        <v>446</v>
      </c>
      <c r="T579" s="25" t="s">
        <v>1231</v>
      </c>
      <c r="U579" s="25" t="s">
        <v>1741</v>
      </c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</row>
    <row r="580">
      <c r="A580" s="8" t="s">
        <v>1906</v>
      </c>
      <c r="B580" s="9">
        <v>43160.0</v>
      </c>
      <c r="C580" s="74" t="s">
        <v>2324</v>
      </c>
      <c r="D580" s="41" t="s">
        <v>20</v>
      </c>
      <c r="E580" s="42" t="s">
        <v>58</v>
      </c>
      <c r="F580" s="12" t="s">
        <v>367</v>
      </c>
      <c r="G580" s="13" t="s">
        <v>23</v>
      </c>
      <c r="H580" s="14"/>
      <c r="I580" s="15">
        <v>1179.0</v>
      </c>
      <c r="J580" s="14"/>
      <c r="K580" s="15">
        <v>1179.0</v>
      </c>
      <c r="L580" s="14"/>
      <c r="M580" s="14"/>
      <c r="N580" s="15">
        <v>359.0</v>
      </c>
      <c r="O580" s="23">
        <v>1538.0</v>
      </c>
      <c r="P580" s="3">
        <f t="shared" si="4"/>
        <v>0</v>
      </c>
      <c r="Q580" s="25" t="s">
        <v>2549</v>
      </c>
      <c r="R580" s="18" t="s">
        <v>34</v>
      </c>
      <c r="S580" s="18" t="s">
        <v>25</v>
      </c>
      <c r="T580" s="45" t="s">
        <v>59</v>
      </c>
      <c r="U580" s="45" t="s">
        <v>1292</v>
      </c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</row>
    <row r="581">
      <c r="A581" s="8" t="s">
        <v>1906</v>
      </c>
      <c r="B581" s="9">
        <v>44536.0</v>
      </c>
      <c r="C581" s="100">
        <v>0.0654</v>
      </c>
      <c r="D581" s="41" t="s">
        <v>20</v>
      </c>
      <c r="E581" s="42" t="s">
        <v>538</v>
      </c>
      <c r="F581" s="12" t="s">
        <v>367</v>
      </c>
      <c r="G581" s="13" t="s">
        <v>453</v>
      </c>
      <c r="H581" s="14"/>
      <c r="I581" s="15">
        <v>1178.4299999999998</v>
      </c>
      <c r="J581" s="15">
        <v>77.0</v>
      </c>
      <c r="K581" s="15">
        <v>1255.4299999999998</v>
      </c>
      <c r="L581" s="14"/>
      <c r="M581" s="14"/>
      <c r="N581" s="14"/>
      <c r="O581" s="16"/>
      <c r="P581" s="3">
        <f t="shared" si="4"/>
        <v>1255.43</v>
      </c>
      <c r="Q581" s="17"/>
      <c r="R581" s="18" t="s">
        <v>476</v>
      </c>
      <c r="S581" s="18" t="s">
        <v>213</v>
      </c>
      <c r="T581" s="25" t="s">
        <v>539</v>
      </c>
      <c r="U581" s="45" t="s">
        <v>1798</v>
      </c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</row>
    <row r="582">
      <c r="A582" s="8" t="s">
        <v>1906</v>
      </c>
      <c r="B582" s="9">
        <v>45954.0</v>
      </c>
      <c r="C582" s="74" t="s">
        <v>2540</v>
      </c>
      <c r="D582" s="49" t="s">
        <v>20</v>
      </c>
      <c r="E582" s="42" t="s">
        <v>1845</v>
      </c>
      <c r="F582" s="12" t="s">
        <v>367</v>
      </c>
      <c r="G582" s="13" t="s">
        <v>1075</v>
      </c>
      <c r="H582" s="15">
        <v>1000.0</v>
      </c>
      <c r="I582" s="15">
        <v>1100.0</v>
      </c>
      <c r="J582" s="14"/>
      <c r="K582" s="15">
        <v>1100.0</v>
      </c>
      <c r="L582" s="14"/>
      <c r="M582" s="14"/>
      <c r="N582" s="14"/>
      <c r="O582" s="16"/>
      <c r="P582" s="3">
        <f t="shared" si="4"/>
        <v>1100</v>
      </c>
      <c r="Q582" s="17"/>
      <c r="R582" s="18" t="s">
        <v>503</v>
      </c>
      <c r="S582" s="18" t="s">
        <v>446</v>
      </c>
      <c r="T582" s="45" t="s">
        <v>1846</v>
      </c>
      <c r="U582" s="93" t="s">
        <v>1847</v>
      </c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</row>
    <row r="583">
      <c r="A583" s="8" t="s">
        <v>1906</v>
      </c>
      <c r="B583" s="9">
        <v>45932.0</v>
      </c>
      <c r="C583" s="74" t="s">
        <v>2543</v>
      </c>
      <c r="D583" s="41" t="s">
        <v>20</v>
      </c>
      <c r="E583" s="42" t="s">
        <v>1848</v>
      </c>
      <c r="F583" s="12" t="s">
        <v>367</v>
      </c>
      <c r="G583" s="44" t="s">
        <v>1075</v>
      </c>
      <c r="H583" s="15">
        <v>6500.0</v>
      </c>
      <c r="I583" s="15">
        <v>1100.0</v>
      </c>
      <c r="J583" s="14"/>
      <c r="K583" s="15">
        <v>1100.0</v>
      </c>
      <c r="L583" s="14"/>
      <c r="M583" s="14"/>
      <c r="N583" s="14"/>
      <c r="O583" s="16"/>
      <c r="P583" s="3">
        <f t="shared" si="4"/>
        <v>1100</v>
      </c>
      <c r="Q583" s="32"/>
      <c r="R583" s="18" t="s">
        <v>93</v>
      </c>
      <c r="S583" s="18" t="s">
        <v>446</v>
      </c>
      <c r="T583" s="25" t="s">
        <v>1849</v>
      </c>
      <c r="U583" s="25" t="s">
        <v>1850</v>
      </c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</row>
    <row r="584">
      <c r="A584" s="8" t="s">
        <v>1906</v>
      </c>
      <c r="B584" s="9">
        <v>45940.0</v>
      </c>
      <c r="C584" s="74" t="s">
        <v>2543</v>
      </c>
      <c r="D584" s="41" t="s">
        <v>20</v>
      </c>
      <c r="E584" s="42" t="s">
        <v>1851</v>
      </c>
      <c r="F584" s="12" t="s">
        <v>367</v>
      </c>
      <c r="G584" s="44" t="s">
        <v>1075</v>
      </c>
      <c r="H584" s="15">
        <v>4000.0</v>
      </c>
      <c r="I584" s="15">
        <v>1100.0</v>
      </c>
      <c r="J584" s="14"/>
      <c r="K584" s="15">
        <v>1100.0</v>
      </c>
      <c r="L584" s="14"/>
      <c r="M584" s="14"/>
      <c r="N584" s="14"/>
      <c r="O584" s="16"/>
      <c r="P584" s="3">
        <f t="shared" si="4"/>
        <v>1100</v>
      </c>
      <c r="Q584" s="32"/>
      <c r="R584" s="18" t="s">
        <v>446</v>
      </c>
      <c r="S584" s="18" t="s">
        <v>446</v>
      </c>
      <c r="T584" s="25" t="s">
        <v>1852</v>
      </c>
      <c r="U584" s="25" t="s">
        <v>1853</v>
      </c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</row>
    <row r="585">
      <c r="A585" s="8" t="s">
        <v>1906</v>
      </c>
      <c r="B585" s="9">
        <v>45943.0</v>
      </c>
      <c r="C585" s="74" t="s">
        <v>2543</v>
      </c>
      <c r="D585" s="41" t="s">
        <v>20</v>
      </c>
      <c r="E585" s="42" t="s">
        <v>1854</v>
      </c>
      <c r="F585" s="12" t="s">
        <v>367</v>
      </c>
      <c r="G585" s="44" t="s">
        <v>1075</v>
      </c>
      <c r="H585" s="15">
        <v>3600.0</v>
      </c>
      <c r="I585" s="15">
        <v>1100.0</v>
      </c>
      <c r="J585" s="14"/>
      <c r="K585" s="15">
        <v>1100.0</v>
      </c>
      <c r="L585" s="14"/>
      <c r="M585" s="14"/>
      <c r="N585" s="14"/>
      <c r="O585" s="16"/>
      <c r="P585" s="3">
        <f t="shared" si="4"/>
        <v>1100</v>
      </c>
      <c r="Q585" s="32"/>
      <c r="R585" s="18" t="s">
        <v>1013</v>
      </c>
      <c r="S585" s="18" t="s">
        <v>446</v>
      </c>
      <c r="T585" s="25" t="s">
        <v>1855</v>
      </c>
      <c r="U585" s="25" t="s">
        <v>1856</v>
      </c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</row>
    <row r="586">
      <c r="A586" s="8" t="s">
        <v>1906</v>
      </c>
      <c r="B586" s="9">
        <v>45951.0</v>
      </c>
      <c r="C586" s="74" t="s">
        <v>2543</v>
      </c>
      <c r="D586" s="41" t="s">
        <v>20</v>
      </c>
      <c r="E586" s="42" t="s">
        <v>1857</v>
      </c>
      <c r="F586" s="12" t="s">
        <v>367</v>
      </c>
      <c r="G586" s="44" t="s">
        <v>1075</v>
      </c>
      <c r="H586" s="15">
        <v>4000.0</v>
      </c>
      <c r="I586" s="15">
        <v>1100.0</v>
      </c>
      <c r="J586" s="14"/>
      <c r="K586" s="15">
        <v>1100.0</v>
      </c>
      <c r="L586" s="14"/>
      <c r="M586" s="14"/>
      <c r="N586" s="14"/>
      <c r="O586" s="16"/>
      <c r="P586" s="3">
        <f t="shared" si="4"/>
        <v>1100</v>
      </c>
      <c r="Q586" s="32"/>
      <c r="R586" s="18" t="s">
        <v>30</v>
      </c>
      <c r="S586" s="18" t="s">
        <v>446</v>
      </c>
      <c r="T586" s="25" t="s">
        <v>1858</v>
      </c>
      <c r="U586" s="25" t="s">
        <v>1859</v>
      </c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</row>
    <row r="587">
      <c r="A587" s="8" t="s">
        <v>1906</v>
      </c>
      <c r="B587" s="9">
        <v>45953.0</v>
      </c>
      <c r="C587" s="74" t="s">
        <v>2543</v>
      </c>
      <c r="D587" s="41" t="s">
        <v>20</v>
      </c>
      <c r="E587" s="42" t="s">
        <v>1860</v>
      </c>
      <c r="F587" s="12" t="s">
        <v>367</v>
      </c>
      <c r="G587" s="44" t="s">
        <v>1075</v>
      </c>
      <c r="H587" s="15">
        <v>3500.0</v>
      </c>
      <c r="I587" s="15">
        <v>1100.0</v>
      </c>
      <c r="J587" s="14"/>
      <c r="K587" s="15">
        <v>1100.0</v>
      </c>
      <c r="L587" s="14"/>
      <c r="M587" s="14"/>
      <c r="N587" s="14"/>
      <c r="O587" s="16"/>
      <c r="P587" s="3">
        <f t="shared" si="4"/>
        <v>1100</v>
      </c>
      <c r="Q587" s="32"/>
      <c r="R587" s="18" t="s">
        <v>647</v>
      </c>
      <c r="S587" s="18" t="s">
        <v>446</v>
      </c>
      <c r="T587" s="25" t="s">
        <v>1861</v>
      </c>
      <c r="U587" s="25" t="s">
        <v>1862</v>
      </c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</row>
    <row r="588">
      <c r="A588" s="8" t="s">
        <v>1906</v>
      </c>
      <c r="B588" s="9">
        <v>45953.0</v>
      </c>
      <c r="C588" s="74" t="s">
        <v>2543</v>
      </c>
      <c r="D588" s="41" t="s">
        <v>20</v>
      </c>
      <c r="E588" s="42" t="s">
        <v>1863</v>
      </c>
      <c r="F588" s="12" t="s">
        <v>367</v>
      </c>
      <c r="G588" s="44" t="s">
        <v>1075</v>
      </c>
      <c r="H588" s="15">
        <v>4000.0</v>
      </c>
      <c r="I588" s="15">
        <v>1100.0</v>
      </c>
      <c r="J588" s="14"/>
      <c r="K588" s="15">
        <v>1100.0</v>
      </c>
      <c r="L588" s="14"/>
      <c r="M588" s="14"/>
      <c r="N588" s="14"/>
      <c r="O588" s="16"/>
      <c r="P588" s="3">
        <f t="shared" si="4"/>
        <v>1100</v>
      </c>
      <c r="Q588" s="32"/>
      <c r="R588" s="18" t="s">
        <v>647</v>
      </c>
      <c r="S588" s="18" t="s">
        <v>446</v>
      </c>
      <c r="T588" s="25" t="s">
        <v>1864</v>
      </c>
      <c r="U588" s="25" t="s">
        <v>1865</v>
      </c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</row>
    <row r="589">
      <c r="A589" s="8" t="s">
        <v>1906</v>
      </c>
      <c r="B589" s="9">
        <v>45959.0</v>
      </c>
      <c r="C589" s="74" t="s">
        <v>2543</v>
      </c>
      <c r="D589" s="41" t="s">
        <v>20</v>
      </c>
      <c r="E589" s="42" t="s">
        <v>1866</v>
      </c>
      <c r="F589" s="12" t="s">
        <v>367</v>
      </c>
      <c r="G589" s="44" t="s">
        <v>1075</v>
      </c>
      <c r="H589" s="15">
        <f>4000+2500</f>
        <v>6500</v>
      </c>
      <c r="I589" s="15">
        <v>1100.0</v>
      </c>
      <c r="J589" s="14"/>
      <c r="K589" s="15">
        <v>1100.0</v>
      </c>
      <c r="L589" s="14"/>
      <c r="M589" s="14"/>
      <c r="N589" s="14"/>
      <c r="O589" s="16"/>
      <c r="P589" s="3">
        <f t="shared" si="4"/>
        <v>1100</v>
      </c>
      <c r="Q589" s="32"/>
      <c r="R589" s="18" t="s">
        <v>596</v>
      </c>
      <c r="S589" s="18" t="s">
        <v>446</v>
      </c>
      <c r="T589" s="25" t="s">
        <v>1867</v>
      </c>
      <c r="U589" s="25" t="s">
        <v>1868</v>
      </c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</row>
    <row r="590">
      <c r="A590" s="8" t="s">
        <v>1906</v>
      </c>
      <c r="B590" s="9">
        <v>45961.0</v>
      </c>
      <c r="C590" s="74" t="s">
        <v>2543</v>
      </c>
      <c r="D590" s="41" t="s">
        <v>20</v>
      </c>
      <c r="E590" s="42" t="s">
        <v>1869</v>
      </c>
      <c r="F590" s="12" t="s">
        <v>367</v>
      </c>
      <c r="G590" s="44" t="s">
        <v>1075</v>
      </c>
      <c r="H590" s="15">
        <v>3600.0</v>
      </c>
      <c r="I590" s="15">
        <v>1100.0</v>
      </c>
      <c r="J590" s="14"/>
      <c r="K590" s="15">
        <v>1100.0</v>
      </c>
      <c r="L590" s="14"/>
      <c r="M590" s="14"/>
      <c r="N590" s="14"/>
      <c r="O590" s="16"/>
      <c r="P590" s="3">
        <f t="shared" si="4"/>
        <v>1100</v>
      </c>
      <c r="Q590" s="32"/>
      <c r="R590" s="18" t="s">
        <v>52</v>
      </c>
      <c r="S590" s="18" t="s">
        <v>446</v>
      </c>
      <c r="T590" s="25" t="s">
        <v>1870</v>
      </c>
      <c r="U590" s="25" t="s">
        <v>1871</v>
      </c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</row>
    <row r="591">
      <c r="A591" s="8" t="s">
        <v>1906</v>
      </c>
      <c r="B591" s="9">
        <v>45961.0</v>
      </c>
      <c r="C591" s="74" t="s">
        <v>2543</v>
      </c>
      <c r="D591" s="41" t="s">
        <v>20</v>
      </c>
      <c r="E591" s="42" t="s">
        <v>1872</v>
      </c>
      <c r="F591" s="12" t="s">
        <v>367</v>
      </c>
      <c r="G591" s="44" t="s">
        <v>1075</v>
      </c>
      <c r="H591" s="15">
        <v>3200.0</v>
      </c>
      <c r="I591" s="15">
        <v>1100.0</v>
      </c>
      <c r="J591" s="14"/>
      <c r="K591" s="15">
        <v>1100.0</v>
      </c>
      <c r="L591" s="14"/>
      <c r="M591" s="14"/>
      <c r="N591" s="14"/>
      <c r="O591" s="16"/>
      <c r="P591" s="3">
        <f t="shared" si="4"/>
        <v>1100</v>
      </c>
      <c r="Q591" s="32"/>
      <c r="R591" s="18" t="s">
        <v>52</v>
      </c>
      <c r="S591" s="18" t="s">
        <v>446</v>
      </c>
      <c r="T591" s="25" t="s">
        <v>1873</v>
      </c>
      <c r="U591" s="25" t="s">
        <v>1874</v>
      </c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</row>
    <row r="592">
      <c r="A592" s="8" t="s">
        <v>1906</v>
      </c>
      <c r="B592" s="9">
        <v>45965.0</v>
      </c>
      <c r="C592" s="74" t="s">
        <v>2543</v>
      </c>
      <c r="D592" s="41" t="s">
        <v>20</v>
      </c>
      <c r="E592" s="42" t="s">
        <v>1875</v>
      </c>
      <c r="F592" s="12" t="s">
        <v>367</v>
      </c>
      <c r="G592" s="44" t="s">
        <v>1075</v>
      </c>
      <c r="H592" s="15">
        <v>4000.0</v>
      </c>
      <c r="I592" s="15">
        <v>1100.0</v>
      </c>
      <c r="J592" s="14"/>
      <c r="K592" s="15">
        <v>1100.0</v>
      </c>
      <c r="L592" s="14"/>
      <c r="M592" s="14"/>
      <c r="N592" s="14"/>
      <c r="O592" s="16"/>
      <c r="P592" s="3">
        <f t="shared" si="4"/>
        <v>1100</v>
      </c>
      <c r="Q592" s="32"/>
      <c r="R592" s="18" t="s">
        <v>25</v>
      </c>
      <c r="S592" s="18" t="s">
        <v>61</v>
      </c>
      <c r="T592" s="25" t="s">
        <v>1876</v>
      </c>
      <c r="U592" s="25" t="s">
        <v>1877</v>
      </c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</row>
    <row r="593">
      <c r="A593" s="8" t="s">
        <v>1906</v>
      </c>
      <c r="B593" s="9">
        <v>45972.0</v>
      </c>
      <c r="C593" s="74" t="s">
        <v>2543</v>
      </c>
      <c r="D593" s="41" t="s">
        <v>20</v>
      </c>
      <c r="E593" s="42" t="s">
        <v>1878</v>
      </c>
      <c r="F593" s="12" t="s">
        <v>367</v>
      </c>
      <c r="G593" s="44" t="s">
        <v>1075</v>
      </c>
      <c r="H593" s="15">
        <v>3200.0</v>
      </c>
      <c r="I593" s="15">
        <v>1100.0</v>
      </c>
      <c r="J593" s="14"/>
      <c r="K593" s="15">
        <v>1100.0</v>
      </c>
      <c r="L593" s="14"/>
      <c r="M593" s="14"/>
      <c r="N593" s="14"/>
      <c r="O593" s="16"/>
      <c r="P593" s="3">
        <f t="shared" si="4"/>
        <v>1100</v>
      </c>
      <c r="Q593" s="32"/>
      <c r="R593" s="18" t="s">
        <v>61</v>
      </c>
      <c r="S593" s="18" t="s">
        <v>61</v>
      </c>
      <c r="T593" s="25" t="s">
        <v>1879</v>
      </c>
      <c r="U593" s="25" t="s">
        <v>1880</v>
      </c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</row>
    <row r="594">
      <c r="A594" s="8" t="s">
        <v>1906</v>
      </c>
      <c r="B594" s="9">
        <v>45972.0</v>
      </c>
      <c r="C594" s="74" t="s">
        <v>2543</v>
      </c>
      <c r="D594" s="41" t="s">
        <v>20</v>
      </c>
      <c r="E594" s="42" t="s">
        <v>1881</v>
      </c>
      <c r="F594" s="12" t="s">
        <v>367</v>
      </c>
      <c r="G594" s="44" t="s">
        <v>1075</v>
      </c>
      <c r="H594" s="15">
        <v>3200.0</v>
      </c>
      <c r="I594" s="15">
        <v>1100.0</v>
      </c>
      <c r="J594" s="14"/>
      <c r="K594" s="15">
        <v>1100.0</v>
      </c>
      <c r="L594" s="14"/>
      <c r="M594" s="14"/>
      <c r="N594" s="14"/>
      <c r="O594" s="16"/>
      <c r="P594" s="3">
        <f t="shared" si="4"/>
        <v>1100</v>
      </c>
      <c r="Q594" s="32"/>
      <c r="R594" s="18" t="s">
        <v>61</v>
      </c>
      <c r="S594" s="18" t="s">
        <v>61</v>
      </c>
      <c r="T594" s="25" t="s">
        <v>1882</v>
      </c>
      <c r="U594" s="25" t="s">
        <v>1883</v>
      </c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</row>
    <row r="595">
      <c r="A595" s="8" t="s">
        <v>1906</v>
      </c>
      <c r="B595" s="9">
        <v>45974.0</v>
      </c>
      <c r="C595" s="74" t="s">
        <v>2543</v>
      </c>
      <c r="D595" s="41" t="s">
        <v>20</v>
      </c>
      <c r="E595" s="42" t="s">
        <v>1884</v>
      </c>
      <c r="F595" s="12" t="s">
        <v>367</v>
      </c>
      <c r="G595" s="44" t="s">
        <v>1075</v>
      </c>
      <c r="H595" s="15">
        <v>4000.0</v>
      </c>
      <c r="I595" s="15">
        <v>1100.0</v>
      </c>
      <c r="J595" s="14"/>
      <c r="K595" s="15">
        <v>1100.0</v>
      </c>
      <c r="L595" s="14"/>
      <c r="M595" s="14"/>
      <c r="N595" s="14"/>
      <c r="O595" s="16"/>
      <c r="P595" s="3">
        <f t="shared" si="4"/>
        <v>1100</v>
      </c>
      <c r="Q595" s="32"/>
      <c r="R595" s="18" t="s">
        <v>647</v>
      </c>
      <c r="S595" s="18" t="s">
        <v>61</v>
      </c>
      <c r="T595" s="25" t="s">
        <v>1885</v>
      </c>
      <c r="U595" s="25" t="s">
        <v>1886</v>
      </c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</row>
    <row r="596">
      <c r="A596" s="8" t="s">
        <v>1906</v>
      </c>
      <c r="B596" s="9">
        <v>45989.0</v>
      </c>
      <c r="C596" s="74" t="s">
        <v>2543</v>
      </c>
      <c r="D596" s="41" t="s">
        <v>20</v>
      </c>
      <c r="E596" s="42" t="s">
        <v>1891</v>
      </c>
      <c r="F596" s="12" t="s">
        <v>367</v>
      </c>
      <c r="G596" s="44" t="s">
        <v>1075</v>
      </c>
      <c r="H596" s="15">
        <f>2550+2000</f>
        <v>4550</v>
      </c>
      <c r="I596" s="15">
        <v>1100.0</v>
      </c>
      <c r="J596" s="14"/>
      <c r="K596" s="15">
        <v>1100.0</v>
      </c>
      <c r="L596" s="14"/>
      <c r="M596" s="14"/>
      <c r="N596" s="14"/>
      <c r="O596" s="16"/>
      <c r="P596" s="3">
        <f t="shared" si="4"/>
        <v>1100</v>
      </c>
      <c r="Q596" s="32"/>
      <c r="R596" s="18" t="s">
        <v>125</v>
      </c>
      <c r="S596" s="18" t="s">
        <v>61</v>
      </c>
      <c r="T596" s="25" t="s">
        <v>1892</v>
      </c>
      <c r="U596" s="25" t="s">
        <v>1893</v>
      </c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</row>
    <row r="597">
      <c r="A597" s="8" t="s">
        <v>1906</v>
      </c>
      <c r="B597" s="9">
        <v>45965.0</v>
      </c>
      <c r="C597" s="74" t="s">
        <v>2293</v>
      </c>
      <c r="D597" s="41" t="s">
        <v>20</v>
      </c>
      <c r="E597" s="42" t="s">
        <v>942</v>
      </c>
      <c r="F597" s="12" t="s">
        <v>367</v>
      </c>
      <c r="G597" s="44" t="s">
        <v>610</v>
      </c>
      <c r="H597" s="15">
        <v>410.0</v>
      </c>
      <c r="I597" s="14"/>
      <c r="J597" s="14"/>
      <c r="K597" s="14"/>
      <c r="L597" s="14"/>
      <c r="M597" s="14"/>
      <c r="N597" s="15">
        <v>410.0</v>
      </c>
      <c r="O597" s="16"/>
      <c r="P597" s="3">
        <f t="shared" si="4"/>
        <v>410</v>
      </c>
      <c r="Q597" s="28"/>
      <c r="R597" s="18" t="s">
        <v>25</v>
      </c>
      <c r="S597" s="18" t="s">
        <v>61</v>
      </c>
      <c r="T597" s="45" t="s">
        <v>943</v>
      </c>
      <c r="U597" s="45" t="s">
        <v>1750</v>
      </c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</row>
    <row r="598">
      <c r="A598" s="8" t="s">
        <v>1906</v>
      </c>
      <c r="B598" s="30">
        <v>45985.0</v>
      </c>
      <c r="C598" s="9" t="s">
        <v>2293</v>
      </c>
      <c r="D598" s="49" t="s">
        <v>27</v>
      </c>
      <c r="E598" s="42" t="s">
        <v>1894</v>
      </c>
      <c r="F598" s="12" t="s">
        <v>367</v>
      </c>
      <c r="G598" s="44" t="s">
        <v>1075</v>
      </c>
      <c r="H598" s="14"/>
      <c r="I598" s="15">
        <v>1100.0</v>
      </c>
      <c r="J598" s="14"/>
      <c r="K598" s="15">
        <v>1100.0</v>
      </c>
      <c r="L598" s="14"/>
      <c r="M598" s="14"/>
      <c r="N598" s="14"/>
      <c r="O598" s="16"/>
      <c r="P598" s="3">
        <f t="shared" si="4"/>
        <v>1100</v>
      </c>
      <c r="Q598" s="40"/>
      <c r="R598" s="18" t="s">
        <v>24</v>
      </c>
      <c r="S598" s="18" t="s">
        <v>61</v>
      </c>
      <c r="T598" s="45" t="s">
        <v>564</v>
      </c>
      <c r="U598" s="45" t="s">
        <v>1895</v>
      </c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</row>
    <row r="599">
      <c r="A599" s="8" t="s">
        <v>1906</v>
      </c>
      <c r="B599" s="9">
        <v>45989.0</v>
      </c>
      <c r="C599" s="9" t="s">
        <v>2293</v>
      </c>
      <c r="D599" s="41" t="s">
        <v>20</v>
      </c>
      <c r="E599" s="42" t="s">
        <v>1896</v>
      </c>
      <c r="F599" s="12" t="s">
        <v>367</v>
      </c>
      <c r="G599" s="13" t="s">
        <v>2550</v>
      </c>
      <c r="H599" s="15">
        <v>3600.0</v>
      </c>
      <c r="I599" s="14"/>
      <c r="J599" s="14"/>
      <c r="K599" s="14"/>
      <c r="L599" s="14"/>
      <c r="M599" s="15">
        <v>3600.0</v>
      </c>
      <c r="N599" s="14"/>
      <c r="O599" s="23">
        <f>800+2800</f>
        <v>3600</v>
      </c>
      <c r="P599" s="3">
        <f t="shared" si="4"/>
        <v>0</v>
      </c>
      <c r="Q599" s="38" t="s">
        <v>2551</v>
      </c>
      <c r="R599" s="18" t="s">
        <v>125</v>
      </c>
      <c r="S599" s="18" t="s">
        <v>61</v>
      </c>
      <c r="T599" s="45" t="s">
        <v>1899</v>
      </c>
      <c r="U599" s="45" t="s">
        <v>1900</v>
      </c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</row>
    <row r="600">
      <c r="A600" s="8" t="s">
        <v>1906</v>
      </c>
      <c r="B600" s="33">
        <v>45978.0</v>
      </c>
      <c r="C600" s="9" t="s">
        <v>2540</v>
      </c>
      <c r="D600" s="41" t="s">
        <v>20</v>
      </c>
      <c r="E600" s="42" t="s">
        <v>1182</v>
      </c>
      <c r="F600" s="12" t="s">
        <v>367</v>
      </c>
      <c r="G600" s="44" t="s">
        <v>1075</v>
      </c>
      <c r="H600" s="15">
        <v>2000.0</v>
      </c>
      <c r="I600" s="15">
        <v>1100.0</v>
      </c>
      <c r="J600" s="14"/>
      <c r="K600" s="15">
        <v>1100.0</v>
      </c>
      <c r="L600" s="14"/>
      <c r="M600" s="14"/>
      <c r="N600" s="14"/>
      <c r="O600" s="23">
        <v>100.0</v>
      </c>
      <c r="P600" s="3">
        <f t="shared" si="4"/>
        <v>1000</v>
      </c>
      <c r="Q600" s="64" t="s">
        <v>1901</v>
      </c>
      <c r="R600" s="18" t="s">
        <v>24</v>
      </c>
      <c r="S600" s="18" t="s">
        <v>61</v>
      </c>
      <c r="T600" s="25" t="s">
        <v>1183</v>
      </c>
      <c r="U600" s="93" t="s">
        <v>1902</v>
      </c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</row>
    <row r="601">
      <c r="A601" s="8" t="s">
        <v>1906</v>
      </c>
      <c r="B601" s="9">
        <v>45973.0</v>
      </c>
      <c r="C601" s="74" t="s">
        <v>2204</v>
      </c>
      <c r="D601" s="41" t="s">
        <v>20</v>
      </c>
      <c r="E601" s="42" t="s">
        <v>598</v>
      </c>
      <c r="F601" s="12" t="s">
        <v>367</v>
      </c>
      <c r="G601" s="13" t="s">
        <v>1090</v>
      </c>
      <c r="H601" s="14"/>
      <c r="I601" s="14"/>
      <c r="J601" s="14"/>
      <c r="K601" s="14"/>
      <c r="L601" s="14"/>
      <c r="M601" s="15">
        <v>200.0</v>
      </c>
      <c r="N601" s="14"/>
      <c r="O601" s="16"/>
      <c r="P601" s="3">
        <f t="shared" si="4"/>
        <v>200</v>
      </c>
      <c r="Q601" s="17"/>
      <c r="R601" s="18" t="s">
        <v>596</v>
      </c>
      <c r="S601" s="18" t="s">
        <v>61</v>
      </c>
      <c r="T601" s="45" t="s">
        <v>599</v>
      </c>
      <c r="U601" s="45" t="s">
        <v>1493</v>
      </c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</row>
    <row r="602">
      <c r="A602" s="8" t="s">
        <v>1906</v>
      </c>
      <c r="B602" s="33">
        <v>45966.0</v>
      </c>
      <c r="C602" s="74" t="s">
        <v>2293</v>
      </c>
      <c r="D602" s="41" t="s">
        <v>20</v>
      </c>
      <c r="E602" s="42" t="s">
        <v>704</v>
      </c>
      <c r="F602" s="62" t="s">
        <v>22</v>
      </c>
      <c r="G602" s="13" t="s">
        <v>1266</v>
      </c>
      <c r="H602" s="15">
        <v>18000.0</v>
      </c>
      <c r="I602" s="14"/>
      <c r="J602" s="14"/>
      <c r="K602" s="14"/>
      <c r="L602" s="14"/>
      <c r="M602" s="15">
        <v>4200.0</v>
      </c>
      <c r="N602" s="14"/>
      <c r="O602" s="23">
        <f>1200+3000</f>
        <v>4200</v>
      </c>
      <c r="P602" s="3">
        <f t="shared" si="4"/>
        <v>0</v>
      </c>
      <c r="Q602" s="64" t="s">
        <v>2552</v>
      </c>
      <c r="R602" s="18" t="s">
        <v>93</v>
      </c>
      <c r="S602" s="18" t="s">
        <v>61</v>
      </c>
      <c r="T602" s="45" t="s">
        <v>705</v>
      </c>
      <c r="U602" s="45" t="s">
        <v>1532</v>
      </c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</row>
    <row r="603">
      <c r="A603" s="8" t="s">
        <v>1906</v>
      </c>
      <c r="B603" s="9">
        <v>45966.0</v>
      </c>
      <c r="C603" s="74" t="s">
        <v>2293</v>
      </c>
      <c r="D603" s="49" t="s">
        <v>27</v>
      </c>
      <c r="E603" s="42" t="s">
        <v>82</v>
      </c>
      <c r="F603" s="62" t="s">
        <v>22</v>
      </c>
      <c r="G603" s="13" t="s">
        <v>1266</v>
      </c>
      <c r="H603" s="15">
        <v>3000.0</v>
      </c>
      <c r="I603" s="14"/>
      <c r="J603" s="14"/>
      <c r="K603" s="14"/>
      <c r="L603" s="14"/>
      <c r="M603" s="15">
        <v>1600.0</v>
      </c>
      <c r="N603" s="14"/>
      <c r="O603" s="23">
        <f>1450+150</f>
        <v>1600</v>
      </c>
      <c r="P603" s="3">
        <f t="shared" si="4"/>
        <v>0</v>
      </c>
      <c r="Q603" s="45" t="s">
        <v>2553</v>
      </c>
      <c r="R603" s="18" t="s">
        <v>93</v>
      </c>
      <c r="S603" s="18" t="s">
        <v>61</v>
      </c>
      <c r="T603" s="45" t="s">
        <v>83</v>
      </c>
      <c r="U603" s="45" t="s">
        <v>1303</v>
      </c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</row>
    <row r="604">
      <c r="A604" s="8" t="s">
        <v>1906</v>
      </c>
      <c r="B604" s="33">
        <v>45982.0</v>
      </c>
      <c r="C604" s="74" t="s">
        <v>2293</v>
      </c>
      <c r="D604" s="41" t="s">
        <v>20</v>
      </c>
      <c r="E604" s="42" t="s">
        <v>684</v>
      </c>
      <c r="F604" s="62" t="s">
        <v>22</v>
      </c>
      <c r="G604" s="13" t="s">
        <v>1266</v>
      </c>
      <c r="H604" s="15">
        <v>3500.0</v>
      </c>
      <c r="I604" s="14"/>
      <c r="J604" s="14"/>
      <c r="K604" s="14"/>
      <c r="L604" s="14"/>
      <c r="M604" s="15">
        <v>1600.0</v>
      </c>
      <c r="N604" s="14"/>
      <c r="O604" s="23">
        <v>1600.0</v>
      </c>
      <c r="P604" s="3">
        <f t="shared" si="4"/>
        <v>0</v>
      </c>
      <c r="Q604" s="64" t="s">
        <v>2554</v>
      </c>
      <c r="R604" s="18" t="s">
        <v>406</v>
      </c>
      <c r="S604" s="18" t="s">
        <v>61</v>
      </c>
      <c r="T604" s="45" t="s">
        <v>685</v>
      </c>
      <c r="U604" s="93" t="s">
        <v>1523</v>
      </c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</row>
    <row r="605">
      <c r="A605" s="8" t="s">
        <v>1906</v>
      </c>
      <c r="B605" s="30">
        <v>45986.0</v>
      </c>
      <c r="C605" s="74" t="s">
        <v>2293</v>
      </c>
      <c r="D605" s="41" t="s">
        <v>20</v>
      </c>
      <c r="E605" s="42" t="s">
        <v>84</v>
      </c>
      <c r="F605" s="62" t="s">
        <v>22</v>
      </c>
      <c r="G605" s="13" t="s">
        <v>1266</v>
      </c>
      <c r="H605" s="15">
        <v>3000.0</v>
      </c>
      <c r="I605" s="14"/>
      <c r="J605" s="14"/>
      <c r="K605" s="14"/>
      <c r="L605" s="14"/>
      <c r="M605" s="15">
        <v>1600.0</v>
      </c>
      <c r="N605" s="14"/>
      <c r="O605" s="23">
        <v>1600.0</v>
      </c>
      <c r="P605" s="3">
        <f t="shared" si="4"/>
        <v>0</v>
      </c>
      <c r="Q605" s="45" t="s">
        <v>2555</v>
      </c>
      <c r="R605" s="18" t="s">
        <v>482</v>
      </c>
      <c r="S605" s="18" t="s">
        <v>61</v>
      </c>
      <c r="T605" s="45" t="s">
        <v>85</v>
      </c>
      <c r="U605" s="45" t="s">
        <v>1304</v>
      </c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</row>
    <row r="606">
      <c r="A606" s="8" t="s">
        <v>1906</v>
      </c>
      <c r="B606" s="9">
        <v>45989.0</v>
      </c>
      <c r="C606" s="9" t="s">
        <v>2293</v>
      </c>
      <c r="D606" s="41" t="s">
        <v>20</v>
      </c>
      <c r="E606" s="42" t="s">
        <v>469</v>
      </c>
      <c r="F606" s="62" t="s">
        <v>22</v>
      </c>
      <c r="G606" s="13" t="s">
        <v>1818</v>
      </c>
      <c r="H606" s="15">
        <v>1200.0</v>
      </c>
      <c r="I606" s="14"/>
      <c r="J606" s="14"/>
      <c r="K606" s="14"/>
      <c r="L606" s="14"/>
      <c r="M606" s="15">
        <v>480.0</v>
      </c>
      <c r="N606" s="14"/>
      <c r="O606" s="23">
        <v>480.0</v>
      </c>
      <c r="P606" s="3">
        <f t="shared" si="4"/>
        <v>0</v>
      </c>
      <c r="Q606" s="25" t="s">
        <v>2556</v>
      </c>
      <c r="R606" s="18" t="s">
        <v>384</v>
      </c>
      <c r="S606" s="18" t="s">
        <v>61</v>
      </c>
      <c r="T606" s="25" t="s">
        <v>470</v>
      </c>
      <c r="U606" s="93" t="s">
        <v>1447</v>
      </c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</row>
    <row r="607">
      <c r="A607" s="8" t="s">
        <v>1906</v>
      </c>
      <c r="B607" s="9">
        <v>45989.0</v>
      </c>
      <c r="C607" s="74" t="s">
        <v>2543</v>
      </c>
      <c r="D607" s="41" t="s">
        <v>20</v>
      </c>
      <c r="E607" s="42" t="s">
        <v>1887</v>
      </c>
      <c r="F607" s="12" t="s">
        <v>367</v>
      </c>
      <c r="G607" s="44" t="s">
        <v>1075</v>
      </c>
      <c r="H607" s="15">
        <v>4000.0</v>
      </c>
      <c r="I607" s="15">
        <v>1100.0</v>
      </c>
      <c r="J607" s="14"/>
      <c r="K607" s="15">
        <v>1100.0</v>
      </c>
      <c r="L607" s="14"/>
      <c r="M607" s="14"/>
      <c r="N607" s="14"/>
      <c r="O607" s="23">
        <v>1100.0</v>
      </c>
      <c r="P607" s="3">
        <f t="shared" si="4"/>
        <v>0</v>
      </c>
      <c r="Q607" s="45" t="s">
        <v>2557</v>
      </c>
      <c r="R607" s="18" t="s">
        <v>125</v>
      </c>
      <c r="S607" s="18" t="s">
        <v>61</v>
      </c>
      <c r="T607" s="25" t="s">
        <v>1889</v>
      </c>
      <c r="U607" s="25" t="s">
        <v>1890</v>
      </c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</row>
    <row r="608">
      <c r="A608" s="8" t="s">
        <v>1906</v>
      </c>
      <c r="B608" s="9">
        <v>45989.0</v>
      </c>
      <c r="C608" s="9" t="s">
        <v>2293</v>
      </c>
      <c r="D608" s="41" t="s">
        <v>20</v>
      </c>
      <c r="E608" s="42" t="s">
        <v>474</v>
      </c>
      <c r="F608" s="62" t="s">
        <v>22</v>
      </c>
      <c r="G608" s="13" t="s">
        <v>1266</v>
      </c>
      <c r="H608" s="15">
        <v>3600.0</v>
      </c>
      <c r="I608" s="14"/>
      <c r="J608" s="14"/>
      <c r="K608" s="14"/>
      <c r="L608" s="14"/>
      <c r="M608" s="15">
        <v>1600.0</v>
      </c>
      <c r="N608" s="14"/>
      <c r="O608" s="23">
        <v>1600.0</v>
      </c>
      <c r="P608" s="3">
        <f t="shared" si="4"/>
        <v>0</v>
      </c>
      <c r="Q608" s="64" t="s">
        <v>2558</v>
      </c>
      <c r="R608" s="18" t="s">
        <v>125</v>
      </c>
      <c r="S608" s="18" t="s">
        <v>61</v>
      </c>
      <c r="T608" s="45" t="s">
        <v>477</v>
      </c>
      <c r="U608" s="93" t="s">
        <v>1450</v>
      </c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</row>
    <row r="609">
      <c r="A609" s="8" t="s">
        <v>1906</v>
      </c>
      <c r="B609" s="30">
        <v>45744.0</v>
      </c>
      <c r="C609" s="74" t="s">
        <v>2559</v>
      </c>
      <c r="D609" s="41" t="s">
        <v>20</v>
      </c>
      <c r="E609" s="42" t="s">
        <v>2560</v>
      </c>
      <c r="F609" s="12" t="s">
        <v>2561</v>
      </c>
      <c r="G609" s="13" t="s">
        <v>2562</v>
      </c>
      <c r="H609" s="14"/>
      <c r="I609" s="14"/>
      <c r="J609" s="14"/>
      <c r="K609" s="14"/>
      <c r="L609" s="14"/>
      <c r="M609" s="14"/>
      <c r="N609" s="14"/>
      <c r="O609" s="16"/>
      <c r="P609" s="3">
        <f t="shared" si="4"/>
        <v>0</v>
      </c>
      <c r="Q609" s="64" t="s">
        <v>2563</v>
      </c>
      <c r="R609" s="18" t="s">
        <v>125</v>
      </c>
      <c r="S609" s="18" t="s">
        <v>570</v>
      </c>
      <c r="T609" s="45" t="s">
        <v>2564</v>
      </c>
      <c r="U609" s="45" t="s">
        <v>2565</v>
      </c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</row>
    <row r="610">
      <c r="A610" s="8" t="s">
        <v>1906</v>
      </c>
      <c r="B610" s="9">
        <v>45999.0</v>
      </c>
      <c r="C610" s="9" t="s">
        <v>2293</v>
      </c>
      <c r="D610" s="41" t="s">
        <v>20</v>
      </c>
      <c r="E610" s="42" t="s">
        <v>875</v>
      </c>
      <c r="F610" s="12" t="s">
        <v>367</v>
      </c>
      <c r="G610" s="44" t="s">
        <v>1075</v>
      </c>
      <c r="H610" s="14"/>
      <c r="I610" s="15">
        <v>1100.0</v>
      </c>
      <c r="J610" s="14"/>
      <c r="K610" s="15">
        <v>1100.0</v>
      </c>
      <c r="L610" s="14"/>
      <c r="M610" s="14"/>
      <c r="N610" s="15">
        <v>410.0</v>
      </c>
      <c r="O610" s="23">
        <v>410.0</v>
      </c>
      <c r="P610" s="3">
        <f t="shared" si="4"/>
        <v>1100</v>
      </c>
      <c r="Q610" s="64" t="s">
        <v>2566</v>
      </c>
      <c r="R610" s="18" t="s">
        <v>454</v>
      </c>
      <c r="S610" s="18" t="s">
        <v>213</v>
      </c>
      <c r="T610" s="45" t="s">
        <v>876</v>
      </c>
      <c r="U610" s="45" t="s">
        <v>1603</v>
      </c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</row>
    <row r="611">
      <c r="A611" s="8" t="s">
        <v>1906</v>
      </c>
      <c r="B611" s="9">
        <v>46002.0</v>
      </c>
      <c r="C611" s="9" t="s">
        <v>2293</v>
      </c>
      <c r="D611" s="41" t="s">
        <v>20</v>
      </c>
      <c r="E611" s="42" t="s">
        <v>996</v>
      </c>
      <c r="F611" s="62" t="s">
        <v>22</v>
      </c>
      <c r="G611" s="13" t="s">
        <v>1266</v>
      </c>
      <c r="H611" s="15">
        <v>3825.0</v>
      </c>
      <c r="I611" s="14"/>
      <c r="J611" s="14"/>
      <c r="K611" s="14"/>
      <c r="L611" s="14"/>
      <c r="M611" s="15">
        <v>1600.0</v>
      </c>
      <c r="N611" s="14"/>
      <c r="O611" s="23">
        <v>1600.0</v>
      </c>
      <c r="P611" s="3">
        <f t="shared" si="4"/>
        <v>0</v>
      </c>
      <c r="Q611" s="45" t="s">
        <v>2567</v>
      </c>
      <c r="R611" s="18" t="s">
        <v>61</v>
      </c>
      <c r="S611" s="18" t="s">
        <v>213</v>
      </c>
      <c r="T611" s="25" t="s">
        <v>997</v>
      </c>
      <c r="U611" s="25" t="s">
        <v>1651</v>
      </c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</row>
    <row r="612">
      <c r="A612" s="8" t="s">
        <v>1906</v>
      </c>
      <c r="B612" s="9">
        <v>46003.0</v>
      </c>
      <c r="C612" s="9" t="s">
        <v>2293</v>
      </c>
      <c r="D612" s="41" t="s">
        <v>20</v>
      </c>
      <c r="E612" s="42" t="s">
        <v>490</v>
      </c>
      <c r="F612" s="62" t="s">
        <v>22</v>
      </c>
      <c r="G612" s="13" t="s">
        <v>1266</v>
      </c>
      <c r="H612" s="15">
        <v>4000.0</v>
      </c>
      <c r="I612" s="14"/>
      <c r="J612" s="14"/>
      <c r="K612" s="14"/>
      <c r="L612" s="14"/>
      <c r="M612" s="15">
        <v>2600.0</v>
      </c>
      <c r="N612" s="14"/>
      <c r="O612" s="23">
        <f>1600+1000</f>
        <v>2600</v>
      </c>
      <c r="P612" s="3">
        <f t="shared" si="4"/>
        <v>0</v>
      </c>
      <c r="Q612" s="64" t="s">
        <v>2568</v>
      </c>
      <c r="R612" s="18" t="s">
        <v>34</v>
      </c>
      <c r="S612" s="18" t="s">
        <v>213</v>
      </c>
      <c r="T612" s="45" t="s">
        <v>491</v>
      </c>
      <c r="U612" s="45" t="s">
        <v>1455</v>
      </c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</row>
    <row r="613">
      <c r="A613" s="8" t="s">
        <v>1906</v>
      </c>
      <c r="B613" s="9">
        <v>46003.0</v>
      </c>
      <c r="C613" s="74" t="s">
        <v>2324</v>
      </c>
      <c r="D613" s="41" t="s">
        <v>20</v>
      </c>
      <c r="E613" s="42" t="s">
        <v>990</v>
      </c>
      <c r="F613" s="12" t="s">
        <v>367</v>
      </c>
      <c r="G613" s="44" t="s">
        <v>39</v>
      </c>
      <c r="H613" s="15">
        <v>2800.0</v>
      </c>
      <c r="I613" s="15">
        <v>1193.0</v>
      </c>
      <c r="J613" s="14"/>
      <c r="K613" s="15">
        <v>1193.0</v>
      </c>
      <c r="L613" s="14"/>
      <c r="M613" s="15">
        <v>300.0</v>
      </c>
      <c r="N613" s="14"/>
      <c r="O613" s="16"/>
      <c r="P613" s="3">
        <f t="shared" si="4"/>
        <v>1493</v>
      </c>
      <c r="Q613" s="32"/>
      <c r="R613" s="18" t="s">
        <v>101</v>
      </c>
      <c r="S613" s="18" t="s">
        <v>446</v>
      </c>
      <c r="T613" s="25" t="s">
        <v>991</v>
      </c>
      <c r="U613" s="25" t="s">
        <v>1649</v>
      </c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</row>
    <row r="614">
      <c r="A614" s="8" t="s">
        <v>1906</v>
      </c>
      <c r="B614" s="9">
        <v>46003.0</v>
      </c>
      <c r="C614" s="74" t="s">
        <v>2324</v>
      </c>
      <c r="D614" s="41" t="s">
        <v>20</v>
      </c>
      <c r="E614" s="42" t="s">
        <v>1842</v>
      </c>
      <c r="F614" s="12" t="s">
        <v>367</v>
      </c>
      <c r="G614" s="13" t="s">
        <v>1266</v>
      </c>
      <c r="H614" s="15">
        <v>2250.0</v>
      </c>
      <c r="I614" s="14"/>
      <c r="J614" s="14"/>
      <c r="K614" s="14"/>
      <c r="L614" s="14"/>
      <c r="M614" s="15">
        <v>2700.0</v>
      </c>
      <c r="N614" s="14"/>
      <c r="O614" s="23">
        <v>1350.0</v>
      </c>
      <c r="P614" s="3">
        <f t="shared" si="4"/>
        <v>1350</v>
      </c>
      <c r="Q614" s="45" t="s">
        <v>1843</v>
      </c>
      <c r="R614" s="18" t="s">
        <v>503</v>
      </c>
      <c r="S614" s="18" t="s">
        <v>446</v>
      </c>
      <c r="T614" s="45" t="s">
        <v>295</v>
      </c>
      <c r="U614" s="45" t="s">
        <v>1401</v>
      </c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</row>
    <row r="615">
      <c r="A615" s="8" t="s">
        <v>1906</v>
      </c>
      <c r="B615" s="9">
        <v>46003.0</v>
      </c>
      <c r="C615" s="74" t="s">
        <v>2324</v>
      </c>
      <c r="D615" s="41" t="s">
        <v>20</v>
      </c>
      <c r="E615" s="42" t="s">
        <v>990</v>
      </c>
      <c r="F615" s="62" t="s">
        <v>22</v>
      </c>
      <c r="G615" s="13" t="s">
        <v>1266</v>
      </c>
      <c r="H615" s="15">
        <v>2250.0</v>
      </c>
      <c r="I615" s="14"/>
      <c r="J615" s="14"/>
      <c r="K615" s="14"/>
      <c r="L615" s="14"/>
      <c r="M615" s="15">
        <v>900.0</v>
      </c>
      <c r="N615" s="14"/>
      <c r="O615" s="23">
        <v>900.0</v>
      </c>
      <c r="P615" s="3">
        <f t="shared" si="4"/>
        <v>0</v>
      </c>
      <c r="Q615" s="45" t="s">
        <v>1841</v>
      </c>
      <c r="R615" s="18" t="s">
        <v>503</v>
      </c>
      <c r="S615" s="18" t="s">
        <v>446</v>
      </c>
      <c r="T615" s="25" t="s">
        <v>991</v>
      </c>
      <c r="U615" s="25" t="s">
        <v>1649</v>
      </c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</row>
    <row r="616">
      <c r="A616" s="8" t="s">
        <v>1906</v>
      </c>
      <c r="B616" s="9">
        <v>46003.0</v>
      </c>
      <c r="C616" s="74" t="s">
        <v>2324</v>
      </c>
      <c r="D616" s="41" t="s">
        <v>20</v>
      </c>
      <c r="E616" s="42" t="s">
        <v>1842</v>
      </c>
      <c r="F616" s="12" t="s">
        <v>367</v>
      </c>
      <c r="G616" s="13" t="s">
        <v>39</v>
      </c>
      <c r="H616" s="15">
        <v>2250.0</v>
      </c>
      <c r="I616" s="15">
        <v>1185.67</v>
      </c>
      <c r="J616" s="14"/>
      <c r="K616" s="15">
        <v>1185.67</v>
      </c>
      <c r="L616" s="14"/>
      <c r="M616" s="15">
        <v>1050.0</v>
      </c>
      <c r="N616" s="14"/>
      <c r="O616" s="16"/>
      <c r="P616" s="3">
        <f t="shared" si="4"/>
        <v>2235.67</v>
      </c>
      <c r="Q616" s="28"/>
      <c r="R616" s="18" t="s">
        <v>61</v>
      </c>
      <c r="S616" s="18" t="s">
        <v>25</v>
      </c>
      <c r="T616" s="45" t="s">
        <v>295</v>
      </c>
      <c r="U616" s="45" t="s">
        <v>1401</v>
      </c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</row>
    <row r="617">
      <c r="A617" s="8" t="s">
        <v>1906</v>
      </c>
      <c r="B617" s="9">
        <v>45996.0</v>
      </c>
      <c r="C617" s="74" t="s">
        <v>2204</v>
      </c>
      <c r="D617" s="41" t="s">
        <v>20</v>
      </c>
      <c r="E617" s="42" t="s">
        <v>185</v>
      </c>
      <c r="F617" s="12" t="s">
        <v>367</v>
      </c>
      <c r="G617" s="13" t="s">
        <v>2550</v>
      </c>
      <c r="H617" s="15">
        <v>2100.0</v>
      </c>
      <c r="I617" s="14"/>
      <c r="J617" s="14"/>
      <c r="K617" s="14"/>
      <c r="L617" s="14"/>
      <c r="M617" s="15">
        <v>980.0</v>
      </c>
      <c r="N617" s="14"/>
      <c r="O617" s="23">
        <v>80.0</v>
      </c>
      <c r="P617" s="3">
        <f t="shared" si="4"/>
        <v>900</v>
      </c>
      <c r="Q617" s="45" t="s">
        <v>2569</v>
      </c>
      <c r="R617" s="18" t="s">
        <v>647</v>
      </c>
      <c r="S617" s="18" t="s">
        <v>213</v>
      </c>
      <c r="T617" s="45" t="s">
        <v>186</v>
      </c>
      <c r="U617" s="45" t="s">
        <v>1347</v>
      </c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</row>
    <row r="618">
      <c r="A618" s="8" t="s">
        <v>1906</v>
      </c>
      <c r="B618" s="9">
        <v>46006.0</v>
      </c>
      <c r="C618" s="74" t="s">
        <v>2543</v>
      </c>
      <c r="D618" s="41" t="s">
        <v>20</v>
      </c>
      <c r="E618" s="42" t="s">
        <v>2570</v>
      </c>
      <c r="F618" s="12" t="s">
        <v>367</v>
      </c>
      <c r="G618" s="44" t="s">
        <v>1075</v>
      </c>
      <c r="H618" s="15">
        <v>4000.0</v>
      </c>
      <c r="I618" s="15">
        <v>1100.0</v>
      </c>
      <c r="J618" s="14"/>
      <c r="K618" s="15">
        <v>1100.0</v>
      </c>
      <c r="L618" s="14"/>
      <c r="M618" s="14"/>
      <c r="N618" s="14"/>
      <c r="O618" s="23">
        <v>1100.0</v>
      </c>
      <c r="P618" s="3">
        <f t="shared" si="4"/>
        <v>0</v>
      </c>
      <c r="Q618" s="45" t="s">
        <v>2571</v>
      </c>
      <c r="R618" s="18" t="s">
        <v>93</v>
      </c>
      <c r="S618" s="18" t="s">
        <v>570</v>
      </c>
      <c r="T618" s="25" t="s">
        <v>2572</v>
      </c>
      <c r="U618" s="25" t="s">
        <v>2573</v>
      </c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</row>
    <row r="619">
      <c r="A619" s="8" t="s">
        <v>1906</v>
      </c>
      <c r="B619" s="9">
        <v>46007.0</v>
      </c>
      <c r="C619" s="9" t="s">
        <v>2293</v>
      </c>
      <c r="D619" s="41" t="s">
        <v>20</v>
      </c>
      <c r="E619" s="42" t="s">
        <v>762</v>
      </c>
      <c r="F619" s="62" t="s">
        <v>22</v>
      </c>
      <c r="G619" s="13" t="s">
        <v>1266</v>
      </c>
      <c r="H619" s="15">
        <v>2650.0</v>
      </c>
      <c r="I619" s="14"/>
      <c r="J619" s="14"/>
      <c r="K619" s="14"/>
      <c r="L619" s="14"/>
      <c r="M619" s="15">
        <v>1600.0</v>
      </c>
      <c r="N619" s="14"/>
      <c r="O619" s="23">
        <v>1600.0</v>
      </c>
      <c r="P619" s="3">
        <f t="shared" si="4"/>
        <v>0</v>
      </c>
      <c r="Q619" s="64" t="s">
        <v>2574</v>
      </c>
      <c r="R619" s="18" t="s">
        <v>34</v>
      </c>
      <c r="S619" s="18" t="s">
        <v>213</v>
      </c>
      <c r="T619" s="45" t="s">
        <v>763</v>
      </c>
      <c r="U619" s="93" t="s">
        <v>1557</v>
      </c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</row>
    <row r="620">
      <c r="A620" s="8" t="s">
        <v>1906</v>
      </c>
      <c r="B620" s="9">
        <v>46007.0</v>
      </c>
      <c r="C620" s="9" t="s">
        <v>2293</v>
      </c>
      <c r="D620" s="41" t="s">
        <v>20</v>
      </c>
      <c r="E620" s="42" t="s">
        <v>1101</v>
      </c>
      <c r="F620" s="62" t="s">
        <v>22</v>
      </c>
      <c r="G620" s="13" t="s">
        <v>1266</v>
      </c>
      <c r="H620" s="15">
        <v>4500.0</v>
      </c>
      <c r="I620" s="14"/>
      <c r="J620" s="14"/>
      <c r="K620" s="14"/>
      <c r="L620" s="14"/>
      <c r="M620" s="15">
        <v>1600.0</v>
      </c>
      <c r="N620" s="14"/>
      <c r="O620" s="23">
        <v>1600.0</v>
      </c>
      <c r="P620" s="3">
        <f t="shared" si="4"/>
        <v>0</v>
      </c>
      <c r="Q620" s="45" t="s">
        <v>2575</v>
      </c>
      <c r="R620" s="18" t="s">
        <v>733</v>
      </c>
      <c r="S620" s="18" t="s">
        <v>213</v>
      </c>
      <c r="T620" s="25" t="s">
        <v>1102</v>
      </c>
      <c r="U620" s="25" t="s">
        <v>1691</v>
      </c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</row>
    <row r="621">
      <c r="A621" s="8" t="s">
        <v>1906</v>
      </c>
      <c r="B621" s="33">
        <v>46007.0</v>
      </c>
      <c r="C621" s="9" t="s">
        <v>2293</v>
      </c>
      <c r="D621" s="41" t="s">
        <v>20</v>
      </c>
      <c r="E621" s="42" t="s">
        <v>682</v>
      </c>
      <c r="F621" s="62" t="s">
        <v>22</v>
      </c>
      <c r="G621" s="13" t="s">
        <v>1266</v>
      </c>
      <c r="H621" s="15">
        <v>4000.0</v>
      </c>
      <c r="I621" s="14"/>
      <c r="J621" s="14"/>
      <c r="K621" s="14"/>
      <c r="L621" s="14"/>
      <c r="M621" s="15">
        <v>1600.0</v>
      </c>
      <c r="N621" s="14"/>
      <c r="O621" s="23">
        <v>1600.0</v>
      </c>
      <c r="P621" s="3">
        <f t="shared" si="4"/>
        <v>0</v>
      </c>
      <c r="Q621" s="45" t="s">
        <v>2576</v>
      </c>
      <c r="R621" s="18" t="s">
        <v>733</v>
      </c>
      <c r="S621" s="18" t="s">
        <v>213</v>
      </c>
      <c r="T621" s="25" t="s">
        <v>683</v>
      </c>
      <c r="U621" s="93" t="s">
        <v>2539</v>
      </c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</row>
    <row r="622">
      <c r="A622" s="8" t="s">
        <v>1906</v>
      </c>
      <c r="B622" s="33">
        <v>46007.0</v>
      </c>
      <c r="C622" s="9" t="s">
        <v>2293</v>
      </c>
      <c r="D622" s="41" t="s">
        <v>20</v>
      </c>
      <c r="E622" s="42" t="s">
        <v>60</v>
      </c>
      <c r="F622" s="62" t="s">
        <v>22</v>
      </c>
      <c r="G622" s="13" t="s">
        <v>1266</v>
      </c>
      <c r="H622" s="15">
        <v>4500.0</v>
      </c>
      <c r="I622" s="14"/>
      <c r="J622" s="14"/>
      <c r="K622" s="14"/>
      <c r="L622" s="14"/>
      <c r="M622" s="15">
        <v>2600.0</v>
      </c>
      <c r="N622" s="14"/>
      <c r="O622" s="23">
        <v>2600.0</v>
      </c>
      <c r="P622" s="3">
        <f t="shared" si="4"/>
        <v>0</v>
      </c>
      <c r="Q622" s="64" t="s">
        <v>2577</v>
      </c>
      <c r="R622" s="18" t="s">
        <v>733</v>
      </c>
      <c r="S622" s="18" t="s">
        <v>213</v>
      </c>
      <c r="T622" s="45" t="s">
        <v>62</v>
      </c>
      <c r="U622" s="45" t="s">
        <v>1293</v>
      </c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</row>
    <row r="623">
      <c r="A623" s="8" t="s">
        <v>1906</v>
      </c>
      <c r="B623" s="33">
        <v>46007.0</v>
      </c>
      <c r="C623" s="9" t="s">
        <v>2293</v>
      </c>
      <c r="D623" s="41" t="s">
        <v>20</v>
      </c>
      <c r="E623" s="42" t="s">
        <v>1117</v>
      </c>
      <c r="F623" s="62" t="s">
        <v>22</v>
      </c>
      <c r="G623" s="13" t="s">
        <v>1266</v>
      </c>
      <c r="H623" s="15">
        <v>4500.0</v>
      </c>
      <c r="I623" s="14"/>
      <c r="J623" s="14"/>
      <c r="K623" s="14"/>
      <c r="L623" s="14"/>
      <c r="M623" s="15">
        <v>2600.0</v>
      </c>
      <c r="N623" s="14"/>
      <c r="O623" s="23">
        <v>2600.0</v>
      </c>
      <c r="P623" s="3">
        <f t="shared" si="4"/>
        <v>0</v>
      </c>
      <c r="Q623" s="64" t="s">
        <v>2578</v>
      </c>
      <c r="R623" s="18" t="s">
        <v>733</v>
      </c>
      <c r="S623" s="18" t="s">
        <v>213</v>
      </c>
      <c r="T623" s="45" t="s">
        <v>1118</v>
      </c>
      <c r="U623" s="45" t="s">
        <v>1698</v>
      </c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</row>
    <row r="624">
      <c r="A624" s="8" t="s">
        <v>1906</v>
      </c>
      <c r="B624" s="30">
        <v>46007.0</v>
      </c>
      <c r="C624" s="9" t="s">
        <v>2293</v>
      </c>
      <c r="D624" s="41" t="s">
        <v>20</v>
      </c>
      <c r="E624" s="42" t="s">
        <v>2579</v>
      </c>
      <c r="F624" s="12" t="s">
        <v>2561</v>
      </c>
      <c r="G624" s="13" t="s">
        <v>2580</v>
      </c>
      <c r="H624" s="14"/>
      <c r="I624" s="14"/>
      <c r="J624" s="14"/>
      <c r="K624" s="14"/>
      <c r="L624" s="14"/>
      <c r="M624" s="14"/>
      <c r="N624" s="15">
        <v>0.0</v>
      </c>
      <c r="O624" s="16"/>
      <c r="P624" s="3">
        <f t="shared" si="4"/>
        <v>0</v>
      </c>
      <c r="Q624" s="28"/>
      <c r="R624" s="18" t="s">
        <v>733</v>
      </c>
      <c r="S624" s="18" t="s">
        <v>213</v>
      </c>
      <c r="T624" s="45" t="s">
        <v>2564</v>
      </c>
      <c r="U624" s="45" t="s">
        <v>2565</v>
      </c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</row>
    <row r="625">
      <c r="A625" s="8" t="s">
        <v>1906</v>
      </c>
      <c r="B625" s="9">
        <v>46009.0</v>
      </c>
      <c r="C625" s="9" t="s">
        <v>2293</v>
      </c>
      <c r="D625" s="41" t="s">
        <v>20</v>
      </c>
      <c r="E625" s="42" t="s">
        <v>1115</v>
      </c>
      <c r="F625" s="62" t="s">
        <v>22</v>
      </c>
      <c r="G625" s="13" t="s">
        <v>1266</v>
      </c>
      <c r="H625" s="15">
        <v>4500.0</v>
      </c>
      <c r="I625" s="14"/>
      <c r="J625" s="14"/>
      <c r="K625" s="14"/>
      <c r="L625" s="14"/>
      <c r="M625" s="15">
        <v>1600.0</v>
      </c>
      <c r="N625" s="14"/>
      <c r="O625" s="23">
        <v>1600.0</v>
      </c>
      <c r="P625" s="3">
        <f t="shared" si="4"/>
        <v>0</v>
      </c>
      <c r="Q625" s="45" t="s">
        <v>2575</v>
      </c>
      <c r="R625" s="18" t="s">
        <v>458</v>
      </c>
      <c r="S625" s="18" t="s">
        <v>213</v>
      </c>
      <c r="T625" s="25" t="s">
        <v>1116</v>
      </c>
      <c r="U625" s="25" t="s">
        <v>1697</v>
      </c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</row>
    <row r="626">
      <c r="A626" s="8" t="s">
        <v>1906</v>
      </c>
      <c r="B626" s="9">
        <v>46009.0</v>
      </c>
      <c r="C626" s="9" t="s">
        <v>2293</v>
      </c>
      <c r="D626" s="41" t="s">
        <v>20</v>
      </c>
      <c r="E626" s="42" t="s">
        <v>505</v>
      </c>
      <c r="F626" s="12" t="s">
        <v>367</v>
      </c>
      <c r="G626" s="44" t="s">
        <v>1075</v>
      </c>
      <c r="H626" s="14"/>
      <c r="I626" s="15">
        <v>1100.0</v>
      </c>
      <c r="J626" s="14"/>
      <c r="K626" s="15">
        <v>1100.0</v>
      </c>
      <c r="L626" s="14"/>
      <c r="M626" s="14"/>
      <c r="N626" s="14"/>
      <c r="O626" s="16"/>
      <c r="P626" s="3">
        <f t="shared" si="4"/>
        <v>1100</v>
      </c>
      <c r="Q626" s="64" t="s">
        <v>2581</v>
      </c>
      <c r="R626" s="18" t="s">
        <v>34</v>
      </c>
      <c r="S626" s="18" t="s">
        <v>213</v>
      </c>
      <c r="T626" s="45" t="s">
        <v>506</v>
      </c>
      <c r="U626" s="45" t="s">
        <v>1461</v>
      </c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</row>
    <row r="627">
      <c r="A627" s="8" t="s">
        <v>1906</v>
      </c>
      <c r="B627" s="9">
        <v>46010.0</v>
      </c>
      <c r="C627" s="74" t="s">
        <v>2204</v>
      </c>
      <c r="D627" s="41" t="s">
        <v>20</v>
      </c>
      <c r="E627" s="42" t="s">
        <v>1162</v>
      </c>
      <c r="F627" s="12" t="s">
        <v>367</v>
      </c>
      <c r="G627" s="44" t="s">
        <v>1090</v>
      </c>
      <c r="H627" s="14"/>
      <c r="I627" s="14"/>
      <c r="J627" s="14"/>
      <c r="K627" s="14"/>
      <c r="L627" s="14"/>
      <c r="M627" s="15">
        <v>300.0</v>
      </c>
      <c r="N627" s="14"/>
      <c r="O627" s="16"/>
      <c r="P627" s="47">
        <f t="shared" si="4"/>
        <v>300</v>
      </c>
      <c r="Q627" s="32"/>
      <c r="R627" s="18" t="s">
        <v>93</v>
      </c>
      <c r="S627" s="18" t="s">
        <v>213</v>
      </c>
      <c r="T627" s="25" t="s">
        <v>1164</v>
      </c>
      <c r="U627" s="25" t="s">
        <v>1717</v>
      </c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</cols>
  <sheetData>
    <row r="1">
      <c r="A1" s="1" t="s">
        <v>2582</v>
      </c>
      <c r="B1" s="2" t="s">
        <v>1</v>
      </c>
      <c r="C1" s="65" t="s">
        <v>1904</v>
      </c>
      <c r="D1" s="66" t="s">
        <v>3</v>
      </c>
      <c r="E1" s="65" t="s">
        <v>4</v>
      </c>
      <c r="F1" s="6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1" t="s">
        <v>15</v>
      </c>
      <c r="Q1" s="71" t="s">
        <v>1905</v>
      </c>
      <c r="R1" s="71" t="s">
        <v>17</v>
      </c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</row>
    <row r="2">
      <c r="A2" s="8" t="s">
        <v>2583</v>
      </c>
      <c r="B2" s="30">
        <v>45259.0</v>
      </c>
      <c r="C2" s="73" t="s">
        <v>1161</v>
      </c>
      <c r="D2" s="69" t="s">
        <v>1907</v>
      </c>
      <c r="E2" s="27" t="s">
        <v>100</v>
      </c>
      <c r="F2" s="31" t="s">
        <v>1908</v>
      </c>
      <c r="G2" s="15">
        <v>0.0</v>
      </c>
      <c r="H2" s="15">
        <v>317.0</v>
      </c>
      <c r="I2" s="14"/>
      <c r="J2" s="15">
        <f>H2+I2</f>
        <v>317</v>
      </c>
      <c r="K2" s="14"/>
      <c r="L2" s="14"/>
      <c r="M2" s="14"/>
      <c r="N2" s="16"/>
      <c r="O2" s="47">
        <f t="shared" ref="O2:O309" si="1">SUM(J2:M2)-N2</f>
        <v>317</v>
      </c>
      <c r="P2" s="58"/>
      <c r="Q2" s="56"/>
      <c r="R2" s="57">
        <f>MONTH(B2)</f>
        <v>11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</row>
    <row r="3">
      <c r="A3" s="8" t="s">
        <v>2583</v>
      </c>
      <c r="B3" s="30">
        <v>45307.0</v>
      </c>
      <c r="C3" s="73" t="s">
        <v>1910</v>
      </c>
      <c r="D3" s="69" t="s">
        <v>1911</v>
      </c>
      <c r="E3" s="27" t="s">
        <v>100</v>
      </c>
      <c r="F3" s="31" t="s">
        <v>1908</v>
      </c>
      <c r="G3" s="15">
        <v>249.0</v>
      </c>
      <c r="H3" s="15">
        <v>267.0</v>
      </c>
      <c r="I3" s="14"/>
      <c r="J3" s="15">
        <v>285.0</v>
      </c>
      <c r="K3" s="14"/>
      <c r="L3" s="14"/>
      <c r="M3" s="14"/>
      <c r="N3" s="16"/>
      <c r="O3" s="47">
        <f t="shared" si="1"/>
        <v>285</v>
      </c>
      <c r="P3" s="58"/>
      <c r="Q3" s="56"/>
      <c r="R3" s="8" t="s">
        <v>519</v>
      </c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</row>
    <row r="4">
      <c r="A4" s="8" t="s">
        <v>2583</v>
      </c>
      <c r="B4" s="30">
        <v>45315.0</v>
      </c>
      <c r="C4" s="73" t="s">
        <v>1912</v>
      </c>
      <c r="D4" s="69" t="s">
        <v>1913</v>
      </c>
      <c r="E4" s="27" t="s">
        <v>100</v>
      </c>
      <c r="F4" s="31" t="s">
        <v>1908</v>
      </c>
      <c r="G4" s="15">
        <v>249.0</v>
      </c>
      <c r="H4" s="15">
        <v>267.0</v>
      </c>
      <c r="I4" s="14"/>
      <c r="J4" s="15">
        <v>285.0</v>
      </c>
      <c r="K4" s="14"/>
      <c r="L4" s="14"/>
      <c r="M4" s="14"/>
      <c r="N4" s="16"/>
      <c r="O4" s="47">
        <f t="shared" si="1"/>
        <v>285</v>
      </c>
      <c r="P4" s="58"/>
      <c r="Q4" s="56"/>
      <c r="R4" s="8" t="s">
        <v>519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</row>
    <row r="5">
      <c r="A5" s="8" t="s">
        <v>2583</v>
      </c>
      <c r="B5" s="30">
        <v>45320.0</v>
      </c>
      <c r="C5" s="73" t="s">
        <v>20</v>
      </c>
      <c r="D5" s="69" t="s">
        <v>1914</v>
      </c>
      <c r="E5" s="27" t="s">
        <v>100</v>
      </c>
      <c r="F5" s="31" t="s">
        <v>1908</v>
      </c>
      <c r="G5" s="15">
        <v>249.0</v>
      </c>
      <c r="H5" s="15">
        <v>267.0</v>
      </c>
      <c r="I5" s="14"/>
      <c r="J5" s="15">
        <v>285.0</v>
      </c>
      <c r="K5" s="14"/>
      <c r="L5" s="14"/>
      <c r="M5" s="14"/>
      <c r="N5" s="16"/>
      <c r="O5" s="47">
        <f t="shared" si="1"/>
        <v>285</v>
      </c>
      <c r="P5" s="58"/>
      <c r="Q5" s="56"/>
      <c r="R5" s="8" t="s">
        <v>519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</row>
    <row r="6">
      <c r="A6" s="8" t="s">
        <v>2583</v>
      </c>
      <c r="B6" s="30">
        <v>45323.0</v>
      </c>
      <c r="C6" s="73" t="s">
        <v>1161</v>
      </c>
      <c r="D6" s="69" t="s">
        <v>1915</v>
      </c>
      <c r="E6" s="27" t="s">
        <v>100</v>
      </c>
      <c r="F6" s="31" t="s">
        <v>1908</v>
      </c>
      <c r="G6" s="15">
        <v>249.0</v>
      </c>
      <c r="H6" s="15">
        <v>285.0</v>
      </c>
      <c r="I6" s="14"/>
      <c r="J6" s="15">
        <v>285.0</v>
      </c>
      <c r="K6" s="14"/>
      <c r="L6" s="14"/>
      <c r="M6" s="14"/>
      <c r="N6" s="16"/>
      <c r="O6" s="47">
        <f t="shared" si="1"/>
        <v>285</v>
      </c>
      <c r="P6" s="58"/>
      <c r="Q6" s="28"/>
      <c r="R6" s="8" t="s">
        <v>550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>
      <c r="A7" s="8" t="s">
        <v>2583</v>
      </c>
      <c r="B7" s="30">
        <v>45323.0</v>
      </c>
      <c r="C7" s="73" t="s">
        <v>1910</v>
      </c>
      <c r="D7" s="69" t="s">
        <v>1916</v>
      </c>
      <c r="E7" s="27" t="s">
        <v>100</v>
      </c>
      <c r="F7" s="31" t="s">
        <v>1908</v>
      </c>
      <c r="G7" s="15">
        <v>249.0</v>
      </c>
      <c r="H7" s="15">
        <v>285.0</v>
      </c>
      <c r="I7" s="14"/>
      <c r="J7" s="15">
        <v>285.0</v>
      </c>
      <c r="K7" s="14"/>
      <c r="L7" s="14"/>
      <c r="M7" s="14"/>
      <c r="N7" s="16"/>
      <c r="O7" s="47">
        <f t="shared" si="1"/>
        <v>285</v>
      </c>
      <c r="P7" s="58"/>
      <c r="Q7" s="28"/>
      <c r="R7" s="8" t="s">
        <v>550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>
      <c r="A8" s="8" t="s">
        <v>2583</v>
      </c>
      <c r="B8" s="30">
        <v>45337.0</v>
      </c>
      <c r="C8" s="73" t="s">
        <v>1161</v>
      </c>
      <c r="D8" s="69" t="s">
        <v>1917</v>
      </c>
      <c r="E8" s="27" t="s">
        <v>100</v>
      </c>
      <c r="F8" s="31" t="s">
        <v>1908</v>
      </c>
      <c r="G8" s="15">
        <v>249.0</v>
      </c>
      <c r="H8" s="15">
        <v>285.0</v>
      </c>
      <c r="I8" s="14"/>
      <c r="J8" s="15">
        <v>285.0</v>
      </c>
      <c r="K8" s="14"/>
      <c r="L8" s="14"/>
      <c r="M8" s="14"/>
      <c r="N8" s="16"/>
      <c r="O8" s="47">
        <f t="shared" si="1"/>
        <v>285</v>
      </c>
      <c r="P8" s="58"/>
      <c r="Q8" s="28"/>
      <c r="R8" s="8" t="s">
        <v>550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>
      <c r="A9" s="8" t="s">
        <v>2583</v>
      </c>
      <c r="B9" s="9">
        <v>45342.0</v>
      </c>
      <c r="C9" s="73" t="s">
        <v>1918</v>
      </c>
      <c r="D9" s="69" t="s">
        <v>1919</v>
      </c>
      <c r="E9" s="27" t="s">
        <v>100</v>
      </c>
      <c r="F9" s="31" t="s">
        <v>1908</v>
      </c>
      <c r="G9" s="15">
        <v>249.0</v>
      </c>
      <c r="H9" s="15">
        <v>285.0</v>
      </c>
      <c r="I9" s="14"/>
      <c r="J9" s="15">
        <v>285.0</v>
      </c>
      <c r="K9" s="14"/>
      <c r="L9" s="14"/>
      <c r="M9" s="14"/>
      <c r="N9" s="16"/>
      <c r="O9" s="47">
        <f t="shared" si="1"/>
        <v>285</v>
      </c>
      <c r="P9" s="58"/>
      <c r="Q9" s="28"/>
      <c r="R9" s="8" t="s">
        <v>550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>
      <c r="A10" s="8" t="s">
        <v>2583</v>
      </c>
      <c r="B10" s="9">
        <v>45352.0</v>
      </c>
      <c r="C10" s="73" t="s">
        <v>1912</v>
      </c>
      <c r="D10" s="69" t="s">
        <v>1920</v>
      </c>
      <c r="E10" s="27" t="s">
        <v>100</v>
      </c>
      <c r="F10" s="31" t="s">
        <v>1908</v>
      </c>
      <c r="G10" s="15">
        <v>249.0</v>
      </c>
      <c r="H10" s="15">
        <v>249.0</v>
      </c>
      <c r="I10" s="14"/>
      <c r="J10" s="15">
        <v>267.0</v>
      </c>
      <c r="K10" s="14"/>
      <c r="L10" s="14"/>
      <c r="M10" s="14"/>
      <c r="N10" s="16"/>
      <c r="O10" s="47">
        <f t="shared" si="1"/>
        <v>267</v>
      </c>
      <c r="P10" s="58"/>
      <c r="Q10" s="28"/>
      <c r="R10" s="75">
        <f t="shared" ref="R10:R83" si="2">MONTH(B10)</f>
        <v>3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>
      <c r="A11" s="8" t="s">
        <v>2583</v>
      </c>
      <c r="B11" s="9">
        <v>45352.0</v>
      </c>
      <c r="C11" s="73" t="s">
        <v>1918</v>
      </c>
      <c r="D11" s="69" t="s">
        <v>1921</v>
      </c>
      <c r="E11" s="27" t="s">
        <v>1922</v>
      </c>
      <c r="F11" s="31" t="s">
        <v>1908</v>
      </c>
      <c r="G11" s="15">
        <v>249.0</v>
      </c>
      <c r="H11" s="15">
        <v>249.0</v>
      </c>
      <c r="I11" s="14"/>
      <c r="J11" s="15">
        <v>267.0</v>
      </c>
      <c r="K11" s="14"/>
      <c r="L11" s="14"/>
      <c r="M11" s="14"/>
      <c r="N11" s="16"/>
      <c r="O11" s="47">
        <f t="shared" si="1"/>
        <v>267</v>
      </c>
      <c r="P11" s="58" t="s">
        <v>2584</v>
      </c>
      <c r="Q11" s="28" t="s">
        <v>2585</v>
      </c>
      <c r="R11" s="75">
        <f t="shared" si="2"/>
        <v>3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>
      <c r="A12" s="8" t="s">
        <v>2583</v>
      </c>
      <c r="B12" s="9">
        <v>45379.0</v>
      </c>
      <c r="C12" s="73" t="s">
        <v>1161</v>
      </c>
      <c r="D12" s="69" t="s">
        <v>1924</v>
      </c>
      <c r="E12" s="27" t="s">
        <v>100</v>
      </c>
      <c r="F12" s="31" t="s">
        <v>1908</v>
      </c>
      <c r="G12" s="15">
        <v>249.0</v>
      </c>
      <c r="H12" s="15">
        <v>249.0</v>
      </c>
      <c r="I12" s="14"/>
      <c r="J12" s="15">
        <v>267.0</v>
      </c>
      <c r="K12" s="14"/>
      <c r="L12" s="14"/>
      <c r="M12" s="14"/>
      <c r="N12" s="16"/>
      <c r="O12" s="47">
        <f t="shared" si="1"/>
        <v>267</v>
      </c>
      <c r="P12" s="58"/>
      <c r="Q12" s="28"/>
      <c r="R12" s="75">
        <f t="shared" si="2"/>
        <v>3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>
      <c r="A13" s="8" t="s">
        <v>2583</v>
      </c>
      <c r="B13" s="9">
        <v>45393.0</v>
      </c>
      <c r="C13" s="76" t="s">
        <v>1925</v>
      </c>
      <c r="D13" s="69" t="s">
        <v>1926</v>
      </c>
      <c r="E13" s="27" t="s">
        <v>100</v>
      </c>
      <c r="F13" s="31" t="s">
        <v>1908</v>
      </c>
      <c r="G13" s="15">
        <v>249.0</v>
      </c>
      <c r="H13" s="15">
        <v>267.0</v>
      </c>
      <c r="I13" s="14"/>
      <c r="J13" s="15">
        <v>267.0</v>
      </c>
      <c r="K13" s="14"/>
      <c r="L13" s="14"/>
      <c r="M13" s="14"/>
      <c r="N13" s="16"/>
      <c r="O13" s="47">
        <f t="shared" si="1"/>
        <v>267</v>
      </c>
      <c r="P13" s="58"/>
      <c r="Q13" s="28"/>
      <c r="R13" s="75">
        <f t="shared" si="2"/>
        <v>4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>
      <c r="A14" s="8" t="s">
        <v>2583</v>
      </c>
      <c r="B14" s="9">
        <v>45411.0</v>
      </c>
      <c r="C14" s="76" t="s">
        <v>1925</v>
      </c>
      <c r="D14" s="69" t="s">
        <v>1927</v>
      </c>
      <c r="E14" s="27" t="s">
        <v>100</v>
      </c>
      <c r="F14" s="31" t="s">
        <v>1908</v>
      </c>
      <c r="G14" s="15">
        <v>249.0</v>
      </c>
      <c r="H14" s="15">
        <v>267.0</v>
      </c>
      <c r="I14" s="14"/>
      <c r="J14" s="15">
        <v>267.0</v>
      </c>
      <c r="K14" s="14"/>
      <c r="L14" s="14"/>
      <c r="M14" s="14"/>
      <c r="N14" s="16"/>
      <c r="O14" s="47">
        <f t="shared" si="1"/>
        <v>267</v>
      </c>
      <c r="P14" s="58"/>
      <c r="Q14" s="40"/>
      <c r="R14" s="75">
        <f t="shared" si="2"/>
        <v>4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28"/>
      <c r="AL14" s="28"/>
      <c r="AM14" s="28"/>
      <c r="AN14" s="28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</row>
    <row r="15">
      <c r="A15" s="8" t="s">
        <v>2583</v>
      </c>
      <c r="B15" s="9">
        <v>45425.0</v>
      </c>
      <c r="C15" s="73" t="s">
        <v>1918</v>
      </c>
      <c r="D15" s="69" t="s">
        <v>1929</v>
      </c>
      <c r="E15" s="27" t="s">
        <v>100</v>
      </c>
      <c r="F15" s="31" t="s">
        <v>1908</v>
      </c>
      <c r="G15" s="15">
        <v>249.0</v>
      </c>
      <c r="H15" s="15">
        <v>267.0</v>
      </c>
      <c r="I15" s="14"/>
      <c r="J15" s="15">
        <v>267.0</v>
      </c>
      <c r="K15" s="14"/>
      <c r="L15" s="14"/>
      <c r="M15" s="14"/>
      <c r="N15" s="16"/>
      <c r="O15" s="47">
        <f t="shared" si="1"/>
        <v>267</v>
      </c>
      <c r="P15" s="58"/>
      <c r="Q15" s="40"/>
      <c r="R15" s="75">
        <f t="shared" si="2"/>
        <v>5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28"/>
      <c r="AL15" s="28"/>
      <c r="AM15" s="28"/>
      <c r="AN15" s="28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</row>
    <row r="16">
      <c r="A16" s="8" t="s">
        <v>2583</v>
      </c>
      <c r="B16" s="9">
        <v>45446.0</v>
      </c>
      <c r="C16" s="73" t="s">
        <v>20</v>
      </c>
      <c r="D16" s="69" t="s">
        <v>1932</v>
      </c>
      <c r="E16" s="27" t="s">
        <v>1908</v>
      </c>
      <c r="F16" s="13" t="s">
        <v>1908</v>
      </c>
      <c r="G16" s="15">
        <v>249.0</v>
      </c>
      <c r="H16" s="15">
        <v>267.0</v>
      </c>
      <c r="I16" s="14"/>
      <c r="J16" s="15">
        <v>267.0</v>
      </c>
      <c r="K16" s="14"/>
      <c r="L16" s="14"/>
      <c r="M16" s="14"/>
      <c r="N16" s="16"/>
      <c r="O16" s="47">
        <f t="shared" si="1"/>
        <v>267</v>
      </c>
      <c r="P16" s="58"/>
      <c r="Q16" s="40"/>
      <c r="R16" s="75">
        <f t="shared" si="2"/>
        <v>6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28"/>
      <c r="AL16" s="28"/>
      <c r="AM16" s="28"/>
      <c r="AN16" s="28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>
      <c r="A17" s="8" t="s">
        <v>2583</v>
      </c>
      <c r="B17" s="9">
        <v>45448.0</v>
      </c>
      <c r="C17" s="73" t="s">
        <v>1161</v>
      </c>
      <c r="D17" s="69" t="s">
        <v>1933</v>
      </c>
      <c r="E17" s="27" t="s">
        <v>1908</v>
      </c>
      <c r="F17" s="13" t="s">
        <v>1908</v>
      </c>
      <c r="G17" s="15">
        <v>0.0</v>
      </c>
      <c r="H17" s="15">
        <v>267.0</v>
      </c>
      <c r="I17" s="14"/>
      <c r="J17" s="15">
        <v>267.0</v>
      </c>
      <c r="K17" s="14"/>
      <c r="L17" s="14"/>
      <c r="M17" s="14"/>
      <c r="N17" s="16"/>
      <c r="O17" s="47">
        <f t="shared" si="1"/>
        <v>267</v>
      </c>
      <c r="P17" s="58"/>
      <c r="Q17" s="40"/>
      <c r="R17" s="75">
        <f t="shared" si="2"/>
        <v>6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28"/>
      <c r="AL17" s="28"/>
      <c r="AM17" s="28"/>
      <c r="AN17" s="28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>
      <c r="A18" s="8" t="s">
        <v>2583</v>
      </c>
      <c r="B18" s="9">
        <v>45457.0</v>
      </c>
      <c r="C18" s="76" t="s">
        <v>1925</v>
      </c>
      <c r="D18" s="69" t="s">
        <v>1934</v>
      </c>
      <c r="E18" s="27" t="s">
        <v>1925</v>
      </c>
      <c r="F18" s="13" t="s">
        <v>1908</v>
      </c>
      <c r="G18" s="15">
        <v>249.0</v>
      </c>
      <c r="H18" s="15">
        <v>267.0</v>
      </c>
      <c r="I18" s="14"/>
      <c r="J18" s="15">
        <v>267.0</v>
      </c>
      <c r="K18" s="14"/>
      <c r="L18" s="14"/>
      <c r="M18" s="14"/>
      <c r="N18" s="16"/>
      <c r="O18" s="47">
        <f t="shared" si="1"/>
        <v>267</v>
      </c>
      <c r="P18" s="58"/>
      <c r="Q18" s="28"/>
      <c r="R18" s="75">
        <f t="shared" si="2"/>
        <v>6</v>
      </c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>
      <c r="A19" s="8" t="s">
        <v>2583</v>
      </c>
      <c r="B19" s="9">
        <v>45462.0</v>
      </c>
      <c r="C19" s="73" t="s">
        <v>20</v>
      </c>
      <c r="D19" s="69" t="s">
        <v>1935</v>
      </c>
      <c r="E19" s="27" t="s">
        <v>1908</v>
      </c>
      <c r="F19" s="13" t="s">
        <v>1908</v>
      </c>
      <c r="G19" s="15">
        <v>299.0</v>
      </c>
      <c r="H19" s="15">
        <v>317.0</v>
      </c>
      <c r="I19" s="14"/>
      <c r="J19" s="15">
        <v>317.0</v>
      </c>
      <c r="K19" s="14"/>
      <c r="L19" s="14"/>
      <c r="M19" s="14"/>
      <c r="N19" s="16"/>
      <c r="O19" s="47">
        <f t="shared" si="1"/>
        <v>317</v>
      </c>
      <c r="P19" s="58"/>
      <c r="Q19" s="40"/>
      <c r="R19" s="75">
        <f t="shared" si="2"/>
        <v>6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28"/>
      <c r="AL19" s="28"/>
      <c r="AM19" s="28"/>
      <c r="AN19" s="28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>
      <c r="A20" s="8" t="s">
        <v>2583</v>
      </c>
      <c r="B20" s="9">
        <v>45462.0</v>
      </c>
      <c r="C20" s="73" t="s">
        <v>20</v>
      </c>
      <c r="D20" s="69" t="s">
        <v>1936</v>
      </c>
      <c r="E20" s="27" t="s">
        <v>1908</v>
      </c>
      <c r="F20" s="13" t="s">
        <v>1908</v>
      </c>
      <c r="G20" s="15">
        <v>299.0</v>
      </c>
      <c r="H20" s="15">
        <v>317.0</v>
      </c>
      <c r="I20" s="14"/>
      <c r="J20" s="15">
        <v>317.0</v>
      </c>
      <c r="K20" s="14"/>
      <c r="L20" s="14"/>
      <c r="M20" s="14"/>
      <c r="N20" s="16"/>
      <c r="O20" s="47">
        <f t="shared" si="1"/>
        <v>317</v>
      </c>
      <c r="P20" s="58"/>
      <c r="Q20" s="40"/>
      <c r="R20" s="75">
        <f t="shared" si="2"/>
        <v>6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28"/>
      <c r="AL20" s="28"/>
      <c r="AM20" s="28"/>
      <c r="AN20" s="28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>
      <c r="A21" s="8" t="s">
        <v>2583</v>
      </c>
      <c r="B21" s="9">
        <v>45489.0</v>
      </c>
      <c r="C21" s="73" t="s">
        <v>1079</v>
      </c>
      <c r="D21" s="69" t="s">
        <v>1937</v>
      </c>
      <c r="E21" s="27" t="s">
        <v>1079</v>
      </c>
      <c r="F21" s="13" t="s">
        <v>1908</v>
      </c>
      <c r="G21" s="15">
        <v>249.0</v>
      </c>
      <c r="H21" s="15">
        <v>267.0</v>
      </c>
      <c r="I21" s="14"/>
      <c r="J21" s="15">
        <v>267.0</v>
      </c>
      <c r="K21" s="14"/>
      <c r="L21" s="14"/>
      <c r="M21" s="14"/>
      <c r="N21" s="16"/>
      <c r="O21" s="47">
        <f t="shared" si="1"/>
        <v>267</v>
      </c>
      <c r="P21" s="58"/>
      <c r="Q21" s="40"/>
      <c r="R21" s="75">
        <f t="shared" si="2"/>
        <v>7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28"/>
      <c r="AL21" s="28"/>
      <c r="AM21" s="28"/>
      <c r="AN21" s="28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>
      <c r="A22" s="8" t="s">
        <v>2583</v>
      </c>
      <c r="B22" s="9">
        <v>45498.0</v>
      </c>
      <c r="C22" s="73" t="s">
        <v>20</v>
      </c>
      <c r="D22" s="69" t="s">
        <v>1938</v>
      </c>
      <c r="E22" s="27" t="s">
        <v>1939</v>
      </c>
      <c r="F22" s="13" t="s">
        <v>1940</v>
      </c>
      <c r="G22" s="15">
        <v>99.0</v>
      </c>
      <c r="H22" s="15">
        <v>99.0</v>
      </c>
      <c r="I22" s="14"/>
      <c r="J22" s="15">
        <v>99.0</v>
      </c>
      <c r="K22" s="14"/>
      <c r="L22" s="14"/>
      <c r="M22" s="14"/>
      <c r="N22" s="16"/>
      <c r="O22" s="47">
        <f t="shared" si="1"/>
        <v>99</v>
      </c>
      <c r="P22" s="58"/>
      <c r="Q22" s="45" t="s">
        <v>1941</v>
      </c>
      <c r="R22" s="75">
        <f t="shared" si="2"/>
        <v>7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28"/>
      <c r="AL22" s="28"/>
      <c r="AM22" s="28"/>
      <c r="AN22" s="28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</row>
    <row r="23">
      <c r="A23" s="8" t="s">
        <v>2583</v>
      </c>
      <c r="B23" s="9">
        <v>45500.0</v>
      </c>
      <c r="C23" s="73" t="s">
        <v>1918</v>
      </c>
      <c r="D23" s="69" t="s">
        <v>1942</v>
      </c>
      <c r="E23" s="27" t="s">
        <v>1918</v>
      </c>
      <c r="F23" s="13" t="s">
        <v>1908</v>
      </c>
      <c r="G23" s="15">
        <v>299.0</v>
      </c>
      <c r="H23" s="15">
        <v>317.0</v>
      </c>
      <c r="I23" s="14"/>
      <c r="J23" s="15">
        <v>317.0</v>
      </c>
      <c r="K23" s="14"/>
      <c r="L23" s="14"/>
      <c r="M23" s="14"/>
      <c r="N23" s="16"/>
      <c r="O23" s="47">
        <f t="shared" si="1"/>
        <v>317</v>
      </c>
      <c r="P23" s="58"/>
      <c r="Q23" s="40"/>
      <c r="R23" s="75">
        <f t="shared" si="2"/>
        <v>7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28"/>
      <c r="AL23" s="28"/>
      <c r="AM23" s="28"/>
      <c r="AN23" s="28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>
      <c r="A24" s="8" t="s">
        <v>2583</v>
      </c>
      <c r="B24" s="9">
        <v>45501.0</v>
      </c>
      <c r="C24" s="73" t="s">
        <v>20</v>
      </c>
      <c r="D24" s="69" t="s">
        <v>1943</v>
      </c>
      <c r="E24" s="27" t="s">
        <v>1908</v>
      </c>
      <c r="F24" s="13" t="s">
        <v>1908</v>
      </c>
      <c r="G24" s="15">
        <v>699.0</v>
      </c>
      <c r="H24" s="15">
        <v>299.0</v>
      </c>
      <c r="I24" s="14"/>
      <c r="J24" s="15">
        <v>299.0</v>
      </c>
      <c r="K24" s="14"/>
      <c r="L24" s="14"/>
      <c r="M24" s="14"/>
      <c r="N24" s="16"/>
      <c r="O24" s="47">
        <f t="shared" si="1"/>
        <v>299</v>
      </c>
      <c r="P24" s="58"/>
      <c r="Q24" s="40"/>
      <c r="R24" s="75">
        <f t="shared" si="2"/>
        <v>7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28"/>
      <c r="AL24" s="28"/>
      <c r="AM24" s="28"/>
      <c r="AN24" s="28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>
      <c r="A25" s="8" t="s">
        <v>2583</v>
      </c>
      <c r="B25" s="9">
        <v>45505.0</v>
      </c>
      <c r="C25" s="73" t="s">
        <v>20</v>
      </c>
      <c r="D25" s="69" t="s">
        <v>1944</v>
      </c>
      <c r="E25" s="27" t="s">
        <v>1908</v>
      </c>
      <c r="F25" s="13" t="s">
        <v>1908</v>
      </c>
      <c r="G25" s="15">
        <v>299.0</v>
      </c>
      <c r="H25" s="15">
        <v>317.0</v>
      </c>
      <c r="I25" s="14"/>
      <c r="J25" s="15">
        <v>317.0</v>
      </c>
      <c r="K25" s="14"/>
      <c r="L25" s="14"/>
      <c r="M25" s="14"/>
      <c r="N25" s="16"/>
      <c r="O25" s="47">
        <f t="shared" si="1"/>
        <v>317</v>
      </c>
      <c r="P25" s="58"/>
      <c r="Q25" s="40"/>
      <c r="R25" s="75">
        <f t="shared" si="2"/>
        <v>8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28"/>
      <c r="AL25" s="28"/>
      <c r="AM25" s="28"/>
      <c r="AN25" s="28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>
      <c r="A26" s="8" t="s">
        <v>2583</v>
      </c>
      <c r="B26" s="9">
        <v>45506.0</v>
      </c>
      <c r="C26" s="73" t="s">
        <v>1079</v>
      </c>
      <c r="D26" s="69" t="s">
        <v>1945</v>
      </c>
      <c r="E26" s="27" t="s">
        <v>1079</v>
      </c>
      <c r="F26" s="13" t="s">
        <v>1908</v>
      </c>
      <c r="G26" s="15">
        <v>299.0</v>
      </c>
      <c r="H26" s="15">
        <v>317.0</v>
      </c>
      <c r="I26" s="14"/>
      <c r="J26" s="15">
        <v>317.0</v>
      </c>
      <c r="K26" s="14"/>
      <c r="L26" s="14"/>
      <c r="M26" s="14"/>
      <c r="N26" s="16"/>
      <c r="O26" s="47">
        <f t="shared" si="1"/>
        <v>317</v>
      </c>
      <c r="P26" s="58"/>
      <c r="Q26" s="40"/>
      <c r="R26" s="75">
        <f t="shared" si="2"/>
        <v>8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28"/>
      <c r="AL26" s="28"/>
      <c r="AM26" s="28"/>
      <c r="AN26" s="28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>
      <c r="A27" s="8" t="s">
        <v>2583</v>
      </c>
      <c r="B27" s="9">
        <v>45509.0</v>
      </c>
      <c r="C27" s="73" t="s">
        <v>20</v>
      </c>
      <c r="D27" s="69" t="s">
        <v>1946</v>
      </c>
      <c r="E27" s="27" t="s">
        <v>1939</v>
      </c>
      <c r="F27" s="13" t="s">
        <v>1940</v>
      </c>
      <c r="G27" s="15">
        <v>99.0</v>
      </c>
      <c r="H27" s="15">
        <v>117.0</v>
      </c>
      <c r="I27" s="14"/>
      <c r="J27" s="15">
        <v>117.0</v>
      </c>
      <c r="K27" s="14"/>
      <c r="L27" s="14"/>
      <c r="M27" s="14"/>
      <c r="N27" s="23">
        <v>18.0</v>
      </c>
      <c r="O27" s="47">
        <f t="shared" si="1"/>
        <v>99</v>
      </c>
      <c r="P27" s="58"/>
      <c r="Q27" s="45" t="s">
        <v>1947</v>
      </c>
      <c r="R27" s="75">
        <f t="shared" si="2"/>
        <v>8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28"/>
      <c r="AL27" s="28"/>
      <c r="AM27" s="28"/>
      <c r="AN27" s="28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>
      <c r="A28" s="8" t="s">
        <v>2583</v>
      </c>
      <c r="B28" s="9">
        <v>45506.0</v>
      </c>
      <c r="C28" s="73" t="s">
        <v>20</v>
      </c>
      <c r="D28" s="69" t="s">
        <v>1948</v>
      </c>
      <c r="E28" s="27" t="s">
        <v>1908</v>
      </c>
      <c r="F28" s="13" t="s">
        <v>1908</v>
      </c>
      <c r="G28" s="15">
        <v>299.0</v>
      </c>
      <c r="H28" s="15">
        <v>317.0</v>
      </c>
      <c r="I28" s="14"/>
      <c r="J28" s="15">
        <v>317.0</v>
      </c>
      <c r="K28" s="14"/>
      <c r="L28" s="14"/>
      <c r="M28" s="14"/>
      <c r="N28" s="16"/>
      <c r="O28" s="47">
        <f t="shared" si="1"/>
        <v>317</v>
      </c>
      <c r="P28" s="58"/>
      <c r="Q28" s="40"/>
      <c r="R28" s="75">
        <f t="shared" si="2"/>
        <v>8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28"/>
      <c r="AL28" s="28"/>
      <c r="AM28" s="28"/>
      <c r="AN28" s="28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>
      <c r="A29" s="8" t="s">
        <v>2583</v>
      </c>
      <c r="B29" s="9">
        <v>45519.0</v>
      </c>
      <c r="C29" s="73" t="s">
        <v>1079</v>
      </c>
      <c r="D29" s="69" t="s">
        <v>1949</v>
      </c>
      <c r="E29" s="27" t="s">
        <v>1079</v>
      </c>
      <c r="F29" s="13" t="s">
        <v>1908</v>
      </c>
      <c r="G29" s="15">
        <v>299.0</v>
      </c>
      <c r="H29" s="15">
        <v>267.0</v>
      </c>
      <c r="I29" s="14"/>
      <c r="J29" s="15">
        <v>267.0</v>
      </c>
      <c r="K29" s="14"/>
      <c r="L29" s="14"/>
      <c r="M29" s="14"/>
      <c r="N29" s="16"/>
      <c r="O29" s="47">
        <f t="shared" si="1"/>
        <v>267</v>
      </c>
      <c r="P29" s="58"/>
      <c r="Q29" s="40"/>
      <c r="R29" s="75">
        <f t="shared" si="2"/>
        <v>8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28"/>
      <c r="AL29" s="28"/>
      <c r="AM29" s="28"/>
      <c r="AN29" s="28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>
      <c r="A30" s="8" t="s">
        <v>2583</v>
      </c>
      <c r="B30" s="9">
        <v>45532.0</v>
      </c>
      <c r="C30" s="73" t="s">
        <v>20</v>
      </c>
      <c r="D30" s="69" t="s">
        <v>1950</v>
      </c>
      <c r="E30" s="27" t="s">
        <v>1908</v>
      </c>
      <c r="F30" s="13" t="s">
        <v>1908</v>
      </c>
      <c r="G30" s="15">
        <v>800.0</v>
      </c>
      <c r="H30" s="15">
        <v>317.0</v>
      </c>
      <c r="I30" s="14"/>
      <c r="J30" s="15">
        <v>317.0</v>
      </c>
      <c r="K30" s="14"/>
      <c r="L30" s="14"/>
      <c r="M30" s="14"/>
      <c r="N30" s="16"/>
      <c r="O30" s="47">
        <f t="shared" si="1"/>
        <v>317</v>
      </c>
      <c r="P30" s="58"/>
      <c r="Q30" s="40"/>
      <c r="R30" s="75">
        <f t="shared" si="2"/>
        <v>8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28"/>
      <c r="AL30" s="28"/>
      <c r="AM30" s="28"/>
      <c r="AN30" s="28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>
      <c r="A31" s="8" t="s">
        <v>2583</v>
      </c>
      <c r="B31" s="9">
        <v>45533.0</v>
      </c>
      <c r="C31" s="73" t="s">
        <v>20</v>
      </c>
      <c r="D31" s="69" t="s">
        <v>1951</v>
      </c>
      <c r="E31" s="27" t="s">
        <v>1939</v>
      </c>
      <c r="F31" s="13" t="s">
        <v>1940</v>
      </c>
      <c r="G31" s="15">
        <v>99.0</v>
      </c>
      <c r="H31" s="15">
        <v>99.0</v>
      </c>
      <c r="I31" s="14"/>
      <c r="J31" s="15">
        <v>99.0</v>
      </c>
      <c r="K31" s="14"/>
      <c r="L31" s="14"/>
      <c r="M31" s="14"/>
      <c r="N31" s="16"/>
      <c r="O31" s="47">
        <f t="shared" si="1"/>
        <v>99</v>
      </c>
      <c r="P31" s="58"/>
      <c r="Q31" s="45" t="s">
        <v>1952</v>
      </c>
      <c r="R31" s="75">
        <f t="shared" si="2"/>
        <v>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28"/>
      <c r="AL31" s="28"/>
      <c r="AM31" s="28"/>
      <c r="AN31" s="28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>
      <c r="A32" s="8" t="s">
        <v>2583</v>
      </c>
      <c r="B32" s="9">
        <v>45533.0</v>
      </c>
      <c r="C32" s="73" t="s">
        <v>20</v>
      </c>
      <c r="D32" s="69" t="s">
        <v>1953</v>
      </c>
      <c r="E32" s="27" t="s">
        <v>1939</v>
      </c>
      <c r="F32" s="13" t="s">
        <v>1940</v>
      </c>
      <c r="G32" s="15">
        <v>99.0</v>
      </c>
      <c r="H32" s="15">
        <v>117.0</v>
      </c>
      <c r="I32" s="14"/>
      <c r="J32" s="15">
        <v>117.0</v>
      </c>
      <c r="K32" s="14"/>
      <c r="L32" s="14"/>
      <c r="M32" s="14"/>
      <c r="N32" s="16"/>
      <c r="O32" s="47">
        <f t="shared" si="1"/>
        <v>117</v>
      </c>
      <c r="P32" s="58"/>
      <c r="Q32" s="45" t="s">
        <v>1954</v>
      </c>
      <c r="R32" s="75">
        <f t="shared" si="2"/>
        <v>8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28"/>
      <c r="AL32" s="28"/>
      <c r="AM32" s="28"/>
      <c r="AN32" s="28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>
      <c r="A33" s="8" t="s">
        <v>2583</v>
      </c>
      <c r="B33" s="9">
        <v>45539.0</v>
      </c>
      <c r="C33" s="73" t="s">
        <v>20</v>
      </c>
      <c r="D33" s="69" t="s">
        <v>1955</v>
      </c>
      <c r="E33" s="27" t="s">
        <v>1908</v>
      </c>
      <c r="F33" s="13" t="s">
        <v>1908</v>
      </c>
      <c r="G33" s="15">
        <v>800.0</v>
      </c>
      <c r="H33" s="15">
        <v>317.0</v>
      </c>
      <c r="I33" s="14"/>
      <c r="J33" s="15">
        <v>317.0</v>
      </c>
      <c r="K33" s="14"/>
      <c r="L33" s="14"/>
      <c r="M33" s="14"/>
      <c r="N33" s="16"/>
      <c r="O33" s="47">
        <f t="shared" si="1"/>
        <v>317</v>
      </c>
      <c r="P33" s="58"/>
      <c r="Q33" s="40"/>
      <c r="R33" s="75">
        <f t="shared" si="2"/>
        <v>9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28"/>
      <c r="AL33" s="28"/>
      <c r="AM33" s="28"/>
      <c r="AN33" s="28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>
      <c r="A34" s="8" t="s">
        <v>2583</v>
      </c>
      <c r="B34" s="9">
        <v>45539.0</v>
      </c>
      <c r="C34" s="76" t="s">
        <v>1925</v>
      </c>
      <c r="D34" s="69" t="s">
        <v>1956</v>
      </c>
      <c r="E34" s="27" t="s">
        <v>1925</v>
      </c>
      <c r="F34" s="13" t="s">
        <v>1908</v>
      </c>
      <c r="G34" s="15">
        <v>800.0</v>
      </c>
      <c r="H34" s="15">
        <v>267.0</v>
      </c>
      <c r="I34" s="14"/>
      <c r="J34" s="15">
        <v>267.0</v>
      </c>
      <c r="K34" s="14"/>
      <c r="L34" s="14"/>
      <c r="M34" s="14"/>
      <c r="N34" s="16"/>
      <c r="O34" s="47">
        <f t="shared" si="1"/>
        <v>267</v>
      </c>
      <c r="P34" s="58"/>
      <c r="Q34" s="40"/>
      <c r="R34" s="75">
        <f t="shared" si="2"/>
        <v>9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28"/>
      <c r="AL34" s="28"/>
      <c r="AM34" s="28"/>
      <c r="AN34" s="28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>
      <c r="A35" s="8" t="s">
        <v>2583</v>
      </c>
      <c r="B35" s="9">
        <v>45539.0</v>
      </c>
      <c r="C35" s="73" t="s">
        <v>20</v>
      </c>
      <c r="D35" s="69" t="s">
        <v>1957</v>
      </c>
      <c r="E35" s="27" t="s">
        <v>1908</v>
      </c>
      <c r="F35" s="13" t="s">
        <v>1908</v>
      </c>
      <c r="G35" s="15">
        <v>249.0</v>
      </c>
      <c r="H35" s="15">
        <v>267.0</v>
      </c>
      <c r="I35" s="14"/>
      <c r="J35" s="15">
        <v>267.0</v>
      </c>
      <c r="K35" s="14"/>
      <c r="L35" s="14"/>
      <c r="M35" s="14"/>
      <c r="N35" s="16"/>
      <c r="O35" s="47">
        <f t="shared" si="1"/>
        <v>267</v>
      </c>
      <c r="P35" s="58"/>
      <c r="Q35" s="40"/>
      <c r="R35" s="75">
        <f t="shared" si="2"/>
        <v>9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28"/>
      <c r="AL35" s="28"/>
      <c r="AM35" s="28"/>
      <c r="AN35" s="28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>
      <c r="A36" s="8" t="s">
        <v>2583</v>
      </c>
      <c r="B36" s="9">
        <v>45541.0</v>
      </c>
      <c r="C36" s="73" t="s">
        <v>20</v>
      </c>
      <c r="D36" s="69" t="s">
        <v>1958</v>
      </c>
      <c r="E36" s="27" t="s">
        <v>1908</v>
      </c>
      <c r="F36" s="13" t="s">
        <v>1908</v>
      </c>
      <c r="G36" s="15">
        <f>800+299</f>
        <v>1099</v>
      </c>
      <c r="H36" s="15">
        <v>317.0</v>
      </c>
      <c r="I36" s="14"/>
      <c r="J36" s="15">
        <v>317.0</v>
      </c>
      <c r="K36" s="14"/>
      <c r="L36" s="14"/>
      <c r="M36" s="14"/>
      <c r="N36" s="16"/>
      <c r="O36" s="47">
        <f t="shared" si="1"/>
        <v>317</v>
      </c>
      <c r="P36" s="58"/>
      <c r="Q36" s="40"/>
      <c r="R36" s="75">
        <f t="shared" si="2"/>
        <v>9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28"/>
      <c r="AL36" s="28"/>
      <c r="AM36" s="28"/>
      <c r="AN36" s="28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>
      <c r="A37" s="8" t="s">
        <v>2583</v>
      </c>
      <c r="B37" s="9">
        <v>45547.0</v>
      </c>
      <c r="C37" s="73" t="s">
        <v>20</v>
      </c>
      <c r="D37" s="69" t="s">
        <v>1959</v>
      </c>
      <c r="E37" s="27" t="s">
        <v>1939</v>
      </c>
      <c r="F37" s="13" t="s">
        <v>1940</v>
      </c>
      <c r="G37" s="15">
        <v>99.0</v>
      </c>
      <c r="H37" s="15">
        <v>99.0</v>
      </c>
      <c r="I37" s="14"/>
      <c r="J37" s="15">
        <v>99.0</v>
      </c>
      <c r="K37" s="14"/>
      <c r="L37" s="14"/>
      <c r="M37" s="14"/>
      <c r="N37" s="16"/>
      <c r="O37" s="47">
        <f t="shared" si="1"/>
        <v>99</v>
      </c>
      <c r="P37" s="58"/>
      <c r="Q37" s="45" t="s">
        <v>1960</v>
      </c>
      <c r="R37" s="75">
        <f t="shared" si="2"/>
        <v>9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28"/>
      <c r="AL37" s="28"/>
      <c r="AM37" s="28"/>
      <c r="AN37" s="28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</row>
    <row r="38">
      <c r="A38" s="8" t="s">
        <v>2583</v>
      </c>
      <c r="B38" s="9">
        <v>45548.0</v>
      </c>
      <c r="C38" s="73" t="s">
        <v>20</v>
      </c>
      <c r="D38" s="69" t="s">
        <v>1961</v>
      </c>
      <c r="E38" s="27" t="s">
        <v>1908</v>
      </c>
      <c r="F38" s="13" t="s">
        <v>1908</v>
      </c>
      <c r="G38" s="15">
        <v>299.0</v>
      </c>
      <c r="H38" s="15">
        <v>317.0</v>
      </c>
      <c r="I38" s="14"/>
      <c r="J38" s="15">
        <v>317.0</v>
      </c>
      <c r="K38" s="14"/>
      <c r="L38" s="14"/>
      <c r="M38" s="14"/>
      <c r="N38" s="16"/>
      <c r="O38" s="47">
        <f t="shared" si="1"/>
        <v>317</v>
      </c>
      <c r="P38" s="58"/>
      <c r="Q38" s="40"/>
      <c r="R38" s="75">
        <f t="shared" si="2"/>
        <v>9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28"/>
      <c r="AL38" s="28"/>
      <c r="AM38" s="28"/>
      <c r="AN38" s="28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>
      <c r="A39" s="8" t="s">
        <v>2583</v>
      </c>
      <c r="B39" s="9">
        <v>45548.0</v>
      </c>
      <c r="C39" s="73" t="s">
        <v>20</v>
      </c>
      <c r="D39" s="69" t="s">
        <v>1962</v>
      </c>
      <c r="E39" s="27" t="s">
        <v>1908</v>
      </c>
      <c r="F39" s="13" t="s">
        <v>1908</v>
      </c>
      <c r="G39" s="15">
        <v>299.0</v>
      </c>
      <c r="H39" s="15">
        <v>317.0</v>
      </c>
      <c r="I39" s="14"/>
      <c r="J39" s="15">
        <v>317.0</v>
      </c>
      <c r="K39" s="14"/>
      <c r="L39" s="14"/>
      <c r="M39" s="14"/>
      <c r="N39" s="16"/>
      <c r="O39" s="47">
        <f t="shared" si="1"/>
        <v>317</v>
      </c>
      <c r="P39" s="58"/>
      <c r="Q39" s="40"/>
      <c r="R39" s="57">
        <f t="shared" si="2"/>
        <v>9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28"/>
      <c r="AL39" s="28"/>
      <c r="AM39" s="28"/>
      <c r="AN39" s="28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</row>
    <row r="40">
      <c r="A40" s="8" t="s">
        <v>2583</v>
      </c>
      <c r="B40" s="9">
        <v>45509.0</v>
      </c>
      <c r="C40" s="73" t="s">
        <v>20</v>
      </c>
      <c r="D40" s="69" t="s">
        <v>1963</v>
      </c>
      <c r="E40" s="27" t="s">
        <v>1908</v>
      </c>
      <c r="F40" s="13" t="s">
        <v>1908</v>
      </c>
      <c r="G40" s="15">
        <v>299.0</v>
      </c>
      <c r="H40" s="15">
        <v>317.0</v>
      </c>
      <c r="I40" s="14"/>
      <c r="J40" s="15">
        <v>317.0</v>
      </c>
      <c r="K40" s="14"/>
      <c r="L40" s="14"/>
      <c r="M40" s="14"/>
      <c r="N40" s="16"/>
      <c r="O40" s="47">
        <f t="shared" si="1"/>
        <v>317</v>
      </c>
      <c r="P40" s="58"/>
      <c r="Q40" s="40"/>
      <c r="R40" s="75">
        <f t="shared" si="2"/>
        <v>8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28"/>
      <c r="AL40" s="28"/>
      <c r="AM40" s="28"/>
      <c r="AN40" s="28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</row>
    <row r="41">
      <c r="A41" s="8" t="s">
        <v>2583</v>
      </c>
      <c r="B41" s="9">
        <v>45553.0</v>
      </c>
      <c r="C41" s="73" t="s">
        <v>20</v>
      </c>
      <c r="D41" s="69" t="s">
        <v>1950</v>
      </c>
      <c r="E41" s="27" t="s">
        <v>1908</v>
      </c>
      <c r="F41" s="13" t="s">
        <v>1090</v>
      </c>
      <c r="G41" s="15">
        <v>300.0</v>
      </c>
      <c r="H41" s="14"/>
      <c r="I41" s="14"/>
      <c r="J41" s="14"/>
      <c r="K41" s="14"/>
      <c r="L41" s="15">
        <v>300.0</v>
      </c>
      <c r="M41" s="14"/>
      <c r="N41" s="16"/>
      <c r="O41" s="47">
        <f t="shared" si="1"/>
        <v>300</v>
      </c>
      <c r="P41" s="58"/>
      <c r="Q41" s="40"/>
      <c r="R41" s="75">
        <f t="shared" si="2"/>
        <v>9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28"/>
      <c r="AL41" s="28"/>
      <c r="AM41" s="28"/>
      <c r="AN41" s="28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</row>
    <row r="42">
      <c r="A42" s="8" t="s">
        <v>2583</v>
      </c>
      <c r="B42" s="9">
        <v>45554.0</v>
      </c>
      <c r="C42" s="73" t="s">
        <v>20</v>
      </c>
      <c r="D42" s="69" t="s">
        <v>1964</v>
      </c>
      <c r="E42" s="27" t="s">
        <v>1908</v>
      </c>
      <c r="F42" s="13" t="s">
        <v>1908</v>
      </c>
      <c r="G42" s="15">
        <v>299.0</v>
      </c>
      <c r="H42" s="15">
        <v>317.0</v>
      </c>
      <c r="I42" s="14"/>
      <c r="J42" s="15">
        <v>317.0</v>
      </c>
      <c r="K42" s="14"/>
      <c r="L42" s="14"/>
      <c r="M42" s="14"/>
      <c r="N42" s="16"/>
      <c r="O42" s="47">
        <f t="shared" si="1"/>
        <v>317</v>
      </c>
      <c r="P42" s="58"/>
      <c r="Q42" s="40"/>
      <c r="R42" s="75">
        <f t="shared" si="2"/>
        <v>9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28"/>
      <c r="AL42" s="28"/>
      <c r="AM42" s="28"/>
      <c r="AN42" s="28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</row>
    <row r="43">
      <c r="A43" s="8" t="s">
        <v>2583</v>
      </c>
      <c r="B43" s="9">
        <v>45558.0</v>
      </c>
      <c r="C43" s="73" t="s">
        <v>20</v>
      </c>
      <c r="D43" s="69" t="s">
        <v>1965</v>
      </c>
      <c r="E43" s="27" t="s">
        <v>1908</v>
      </c>
      <c r="F43" s="13" t="s">
        <v>1908</v>
      </c>
      <c r="G43" s="15">
        <v>299.0</v>
      </c>
      <c r="H43" s="15">
        <v>317.0</v>
      </c>
      <c r="I43" s="14"/>
      <c r="J43" s="15">
        <v>317.0</v>
      </c>
      <c r="K43" s="14"/>
      <c r="L43" s="15">
        <v>149.0</v>
      </c>
      <c r="M43" s="14"/>
      <c r="N43" s="16"/>
      <c r="O43" s="47">
        <f t="shared" si="1"/>
        <v>466</v>
      </c>
      <c r="P43" s="58"/>
      <c r="Q43" s="40"/>
      <c r="R43" s="75">
        <f t="shared" si="2"/>
        <v>9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28"/>
      <c r="AL43" s="28"/>
      <c r="AM43" s="28"/>
      <c r="AN43" s="28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</row>
    <row r="44">
      <c r="A44" s="8" t="s">
        <v>2583</v>
      </c>
      <c r="B44" s="9">
        <v>45566.0</v>
      </c>
      <c r="C44" s="73" t="s">
        <v>20</v>
      </c>
      <c r="D44" s="69" t="s">
        <v>1966</v>
      </c>
      <c r="E44" s="27" t="s">
        <v>1908</v>
      </c>
      <c r="F44" s="13" t="s">
        <v>1908</v>
      </c>
      <c r="G44" s="15">
        <v>299.0</v>
      </c>
      <c r="H44" s="15">
        <v>299.0</v>
      </c>
      <c r="I44" s="14"/>
      <c r="J44" s="15">
        <v>317.0</v>
      </c>
      <c r="K44" s="14"/>
      <c r="L44" s="14"/>
      <c r="M44" s="14"/>
      <c r="N44" s="16"/>
      <c r="O44" s="47">
        <f t="shared" si="1"/>
        <v>317</v>
      </c>
      <c r="P44" s="58"/>
      <c r="Q44" s="40"/>
      <c r="R44" s="75">
        <f t="shared" si="2"/>
        <v>10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28"/>
      <c r="AL44" s="28"/>
      <c r="AM44" s="28"/>
      <c r="AN44" s="28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</row>
    <row r="45">
      <c r="A45" s="8" t="s">
        <v>2583</v>
      </c>
      <c r="B45" s="9">
        <v>45566.0</v>
      </c>
      <c r="C45" s="73" t="s">
        <v>20</v>
      </c>
      <c r="D45" s="69" t="s">
        <v>1967</v>
      </c>
      <c r="E45" s="27" t="s">
        <v>1908</v>
      </c>
      <c r="F45" s="13" t="s">
        <v>1908</v>
      </c>
      <c r="G45" s="15">
        <f>800+299</f>
        <v>1099</v>
      </c>
      <c r="H45" s="15">
        <v>317.0</v>
      </c>
      <c r="I45" s="14"/>
      <c r="J45" s="15">
        <v>317.0</v>
      </c>
      <c r="K45" s="14"/>
      <c r="L45" s="14"/>
      <c r="M45" s="14"/>
      <c r="N45" s="16"/>
      <c r="O45" s="47">
        <f t="shared" si="1"/>
        <v>317</v>
      </c>
      <c r="P45" s="58"/>
      <c r="Q45" s="40"/>
      <c r="R45" s="75">
        <f t="shared" si="2"/>
        <v>10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28"/>
      <c r="AL45" s="28"/>
      <c r="AM45" s="28"/>
      <c r="AN45" s="28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</row>
    <row r="46">
      <c r="A46" s="8" t="s">
        <v>2583</v>
      </c>
      <c r="B46" s="9">
        <v>45566.0</v>
      </c>
      <c r="C46" s="73" t="s">
        <v>20</v>
      </c>
      <c r="D46" s="69" t="s">
        <v>1968</v>
      </c>
      <c r="E46" s="27" t="s">
        <v>1939</v>
      </c>
      <c r="F46" s="13" t="s">
        <v>1969</v>
      </c>
      <c r="G46" s="14"/>
      <c r="H46" s="15">
        <v>29.9</v>
      </c>
      <c r="I46" s="14"/>
      <c r="J46" s="15">
        <v>29.9</v>
      </c>
      <c r="K46" s="14"/>
      <c r="L46" s="14"/>
      <c r="M46" s="14"/>
      <c r="N46" s="16"/>
      <c r="O46" s="47">
        <f t="shared" si="1"/>
        <v>29.9</v>
      </c>
      <c r="P46" s="58"/>
      <c r="Q46" s="45" t="s">
        <v>1970</v>
      </c>
      <c r="R46" s="75">
        <f t="shared" si="2"/>
        <v>10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28"/>
      <c r="AL46" s="28"/>
      <c r="AM46" s="28"/>
      <c r="AN46" s="28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</row>
    <row r="47">
      <c r="A47" s="8" t="s">
        <v>2583</v>
      </c>
      <c r="B47" s="9">
        <v>45567.0</v>
      </c>
      <c r="C47" s="73" t="s">
        <v>20</v>
      </c>
      <c r="D47" s="69" t="s">
        <v>1971</v>
      </c>
      <c r="E47" s="27" t="s">
        <v>1908</v>
      </c>
      <c r="F47" s="13" t="s">
        <v>1908</v>
      </c>
      <c r="G47" s="15">
        <v>299.0</v>
      </c>
      <c r="H47" s="15">
        <v>299.0</v>
      </c>
      <c r="I47" s="14"/>
      <c r="J47" s="15">
        <v>317.0</v>
      </c>
      <c r="K47" s="14"/>
      <c r="L47" s="14"/>
      <c r="M47" s="14"/>
      <c r="N47" s="16"/>
      <c r="O47" s="47">
        <f t="shared" si="1"/>
        <v>317</v>
      </c>
      <c r="P47" s="58"/>
      <c r="Q47" s="40"/>
      <c r="R47" s="75">
        <f t="shared" si="2"/>
        <v>10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28"/>
      <c r="AL47" s="28"/>
      <c r="AM47" s="28"/>
      <c r="AN47" s="28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</row>
    <row r="48">
      <c r="A48" s="8" t="s">
        <v>2583</v>
      </c>
      <c r="B48" s="9">
        <v>45572.0</v>
      </c>
      <c r="C48" s="73" t="s">
        <v>1918</v>
      </c>
      <c r="D48" s="69" t="s">
        <v>1972</v>
      </c>
      <c r="E48" s="27" t="s">
        <v>1918</v>
      </c>
      <c r="F48" s="13" t="s">
        <v>1908</v>
      </c>
      <c r="G48" s="15">
        <v>299.0</v>
      </c>
      <c r="H48" s="15">
        <v>299.0</v>
      </c>
      <c r="I48" s="14"/>
      <c r="J48" s="15">
        <v>317.0</v>
      </c>
      <c r="K48" s="14"/>
      <c r="L48" s="14"/>
      <c r="M48" s="14"/>
      <c r="N48" s="16"/>
      <c r="O48" s="47">
        <f t="shared" si="1"/>
        <v>317</v>
      </c>
      <c r="P48" s="58"/>
      <c r="Q48" s="40"/>
      <c r="R48" s="75">
        <f t="shared" si="2"/>
        <v>10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28"/>
      <c r="AL48" s="28"/>
      <c r="AM48" s="28"/>
      <c r="AN48" s="28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</row>
    <row r="49">
      <c r="A49" s="8" t="s">
        <v>2583</v>
      </c>
      <c r="B49" s="9">
        <v>45568.0</v>
      </c>
      <c r="C49" s="73" t="s">
        <v>1918</v>
      </c>
      <c r="D49" s="69" t="s">
        <v>1973</v>
      </c>
      <c r="E49" s="27" t="s">
        <v>1918</v>
      </c>
      <c r="F49" s="13" t="s">
        <v>1908</v>
      </c>
      <c r="G49" s="15">
        <v>299.0</v>
      </c>
      <c r="H49" s="15">
        <v>299.0</v>
      </c>
      <c r="I49" s="14"/>
      <c r="J49" s="15">
        <v>317.0</v>
      </c>
      <c r="K49" s="14"/>
      <c r="L49" s="14"/>
      <c r="M49" s="14"/>
      <c r="N49" s="16"/>
      <c r="O49" s="47">
        <f t="shared" si="1"/>
        <v>317</v>
      </c>
      <c r="P49" s="58"/>
      <c r="Q49" s="40"/>
      <c r="R49" s="75">
        <f t="shared" si="2"/>
        <v>10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28"/>
      <c r="AL49" s="28"/>
      <c r="AM49" s="28"/>
      <c r="AN49" s="28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</row>
    <row r="50">
      <c r="A50" s="8" t="s">
        <v>2583</v>
      </c>
      <c r="B50" s="9">
        <v>45580.0</v>
      </c>
      <c r="C50" s="73" t="s">
        <v>1172</v>
      </c>
      <c r="D50" s="69" t="s">
        <v>1977</v>
      </c>
      <c r="E50" s="27" t="s">
        <v>1172</v>
      </c>
      <c r="F50" s="13" t="s">
        <v>1908</v>
      </c>
      <c r="G50" s="15">
        <v>299.0</v>
      </c>
      <c r="H50" s="15">
        <v>299.0</v>
      </c>
      <c r="I50" s="14"/>
      <c r="J50" s="15">
        <v>317.0</v>
      </c>
      <c r="K50" s="14"/>
      <c r="L50" s="14"/>
      <c r="M50" s="14"/>
      <c r="N50" s="16"/>
      <c r="O50" s="47">
        <f t="shared" si="1"/>
        <v>317</v>
      </c>
      <c r="P50" s="58"/>
      <c r="Q50" s="40"/>
      <c r="R50" s="75">
        <f t="shared" si="2"/>
        <v>10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28"/>
      <c r="AL50" s="28"/>
      <c r="AM50" s="28"/>
      <c r="AN50" s="28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</row>
    <row r="51">
      <c r="A51" s="8" t="s">
        <v>2583</v>
      </c>
      <c r="B51" s="9">
        <v>45581.0</v>
      </c>
      <c r="C51" s="73" t="s">
        <v>1918</v>
      </c>
      <c r="D51" s="69" t="s">
        <v>1973</v>
      </c>
      <c r="E51" s="27" t="s">
        <v>1918</v>
      </c>
      <c r="F51" s="13" t="s">
        <v>1272</v>
      </c>
      <c r="G51" s="15">
        <v>800.0</v>
      </c>
      <c r="H51" s="14"/>
      <c r="I51" s="14"/>
      <c r="J51" s="14"/>
      <c r="K51" s="14"/>
      <c r="L51" s="14"/>
      <c r="M51" s="14"/>
      <c r="N51" s="16"/>
      <c r="O51" s="47">
        <f t="shared" si="1"/>
        <v>0</v>
      </c>
      <c r="P51" s="58"/>
      <c r="Q51" s="40"/>
      <c r="R51" s="75">
        <f t="shared" si="2"/>
        <v>10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28"/>
      <c r="AL51" s="28"/>
      <c r="AM51" s="28"/>
      <c r="AN51" s="28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>
      <c r="A52" s="8" t="s">
        <v>2583</v>
      </c>
      <c r="B52" s="9">
        <v>45582.0</v>
      </c>
      <c r="C52" s="76" t="s">
        <v>1925</v>
      </c>
      <c r="D52" s="69" t="s">
        <v>1978</v>
      </c>
      <c r="E52" s="27" t="s">
        <v>1925</v>
      </c>
      <c r="F52" s="13" t="s">
        <v>1908</v>
      </c>
      <c r="G52" s="15">
        <v>299.0</v>
      </c>
      <c r="H52" s="15">
        <v>299.0</v>
      </c>
      <c r="I52" s="14"/>
      <c r="J52" s="15">
        <v>317.0</v>
      </c>
      <c r="K52" s="14"/>
      <c r="L52" s="14"/>
      <c r="M52" s="14"/>
      <c r="N52" s="16"/>
      <c r="O52" s="47">
        <f t="shared" si="1"/>
        <v>317</v>
      </c>
      <c r="P52" s="58"/>
      <c r="Q52" s="40"/>
      <c r="R52" s="75">
        <f t="shared" si="2"/>
        <v>10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28"/>
      <c r="AL52" s="28"/>
      <c r="AM52" s="28"/>
      <c r="AN52" s="28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</row>
    <row r="53">
      <c r="A53" s="8" t="s">
        <v>2583</v>
      </c>
      <c r="B53" s="9">
        <v>45583.0</v>
      </c>
      <c r="C53" s="73" t="s">
        <v>20</v>
      </c>
      <c r="D53" s="69" t="s">
        <v>1979</v>
      </c>
      <c r="E53" s="27" t="s">
        <v>1908</v>
      </c>
      <c r="F53" s="13" t="s">
        <v>1908</v>
      </c>
      <c r="G53" s="15">
        <v>299.0</v>
      </c>
      <c r="H53" s="15">
        <v>299.0</v>
      </c>
      <c r="I53" s="14"/>
      <c r="J53" s="15">
        <v>317.0</v>
      </c>
      <c r="K53" s="14"/>
      <c r="L53" s="14"/>
      <c r="M53" s="14"/>
      <c r="N53" s="16"/>
      <c r="O53" s="47">
        <f t="shared" si="1"/>
        <v>317</v>
      </c>
      <c r="P53" s="58"/>
      <c r="Q53" s="40"/>
      <c r="R53" s="75">
        <f t="shared" si="2"/>
        <v>10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28"/>
      <c r="AL53" s="28"/>
      <c r="AM53" s="28"/>
      <c r="AN53" s="28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</row>
    <row r="54">
      <c r="A54" s="8" t="s">
        <v>2583</v>
      </c>
      <c r="B54" s="9">
        <v>45583.0</v>
      </c>
      <c r="C54" s="73" t="s">
        <v>1079</v>
      </c>
      <c r="D54" s="69" t="s">
        <v>1980</v>
      </c>
      <c r="E54" s="27" t="s">
        <v>1079</v>
      </c>
      <c r="F54" s="13" t="s">
        <v>1908</v>
      </c>
      <c r="G54" s="15">
        <v>299.0</v>
      </c>
      <c r="H54" s="15">
        <v>299.0</v>
      </c>
      <c r="I54" s="14"/>
      <c r="J54" s="15">
        <v>317.0</v>
      </c>
      <c r="K54" s="14"/>
      <c r="L54" s="14"/>
      <c r="M54" s="14"/>
      <c r="N54" s="16"/>
      <c r="O54" s="47">
        <f t="shared" si="1"/>
        <v>317</v>
      </c>
      <c r="P54" s="58"/>
      <c r="Q54" s="40"/>
      <c r="R54" s="75">
        <f t="shared" si="2"/>
        <v>10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28"/>
      <c r="AL54" s="28"/>
      <c r="AM54" s="28"/>
      <c r="AN54" s="28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</row>
    <row r="55">
      <c r="A55" s="8" t="s">
        <v>2583</v>
      </c>
      <c r="B55" s="9">
        <v>45587.0</v>
      </c>
      <c r="C55" s="73" t="s">
        <v>1918</v>
      </c>
      <c r="D55" s="69" t="s">
        <v>1982</v>
      </c>
      <c r="E55" s="27" t="s">
        <v>1918</v>
      </c>
      <c r="F55" s="13" t="s">
        <v>1908</v>
      </c>
      <c r="G55" s="15">
        <v>299.0</v>
      </c>
      <c r="H55" s="15">
        <v>299.0</v>
      </c>
      <c r="I55" s="14"/>
      <c r="J55" s="15">
        <v>317.0</v>
      </c>
      <c r="K55" s="14"/>
      <c r="L55" s="14"/>
      <c r="M55" s="14"/>
      <c r="N55" s="16"/>
      <c r="O55" s="47">
        <f t="shared" si="1"/>
        <v>317</v>
      </c>
      <c r="P55" s="58"/>
      <c r="Q55" s="40"/>
      <c r="R55" s="75">
        <f t="shared" si="2"/>
        <v>10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28"/>
      <c r="AL55" s="28"/>
      <c r="AM55" s="28"/>
      <c r="AN55" s="28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>
      <c r="A56" s="8" t="s">
        <v>2583</v>
      </c>
      <c r="B56" s="9">
        <v>45593.0</v>
      </c>
      <c r="C56" s="73" t="s">
        <v>1925</v>
      </c>
      <c r="D56" s="69" t="s">
        <v>1983</v>
      </c>
      <c r="E56" s="27" t="s">
        <v>1908</v>
      </c>
      <c r="F56" s="13" t="s">
        <v>1908</v>
      </c>
      <c r="G56" s="15">
        <v>299.0</v>
      </c>
      <c r="H56" s="15">
        <v>299.0</v>
      </c>
      <c r="I56" s="14"/>
      <c r="J56" s="15">
        <v>317.0</v>
      </c>
      <c r="K56" s="14"/>
      <c r="L56" s="14"/>
      <c r="M56" s="14"/>
      <c r="N56" s="16"/>
      <c r="O56" s="47">
        <f t="shared" si="1"/>
        <v>317</v>
      </c>
      <c r="P56" s="58"/>
      <c r="Q56" s="40"/>
      <c r="R56" s="75">
        <f t="shared" si="2"/>
        <v>10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28"/>
      <c r="AL56" s="28"/>
      <c r="AM56" s="28"/>
      <c r="AN56" s="28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>
      <c r="A57" s="8" t="s">
        <v>2583</v>
      </c>
      <c r="B57" s="9">
        <v>45594.0</v>
      </c>
      <c r="C57" s="73" t="s">
        <v>1172</v>
      </c>
      <c r="D57" s="69" t="s">
        <v>1984</v>
      </c>
      <c r="E57" s="77" t="s">
        <v>1172</v>
      </c>
      <c r="F57" s="13" t="s">
        <v>1908</v>
      </c>
      <c r="G57" s="15">
        <v>299.0</v>
      </c>
      <c r="H57" s="15">
        <v>299.0</v>
      </c>
      <c r="I57" s="14"/>
      <c r="J57" s="15">
        <v>317.0</v>
      </c>
      <c r="K57" s="14"/>
      <c r="L57" s="14"/>
      <c r="M57" s="14"/>
      <c r="N57" s="16"/>
      <c r="O57" s="47">
        <f t="shared" si="1"/>
        <v>317</v>
      </c>
      <c r="P57" s="58"/>
      <c r="Q57" s="40"/>
      <c r="R57" s="75">
        <f t="shared" si="2"/>
        <v>10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28"/>
      <c r="AL57" s="28"/>
      <c r="AM57" s="28"/>
      <c r="AN57" s="28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</row>
    <row r="58">
      <c r="A58" s="8" t="s">
        <v>2583</v>
      </c>
      <c r="B58" s="9">
        <v>45594.0</v>
      </c>
      <c r="C58" s="73" t="s">
        <v>20</v>
      </c>
      <c r="D58" s="69" t="s">
        <v>1985</v>
      </c>
      <c r="E58" s="27" t="s">
        <v>1908</v>
      </c>
      <c r="F58" s="13" t="s">
        <v>1908</v>
      </c>
      <c r="G58" s="14"/>
      <c r="H58" s="15">
        <v>299.0</v>
      </c>
      <c r="I58" s="14"/>
      <c r="J58" s="15">
        <v>317.0</v>
      </c>
      <c r="K58" s="14"/>
      <c r="L58" s="14"/>
      <c r="M58" s="14"/>
      <c r="N58" s="16"/>
      <c r="O58" s="47">
        <f t="shared" si="1"/>
        <v>317</v>
      </c>
      <c r="P58" s="58"/>
      <c r="Q58" s="40"/>
      <c r="R58" s="57">
        <f t="shared" si="2"/>
        <v>10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28"/>
      <c r="AL58" s="28"/>
      <c r="AM58" s="28"/>
      <c r="AN58" s="28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</row>
    <row r="59">
      <c r="A59" s="8" t="s">
        <v>2583</v>
      </c>
      <c r="B59" s="9">
        <v>45594.0</v>
      </c>
      <c r="C59" s="73" t="s">
        <v>1918</v>
      </c>
      <c r="D59" s="69" t="s">
        <v>1986</v>
      </c>
      <c r="E59" s="27" t="s">
        <v>1918</v>
      </c>
      <c r="F59" s="13" t="s">
        <v>1908</v>
      </c>
      <c r="G59" s="15">
        <v>299.0</v>
      </c>
      <c r="H59" s="15">
        <v>299.0</v>
      </c>
      <c r="I59" s="14"/>
      <c r="J59" s="15">
        <v>317.0</v>
      </c>
      <c r="K59" s="14"/>
      <c r="L59" s="14"/>
      <c r="M59" s="14"/>
      <c r="N59" s="16"/>
      <c r="O59" s="47">
        <f t="shared" si="1"/>
        <v>317</v>
      </c>
      <c r="P59" s="58"/>
      <c r="Q59" s="40"/>
      <c r="R59" s="75">
        <f t="shared" si="2"/>
        <v>10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28"/>
      <c r="AL59" s="28"/>
      <c r="AM59" s="28"/>
      <c r="AN59" s="28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</row>
    <row r="60">
      <c r="A60" s="8" t="s">
        <v>2583</v>
      </c>
      <c r="B60" s="9">
        <v>45594.0</v>
      </c>
      <c r="C60" s="76" t="s">
        <v>1925</v>
      </c>
      <c r="D60" s="78" t="s">
        <v>1987</v>
      </c>
      <c r="E60" s="27" t="s">
        <v>1925</v>
      </c>
      <c r="F60" s="13" t="s">
        <v>1908</v>
      </c>
      <c r="G60" s="15">
        <f>800+299</f>
        <v>1099</v>
      </c>
      <c r="H60" s="15">
        <v>299.0</v>
      </c>
      <c r="I60" s="14"/>
      <c r="J60" s="15">
        <v>317.0</v>
      </c>
      <c r="K60" s="14"/>
      <c r="L60" s="14"/>
      <c r="M60" s="14"/>
      <c r="N60" s="16"/>
      <c r="O60" s="47">
        <f t="shared" si="1"/>
        <v>317</v>
      </c>
      <c r="P60" s="58"/>
      <c r="Q60" s="40"/>
      <c r="R60" s="75">
        <f t="shared" si="2"/>
        <v>10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28"/>
      <c r="AL60" s="28"/>
      <c r="AM60" s="28"/>
      <c r="AN60" s="28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</row>
    <row r="61">
      <c r="A61" s="8" t="s">
        <v>2583</v>
      </c>
      <c r="B61" s="9">
        <v>45595.0</v>
      </c>
      <c r="C61" s="73" t="s">
        <v>1079</v>
      </c>
      <c r="D61" s="69" t="s">
        <v>1988</v>
      </c>
      <c r="E61" s="77" t="s">
        <v>1079</v>
      </c>
      <c r="F61" s="13" t="s">
        <v>1908</v>
      </c>
      <c r="G61" s="15">
        <v>299.0</v>
      </c>
      <c r="H61" s="15">
        <v>299.0</v>
      </c>
      <c r="I61" s="14"/>
      <c r="J61" s="15">
        <v>317.0</v>
      </c>
      <c r="K61" s="14"/>
      <c r="L61" s="14"/>
      <c r="M61" s="14"/>
      <c r="N61" s="16"/>
      <c r="O61" s="47">
        <f t="shared" si="1"/>
        <v>317</v>
      </c>
      <c r="P61" s="58"/>
      <c r="Q61" s="40"/>
      <c r="R61" s="75">
        <f t="shared" si="2"/>
        <v>10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28"/>
      <c r="AL61" s="28"/>
      <c r="AM61" s="28"/>
      <c r="AN61" s="28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</row>
    <row r="62">
      <c r="A62" s="8" t="s">
        <v>2583</v>
      </c>
      <c r="B62" s="9">
        <v>45546.0</v>
      </c>
      <c r="C62" s="73" t="s">
        <v>20</v>
      </c>
      <c r="D62" s="69" t="s">
        <v>1989</v>
      </c>
      <c r="E62" s="27" t="s">
        <v>1908</v>
      </c>
      <c r="F62" s="13" t="s">
        <v>1908</v>
      </c>
      <c r="G62" s="15">
        <v>299.0</v>
      </c>
      <c r="H62" s="15">
        <v>317.0</v>
      </c>
      <c r="I62" s="14"/>
      <c r="J62" s="15">
        <v>317.0</v>
      </c>
      <c r="K62" s="14"/>
      <c r="L62" s="14"/>
      <c r="M62" s="14"/>
      <c r="N62" s="16"/>
      <c r="O62" s="47">
        <f t="shared" si="1"/>
        <v>317</v>
      </c>
      <c r="P62" s="28"/>
      <c r="Q62" s="40"/>
      <c r="R62" s="75">
        <f t="shared" si="2"/>
        <v>9</v>
      </c>
      <c r="S62" s="40"/>
      <c r="T62" s="32"/>
      <c r="U62" s="79"/>
      <c r="V62" s="79"/>
      <c r="W62" s="17"/>
      <c r="X62" s="32"/>
      <c r="Y62" s="17"/>
      <c r="Z62" s="80"/>
      <c r="AA62" s="80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</row>
    <row r="63">
      <c r="A63" s="8" t="s">
        <v>2583</v>
      </c>
      <c r="B63" s="82">
        <v>45600.0</v>
      </c>
      <c r="C63" s="76" t="s">
        <v>20</v>
      </c>
      <c r="D63" s="83" t="s">
        <v>1990</v>
      </c>
      <c r="E63" s="84" t="s">
        <v>1908</v>
      </c>
      <c r="F63" s="85" t="s">
        <v>1908</v>
      </c>
      <c r="G63" s="86">
        <v>299.0</v>
      </c>
      <c r="H63" s="86">
        <v>317.0</v>
      </c>
      <c r="I63" s="14"/>
      <c r="J63" s="86">
        <f t="shared" ref="J63:J77" si="3">H63</f>
        <v>317</v>
      </c>
      <c r="K63" s="14"/>
      <c r="L63" s="14"/>
      <c r="M63" s="14"/>
      <c r="N63" s="16"/>
      <c r="O63" s="47">
        <f t="shared" si="1"/>
        <v>317</v>
      </c>
      <c r="P63" s="28"/>
      <c r="Q63" s="28"/>
      <c r="R63" s="57">
        <f t="shared" si="2"/>
        <v>11</v>
      </c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>
      <c r="A64" s="8" t="s">
        <v>2583</v>
      </c>
      <c r="B64" s="82">
        <v>45601.0</v>
      </c>
      <c r="C64" s="76" t="s">
        <v>20</v>
      </c>
      <c r="D64" s="83" t="s">
        <v>1991</v>
      </c>
      <c r="E64" s="84" t="s">
        <v>1939</v>
      </c>
      <c r="F64" s="87" t="s">
        <v>1969</v>
      </c>
      <c r="G64" s="86">
        <v>29.9</v>
      </c>
      <c r="H64" s="86">
        <v>29.9</v>
      </c>
      <c r="I64" s="14"/>
      <c r="J64" s="86">
        <f t="shared" si="3"/>
        <v>29.9</v>
      </c>
      <c r="K64" s="14"/>
      <c r="L64" s="14"/>
      <c r="M64" s="14"/>
      <c r="N64" s="16"/>
      <c r="O64" s="47">
        <f t="shared" si="1"/>
        <v>29.9</v>
      </c>
      <c r="P64" s="28"/>
      <c r="Q64" s="28"/>
      <c r="R64" s="57">
        <f t="shared" si="2"/>
        <v>11</v>
      </c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>
      <c r="A65" s="8" t="s">
        <v>2583</v>
      </c>
      <c r="B65" s="82">
        <v>45603.0</v>
      </c>
      <c r="C65" s="76" t="s">
        <v>20</v>
      </c>
      <c r="D65" s="83" t="s">
        <v>1992</v>
      </c>
      <c r="E65" s="84" t="s">
        <v>1908</v>
      </c>
      <c r="F65" s="85" t="s">
        <v>1908</v>
      </c>
      <c r="G65" s="86">
        <v>299.0</v>
      </c>
      <c r="H65" s="86">
        <v>317.0</v>
      </c>
      <c r="I65" s="14"/>
      <c r="J65" s="86">
        <f t="shared" si="3"/>
        <v>317</v>
      </c>
      <c r="K65" s="14"/>
      <c r="L65" s="14"/>
      <c r="M65" s="14"/>
      <c r="N65" s="16"/>
      <c r="O65" s="47">
        <f t="shared" si="1"/>
        <v>317</v>
      </c>
      <c r="P65" s="28"/>
      <c r="Q65" s="28"/>
      <c r="R65" s="57">
        <f t="shared" si="2"/>
        <v>11</v>
      </c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>
      <c r="A66" s="8" t="s">
        <v>2583</v>
      </c>
      <c r="B66" s="82">
        <v>45603.0</v>
      </c>
      <c r="C66" s="76" t="s">
        <v>1910</v>
      </c>
      <c r="D66" s="83" t="s">
        <v>1993</v>
      </c>
      <c r="E66" s="84" t="s">
        <v>1910</v>
      </c>
      <c r="F66" s="85" t="s">
        <v>1908</v>
      </c>
      <c r="G66" s="86">
        <v>299.0</v>
      </c>
      <c r="H66" s="86">
        <v>317.0</v>
      </c>
      <c r="I66" s="14"/>
      <c r="J66" s="86">
        <f t="shared" si="3"/>
        <v>317</v>
      </c>
      <c r="K66" s="14"/>
      <c r="L66" s="14"/>
      <c r="M66" s="14"/>
      <c r="N66" s="16"/>
      <c r="O66" s="47">
        <f t="shared" si="1"/>
        <v>317</v>
      </c>
      <c r="P66" s="28"/>
      <c r="Q66" s="13" t="s">
        <v>1994</v>
      </c>
      <c r="R66" s="57">
        <f t="shared" si="2"/>
        <v>11</v>
      </c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>
      <c r="A67" s="8" t="s">
        <v>2583</v>
      </c>
      <c r="B67" s="82">
        <v>45604.0</v>
      </c>
      <c r="C67" s="73" t="s">
        <v>1918</v>
      </c>
      <c r="D67" s="69" t="s">
        <v>1995</v>
      </c>
      <c r="E67" s="27" t="s">
        <v>1918</v>
      </c>
      <c r="F67" s="13" t="s">
        <v>1272</v>
      </c>
      <c r="G67" s="15">
        <v>800.0</v>
      </c>
      <c r="H67" s="14"/>
      <c r="I67" s="14"/>
      <c r="J67" s="14" t="str">
        <f t="shared" si="3"/>
        <v/>
      </c>
      <c r="K67" s="14"/>
      <c r="L67" s="14"/>
      <c r="M67" s="14"/>
      <c r="N67" s="16"/>
      <c r="O67" s="47">
        <f t="shared" si="1"/>
        <v>0</v>
      </c>
      <c r="P67" s="40"/>
      <c r="Q67" s="44" t="s">
        <v>1996</v>
      </c>
      <c r="R67" s="57">
        <f t="shared" si="2"/>
        <v>11</v>
      </c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17"/>
      <c r="AL67" s="17"/>
      <c r="AM67" s="17"/>
      <c r="AN67" s="17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</row>
    <row r="68">
      <c r="A68" s="8" t="s">
        <v>2583</v>
      </c>
      <c r="B68" s="82">
        <v>45604.0</v>
      </c>
      <c r="C68" s="76" t="s">
        <v>20</v>
      </c>
      <c r="D68" s="83" t="s">
        <v>1997</v>
      </c>
      <c r="E68" s="84" t="s">
        <v>1908</v>
      </c>
      <c r="F68" s="85" t="s">
        <v>1908</v>
      </c>
      <c r="G68" s="86">
        <v>299.0</v>
      </c>
      <c r="H68" s="86">
        <v>317.0</v>
      </c>
      <c r="I68" s="14"/>
      <c r="J68" s="86">
        <f t="shared" si="3"/>
        <v>317</v>
      </c>
      <c r="K68" s="14"/>
      <c r="L68" s="14"/>
      <c r="M68" s="14"/>
      <c r="N68" s="16"/>
      <c r="O68" s="47">
        <f t="shared" si="1"/>
        <v>317</v>
      </c>
      <c r="P68" s="28"/>
      <c r="Q68" s="8" t="s">
        <v>1998</v>
      </c>
      <c r="R68" s="57">
        <f t="shared" si="2"/>
        <v>11</v>
      </c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</row>
    <row r="69">
      <c r="A69" s="8" t="s">
        <v>2583</v>
      </c>
      <c r="B69" s="82">
        <v>45608.0</v>
      </c>
      <c r="C69" s="76" t="s">
        <v>1910</v>
      </c>
      <c r="D69" s="83" t="s">
        <v>1999</v>
      </c>
      <c r="E69" s="84" t="s">
        <v>1908</v>
      </c>
      <c r="F69" s="85" t="s">
        <v>1908</v>
      </c>
      <c r="G69" s="86">
        <v>299.0</v>
      </c>
      <c r="H69" s="86">
        <v>317.0</v>
      </c>
      <c r="I69" s="14"/>
      <c r="J69" s="86">
        <f t="shared" si="3"/>
        <v>317</v>
      </c>
      <c r="K69" s="14"/>
      <c r="L69" s="14"/>
      <c r="M69" s="14"/>
      <c r="N69" s="16"/>
      <c r="O69" s="47">
        <f t="shared" si="1"/>
        <v>317</v>
      </c>
      <c r="P69" s="28"/>
      <c r="Q69" s="8" t="s">
        <v>2000</v>
      </c>
      <c r="R69" s="57">
        <f t="shared" si="2"/>
        <v>11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</row>
    <row r="70">
      <c r="A70" s="8" t="s">
        <v>2583</v>
      </c>
      <c r="B70" s="82">
        <v>45610.0</v>
      </c>
      <c r="C70" s="73" t="s">
        <v>20</v>
      </c>
      <c r="D70" s="69" t="s">
        <v>2001</v>
      </c>
      <c r="E70" s="27" t="s">
        <v>1939</v>
      </c>
      <c r="F70" s="87" t="s">
        <v>1969</v>
      </c>
      <c r="G70" s="86">
        <v>29.9</v>
      </c>
      <c r="H70" s="86">
        <v>29.9</v>
      </c>
      <c r="I70" s="14"/>
      <c r="J70" s="86">
        <f t="shared" si="3"/>
        <v>29.9</v>
      </c>
      <c r="K70" s="14"/>
      <c r="L70" s="14"/>
      <c r="M70" s="14"/>
      <c r="N70" s="16"/>
      <c r="O70" s="47">
        <f t="shared" si="1"/>
        <v>29.9</v>
      </c>
      <c r="P70" s="28"/>
      <c r="Q70" s="8" t="s">
        <v>2002</v>
      </c>
      <c r="R70" s="57">
        <f t="shared" si="2"/>
        <v>11</v>
      </c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</row>
    <row r="71">
      <c r="A71" s="8" t="s">
        <v>2583</v>
      </c>
      <c r="B71" s="82">
        <v>45614.0</v>
      </c>
      <c r="C71" s="76" t="s">
        <v>20</v>
      </c>
      <c r="D71" s="83" t="s">
        <v>2003</v>
      </c>
      <c r="E71" s="84" t="s">
        <v>1908</v>
      </c>
      <c r="F71" s="85" t="s">
        <v>1908</v>
      </c>
      <c r="G71" s="86">
        <v>299.0</v>
      </c>
      <c r="H71" s="86">
        <v>317.0</v>
      </c>
      <c r="I71" s="14"/>
      <c r="J71" s="86">
        <f t="shared" si="3"/>
        <v>317</v>
      </c>
      <c r="K71" s="14"/>
      <c r="L71" s="14"/>
      <c r="M71" s="14"/>
      <c r="N71" s="16"/>
      <c r="O71" s="47">
        <f t="shared" si="1"/>
        <v>317</v>
      </c>
      <c r="P71" s="28"/>
      <c r="Q71" s="8" t="s">
        <v>2004</v>
      </c>
      <c r="R71" s="57">
        <f t="shared" si="2"/>
        <v>11</v>
      </c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</row>
    <row r="72">
      <c r="A72" s="8" t="s">
        <v>2583</v>
      </c>
      <c r="B72" s="82">
        <v>45617.0</v>
      </c>
      <c r="C72" s="76" t="s">
        <v>20</v>
      </c>
      <c r="D72" s="83" t="s">
        <v>2005</v>
      </c>
      <c r="E72" s="84" t="s">
        <v>1908</v>
      </c>
      <c r="F72" s="85" t="s">
        <v>1908</v>
      </c>
      <c r="G72" s="86">
        <v>299.0</v>
      </c>
      <c r="H72" s="86">
        <v>317.0</v>
      </c>
      <c r="I72" s="14"/>
      <c r="J72" s="86">
        <f t="shared" si="3"/>
        <v>317</v>
      </c>
      <c r="K72" s="14"/>
      <c r="L72" s="14"/>
      <c r="M72" s="14"/>
      <c r="N72" s="16"/>
      <c r="O72" s="47">
        <f t="shared" si="1"/>
        <v>317</v>
      </c>
      <c r="P72" s="28"/>
      <c r="Q72" s="8" t="s">
        <v>2006</v>
      </c>
      <c r="R72" s="57">
        <f t="shared" si="2"/>
        <v>11</v>
      </c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</row>
    <row r="73">
      <c r="A73" s="8" t="s">
        <v>2583</v>
      </c>
      <c r="B73" s="82">
        <v>45617.0</v>
      </c>
      <c r="C73" s="76" t="s">
        <v>1910</v>
      </c>
      <c r="D73" s="83" t="s">
        <v>2007</v>
      </c>
      <c r="E73" s="84" t="s">
        <v>1908</v>
      </c>
      <c r="F73" s="85" t="s">
        <v>1908</v>
      </c>
      <c r="G73" s="86">
        <v>299.0</v>
      </c>
      <c r="H73" s="86">
        <v>317.0</v>
      </c>
      <c r="I73" s="14"/>
      <c r="J73" s="86">
        <f t="shared" si="3"/>
        <v>317</v>
      </c>
      <c r="K73" s="14"/>
      <c r="L73" s="14"/>
      <c r="M73" s="14"/>
      <c r="N73" s="16"/>
      <c r="O73" s="47">
        <f t="shared" si="1"/>
        <v>317</v>
      </c>
      <c r="P73" s="28"/>
      <c r="Q73" s="8" t="s">
        <v>2008</v>
      </c>
      <c r="R73" s="57">
        <f t="shared" si="2"/>
        <v>11</v>
      </c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</row>
    <row r="74">
      <c r="A74" s="8" t="s">
        <v>2583</v>
      </c>
      <c r="B74" s="82">
        <v>45618.0</v>
      </c>
      <c r="C74" s="73" t="s">
        <v>20</v>
      </c>
      <c r="D74" s="69" t="s">
        <v>2009</v>
      </c>
      <c r="E74" s="27" t="s">
        <v>1939</v>
      </c>
      <c r="F74" s="87" t="s">
        <v>1969</v>
      </c>
      <c r="G74" s="86">
        <v>29.9</v>
      </c>
      <c r="H74" s="86">
        <v>29.9</v>
      </c>
      <c r="I74" s="14"/>
      <c r="J74" s="86">
        <f t="shared" si="3"/>
        <v>29.9</v>
      </c>
      <c r="K74" s="14"/>
      <c r="L74" s="14"/>
      <c r="M74" s="14"/>
      <c r="N74" s="16"/>
      <c r="O74" s="47">
        <f t="shared" si="1"/>
        <v>29.9</v>
      </c>
      <c r="P74" s="28"/>
      <c r="Q74" s="8" t="s">
        <v>2010</v>
      </c>
      <c r="R74" s="57">
        <f t="shared" si="2"/>
        <v>11</v>
      </c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</row>
    <row r="75">
      <c r="A75" s="8" t="s">
        <v>2583</v>
      </c>
      <c r="B75" s="82">
        <v>45623.0</v>
      </c>
      <c r="C75" s="76" t="s">
        <v>20</v>
      </c>
      <c r="D75" s="83" t="s">
        <v>2011</v>
      </c>
      <c r="E75" s="84" t="s">
        <v>1908</v>
      </c>
      <c r="F75" s="85" t="s">
        <v>1908</v>
      </c>
      <c r="G75" s="86">
        <v>299.0</v>
      </c>
      <c r="H75" s="86">
        <v>317.0</v>
      </c>
      <c r="I75" s="14"/>
      <c r="J75" s="86">
        <f t="shared" si="3"/>
        <v>317</v>
      </c>
      <c r="K75" s="14"/>
      <c r="L75" s="14"/>
      <c r="M75" s="14"/>
      <c r="N75" s="16"/>
      <c r="O75" s="47">
        <f t="shared" si="1"/>
        <v>317</v>
      </c>
      <c r="P75" s="28"/>
      <c r="Q75" s="8" t="s">
        <v>2012</v>
      </c>
      <c r="R75" s="57">
        <f t="shared" si="2"/>
        <v>11</v>
      </c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</row>
    <row r="76">
      <c r="A76" s="8" t="s">
        <v>2583</v>
      </c>
      <c r="B76" s="82">
        <v>45623.0</v>
      </c>
      <c r="C76" s="73" t="s">
        <v>20</v>
      </c>
      <c r="D76" s="69" t="s">
        <v>2013</v>
      </c>
      <c r="E76" s="27" t="s">
        <v>1939</v>
      </c>
      <c r="F76" s="87" t="s">
        <v>1969</v>
      </c>
      <c r="G76" s="86">
        <v>29.9</v>
      </c>
      <c r="H76" s="86">
        <v>29.9</v>
      </c>
      <c r="I76" s="14"/>
      <c r="J76" s="86">
        <f t="shared" si="3"/>
        <v>29.9</v>
      </c>
      <c r="K76" s="14"/>
      <c r="L76" s="14"/>
      <c r="M76" s="14"/>
      <c r="N76" s="16"/>
      <c r="O76" s="47">
        <f t="shared" si="1"/>
        <v>29.9</v>
      </c>
      <c r="P76" s="28"/>
      <c r="Q76" s="8" t="s">
        <v>2014</v>
      </c>
      <c r="R76" s="57">
        <f t="shared" si="2"/>
        <v>11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</row>
    <row r="77">
      <c r="A77" s="8" t="s">
        <v>2583</v>
      </c>
      <c r="B77" s="82">
        <v>45623.0</v>
      </c>
      <c r="C77" s="76" t="s">
        <v>1925</v>
      </c>
      <c r="D77" s="83" t="s">
        <v>2015</v>
      </c>
      <c r="E77" s="84" t="s">
        <v>1908</v>
      </c>
      <c r="F77" s="85" t="s">
        <v>1908</v>
      </c>
      <c r="G77" s="86">
        <v>800.0</v>
      </c>
      <c r="H77" s="86">
        <v>317.0</v>
      </c>
      <c r="I77" s="14"/>
      <c r="J77" s="86">
        <f t="shared" si="3"/>
        <v>317</v>
      </c>
      <c r="K77" s="14"/>
      <c r="L77" s="14"/>
      <c r="M77" s="14"/>
      <c r="N77" s="16"/>
      <c r="O77" s="47">
        <f t="shared" si="1"/>
        <v>317</v>
      </c>
      <c r="P77" s="28"/>
      <c r="Q77" s="8" t="s">
        <v>2016</v>
      </c>
      <c r="R77" s="57">
        <f t="shared" si="2"/>
        <v>11</v>
      </c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</row>
    <row r="78">
      <c r="A78" s="8" t="s">
        <v>2583</v>
      </c>
      <c r="B78" s="9">
        <v>45625.0</v>
      </c>
      <c r="C78" s="73" t="s">
        <v>20</v>
      </c>
      <c r="D78" s="69" t="s">
        <v>1965</v>
      </c>
      <c r="E78" s="27" t="s">
        <v>1908</v>
      </c>
      <c r="F78" s="13" t="s">
        <v>1090</v>
      </c>
      <c r="G78" s="15">
        <v>240.0</v>
      </c>
      <c r="H78" s="14"/>
      <c r="I78" s="14"/>
      <c r="J78" s="14"/>
      <c r="K78" s="14"/>
      <c r="L78" s="15">
        <v>240.0</v>
      </c>
      <c r="M78" s="14"/>
      <c r="N78" s="16"/>
      <c r="O78" s="47">
        <f t="shared" si="1"/>
        <v>240</v>
      </c>
      <c r="P78" s="40"/>
      <c r="Q78" s="40"/>
      <c r="R78" s="57">
        <f t="shared" si="2"/>
        <v>11</v>
      </c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</row>
    <row r="79">
      <c r="A79" s="8" t="s">
        <v>2583</v>
      </c>
      <c r="B79" s="9">
        <v>45572.0</v>
      </c>
      <c r="C79" s="73" t="s">
        <v>20</v>
      </c>
      <c r="D79" s="69" t="s">
        <v>2017</v>
      </c>
      <c r="E79" s="27" t="s">
        <v>2018</v>
      </c>
      <c r="F79" s="13" t="s">
        <v>1908</v>
      </c>
      <c r="G79" s="15">
        <v>249.0</v>
      </c>
      <c r="H79" s="15">
        <v>249.0</v>
      </c>
      <c r="I79" s="14"/>
      <c r="J79" s="15">
        <v>267.0</v>
      </c>
      <c r="K79" s="14"/>
      <c r="L79" s="14"/>
      <c r="M79" s="14"/>
      <c r="N79" s="16"/>
      <c r="O79" s="47">
        <f t="shared" si="1"/>
        <v>267</v>
      </c>
      <c r="P79" s="28"/>
      <c r="Q79" s="40"/>
      <c r="R79" s="57">
        <f t="shared" si="2"/>
        <v>10</v>
      </c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</row>
    <row r="80">
      <c r="A80" s="8" t="s">
        <v>2583</v>
      </c>
      <c r="B80" s="9">
        <v>45629.0</v>
      </c>
      <c r="C80" s="73" t="s">
        <v>1910</v>
      </c>
      <c r="D80" s="69" t="s">
        <v>2019</v>
      </c>
      <c r="E80" s="27" t="s">
        <v>1908</v>
      </c>
      <c r="F80" s="13" t="s">
        <v>1908</v>
      </c>
      <c r="G80" s="15">
        <v>299.0</v>
      </c>
      <c r="H80" s="15">
        <v>299.0</v>
      </c>
      <c r="I80" s="14"/>
      <c r="J80" s="15">
        <f t="shared" ref="J80:J83" si="4">H80</f>
        <v>299</v>
      </c>
      <c r="K80" s="14"/>
      <c r="L80" s="14"/>
      <c r="M80" s="14"/>
      <c r="N80" s="16"/>
      <c r="O80" s="47">
        <f t="shared" si="1"/>
        <v>299</v>
      </c>
      <c r="P80" s="28"/>
      <c r="Q80" s="8" t="s">
        <v>2020</v>
      </c>
      <c r="R80" s="57">
        <f t="shared" si="2"/>
        <v>12</v>
      </c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</row>
    <row r="81">
      <c r="A81" s="8" t="s">
        <v>2583</v>
      </c>
      <c r="B81" s="9">
        <v>45637.0</v>
      </c>
      <c r="C81" s="73" t="s">
        <v>20</v>
      </c>
      <c r="D81" s="69" t="s">
        <v>2021</v>
      </c>
      <c r="E81" s="27" t="s">
        <v>1908</v>
      </c>
      <c r="F81" s="13" t="s">
        <v>1908</v>
      </c>
      <c r="G81" s="15">
        <v>299.0</v>
      </c>
      <c r="H81" s="15">
        <v>299.0</v>
      </c>
      <c r="I81" s="14"/>
      <c r="J81" s="15">
        <f t="shared" si="4"/>
        <v>299</v>
      </c>
      <c r="K81" s="14"/>
      <c r="L81" s="14"/>
      <c r="M81" s="14"/>
      <c r="N81" s="16"/>
      <c r="O81" s="47">
        <f t="shared" si="1"/>
        <v>299</v>
      </c>
      <c r="P81" s="28"/>
      <c r="Q81" s="8" t="s">
        <v>2022</v>
      </c>
      <c r="R81" s="57">
        <f t="shared" si="2"/>
        <v>12</v>
      </c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</row>
    <row r="82">
      <c r="A82" s="8" t="s">
        <v>2583</v>
      </c>
      <c r="B82" s="9">
        <v>45638.0</v>
      </c>
      <c r="C82" s="73" t="s">
        <v>20</v>
      </c>
      <c r="D82" s="69" t="s">
        <v>2023</v>
      </c>
      <c r="E82" s="27" t="s">
        <v>1939</v>
      </c>
      <c r="F82" s="13" t="s">
        <v>2024</v>
      </c>
      <c r="G82" s="15">
        <v>99.9</v>
      </c>
      <c r="H82" s="15">
        <v>99.9</v>
      </c>
      <c r="I82" s="14"/>
      <c r="J82" s="15">
        <f t="shared" si="4"/>
        <v>99.9</v>
      </c>
      <c r="K82" s="14"/>
      <c r="L82" s="14"/>
      <c r="M82" s="14"/>
      <c r="N82" s="16"/>
      <c r="O82" s="47">
        <f t="shared" si="1"/>
        <v>99.9</v>
      </c>
      <c r="P82" s="28"/>
      <c r="Q82" s="8" t="s">
        <v>2025</v>
      </c>
      <c r="R82" s="57">
        <f t="shared" si="2"/>
        <v>12</v>
      </c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</row>
    <row r="83">
      <c r="A83" s="8" t="s">
        <v>2583</v>
      </c>
      <c r="B83" s="9">
        <v>45639.0</v>
      </c>
      <c r="C83" s="73" t="s">
        <v>20</v>
      </c>
      <c r="D83" s="69" t="s">
        <v>2026</v>
      </c>
      <c r="E83" s="27" t="s">
        <v>1939</v>
      </c>
      <c r="F83" s="13" t="s">
        <v>1969</v>
      </c>
      <c r="G83" s="15">
        <v>29.9</v>
      </c>
      <c r="H83" s="15">
        <v>29.9</v>
      </c>
      <c r="I83" s="14"/>
      <c r="J83" s="15">
        <f t="shared" si="4"/>
        <v>29.9</v>
      </c>
      <c r="K83" s="14"/>
      <c r="L83" s="14"/>
      <c r="M83" s="14"/>
      <c r="N83" s="16"/>
      <c r="O83" s="47">
        <f t="shared" si="1"/>
        <v>29.9</v>
      </c>
      <c r="P83" s="28"/>
      <c r="Q83" s="8" t="s">
        <v>2027</v>
      </c>
      <c r="R83" s="57">
        <f t="shared" si="2"/>
        <v>12</v>
      </c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</row>
    <row r="84">
      <c r="A84" s="8" t="s">
        <v>2583</v>
      </c>
      <c r="B84" s="9">
        <v>45659.0</v>
      </c>
      <c r="C84" s="73" t="s">
        <v>20</v>
      </c>
      <c r="D84" s="69" t="s">
        <v>2029</v>
      </c>
      <c r="E84" s="27" t="s">
        <v>1939</v>
      </c>
      <c r="F84" s="13" t="s">
        <v>1969</v>
      </c>
      <c r="G84" s="15">
        <v>29.9</v>
      </c>
      <c r="H84" s="15">
        <v>29.9</v>
      </c>
      <c r="I84" s="14"/>
      <c r="J84" s="15">
        <v>29.9</v>
      </c>
      <c r="K84" s="14"/>
      <c r="L84" s="14"/>
      <c r="M84" s="14"/>
      <c r="N84" s="16"/>
      <c r="O84" s="47">
        <f t="shared" si="1"/>
        <v>29.9</v>
      </c>
      <c r="P84" s="13" t="s">
        <v>2030</v>
      </c>
      <c r="Q84" s="8" t="s">
        <v>2031</v>
      </c>
      <c r="R84" s="8" t="s">
        <v>519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</row>
    <row r="85">
      <c r="A85" s="8" t="s">
        <v>2583</v>
      </c>
      <c r="B85" s="9">
        <v>45665.0</v>
      </c>
      <c r="C85" s="73" t="s">
        <v>1910</v>
      </c>
      <c r="D85" s="69" t="s">
        <v>2032</v>
      </c>
      <c r="E85" s="74" t="s">
        <v>1910</v>
      </c>
      <c r="F85" s="13" t="s">
        <v>1908</v>
      </c>
      <c r="G85" s="15">
        <v>299.0</v>
      </c>
      <c r="H85" s="15">
        <v>299.0</v>
      </c>
      <c r="I85" s="14"/>
      <c r="J85" s="15">
        <v>317.0</v>
      </c>
      <c r="K85" s="14"/>
      <c r="L85" s="14"/>
      <c r="M85" s="14"/>
      <c r="N85" s="16"/>
      <c r="O85" s="47">
        <f t="shared" si="1"/>
        <v>317</v>
      </c>
      <c r="P85" s="28"/>
      <c r="Q85" s="8" t="s">
        <v>2033</v>
      </c>
      <c r="R85" s="8" t="s">
        <v>519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</row>
    <row r="86">
      <c r="A86" s="8" t="s">
        <v>2583</v>
      </c>
      <c r="B86" s="9">
        <v>45665.0</v>
      </c>
      <c r="C86" s="73" t="s">
        <v>20</v>
      </c>
      <c r="D86" s="69" t="s">
        <v>2034</v>
      </c>
      <c r="E86" s="27" t="s">
        <v>1908</v>
      </c>
      <c r="F86" s="13" t="s">
        <v>1908</v>
      </c>
      <c r="G86" s="15">
        <v>299.0</v>
      </c>
      <c r="H86" s="15">
        <v>299.0</v>
      </c>
      <c r="I86" s="14"/>
      <c r="J86" s="15">
        <v>317.0</v>
      </c>
      <c r="K86" s="14"/>
      <c r="L86" s="14"/>
      <c r="M86" s="14"/>
      <c r="N86" s="16"/>
      <c r="O86" s="47">
        <f t="shared" si="1"/>
        <v>317</v>
      </c>
      <c r="P86" s="13" t="s">
        <v>2035</v>
      </c>
      <c r="Q86" s="8" t="s">
        <v>2036</v>
      </c>
      <c r="R86" s="8" t="s">
        <v>519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</row>
    <row r="87">
      <c r="A87" s="8" t="s">
        <v>2583</v>
      </c>
      <c r="B87" s="9">
        <v>45665.0</v>
      </c>
      <c r="C87" s="73" t="s">
        <v>1925</v>
      </c>
      <c r="D87" s="69" t="s">
        <v>2037</v>
      </c>
      <c r="E87" s="27" t="s">
        <v>1908</v>
      </c>
      <c r="F87" s="13" t="s">
        <v>1908</v>
      </c>
      <c r="G87" s="15">
        <v>299.0</v>
      </c>
      <c r="H87" s="15">
        <v>299.0</v>
      </c>
      <c r="I87" s="14"/>
      <c r="J87" s="15">
        <v>317.0</v>
      </c>
      <c r="K87" s="14"/>
      <c r="L87" s="14"/>
      <c r="M87" s="14"/>
      <c r="N87" s="16"/>
      <c r="O87" s="47">
        <f t="shared" si="1"/>
        <v>317</v>
      </c>
      <c r="P87" s="28"/>
      <c r="Q87" s="8" t="s">
        <v>2038</v>
      </c>
      <c r="R87" s="8" t="s">
        <v>519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</row>
    <row r="88">
      <c r="A88" s="8" t="s">
        <v>2583</v>
      </c>
      <c r="B88" s="9">
        <v>45667.0</v>
      </c>
      <c r="C88" s="73" t="s">
        <v>20</v>
      </c>
      <c r="D88" s="69" t="s">
        <v>2039</v>
      </c>
      <c r="E88" s="27" t="s">
        <v>1939</v>
      </c>
      <c r="F88" s="13" t="s">
        <v>2024</v>
      </c>
      <c r="G88" s="15">
        <v>99.9</v>
      </c>
      <c r="H88" s="15">
        <v>99.9</v>
      </c>
      <c r="I88" s="14"/>
      <c r="J88" s="15">
        <v>117.9</v>
      </c>
      <c r="K88" s="14"/>
      <c r="L88" s="14"/>
      <c r="M88" s="14"/>
      <c r="N88" s="16"/>
      <c r="O88" s="47">
        <f t="shared" si="1"/>
        <v>117.9</v>
      </c>
      <c r="P88" s="28"/>
      <c r="Q88" s="8" t="s">
        <v>2040</v>
      </c>
      <c r="R88" s="8" t="s">
        <v>519</v>
      </c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</row>
    <row r="89">
      <c r="A89" s="8" t="s">
        <v>2583</v>
      </c>
      <c r="B89" s="9">
        <v>45670.0</v>
      </c>
      <c r="C89" s="73" t="s">
        <v>1925</v>
      </c>
      <c r="D89" s="69" t="s">
        <v>2041</v>
      </c>
      <c r="E89" s="27" t="s">
        <v>1908</v>
      </c>
      <c r="F89" s="13" t="s">
        <v>1908</v>
      </c>
      <c r="G89" s="15">
        <v>299.0</v>
      </c>
      <c r="H89" s="15">
        <v>299.0</v>
      </c>
      <c r="I89" s="14"/>
      <c r="J89" s="15">
        <v>317.0</v>
      </c>
      <c r="K89" s="14"/>
      <c r="L89" s="14"/>
      <c r="M89" s="14"/>
      <c r="N89" s="16"/>
      <c r="O89" s="47">
        <f t="shared" si="1"/>
        <v>317</v>
      </c>
      <c r="P89" s="13" t="s">
        <v>2042</v>
      </c>
      <c r="Q89" s="8" t="s">
        <v>2043</v>
      </c>
      <c r="R89" s="8" t="s">
        <v>519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</row>
    <row r="90">
      <c r="A90" s="8" t="s">
        <v>2583</v>
      </c>
      <c r="B90" s="9">
        <v>45671.0</v>
      </c>
      <c r="C90" s="73" t="s">
        <v>1910</v>
      </c>
      <c r="D90" s="69" t="s">
        <v>2044</v>
      </c>
      <c r="E90" s="27" t="s">
        <v>1910</v>
      </c>
      <c r="F90" s="13" t="s">
        <v>1908</v>
      </c>
      <c r="G90" s="15">
        <v>299.0</v>
      </c>
      <c r="H90" s="15">
        <v>299.0</v>
      </c>
      <c r="I90" s="14"/>
      <c r="J90" s="15">
        <v>317.0</v>
      </c>
      <c r="K90" s="14"/>
      <c r="L90" s="14"/>
      <c r="M90" s="14"/>
      <c r="N90" s="16"/>
      <c r="O90" s="47">
        <f t="shared" si="1"/>
        <v>317</v>
      </c>
      <c r="P90" s="13" t="s">
        <v>2044</v>
      </c>
      <c r="Q90" s="8" t="s">
        <v>2045</v>
      </c>
      <c r="R90" s="8" t="s">
        <v>519</v>
      </c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</row>
    <row r="91">
      <c r="A91" s="8" t="s">
        <v>2583</v>
      </c>
      <c r="B91" s="9">
        <v>45671.0</v>
      </c>
      <c r="C91" s="73" t="s">
        <v>20</v>
      </c>
      <c r="D91" s="69" t="s">
        <v>2046</v>
      </c>
      <c r="E91" s="27" t="s">
        <v>1939</v>
      </c>
      <c r="F91" s="13" t="s">
        <v>1969</v>
      </c>
      <c r="G91" s="15">
        <v>29.9</v>
      </c>
      <c r="H91" s="15">
        <v>29.9</v>
      </c>
      <c r="I91" s="14"/>
      <c r="J91" s="15">
        <v>29.9</v>
      </c>
      <c r="K91" s="14"/>
      <c r="L91" s="14"/>
      <c r="M91" s="14"/>
      <c r="N91" s="16"/>
      <c r="O91" s="47">
        <f t="shared" si="1"/>
        <v>29.9</v>
      </c>
      <c r="P91" s="28"/>
      <c r="Q91" s="8" t="s">
        <v>2047</v>
      </c>
      <c r="R91" s="8" t="s">
        <v>519</v>
      </c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</row>
    <row r="92">
      <c r="A92" s="8" t="s">
        <v>2583</v>
      </c>
      <c r="B92" s="9">
        <v>45673.0</v>
      </c>
      <c r="C92" s="73" t="s">
        <v>1910</v>
      </c>
      <c r="D92" s="69" t="s">
        <v>2048</v>
      </c>
      <c r="E92" s="27" t="s">
        <v>1910</v>
      </c>
      <c r="F92" s="13" t="s">
        <v>1908</v>
      </c>
      <c r="G92" s="15">
        <v>299.0</v>
      </c>
      <c r="H92" s="15">
        <v>299.0</v>
      </c>
      <c r="I92" s="14"/>
      <c r="J92" s="15">
        <v>317.0</v>
      </c>
      <c r="K92" s="14"/>
      <c r="L92" s="14"/>
      <c r="M92" s="14"/>
      <c r="N92" s="16"/>
      <c r="O92" s="47">
        <f t="shared" si="1"/>
        <v>317</v>
      </c>
      <c r="P92" s="13" t="s">
        <v>2049</v>
      </c>
      <c r="Q92" s="8" t="s">
        <v>2050</v>
      </c>
      <c r="R92" s="8" t="s">
        <v>519</v>
      </c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</row>
    <row r="93">
      <c r="A93" s="8" t="s">
        <v>2583</v>
      </c>
      <c r="B93" s="9">
        <v>45673.0</v>
      </c>
      <c r="C93" s="73" t="s">
        <v>2051</v>
      </c>
      <c r="D93" s="69" t="s">
        <v>2052</v>
      </c>
      <c r="E93" s="27" t="s">
        <v>1908</v>
      </c>
      <c r="F93" s="13" t="s">
        <v>1908</v>
      </c>
      <c r="G93" s="15">
        <v>800.0</v>
      </c>
      <c r="H93" s="15">
        <v>299.0</v>
      </c>
      <c r="I93" s="14"/>
      <c r="J93" s="15">
        <v>317.0</v>
      </c>
      <c r="K93" s="14"/>
      <c r="L93" s="14"/>
      <c r="M93" s="14"/>
      <c r="N93" s="16"/>
      <c r="O93" s="47">
        <f t="shared" si="1"/>
        <v>317</v>
      </c>
      <c r="P93" s="28"/>
      <c r="Q93" s="8" t="s">
        <v>2053</v>
      </c>
      <c r="R93" s="8" t="s">
        <v>519</v>
      </c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</row>
    <row r="94">
      <c r="A94" s="8" t="s">
        <v>2583</v>
      </c>
      <c r="B94" s="9">
        <v>45681.0</v>
      </c>
      <c r="C94" s="73" t="s">
        <v>20</v>
      </c>
      <c r="D94" s="69" t="s">
        <v>2054</v>
      </c>
      <c r="E94" s="27" t="s">
        <v>1939</v>
      </c>
      <c r="F94" s="13" t="s">
        <v>1969</v>
      </c>
      <c r="G94" s="15">
        <v>29.9</v>
      </c>
      <c r="H94" s="15">
        <v>29.9</v>
      </c>
      <c r="I94" s="14"/>
      <c r="J94" s="15">
        <v>29.9</v>
      </c>
      <c r="K94" s="14"/>
      <c r="L94" s="14"/>
      <c r="M94" s="14"/>
      <c r="N94" s="16"/>
      <c r="O94" s="47">
        <f t="shared" si="1"/>
        <v>29.9</v>
      </c>
      <c r="P94" s="28"/>
      <c r="Q94" s="8" t="s">
        <v>2055</v>
      </c>
      <c r="R94" s="8" t="s">
        <v>519</v>
      </c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</row>
    <row r="95">
      <c r="A95" s="8" t="s">
        <v>2583</v>
      </c>
      <c r="B95" s="9">
        <v>45687.0</v>
      </c>
      <c r="C95" s="73" t="s">
        <v>1172</v>
      </c>
      <c r="D95" s="69" t="s">
        <v>2056</v>
      </c>
      <c r="E95" s="27" t="s">
        <v>1172</v>
      </c>
      <c r="F95" s="13" t="s">
        <v>1908</v>
      </c>
      <c r="G95" s="15">
        <v>1029.0</v>
      </c>
      <c r="H95" s="15">
        <v>299.0</v>
      </c>
      <c r="I95" s="14"/>
      <c r="J95" s="15">
        <v>317.0</v>
      </c>
      <c r="K95" s="14"/>
      <c r="L95" s="14"/>
      <c r="M95" s="14"/>
      <c r="N95" s="16"/>
      <c r="O95" s="47">
        <f t="shared" si="1"/>
        <v>317</v>
      </c>
      <c r="P95" s="56"/>
      <c r="Q95" s="8" t="s">
        <v>2057</v>
      </c>
      <c r="R95" s="8" t="s">
        <v>519</v>
      </c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</row>
    <row r="96">
      <c r="A96" s="8" t="s">
        <v>2583</v>
      </c>
      <c r="B96" s="9">
        <v>45688.0</v>
      </c>
      <c r="C96" s="73" t="s">
        <v>2058</v>
      </c>
      <c r="D96" s="69" t="s">
        <v>2059</v>
      </c>
      <c r="E96" s="27" t="s">
        <v>1908</v>
      </c>
      <c r="F96" s="13" t="s">
        <v>1908</v>
      </c>
      <c r="G96" s="15">
        <v>299.0</v>
      </c>
      <c r="H96" s="15">
        <v>299.0</v>
      </c>
      <c r="I96" s="14"/>
      <c r="J96" s="15">
        <v>317.0</v>
      </c>
      <c r="K96" s="14"/>
      <c r="L96" s="14"/>
      <c r="M96" s="14"/>
      <c r="N96" s="16"/>
      <c r="O96" s="47">
        <f t="shared" si="1"/>
        <v>317</v>
      </c>
      <c r="P96" s="56"/>
      <c r="Q96" s="8" t="s">
        <v>2060</v>
      </c>
      <c r="R96" s="8" t="s">
        <v>519</v>
      </c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</row>
    <row r="97">
      <c r="A97" s="8" t="s">
        <v>2583</v>
      </c>
      <c r="B97" s="9">
        <v>45562.0</v>
      </c>
      <c r="C97" s="73" t="s">
        <v>1918</v>
      </c>
      <c r="D97" s="69" t="s">
        <v>1995</v>
      </c>
      <c r="E97" s="27" t="s">
        <v>1918</v>
      </c>
      <c r="F97" s="13" t="s">
        <v>1908</v>
      </c>
      <c r="G97" s="15">
        <v>299.0</v>
      </c>
      <c r="H97" s="15">
        <v>317.0</v>
      </c>
      <c r="I97" s="14"/>
      <c r="J97" s="15">
        <v>317.0</v>
      </c>
      <c r="K97" s="14"/>
      <c r="L97" s="14"/>
      <c r="M97" s="14"/>
      <c r="N97" s="16"/>
      <c r="O97" s="47">
        <f t="shared" si="1"/>
        <v>317</v>
      </c>
      <c r="P97" s="28"/>
      <c r="Q97" s="40"/>
      <c r="R97" s="75">
        <f>MONTH(B97)</f>
        <v>9</v>
      </c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</row>
    <row r="98">
      <c r="A98" s="8" t="s">
        <v>2583</v>
      </c>
      <c r="B98" s="9">
        <v>45691.0</v>
      </c>
      <c r="C98" s="73" t="s">
        <v>20</v>
      </c>
      <c r="D98" s="69" t="s">
        <v>2061</v>
      </c>
      <c r="E98" s="27" t="s">
        <v>1939</v>
      </c>
      <c r="F98" s="13" t="s">
        <v>1969</v>
      </c>
      <c r="G98" s="15">
        <v>29.9</v>
      </c>
      <c r="H98" s="15">
        <v>29.9</v>
      </c>
      <c r="I98" s="14"/>
      <c r="J98" s="15">
        <v>29.9</v>
      </c>
      <c r="K98" s="14"/>
      <c r="L98" s="14"/>
      <c r="M98" s="14"/>
      <c r="N98" s="16"/>
      <c r="O98" s="47">
        <f t="shared" si="1"/>
        <v>29.9</v>
      </c>
      <c r="P98" s="28"/>
      <c r="Q98" s="8" t="s">
        <v>2062</v>
      </c>
      <c r="R98" s="8" t="s">
        <v>550</v>
      </c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</row>
    <row r="99">
      <c r="A99" s="8" t="s">
        <v>2583</v>
      </c>
      <c r="B99" s="9">
        <v>45691.0</v>
      </c>
      <c r="C99" s="73" t="s">
        <v>20</v>
      </c>
      <c r="D99" s="69" t="s">
        <v>2063</v>
      </c>
      <c r="E99" s="27" t="s">
        <v>1939</v>
      </c>
      <c r="F99" s="13" t="s">
        <v>1969</v>
      </c>
      <c r="G99" s="15">
        <v>29.9</v>
      </c>
      <c r="H99" s="15">
        <v>29.9</v>
      </c>
      <c r="I99" s="14"/>
      <c r="J99" s="15">
        <v>29.9</v>
      </c>
      <c r="K99" s="14"/>
      <c r="L99" s="14"/>
      <c r="M99" s="14"/>
      <c r="N99" s="16"/>
      <c r="O99" s="47">
        <f t="shared" si="1"/>
        <v>29.9</v>
      </c>
      <c r="P99" s="28"/>
      <c r="Q99" s="8" t="s">
        <v>2064</v>
      </c>
      <c r="R99" s="8" t="s">
        <v>550</v>
      </c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</row>
    <row r="100">
      <c r="A100" s="8" t="s">
        <v>2583</v>
      </c>
      <c r="B100" s="9">
        <v>45693.0</v>
      </c>
      <c r="C100" s="73" t="s">
        <v>20</v>
      </c>
      <c r="D100" s="69" t="s">
        <v>2065</v>
      </c>
      <c r="E100" s="27" t="s">
        <v>1939</v>
      </c>
      <c r="F100" s="13" t="s">
        <v>1969</v>
      </c>
      <c r="G100" s="15">
        <v>29.9</v>
      </c>
      <c r="H100" s="15">
        <v>29.9</v>
      </c>
      <c r="I100" s="14"/>
      <c r="J100" s="15">
        <v>29.9</v>
      </c>
      <c r="K100" s="14"/>
      <c r="L100" s="14"/>
      <c r="M100" s="14"/>
      <c r="N100" s="16"/>
      <c r="O100" s="47">
        <f t="shared" si="1"/>
        <v>29.9</v>
      </c>
      <c r="P100" s="28"/>
      <c r="Q100" s="8" t="s">
        <v>2066</v>
      </c>
      <c r="R100" s="8" t="s">
        <v>550</v>
      </c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</row>
    <row r="101">
      <c r="A101" s="8" t="s">
        <v>2583</v>
      </c>
      <c r="B101" s="9">
        <v>45694.0</v>
      </c>
      <c r="C101" s="73" t="s">
        <v>1910</v>
      </c>
      <c r="D101" s="69" t="s">
        <v>2067</v>
      </c>
      <c r="E101" s="27" t="s">
        <v>1908</v>
      </c>
      <c r="F101" s="13" t="s">
        <v>1908</v>
      </c>
      <c r="G101" s="15">
        <v>299.0</v>
      </c>
      <c r="H101" s="15">
        <v>299.0</v>
      </c>
      <c r="I101" s="14"/>
      <c r="J101" s="15">
        <v>317.0</v>
      </c>
      <c r="K101" s="14"/>
      <c r="L101" s="14"/>
      <c r="M101" s="14"/>
      <c r="N101" s="16"/>
      <c r="O101" s="47">
        <f t="shared" si="1"/>
        <v>317</v>
      </c>
      <c r="P101" s="28"/>
      <c r="Q101" s="8" t="s">
        <v>2068</v>
      </c>
      <c r="R101" s="8" t="s">
        <v>550</v>
      </c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</row>
    <row r="102">
      <c r="A102" s="8" t="s">
        <v>2583</v>
      </c>
      <c r="B102" s="9">
        <v>45698.0</v>
      </c>
      <c r="C102" s="73" t="s">
        <v>20</v>
      </c>
      <c r="D102" s="69" t="s">
        <v>2069</v>
      </c>
      <c r="E102" s="27" t="s">
        <v>1939</v>
      </c>
      <c r="F102" s="13" t="s">
        <v>1969</v>
      </c>
      <c r="G102" s="15">
        <v>29.9</v>
      </c>
      <c r="H102" s="15">
        <v>29.9</v>
      </c>
      <c r="I102" s="14"/>
      <c r="J102" s="15">
        <v>29.9</v>
      </c>
      <c r="K102" s="14"/>
      <c r="L102" s="14"/>
      <c r="M102" s="14"/>
      <c r="N102" s="16"/>
      <c r="O102" s="47">
        <f t="shared" si="1"/>
        <v>29.9</v>
      </c>
      <c r="P102" s="28"/>
      <c r="Q102" s="8" t="s">
        <v>2070</v>
      </c>
      <c r="R102" s="8" t="s">
        <v>550</v>
      </c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</row>
    <row r="103">
      <c r="A103" s="8" t="s">
        <v>2583</v>
      </c>
      <c r="B103" s="9">
        <v>45698.0</v>
      </c>
      <c r="C103" s="73" t="s">
        <v>20</v>
      </c>
      <c r="D103" s="69" t="s">
        <v>2071</v>
      </c>
      <c r="E103" s="27" t="s">
        <v>1939</v>
      </c>
      <c r="F103" s="13" t="s">
        <v>1969</v>
      </c>
      <c r="G103" s="15">
        <v>29.9</v>
      </c>
      <c r="H103" s="15">
        <v>29.9</v>
      </c>
      <c r="I103" s="14"/>
      <c r="J103" s="15">
        <v>29.9</v>
      </c>
      <c r="K103" s="14"/>
      <c r="L103" s="14"/>
      <c r="M103" s="14"/>
      <c r="N103" s="16"/>
      <c r="O103" s="47">
        <f t="shared" si="1"/>
        <v>29.9</v>
      </c>
      <c r="P103" s="28"/>
      <c r="Q103" s="8" t="s">
        <v>2072</v>
      </c>
      <c r="R103" s="8" t="s">
        <v>550</v>
      </c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</row>
    <row r="104">
      <c r="A104" s="8" t="s">
        <v>2583</v>
      </c>
      <c r="B104" s="9">
        <v>45698.0</v>
      </c>
      <c r="C104" s="73" t="s">
        <v>20</v>
      </c>
      <c r="D104" s="69" t="s">
        <v>2073</v>
      </c>
      <c r="E104" s="27" t="s">
        <v>1939</v>
      </c>
      <c r="F104" s="13" t="s">
        <v>1969</v>
      </c>
      <c r="G104" s="15">
        <v>29.9</v>
      </c>
      <c r="H104" s="15">
        <v>29.9</v>
      </c>
      <c r="I104" s="14"/>
      <c r="J104" s="15">
        <v>29.9</v>
      </c>
      <c r="K104" s="14"/>
      <c r="L104" s="14"/>
      <c r="M104" s="14"/>
      <c r="N104" s="16"/>
      <c r="O104" s="47">
        <f t="shared" si="1"/>
        <v>29.9</v>
      </c>
      <c r="P104" s="28"/>
      <c r="Q104" s="8" t="s">
        <v>2074</v>
      </c>
      <c r="R104" s="8" t="s">
        <v>550</v>
      </c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</row>
    <row r="105">
      <c r="A105" s="8" t="s">
        <v>2583</v>
      </c>
      <c r="B105" s="9">
        <v>45699.0</v>
      </c>
      <c r="C105" s="73" t="s">
        <v>1925</v>
      </c>
      <c r="D105" s="69" t="s">
        <v>2075</v>
      </c>
      <c r="E105" s="27" t="s">
        <v>1925</v>
      </c>
      <c r="F105" s="13" t="s">
        <v>1908</v>
      </c>
      <c r="G105" s="15">
        <v>299.0</v>
      </c>
      <c r="H105" s="15">
        <v>299.0</v>
      </c>
      <c r="I105" s="14"/>
      <c r="J105" s="15">
        <v>317.0</v>
      </c>
      <c r="K105" s="14"/>
      <c r="L105" s="14"/>
      <c r="M105" s="14"/>
      <c r="N105" s="16"/>
      <c r="O105" s="47">
        <f t="shared" si="1"/>
        <v>317</v>
      </c>
      <c r="P105" s="28"/>
      <c r="Q105" s="8" t="s">
        <v>2076</v>
      </c>
      <c r="R105" s="8" t="s">
        <v>550</v>
      </c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</row>
    <row r="106">
      <c r="A106" s="8" t="s">
        <v>2583</v>
      </c>
      <c r="B106" s="9">
        <v>45699.0</v>
      </c>
      <c r="C106" s="73" t="s">
        <v>2058</v>
      </c>
      <c r="D106" s="69" t="s">
        <v>2077</v>
      </c>
      <c r="E106" s="27" t="s">
        <v>1908</v>
      </c>
      <c r="F106" s="13" t="s">
        <v>1908</v>
      </c>
      <c r="G106" s="15">
        <v>299.0</v>
      </c>
      <c r="H106" s="15">
        <v>299.0</v>
      </c>
      <c r="I106" s="14"/>
      <c r="J106" s="15">
        <v>317.0</v>
      </c>
      <c r="K106" s="14"/>
      <c r="L106" s="14"/>
      <c r="M106" s="14"/>
      <c r="N106" s="16"/>
      <c r="O106" s="47">
        <f t="shared" si="1"/>
        <v>317</v>
      </c>
      <c r="P106" s="28"/>
      <c r="Q106" s="8" t="s">
        <v>2078</v>
      </c>
      <c r="R106" s="8" t="s">
        <v>550</v>
      </c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</row>
    <row r="107">
      <c r="A107" s="8" t="s">
        <v>2583</v>
      </c>
      <c r="B107" s="9">
        <v>45700.0</v>
      </c>
      <c r="C107" s="73" t="s">
        <v>27</v>
      </c>
      <c r="D107" s="69" t="s">
        <v>2079</v>
      </c>
      <c r="E107" s="27" t="s">
        <v>1908</v>
      </c>
      <c r="F107" s="31" t="s">
        <v>1908</v>
      </c>
      <c r="G107" s="14"/>
      <c r="H107" s="15">
        <v>299.0</v>
      </c>
      <c r="I107" s="14"/>
      <c r="J107" s="15">
        <v>317.0</v>
      </c>
      <c r="K107" s="14"/>
      <c r="L107" s="14"/>
      <c r="M107" s="14"/>
      <c r="N107" s="16"/>
      <c r="O107" s="47">
        <f t="shared" si="1"/>
        <v>317</v>
      </c>
      <c r="P107" s="28"/>
      <c r="Q107" s="25" t="s">
        <v>2080</v>
      </c>
      <c r="R107" s="8" t="s">
        <v>550</v>
      </c>
      <c r="S107" s="17"/>
      <c r="T107" s="28"/>
      <c r="U107" s="17"/>
      <c r="V107" s="17"/>
      <c r="W107" s="17"/>
      <c r="X107" s="28"/>
      <c r="Y107" s="28"/>
      <c r="Z107" s="80"/>
      <c r="AA107" s="80"/>
      <c r="AB107" s="28"/>
      <c r="AC107" s="28"/>
      <c r="AD107" s="28"/>
      <c r="AE107" s="28"/>
      <c r="AF107" s="28"/>
      <c r="AG107" s="28"/>
      <c r="AH107" s="28"/>
      <c r="AI107" s="28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</row>
    <row r="108">
      <c r="A108" s="8" t="s">
        <v>2583</v>
      </c>
      <c r="B108" s="9">
        <v>44510.0</v>
      </c>
      <c r="C108" s="73" t="s">
        <v>20</v>
      </c>
      <c r="D108" s="69" t="s">
        <v>2081</v>
      </c>
      <c r="E108" s="27" t="s">
        <v>1908</v>
      </c>
      <c r="F108" s="31" t="s">
        <v>1908</v>
      </c>
      <c r="G108" s="14"/>
      <c r="H108" s="15">
        <v>317.0</v>
      </c>
      <c r="I108" s="14"/>
      <c r="J108" s="15">
        <v>317.0</v>
      </c>
      <c r="K108" s="14"/>
      <c r="L108" s="14"/>
      <c r="M108" s="14"/>
      <c r="N108" s="16"/>
      <c r="O108" s="47">
        <f t="shared" si="1"/>
        <v>317</v>
      </c>
      <c r="P108" s="28"/>
      <c r="Q108" s="25" t="s">
        <v>2082</v>
      </c>
      <c r="R108" s="25" t="s">
        <v>61</v>
      </c>
      <c r="S108" s="17"/>
      <c r="T108" s="28"/>
      <c r="U108" s="17"/>
      <c r="V108" s="17"/>
      <c r="W108" s="17"/>
      <c r="X108" s="28"/>
      <c r="Y108" s="28"/>
      <c r="Z108" s="80"/>
      <c r="AA108" s="80"/>
      <c r="AB108" s="28"/>
      <c r="AC108" s="28"/>
      <c r="AD108" s="28"/>
      <c r="AE108" s="28"/>
      <c r="AF108" s="28"/>
      <c r="AG108" s="28"/>
      <c r="AH108" s="28"/>
      <c r="AI108" s="28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</row>
    <row r="109">
      <c r="A109" s="8" t="s">
        <v>2583</v>
      </c>
      <c r="B109" s="9">
        <v>45705.0</v>
      </c>
      <c r="C109" s="73" t="s">
        <v>20</v>
      </c>
      <c r="D109" s="69" t="s">
        <v>2083</v>
      </c>
      <c r="E109" s="27" t="s">
        <v>1939</v>
      </c>
      <c r="F109" s="13" t="s">
        <v>1969</v>
      </c>
      <c r="G109" s="15">
        <v>29.9</v>
      </c>
      <c r="H109" s="15">
        <v>29.9</v>
      </c>
      <c r="I109" s="14"/>
      <c r="J109" s="15">
        <v>29.9</v>
      </c>
      <c r="K109" s="14"/>
      <c r="L109" s="14"/>
      <c r="M109" s="14"/>
      <c r="N109" s="16"/>
      <c r="O109" s="47">
        <f t="shared" si="1"/>
        <v>29.9</v>
      </c>
      <c r="P109" s="28"/>
      <c r="Q109" s="8" t="s">
        <v>2084</v>
      </c>
      <c r="R109" s="8" t="s">
        <v>550</v>
      </c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</row>
    <row r="110">
      <c r="A110" s="8" t="s">
        <v>2583</v>
      </c>
      <c r="B110" s="9">
        <v>45705.0</v>
      </c>
      <c r="C110" s="73" t="s">
        <v>1910</v>
      </c>
      <c r="D110" s="69" t="s">
        <v>2085</v>
      </c>
      <c r="E110" s="27" t="s">
        <v>1910</v>
      </c>
      <c r="F110" s="31" t="s">
        <v>2086</v>
      </c>
      <c r="G110" s="15">
        <v>429.0</v>
      </c>
      <c r="H110" s="15">
        <v>429.0</v>
      </c>
      <c r="I110" s="14"/>
      <c r="J110" s="15">
        <v>447.0</v>
      </c>
      <c r="K110" s="14"/>
      <c r="L110" s="14"/>
      <c r="M110" s="14"/>
      <c r="N110" s="16"/>
      <c r="O110" s="47">
        <f t="shared" si="1"/>
        <v>447</v>
      </c>
      <c r="P110" s="28"/>
      <c r="Q110" s="25" t="s">
        <v>2087</v>
      </c>
      <c r="R110" s="8" t="s">
        <v>550</v>
      </c>
      <c r="S110" s="17"/>
      <c r="T110" s="28"/>
      <c r="U110" s="17"/>
      <c r="V110" s="17"/>
      <c r="W110" s="17"/>
      <c r="X110" s="28"/>
      <c r="Y110" s="28"/>
      <c r="Z110" s="80"/>
      <c r="AA110" s="80"/>
      <c r="AB110" s="28"/>
      <c r="AC110" s="28"/>
      <c r="AD110" s="28"/>
      <c r="AE110" s="28"/>
      <c r="AF110" s="28"/>
      <c r="AG110" s="28"/>
      <c r="AH110" s="28"/>
      <c r="AI110" s="28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</row>
    <row r="111">
      <c r="A111" s="8" t="s">
        <v>2583</v>
      </c>
      <c r="B111" s="9">
        <v>45705.0</v>
      </c>
      <c r="C111" s="73" t="s">
        <v>27</v>
      </c>
      <c r="D111" s="69" t="s">
        <v>2088</v>
      </c>
      <c r="E111" s="27" t="s">
        <v>2089</v>
      </c>
      <c r="F111" s="31" t="s">
        <v>1908</v>
      </c>
      <c r="G111" s="15">
        <v>299.0</v>
      </c>
      <c r="H111" s="15">
        <v>299.0</v>
      </c>
      <c r="I111" s="14"/>
      <c r="J111" s="15">
        <v>317.0</v>
      </c>
      <c r="K111" s="14"/>
      <c r="L111" s="14"/>
      <c r="M111" s="14"/>
      <c r="N111" s="16"/>
      <c r="O111" s="47">
        <f t="shared" si="1"/>
        <v>317</v>
      </c>
      <c r="P111" s="28" t="s">
        <v>2586</v>
      </c>
      <c r="Q111" s="25" t="s">
        <v>2090</v>
      </c>
      <c r="R111" s="8" t="s">
        <v>550</v>
      </c>
      <c r="S111" s="17"/>
      <c r="T111" s="28"/>
      <c r="U111" s="17"/>
      <c r="V111" s="17"/>
      <c r="W111" s="17"/>
      <c r="X111" s="28"/>
      <c r="Y111" s="28"/>
      <c r="Z111" s="80"/>
      <c r="AA111" s="80"/>
      <c r="AB111" s="28"/>
      <c r="AC111" s="28"/>
      <c r="AD111" s="28"/>
      <c r="AE111" s="28"/>
      <c r="AF111" s="28"/>
      <c r="AG111" s="28"/>
      <c r="AH111" s="28"/>
      <c r="AI111" s="28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</row>
    <row r="112">
      <c r="A112" s="8" t="s">
        <v>2583</v>
      </c>
      <c r="B112" s="9">
        <v>45553.0</v>
      </c>
      <c r="C112" s="73" t="s">
        <v>20</v>
      </c>
      <c r="D112" s="69" t="s">
        <v>2092</v>
      </c>
      <c r="E112" s="27" t="s">
        <v>1939</v>
      </c>
      <c r="F112" s="13" t="s">
        <v>1969</v>
      </c>
      <c r="G112" s="15">
        <v>29.9</v>
      </c>
      <c r="H112" s="15">
        <v>29.9</v>
      </c>
      <c r="I112" s="14"/>
      <c r="J112" s="15">
        <v>29.9</v>
      </c>
      <c r="K112" s="14"/>
      <c r="L112" s="14"/>
      <c r="M112" s="14"/>
      <c r="N112" s="16"/>
      <c r="O112" s="47">
        <f t="shared" si="1"/>
        <v>29.9</v>
      </c>
      <c r="P112" s="28"/>
      <c r="Q112" s="45" t="s">
        <v>2093</v>
      </c>
      <c r="R112" s="88">
        <v>9.0</v>
      </c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</row>
    <row r="113">
      <c r="A113" s="8" t="s">
        <v>2583</v>
      </c>
      <c r="B113" s="9">
        <v>45712.0</v>
      </c>
      <c r="C113" s="73" t="s">
        <v>1172</v>
      </c>
      <c r="D113" s="69" t="s">
        <v>2094</v>
      </c>
      <c r="E113" s="27" t="s">
        <v>1172</v>
      </c>
      <c r="F113" s="13" t="s">
        <v>1908</v>
      </c>
      <c r="G113" s="15">
        <v>299.0</v>
      </c>
      <c r="H113" s="15">
        <v>299.0</v>
      </c>
      <c r="I113" s="14"/>
      <c r="J113" s="15">
        <v>317.0</v>
      </c>
      <c r="K113" s="14"/>
      <c r="L113" s="14"/>
      <c r="M113" s="14"/>
      <c r="N113" s="16"/>
      <c r="O113" s="47">
        <f t="shared" si="1"/>
        <v>317</v>
      </c>
      <c r="P113" s="28"/>
      <c r="Q113" s="8" t="s">
        <v>2095</v>
      </c>
      <c r="R113" s="8" t="s">
        <v>550</v>
      </c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</row>
    <row r="114">
      <c r="A114" s="8" t="s">
        <v>2583</v>
      </c>
      <c r="B114" s="9">
        <v>45714.0</v>
      </c>
      <c r="C114" s="73" t="s">
        <v>1910</v>
      </c>
      <c r="D114" s="69" t="s">
        <v>2096</v>
      </c>
      <c r="E114" s="27" t="s">
        <v>1910</v>
      </c>
      <c r="F114" s="13" t="s">
        <v>1908</v>
      </c>
      <c r="G114" s="15">
        <v>299.0</v>
      </c>
      <c r="H114" s="15">
        <v>299.0</v>
      </c>
      <c r="I114" s="14"/>
      <c r="J114" s="15">
        <v>317.0</v>
      </c>
      <c r="K114" s="14"/>
      <c r="L114" s="14"/>
      <c r="M114" s="14"/>
      <c r="N114" s="16"/>
      <c r="O114" s="47">
        <f t="shared" si="1"/>
        <v>317</v>
      </c>
      <c r="P114" s="28"/>
      <c r="Q114" s="8" t="s">
        <v>2097</v>
      </c>
      <c r="R114" s="8" t="s">
        <v>550</v>
      </c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</row>
    <row r="115">
      <c r="A115" s="8" t="s">
        <v>2583</v>
      </c>
      <c r="B115" s="9">
        <v>45714.0</v>
      </c>
      <c r="C115" s="73" t="s">
        <v>27</v>
      </c>
      <c r="D115" s="69" t="s">
        <v>2098</v>
      </c>
      <c r="E115" s="27" t="s">
        <v>2089</v>
      </c>
      <c r="F115" s="31" t="s">
        <v>1908</v>
      </c>
      <c r="G115" s="15">
        <v>299.0</v>
      </c>
      <c r="H115" s="15">
        <v>299.0</v>
      </c>
      <c r="I115" s="14"/>
      <c r="J115" s="15">
        <v>317.0</v>
      </c>
      <c r="K115" s="14"/>
      <c r="L115" s="14"/>
      <c r="M115" s="14"/>
      <c r="N115" s="16"/>
      <c r="O115" s="47">
        <f t="shared" si="1"/>
        <v>317</v>
      </c>
      <c r="P115" s="28"/>
      <c r="Q115" s="25" t="s">
        <v>2099</v>
      </c>
      <c r="R115" s="8" t="s">
        <v>550</v>
      </c>
      <c r="S115" s="17"/>
      <c r="T115" s="28"/>
      <c r="U115" s="17"/>
      <c r="V115" s="17"/>
      <c r="W115" s="17"/>
      <c r="X115" s="28"/>
      <c r="Y115" s="28"/>
      <c r="Z115" s="80"/>
      <c r="AA115" s="80"/>
      <c r="AB115" s="28"/>
      <c r="AC115" s="28"/>
      <c r="AD115" s="28"/>
      <c r="AE115" s="28"/>
      <c r="AF115" s="28"/>
      <c r="AG115" s="28"/>
      <c r="AH115" s="28"/>
      <c r="AI115" s="28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</row>
    <row r="116">
      <c r="A116" s="8" t="s">
        <v>2583</v>
      </c>
      <c r="B116" s="9">
        <v>45716.0</v>
      </c>
      <c r="C116" s="73" t="s">
        <v>20</v>
      </c>
      <c r="D116" s="69" t="s">
        <v>2100</v>
      </c>
      <c r="E116" s="27" t="s">
        <v>1939</v>
      </c>
      <c r="F116" s="13" t="s">
        <v>1969</v>
      </c>
      <c r="G116" s="15">
        <v>29.9</v>
      </c>
      <c r="H116" s="15">
        <v>29.9</v>
      </c>
      <c r="I116" s="14"/>
      <c r="J116" s="15">
        <v>29.9</v>
      </c>
      <c r="K116" s="14"/>
      <c r="L116" s="14"/>
      <c r="M116" s="14"/>
      <c r="N116" s="16"/>
      <c r="O116" s="47">
        <f t="shared" si="1"/>
        <v>29.9</v>
      </c>
      <c r="P116" s="28"/>
      <c r="Q116" s="8" t="s">
        <v>2101</v>
      </c>
      <c r="R116" s="8" t="s">
        <v>550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</row>
    <row r="117">
      <c r="A117" s="8" t="s">
        <v>2583</v>
      </c>
      <c r="B117" s="9">
        <v>45726.0</v>
      </c>
      <c r="C117" s="73" t="s">
        <v>2105</v>
      </c>
      <c r="D117" s="69" t="s">
        <v>2106</v>
      </c>
      <c r="E117" s="27" t="s">
        <v>1908</v>
      </c>
      <c r="F117" s="31" t="s">
        <v>2086</v>
      </c>
      <c r="G117" s="15">
        <v>429.0</v>
      </c>
      <c r="H117" s="15">
        <v>429.0</v>
      </c>
      <c r="I117" s="14"/>
      <c r="J117" s="15">
        <v>429.0</v>
      </c>
      <c r="K117" s="14"/>
      <c r="L117" s="14"/>
      <c r="M117" s="14"/>
      <c r="N117" s="16"/>
      <c r="O117" s="47">
        <f t="shared" si="1"/>
        <v>429</v>
      </c>
      <c r="P117" s="28"/>
      <c r="Q117" s="25" t="s">
        <v>2107</v>
      </c>
      <c r="R117" s="25" t="s">
        <v>577</v>
      </c>
      <c r="S117" s="17"/>
      <c r="T117" s="28"/>
      <c r="U117" s="17"/>
      <c r="V117" s="17"/>
      <c r="W117" s="17"/>
      <c r="X117" s="28"/>
      <c r="Y117" s="28"/>
      <c r="Z117" s="80"/>
      <c r="AA117" s="80"/>
      <c r="AB117" s="28"/>
      <c r="AC117" s="28"/>
      <c r="AD117" s="28"/>
      <c r="AE117" s="28"/>
      <c r="AF117" s="28"/>
      <c r="AG117" s="28"/>
      <c r="AH117" s="28"/>
      <c r="AI117" s="28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</row>
    <row r="118">
      <c r="A118" s="8" t="s">
        <v>2583</v>
      </c>
      <c r="B118" s="9">
        <v>45722.0</v>
      </c>
      <c r="C118" s="73" t="s">
        <v>2110</v>
      </c>
      <c r="D118" s="69" t="s">
        <v>2111</v>
      </c>
      <c r="E118" s="27" t="s">
        <v>2112</v>
      </c>
      <c r="F118" s="31" t="s">
        <v>2086</v>
      </c>
      <c r="G118" s="15">
        <v>429.0</v>
      </c>
      <c r="H118" s="15">
        <v>429.0</v>
      </c>
      <c r="I118" s="14"/>
      <c r="J118" s="15">
        <v>429.0</v>
      </c>
      <c r="K118" s="14"/>
      <c r="L118" s="14"/>
      <c r="M118" s="14"/>
      <c r="N118" s="16"/>
      <c r="O118" s="47">
        <f t="shared" si="1"/>
        <v>429</v>
      </c>
      <c r="P118" s="28"/>
      <c r="Q118" s="25" t="s">
        <v>2113</v>
      </c>
      <c r="R118" s="25" t="s">
        <v>577</v>
      </c>
      <c r="S118" s="17"/>
      <c r="T118" s="28"/>
      <c r="U118" s="17"/>
      <c r="V118" s="17"/>
      <c r="W118" s="17"/>
      <c r="X118" s="28"/>
      <c r="Y118" s="28"/>
      <c r="Z118" s="80"/>
      <c r="AA118" s="80"/>
      <c r="AB118" s="28"/>
      <c r="AC118" s="28"/>
      <c r="AD118" s="28"/>
      <c r="AE118" s="28"/>
      <c r="AF118" s="28"/>
      <c r="AG118" s="28"/>
      <c r="AH118" s="28"/>
      <c r="AI118" s="28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</row>
    <row r="119">
      <c r="A119" s="8" t="s">
        <v>2583</v>
      </c>
      <c r="B119" s="9">
        <v>45735.0</v>
      </c>
      <c r="C119" s="73" t="s">
        <v>27</v>
      </c>
      <c r="D119" s="69" t="s">
        <v>2114</v>
      </c>
      <c r="E119" s="27" t="s">
        <v>2089</v>
      </c>
      <c r="F119" s="31" t="s">
        <v>2086</v>
      </c>
      <c r="G119" s="15">
        <v>429.0</v>
      </c>
      <c r="H119" s="15">
        <v>429.0</v>
      </c>
      <c r="I119" s="14"/>
      <c r="J119" s="15">
        <v>429.0</v>
      </c>
      <c r="K119" s="14"/>
      <c r="L119" s="14"/>
      <c r="M119" s="14"/>
      <c r="N119" s="16"/>
      <c r="O119" s="47">
        <f t="shared" si="1"/>
        <v>429</v>
      </c>
      <c r="P119" s="28"/>
      <c r="Q119" s="25" t="s">
        <v>2115</v>
      </c>
      <c r="R119" s="25" t="s">
        <v>577</v>
      </c>
      <c r="S119" s="17"/>
      <c r="T119" s="28"/>
      <c r="U119" s="17"/>
      <c r="V119" s="17"/>
      <c r="W119" s="17"/>
      <c r="X119" s="28"/>
      <c r="Y119" s="28"/>
      <c r="Z119" s="80"/>
      <c r="AA119" s="80"/>
      <c r="AB119" s="28"/>
      <c r="AC119" s="28"/>
      <c r="AD119" s="28"/>
      <c r="AE119" s="28"/>
      <c r="AF119" s="28"/>
      <c r="AG119" s="28"/>
      <c r="AH119" s="28"/>
      <c r="AI119" s="28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</row>
    <row r="120">
      <c r="A120" s="8" t="s">
        <v>2583</v>
      </c>
      <c r="B120" s="9">
        <v>45741.0</v>
      </c>
      <c r="C120" s="73" t="s">
        <v>1910</v>
      </c>
      <c r="D120" s="69" t="s">
        <v>2048</v>
      </c>
      <c r="E120" s="27" t="s">
        <v>1910</v>
      </c>
      <c r="F120" s="13" t="s">
        <v>1908</v>
      </c>
      <c r="G120" s="15">
        <v>800.0</v>
      </c>
      <c r="H120" s="14"/>
      <c r="I120" s="14"/>
      <c r="J120" s="14"/>
      <c r="K120" s="14"/>
      <c r="L120" s="14"/>
      <c r="M120" s="14"/>
      <c r="N120" s="16"/>
      <c r="O120" s="47">
        <f t="shared" si="1"/>
        <v>0</v>
      </c>
      <c r="P120" s="28"/>
      <c r="Q120" s="8" t="s">
        <v>2050</v>
      </c>
      <c r="R120" s="25" t="s">
        <v>577</v>
      </c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</row>
    <row r="121">
      <c r="A121" s="8" t="s">
        <v>2583</v>
      </c>
      <c r="B121" s="9">
        <v>45742.0</v>
      </c>
      <c r="C121" s="73" t="s">
        <v>20</v>
      </c>
      <c r="D121" s="69" t="s">
        <v>2121</v>
      </c>
      <c r="E121" s="27" t="s">
        <v>1939</v>
      </c>
      <c r="F121" s="13" t="s">
        <v>2103</v>
      </c>
      <c r="G121" s="15">
        <v>39.9</v>
      </c>
      <c r="H121" s="15">
        <v>39.9</v>
      </c>
      <c r="I121" s="14"/>
      <c r="J121" s="15">
        <f t="shared" ref="J121:J122" si="5">H121</f>
        <v>39.9</v>
      </c>
      <c r="K121" s="14"/>
      <c r="L121" s="14"/>
      <c r="M121" s="14"/>
      <c r="N121" s="16"/>
      <c r="O121" s="47">
        <f t="shared" si="1"/>
        <v>39.9</v>
      </c>
      <c r="P121" s="28"/>
      <c r="Q121" s="8" t="s">
        <v>2122</v>
      </c>
      <c r="R121" s="25" t="s">
        <v>577</v>
      </c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</row>
    <row r="122">
      <c r="A122" s="8" t="s">
        <v>2583</v>
      </c>
      <c r="B122" s="9">
        <v>45744.0</v>
      </c>
      <c r="C122" s="73" t="s">
        <v>20</v>
      </c>
      <c r="D122" s="69" t="s">
        <v>2123</v>
      </c>
      <c r="E122" s="27" t="s">
        <v>1939</v>
      </c>
      <c r="F122" s="13" t="s">
        <v>2103</v>
      </c>
      <c r="G122" s="15">
        <v>39.9</v>
      </c>
      <c r="H122" s="15">
        <v>39.9</v>
      </c>
      <c r="I122" s="14"/>
      <c r="J122" s="15">
        <f t="shared" si="5"/>
        <v>39.9</v>
      </c>
      <c r="K122" s="14"/>
      <c r="L122" s="14"/>
      <c r="M122" s="15">
        <v>39.9</v>
      </c>
      <c r="N122" s="16"/>
      <c r="O122" s="47">
        <f t="shared" si="1"/>
        <v>79.8</v>
      </c>
      <c r="P122" s="28"/>
      <c r="Q122" s="8" t="s">
        <v>2124</v>
      </c>
      <c r="R122" s="25" t="s">
        <v>577</v>
      </c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</row>
    <row r="123">
      <c r="A123" s="8" t="s">
        <v>2583</v>
      </c>
      <c r="B123" s="9">
        <v>45744.0</v>
      </c>
      <c r="C123" s="73" t="s">
        <v>1172</v>
      </c>
      <c r="D123" s="69" t="s">
        <v>2125</v>
      </c>
      <c r="E123" s="27" t="s">
        <v>1172</v>
      </c>
      <c r="F123" s="31" t="s">
        <v>2086</v>
      </c>
      <c r="G123" s="15">
        <v>429.0</v>
      </c>
      <c r="H123" s="15">
        <v>429.0</v>
      </c>
      <c r="I123" s="14"/>
      <c r="J123" s="15">
        <v>429.0</v>
      </c>
      <c r="K123" s="14"/>
      <c r="L123" s="14"/>
      <c r="M123" s="14"/>
      <c r="N123" s="16"/>
      <c r="O123" s="47">
        <f t="shared" si="1"/>
        <v>429</v>
      </c>
      <c r="P123" s="28"/>
      <c r="Q123" s="25" t="s">
        <v>2126</v>
      </c>
      <c r="R123" s="25" t="s">
        <v>577</v>
      </c>
      <c r="S123" s="17"/>
      <c r="T123" s="28"/>
      <c r="U123" s="17"/>
      <c r="V123" s="17"/>
      <c r="W123" s="17"/>
      <c r="X123" s="28"/>
      <c r="Y123" s="28"/>
      <c r="Z123" s="80"/>
      <c r="AA123" s="80"/>
      <c r="AB123" s="28"/>
      <c r="AC123" s="28"/>
      <c r="AD123" s="28"/>
      <c r="AE123" s="28"/>
      <c r="AF123" s="28"/>
      <c r="AG123" s="28"/>
      <c r="AH123" s="28"/>
      <c r="AI123" s="28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</row>
    <row r="124">
      <c r="A124" s="8" t="s">
        <v>2583</v>
      </c>
      <c r="B124" s="9">
        <v>45744.0</v>
      </c>
      <c r="C124" s="73" t="s">
        <v>1172</v>
      </c>
      <c r="D124" s="69" t="s">
        <v>2127</v>
      </c>
      <c r="E124" s="27" t="s">
        <v>1172</v>
      </c>
      <c r="F124" s="31" t="s">
        <v>2086</v>
      </c>
      <c r="G124" s="15">
        <v>429.0</v>
      </c>
      <c r="H124" s="15">
        <v>429.0</v>
      </c>
      <c r="I124" s="14"/>
      <c r="J124" s="15">
        <v>429.0</v>
      </c>
      <c r="K124" s="14"/>
      <c r="L124" s="14"/>
      <c r="M124" s="14"/>
      <c r="N124" s="16"/>
      <c r="O124" s="47">
        <f t="shared" si="1"/>
        <v>429</v>
      </c>
      <c r="P124" s="28"/>
      <c r="Q124" s="25" t="s">
        <v>2128</v>
      </c>
      <c r="R124" s="25" t="s">
        <v>577</v>
      </c>
      <c r="S124" s="17"/>
      <c r="T124" s="28"/>
      <c r="U124" s="17"/>
      <c r="V124" s="17"/>
      <c r="W124" s="17"/>
      <c r="X124" s="28"/>
      <c r="Y124" s="28"/>
      <c r="Z124" s="80"/>
      <c r="AA124" s="80"/>
      <c r="AB124" s="28"/>
      <c r="AC124" s="28"/>
      <c r="AD124" s="28"/>
      <c r="AE124" s="28"/>
      <c r="AF124" s="28"/>
      <c r="AG124" s="28"/>
      <c r="AH124" s="28"/>
      <c r="AI124" s="28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</row>
    <row r="125">
      <c r="A125" s="8" t="s">
        <v>2583</v>
      </c>
      <c r="B125" s="9">
        <v>45744.0</v>
      </c>
      <c r="C125" s="73" t="s">
        <v>1172</v>
      </c>
      <c r="D125" s="69" t="s">
        <v>2129</v>
      </c>
      <c r="E125" s="27" t="s">
        <v>1172</v>
      </c>
      <c r="F125" s="31" t="s">
        <v>2086</v>
      </c>
      <c r="G125" s="15">
        <v>429.0</v>
      </c>
      <c r="H125" s="15">
        <v>429.0</v>
      </c>
      <c r="I125" s="14"/>
      <c r="J125" s="15">
        <v>429.0</v>
      </c>
      <c r="K125" s="14"/>
      <c r="L125" s="14"/>
      <c r="M125" s="14"/>
      <c r="N125" s="16"/>
      <c r="O125" s="47">
        <f t="shared" si="1"/>
        <v>429</v>
      </c>
      <c r="P125" s="28"/>
      <c r="Q125" s="25" t="s">
        <v>2130</v>
      </c>
      <c r="R125" s="25" t="s">
        <v>577</v>
      </c>
      <c r="S125" s="17"/>
      <c r="T125" s="28"/>
      <c r="U125" s="17"/>
      <c r="V125" s="17"/>
      <c r="W125" s="17"/>
      <c r="X125" s="28"/>
      <c r="Y125" s="28"/>
      <c r="Z125" s="80"/>
      <c r="AA125" s="80"/>
      <c r="AB125" s="28"/>
      <c r="AC125" s="28"/>
      <c r="AD125" s="28"/>
      <c r="AE125" s="28"/>
      <c r="AF125" s="28"/>
      <c r="AG125" s="28"/>
      <c r="AH125" s="28"/>
      <c r="AI125" s="28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</row>
    <row r="126">
      <c r="A126" s="8" t="s">
        <v>2583</v>
      </c>
      <c r="B126" s="9">
        <v>45706.0</v>
      </c>
      <c r="C126" s="73" t="s">
        <v>1172</v>
      </c>
      <c r="D126" s="69" t="s">
        <v>2133</v>
      </c>
      <c r="E126" s="27" t="s">
        <v>1172</v>
      </c>
      <c r="F126" s="13" t="s">
        <v>1908</v>
      </c>
      <c r="G126" s="15">
        <v>299.0</v>
      </c>
      <c r="H126" s="15">
        <v>299.0</v>
      </c>
      <c r="I126" s="14"/>
      <c r="J126" s="15">
        <v>317.0</v>
      </c>
      <c r="K126" s="14"/>
      <c r="L126" s="14"/>
      <c r="M126" s="14"/>
      <c r="N126" s="16"/>
      <c r="O126" s="47">
        <f t="shared" si="1"/>
        <v>317</v>
      </c>
      <c r="P126" s="28"/>
      <c r="Q126" s="8" t="s">
        <v>2134</v>
      </c>
      <c r="R126" s="8" t="s">
        <v>550</v>
      </c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</row>
    <row r="127">
      <c r="A127" s="8" t="s">
        <v>2583</v>
      </c>
      <c r="B127" s="9">
        <v>45712.0</v>
      </c>
      <c r="C127" s="73" t="s">
        <v>1172</v>
      </c>
      <c r="D127" s="69" t="s">
        <v>2135</v>
      </c>
      <c r="E127" s="27" t="s">
        <v>1172</v>
      </c>
      <c r="F127" s="13" t="s">
        <v>1908</v>
      </c>
      <c r="G127" s="15">
        <v>299.0</v>
      </c>
      <c r="H127" s="15">
        <v>299.0</v>
      </c>
      <c r="I127" s="14"/>
      <c r="J127" s="15">
        <v>317.0</v>
      </c>
      <c r="K127" s="14"/>
      <c r="L127" s="14"/>
      <c r="M127" s="14"/>
      <c r="N127" s="16"/>
      <c r="O127" s="47">
        <f t="shared" si="1"/>
        <v>317</v>
      </c>
      <c r="P127" s="56"/>
      <c r="Q127" s="8" t="s">
        <v>2136</v>
      </c>
      <c r="R127" s="8" t="s">
        <v>550</v>
      </c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</row>
    <row r="128">
      <c r="A128" s="8" t="s">
        <v>2583</v>
      </c>
      <c r="B128" s="9">
        <v>45749.0</v>
      </c>
      <c r="C128" s="73" t="s">
        <v>20</v>
      </c>
      <c r="D128" s="69" t="s">
        <v>2137</v>
      </c>
      <c r="E128" s="27" t="s">
        <v>1939</v>
      </c>
      <c r="F128" s="13" t="s">
        <v>2103</v>
      </c>
      <c r="G128" s="15">
        <v>39.9</v>
      </c>
      <c r="H128" s="15">
        <v>39.9</v>
      </c>
      <c r="I128" s="14"/>
      <c r="J128" s="15">
        <f>H128</f>
        <v>39.9</v>
      </c>
      <c r="K128" s="14"/>
      <c r="L128" s="14"/>
      <c r="M128" s="14"/>
      <c r="N128" s="16"/>
      <c r="O128" s="47">
        <f t="shared" si="1"/>
        <v>39.9</v>
      </c>
      <c r="P128" s="28"/>
      <c r="Q128" s="8" t="s">
        <v>2138</v>
      </c>
      <c r="R128" s="25" t="s">
        <v>31</v>
      </c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</row>
    <row r="129">
      <c r="A129" s="8" t="s">
        <v>2583</v>
      </c>
      <c r="B129" s="9">
        <v>45750.0</v>
      </c>
      <c r="C129" s="73" t="s">
        <v>20</v>
      </c>
      <c r="D129" s="69" t="s">
        <v>2139</v>
      </c>
      <c r="E129" s="27" t="s">
        <v>2112</v>
      </c>
      <c r="F129" s="31" t="s">
        <v>2086</v>
      </c>
      <c r="G129" s="15">
        <v>800.0</v>
      </c>
      <c r="H129" s="15">
        <v>429.0</v>
      </c>
      <c r="I129" s="14"/>
      <c r="J129" s="15">
        <v>429.0</v>
      </c>
      <c r="K129" s="14"/>
      <c r="L129" s="14"/>
      <c r="M129" s="14"/>
      <c r="N129" s="16"/>
      <c r="O129" s="47">
        <f t="shared" si="1"/>
        <v>429</v>
      </c>
      <c r="P129" s="28"/>
      <c r="Q129" s="25" t="s">
        <v>2140</v>
      </c>
      <c r="R129" s="25" t="s">
        <v>31</v>
      </c>
      <c r="S129" s="17"/>
      <c r="T129" s="17"/>
      <c r="U129" s="17"/>
      <c r="V129" s="17"/>
      <c r="W129" s="17"/>
      <c r="X129" s="17"/>
      <c r="Y129" s="17"/>
      <c r="Z129" s="80"/>
      <c r="AA129" s="80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</row>
    <row r="130">
      <c r="A130" s="8" t="s">
        <v>2583</v>
      </c>
      <c r="B130" s="9">
        <v>45750.0</v>
      </c>
      <c r="C130" s="73" t="s">
        <v>2141</v>
      </c>
      <c r="D130" s="69" t="s">
        <v>2142</v>
      </c>
      <c r="E130" s="27" t="s">
        <v>2112</v>
      </c>
      <c r="F130" s="31" t="s">
        <v>2086</v>
      </c>
      <c r="G130" s="15">
        <v>429.0</v>
      </c>
      <c r="H130" s="15">
        <v>429.0</v>
      </c>
      <c r="I130" s="14"/>
      <c r="J130" s="15">
        <v>429.0</v>
      </c>
      <c r="K130" s="14"/>
      <c r="L130" s="14"/>
      <c r="M130" s="14"/>
      <c r="N130" s="16"/>
      <c r="O130" s="47">
        <f t="shared" si="1"/>
        <v>429</v>
      </c>
      <c r="P130" s="28"/>
      <c r="Q130" s="25" t="s">
        <v>2143</v>
      </c>
      <c r="R130" s="25" t="s">
        <v>31</v>
      </c>
      <c r="S130" s="17"/>
      <c r="T130" s="17"/>
      <c r="U130" s="17"/>
      <c r="V130" s="17"/>
      <c r="W130" s="17"/>
      <c r="X130" s="17"/>
      <c r="Y130" s="17"/>
      <c r="Z130" s="80"/>
      <c r="AA130" s="80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</row>
    <row r="131">
      <c r="A131" s="8" t="s">
        <v>2583</v>
      </c>
      <c r="B131" s="9">
        <v>45754.0</v>
      </c>
      <c r="C131" s="73" t="s">
        <v>2110</v>
      </c>
      <c r="D131" s="69" t="s">
        <v>2144</v>
      </c>
      <c r="E131" s="27" t="s">
        <v>2112</v>
      </c>
      <c r="F131" s="31" t="s">
        <v>2086</v>
      </c>
      <c r="G131" s="15">
        <v>429.0</v>
      </c>
      <c r="H131" s="15">
        <v>429.0</v>
      </c>
      <c r="I131" s="14"/>
      <c r="J131" s="15">
        <v>429.0</v>
      </c>
      <c r="K131" s="14"/>
      <c r="L131" s="14"/>
      <c r="M131" s="14"/>
      <c r="N131" s="16"/>
      <c r="O131" s="47">
        <f t="shared" si="1"/>
        <v>429</v>
      </c>
      <c r="P131" s="28"/>
      <c r="Q131" s="25" t="s">
        <v>2145</v>
      </c>
      <c r="R131" s="25" t="s">
        <v>31</v>
      </c>
      <c r="S131" s="17"/>
      <c r="T131" s="17"/>
      <c r="U131" s="17"/>
      <c r="V131" s="17"/>
      <c r="W131" s="17"/>
      <c r="X131" s="17"/>
      <c r="Y131" s="17"/>
      <c r="Z131" s="80"/>
      <c r="AA131" s="80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</row>
    <row r="132">
      <c r="A132" s="8" t="s">
        <v>2583</v>
      </c>
      <c r="B132" s="9">
        <v>45755.0</v>
      </c>
      <c r="C132" s="73" t="s">
        <v>20</v>
      </c>
      <c r="D132" s="69" t="s">
        <v>2146</v>
      </c>
      <c r="E132" s="27" t="s">
        <v>1939</v>
      </c>
      <c r="F132" s="13" t="s">
        <v>2024</v>
      </c>
      <c r="G132" s="15">
        <v>99.9</v>
      </c>
      <c r="H132" s="15">
        <v>99.9</v>
      </c>
      <c r="I132" s="14"/>
      <c r="J132" s="15">
        <f>H132</f>
        <v>99.9</v>
      </c>
      <c r="K132" s="14"/>
      <c r="L132" s="14"/>
      <c r="M132" s="14"/>
      <c r="N132" s="16"/>
      <c r="O132" s="47">
        <f t="shared" si="1"/>
        <v>99.9</v>
      </c>
      <c r="P132" s="28"/>
      <c r="Q132" s="8" t="s">
        <v>2147</v>
      </c>
      <c r="R132" s="25" t="s">
        <v>31</v>
      </c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</row>
    <row r="133">
      <c r="A133" s="8" t="s">
        <v>2583</v>
      </c>
      <c r="B133" s="9">
        <v>45755.0</v>
      </c>
      <c r="C133" s="73" t="s">
        <v>2110</v>
      </c>
      <c r="D133" s="69" t="s">
        <v>2148</v>
      </c>
      <c r="E133" s="27" t="s">
        <v>2112</v>
      </c>
      <c r="F133" s="31" t="s">
        <v>2086</v>
      </c>
      <c r="G133" s="15">
        <v>977.55</v>
      </c>
      <c r="H133" s="15">
        <v>429.0</v>
      </c>
      <c r="I133" s="14"/>
      <c r="J133" s="15">
        <v>429.0</v>
      </c>
      <c r="K133" s="14"/>
      <c r="L133" s="14"/>
      <c r="M133" s="14"/>
      <c r="N133" s="16"/>
      <c r="O133" s="47">
        <f t="shared" si="1"/>
        <v>429</v>
      </c>
      <c r="P133" s="28"/>
      <c r="Q133" s="25" t="s">
        <v>2149</v>
      </c>
      <c r="R133" s="25" t="s">
        <v>31</v>
      </c>
      <c r="S133" s="17"/>
      <c r="T133" s="17"/>
      <c r="U133" s="17"/>
      <c r="V133" s="17"/>
      <c r="W133" s="17"/>
      <c r="X133" s="17"/>
      <c r="Y133" s="17"/>
      <c r="Z133" s="80"/>
      <c r="AA133" s="80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</row>
    <row r="134">
      <c r="A134" s="8" t="s">
        <v>2583</v>
      </c>
      <c r="B134" s="9">
        <v>45755.0</v>
      </c>
      <c r="C134" s="73" t="s">
        <v>20</v>
      </c>
      <c r="D134" s="69" t="s">
        <v>2150</v>
      </c>
      <c r="E134" s="27" t="s">
        <v>2112</v>
      </c>
      <c r="F134" s="31" t="s">
        <v>2086</v>
      </c>
      <c r="G134" s="15">
        <v>977.55</v>
      </c>
      <c r="H134" s="15">
        <v>429.0</v>
      </c>
      <c r="I134" s="14"/>
      <c r="J134" s="15">
        <v>429.0</v>
      </c>
      <c r="K134" s="14"/>
      <c r="L134" s="14"/>
      <c r="M134" s="14"/>
      <c r="N134" s="16"/>
      <c r="O134" s="47">
        <f t="shared" si="1"/>
        <v>429</v>
      </c>
      <c r="P134" s="28"/>
      <c r="Q134" s="25" t="s">
        <v>2151</v>
      </c>
      <c r="R134" s="25" t="s">
        <v>31</v>
      </c>
      <c r="S134" s="17"/>
      <c r="T134" s="17"/>
      <c r="U134" s="17"/>
      <c r="V134" s="17"/>
      <c r="W134" s="17"/>
      <c r="X134" s="17"/>
      <c r="Y134" s="17"/>
      <c r="Z134" s="80"/>
      <c r="AA134" s="80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</row>
    <row r="135">
      <c r="A135" s="8" t="s">
        <v>2583</v>
      </c>
      <c r="B135" s="9">
        <v>45756.0</v>
      </c>
      <c r="C135" s="73" t="s">
        <v>27</v>
      </c>
      <c r="D135" s="69" t="s">
        <v>2152</v>
      </c>
      <c r="E135" s="27" t="s">
        <v>2089</v>
      </c>
      <c r="F135" s="31" t="s">
        <v>2086</v>
      </c>
      <c r="G135" s="15">
        <v>429.0</v>
      </c>
      <c r="H135" s="15">
        <v>429.0</v>
      </c>
      <c r="I135" s="14"/>
      <c r="J135" s="15">
        <v>429.0</v>
      </c>
      <c r="K135" s="14"/>
      <c r="L135" s="14"/>
      <c r="M135" s="14"/>
      <c r="N135" s="16"/>
      <c r="O135" s="47">
        <f t="shared" si="1"/>
        <v>429</v>
      </c>
      <c r="P135" s="28"/>
      <c r="Q135" s="25" t="s">
        <v>2153</v>
      </c>
      <c r="R135" s="25" t="s">
        <v>31</v>
      </c>
      <c r="S135" s="17"/>
      <c r="T135" s="17"/>
      <c r="U135" s="17"/>
      <c r="V135" s="17"/>
      <c r="W135" s="17"/>
      <c r="X135" s="17"/>
      <c r="Y135" s="17"/>
      <c r="Z135" s="80"/>
      <c r="AA135" s="80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</row>
    <row r="136">
      <c r="A136" s="8" t="s">
        <v>2583</v>
      </c>
      <c r="B136" s="9">
        <v>45758.0</v>
      </c>
      <c r="C136" s="73" t="s">
        <v>20</v>
      </c>
      <c r="D136" s="69" t="s">
        <v>2157</v>
      </c>
      <c r="E136" s="27" t="s">
        <v>1939</v>
      </c>
      <c r="F136" s="13" t="s">
        <v>2024</v>
      </c>
      <c r="G136" s="15">
        <v>99.9</v>
      </c>
      <c r="H136" s="15">
        <v>99.9</v>
      </c>
      <c r="I136" s="14"/>
      <c r="J136" s="15">
        <f t="shared" ref="J136:J137" si="6">H136</f>
        <v>99.9</v>
      </c>
      <c r="K136" s="14"/>
      <c r="L136" s="14"/>
      <c r="M136" s="14"/>
      <c r="N136" s="16"/>
      <c r="O136" s="47">
        <f t="shared" si="1"/>
        <v>99.9</v>
      </c>
      <c r="P136" s="28"/>
      <c r="Q136" s="8" t="s">
        <v>2158</v>
      </c>
      <c r="R136" s="25" t="s">
        <v>31</v>
      </c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</row>
    <row r="137">
      <c r="A137" s="8" t="s">
        <v>2583</v>
      </c>
      <c r="B137" s="9">
        <v>45758.0</v>
      </c>
      <c r="C137" s="73" t="s">
        <v>20</v>
      </c>
      <c r="D137" s="69" t="s">
        <v>2159</v>
      </c>
      <c r="E137" s="27" t="s">
        <v>1939</v>
      </c>
      <c r="F137" s="13" t="s">
        <v>2103</v>
      </c>
      <c r="G137" s="15">
        <v>39.9</v>
      </c>
      <c r="H137" s="15">
        <v>39.9</v>
      </c>
      <c r="I137" s="14"/>
      <c r="J137" s="15">
        <f t="shared" si="6"/>
        <v>39.9</v>
      </c>
      <c r="K137" s="14"/>
      <c r="L137" s="14"/>
      <c r="M137" s="14"/>
      <c r="N137" s="16"/>
      <c r="O137" s="47">
        <f t="shared" si="1"/>
        <v>39.9</v>
      </c>
      <c r="P137" s="28"/>
      <c r="Q137" s="8" t="s">
        <v>2160</v>
      </c>
      <c r="R137" s="25" t="s">
        <v>31</v>
      </c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</row>
    <row r="138">
      <c r="A138" s="8" t="s">
        <v>2583</v>
      </c>
      <c r="B138" s="9">
        <v>45758.0</v>
      </c>
      <c r="C138" s="73" t="s">
        <v>20</v>
      </c>
      <c r="D138" s="69" t="s">
        <v>2161</v>
      </c>
      <c r="E138" s="27" t="s">
        <v>2112</v>
      </c>
      <c r="F138" s="31" t="s">
        <v>2086</v>
      </c>
      <c r="G138" s="15">
        <v>429.0</v>
      </c>
      <c r="H138" s="15">
        <v>429.0</v>
      </c>
      <c r="I138" s="14"/>
      <c r="J138" s="15">
        <v>429.0</v>
      </c>
      <c r="K138" s="14"/>
      <c r="L138" s="14"/>
      <c r="M138" s="14"/>
      <c r="N138" s="16"/>
      <c r="O138" s="47">
        <f t="shared" si="1"/>
        <v>429</v>
      </c>
      <c r="P138" s="28"/>
      <c r="Q138" s="25" t="s">
        <v>2162</v>
      </c>
      <c r="R138" s="25" t="s">
        <v>31</v>
      </c>
      <c r="S138" s="17"/>
      <c r="T138" s="17"/>
      <c r="U138" s="17"/>
      <c r="V138" s="17"/>
      <c r="W138" s="17"/>
      <c r="X138" s="17"/>
      <c r="Y138" s="17"/>
      <c r="Z138" s="80"/>
      <c r="AA138" s="80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</row>
    <row r="139">
      <c r="A139" s="8" t="s">
        <v>2583</v>
      </c>
      <c r="B139" s="9">
        <v>45761.0</v>
      </c>
      <c r="C139" s="73" t="s">
        <v>20</v>
      </c>
      <c r="D139" s="69" t="s">
        <v>2163</v>
      </c>
      <c r="E139" s="27" t="s">
        <v>1939</v>
      </c>
      <c r="F139" s="13" t="s">
        <v>2024</v>
      </c>
      <c r="G139" s="15">
        <v>99.9</v>
      </c>
      <c r="H139" s="15">
        <v>99.9</v>
      </c>
      <c r="I139" s="14"/>
      <c r="J139" s="15">
        <f t="shared" ref="J139:J141" si="7">H139</f>
        <v>99.9</v>
      </c>
      <c r="K139" s="14"/>
      <c r="L139" s="14"/>
      <c r="M139" s="14"/>
      <c r="N139" s="16"/>
      <c r="O139" s="47">
        <f t="shared" si="1"/>
        <v>99.9</v>
      </c>
      <c r="P139" s="28"/>
      <c r="Q139" s="8" t="s">
        <v>2164</v>
      </c>
      <c r="R139" s="25" t="s">
        <v>31</v>
      </c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</row>
    <row r="140">
      <c r="A140" s="8" t="s">
        <v>2583</v>
      </c>
      <c r="B140" s="9">
        <v>45761.0</v>
      </c>
      <c r="C140" s="73" t="s">
        <v>20</v>
      </c>
      <c r="D140" s="69" t="s">
        <v>2165</v>
      </c>
      <c r="E140" s="27" t="s">
        <v>1939</v>
      </c>
      <c r="F140" s="13" t="s">
        <v>2103</v>
      </c>
      <c r="G140" s="15">
        <v>39.9</v>
      </c>
      <c r="H140" s="15">
        <v>39.9</v>
      </c>
      <c r="I140" s="14"/>
      <c r="J140" s="15">
        <f t="shared" si="7"/>
        <v>39.9</v>
      </c>
      <c r="K140" s="14"/>
      <c r="L140" s="14"/>
      <c r="M140" s="14"/>
      <c r="N140" s="16"/>
      <c r="O140" s="47">
        <f t="shared" si="1"/>
        <v>39.9</v>
      </c>
      <c r="P140" s="28"/>
      <c r="Q140" s="8" t="s">
        <v>2166</v>
      </c>
      <c r="R140" s="25" t="s">
        <v>31</v>
      </c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</row>
    <row r="141">
      <c r="A141" s="8" t="s">
        <v>2583</v>
      </c>
      <c r="B141" s="9">
        <v>45762.0</v>
      </c>
      <c r="C141" s="73" t="s">
        <v>20</v>
      </c>
      <c r="D141" s="69" t="s">
        <v>2167</v>
      </c>
      <c r="E141" s="27" t="s">
        <v>1939</v>
      </c>
      <c r="F141" s="13" t="s">
        <v>2103</v>
      </c>
      <c r="G141" s="15">
        <v>39.9</v>
      </c>
      <c r="H141" s="15">
        <v>39.9</v>
      </c>
      <c r="I141" s="14"/>
      <c r="J141" s="15">
        <f t="shared" si="7"/>
        <v>39.9</v>
      </c>
      <c r="K141" s="14"/>
      <c r="L141" s="14"/>
      <c r="M141" s="14"/>
      <c r="N141" s="16"/>
      <c r="O141" s="47">
        <f t="shared" si="1"/>
        <v>39.9</v>
      </c>
      <c r="P141" s="28"/>
      <c r="Q141" s="8" t="s">
        <v>2168</v>
      </c>
      <c r="R141" s="25" t="s">
        <v>31</v>
      </c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</row>
    <row r="142">
      <c r="A142" s="8" t="s">
        <v>2583</v>
      </c>
      <c r="B142" s="9">
        <v>45762.0</v>
      </c>
      <c r="C142" s="73" t="s">
        <v>20</v>
      </c>
      <c r="D142" s="69" t="s">
        <v>2169</v>
      </c>
      <c r="E142" s="27" t="s">
        <v>2112</v>
      </c>
      <c r="F142" s="31" t="s">
        <v>2086</v>
      </c>
      <c r="G142" s="15">
        <v>429.0</v>
      </c>
      <c r="H142" s="15">
        <v>429.0</v>
      </c>
      <c r="I142" s="14"/>
      <c r="J142" s="15">
        <v>429.0</v>
      </c>
      <c r="K142" s="14"/>
      <c r="L142" s="14"/>
      <c r="M142" s="14"/>
      <c r="N142" s="16"/>
      <c r="O142" s="47">
        <f t="shared" si="1"/>
        <v>429</v>
      </c>
      <c r="P142" s="28"/>
      <c r="Q142" s="25" t="s">
        <v>2170</v>
      </c>
      <c r="R142" s="25" t="s">
        <v>31</v>
      </c>
      <c r="S142" s="17"/>
      <c r="T142" s="17"/>
      <c r="U142" s="17"/>
      <c r="V142" s="17"/>
      <c r="W142" s="17"/>
      <c r="X142" s="17"/>
      <c r="Y142" s="17"/>
      <c r="Z142" s="80"/>
      <c r="AA142" s="80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</row>
    <row r="143">
      <c r="A143" s="8" t="s">
        <v>2583</v>
      </c>
      <c r="B143" s="9">
        <v>45763.0</v>
      </c>
      <c r="C143" s="73" t="s">
        <v>1172</v>
      </c>
      <c r="D143" s="69" t="s">
        <v>2171</v>
      </c>
      <c r="E143" s="27" t="s">
        <v>1172</v>
      </c>
      <c r="F143" s="31" t="s">
        <v>2086</v>
      </c>
      <c r="G143" s="15">
        <v>429.0</v>
      </c>
      <c r="H143" s="15">
        <v>429.0</v>
      </c>
      <c r="I143" s="14"/>
      <c r="J143" s="15">
        <v>429.0</v>
      </c>
      <c r="K143" s="14"/>
      <c r="L143" s="14"/>
      <c r="M143" s="14"/>
      <c r="N143" s="16"/>
      <c r="O143" s="47">
        <f t="shared" si="1"/>
        <v>429</v>
      </c>
      <c r="P143" s="28"/>
      <c r="Q143" s="25" t="s">
        <v>2172</v>
      </c>
      <c r="R143" s="25" t="s">
        <v>31</v>
      </c>
      <c r="S143" s="17"/>
      <c r="T143" s="17"/>
      <c r="U143" s="17"/>
      <c r="V143" s="17"/>
      <c r="W143" s="17"/>
      <c r="X143" s="17"/>
      <c r="Y143" s="17"/>
      <c r="Z143" s="80"/>
      <c r="AA143" s="80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</row>
    <row r="144">
      <c r="A144" s="8" t="s">
        <v>2583</v>
      </c>
      <c r="B144" s="9">
        <v>45764.0</v>
      </c>
      <c r="C144" s="73" t="s">
        <v>20</v>
      </c>
      <c r="D144" s="69" t="s">
        <v>2173</v>
      </c>
      <c r="E144" s="27" t="s">
        <v>1939</v>
      </c>
      <c r="F144" s="13" t="s">
        <v>2103</v>
      </c>
      <c r="G144" s="15">
        <v>39.9</v>
      </c>
      <c r="H144" s="15">
        <v>39.9</v>
      </c>
      <c r="I144" s="14"/>
      <c r="J144" s="15">
        <f t="shared" ref="J144:J145" si="8">H144</f>
        <v>39.9</v>
      </c>
      <c r="K144" s="14"/>
      <c r="L144" s="14"/>
      <c r="M144" s="14"/>
      <c r="N144" s="16"/>
      <c r="O144" s="47">
        <f t="shared" si="1"/>
        <v>39.9</v>
      </c>
      <c r="P144" s="28"/>
      <c r="Q144" s="8" t="s">
        <v>2174</v>
      </c>
      <c r="R144" s="25" t="s">
        <v>31</v>
      </c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</row>
    <row r="145">
      <c r="A145" s="8" t="s">
        <v>2583</v>
      </c>
      <c r="B145" s="9">
        <v>45770.0</v>
      </c>
      <c r="C145" s="73" t="s">
        <v>20</v>
      </c>
      <c r="D145" s="69" t="s">
        <v>2175</v>
      </c>
      <c r="E145" s="27" t="s">
        <v>1939</v>
      </c>
      <c r="F145" s="13" t="s">
        <v>2024</v>
      </c>
      <c r="G145" s="15">
        <v>99.9</v>
      </c>
      <c r="H145" s="15">
        <v>99.9</v>
      </c>
      <c r="I145" s="14"/>
      <c r="J145" s="15">
        <f t="shared" si="8"/>
        <v>99.9</v>
      </c>
      <c r="K145" s="14"/>
      <c r="L145" s="14"/>
      <c r="M145" s="14"/>
      <c r="N145" s="16"/>
      <c r="O145" s="47">
        <f t="shared" si="1"/>
        <v>99.9</v>
      </c>
      <c r="P145" s="28"/>
      <c r="Q145" s="8" t="s">
        <v>2176</v>
      </c>
      <c r="R145" s="25" t="s">
        <v>31</v>
      </c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</row>
    <row r="146">
      <c r="A146" s="8" t="s">
        <v>2583</v>
      </c>
      <c r="B146" s="9">
        <v>45770.0</v>
      </c>
      <c r="C146" s="73" t="s">
        <v>1172</v>
      </c>
      <c r="D146" s="69" t="s">
        <v>2177</v>
      </c>
      <c r="E146" s="27" t="s">
        <v>1172</v>
      </c>
      <c r="F146" s="31" t="s">
        <v>2086</v>
      </c>
      <c r="G146" s="15">
        <v>429.0</v>
      </c>
      <c r="H146" s="15">
        <v>429.0</v>
      </c>
      <c r="I146" s="14"/>
      <c r="J146" s="15">
        <v>429.0</v>
      </c>
      <c r="K146" s="14"/>
      <c r="L146" s="14"/>
      <c r="M146" s="14"/>
      <c r="N146" s="16"/>
      <c r="O146" s="47">
        <f t="shared" si="1"/>
        <v>429</v>
      </c>
      <c r="P146" s="28" t="s">
        <v>2178</v>
      </c>
      <c r="Q146" s="90" t="s">
        <v>2179</v>
      </c>
      <c r="R146" s="25" t="s">
        <v>31</v>
      </c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</row>
    <row r="147">
      <c r="A147" s="8" t="s">
        <v>2583</v>
      </c>
      <c r="B147" s="9">
        <v>45770.0</v>
      </c>
      <c r="C147" s="73" t="s">
        <v>1910</v>
      </c>
      <c r="D147" s="69" t="s">
        <v>2181</v>
      </c>
      <c r="E147" s="27" t="s">
        <v>1910</v>
      </c>
      <c r="F147" s="13" t="s">
        <v>1908</v>
      </c>
      <c r="G147" s="15">
        <v>299.0</v>
      </c>
      <c r="H147" s="15">
        <v>299.0</v>
      </c>
      <c r="I147" s="14"/>
      <c r="J147" s="15">
        <f>H147</f>
        <v>299</v>
      </c>
      <c r="K147" s="14"/>
      <c r="L147" s="14"/>
      <c r="M147" s="14"/>
      <c r="N147" s="16"/>
      <c r="O147" s="47">
        <f t="shared" si="1"/>
        <v>299</v>
      </c>
      <c r="P147" s="28"/>
      <c r="Q147" s="8" t="s">
        <v>2182</v>
      </c>
      <c r="R147" s="25" t="s">
        <v>31</v>
      </c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</row>
    <row r="148">
      <c r="A148" s="8" t="s">
        <v>2583</v>
      </c>
      <c r="B148" s="9">
        <v>45770.0</v>
      </c>
      <c r="C148" s="73" t="s">
        <v>20</v>
      </c>
      <c r="D148" s="69" t="s">
        <v>2183</v>
      </c>
      <c r="E148" s="27" t="s">
        <v>2112</v>
      </c>
      <c r="F148" s="31" t="s">
        <v>2086</v>
      </c>
      <c r="G148" s="15">
        <v>429.0</v>
      </c>
      <c r="H148" s="15">
        <v>429.0</v>
      </c>
      <c r="I148" s="14"/>
      <c r="J148" s="15">
        <v>429.0</v>
      </c>
      <c r="K148" s="14"/>
      <c r="L148" s="14"/>
      <c r="M148" s="14"/>
      <c r="N148" s="16"/>
      <c r="O148" s="47">
        <f t="shared" si="1"/>
        <v>429</v>
      </c>
      <c r="P148" s="28"/>
      <c r="Q148" s="25" t="s">
        <v>2184</v>
      </c>
      <c r="R148" s="25" t="s">
        <v>31</v>
      </c>
      <c r="S148" s="17"/>
      <c r="T148" s="17"/>
      <c r="U148" s="17"/>
      <c r="V148" s="17"/>
      <c r="W148" s="17"/>
      <c r="X148" s="17"/>
      <c r="Y148" s="17"/>
      <c r="Z148" s="80"/>
      <c r="AA148" s="80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</row>
    <row r="149">
      <c r="A149" s="8" t="s">
        <v>2583</v>
      </c>
      <c r="B149" s="9">
        <v>45773.0</v>
      </c>
      <c r="C149" s="73" t="s">
        <v>20</v>
      </c>
      <c r="D149" s="69" t="s">
        <v>2185</v>
      </c>
      <c r="E149" s="27" t="s">
        <v>1939</v>
      </c>
      <c r="F149" s="13" t="s">
        <v>2103</v>
      </c>
      <c r="G149" s="15">
        <v>39.9</v>
      </c>
      <c r="H149" s="15">
        <v>39.9</v>
      </c>
      <c r="I149" s="14"/>
      <c r="J149" s="15">
        <f t="shared" ref="J149:J151" si="9">H149</f>
        <v>39.9</v>
      </c>
      <c r="K149" s="14"/>
      <c r="L149" s="14"/>
      <c r="M149" s="14"/>
      <c r="N149" s="16"/>
      <c r="O149" s="47">
        <f t="shared" si="1"/>
        <v>39.9</v>
      </c>
      <c r="P149" s="28"/>
      <c r="Q149" s="8" t="s">
        <v>2186</v>
      </c>
      <c r="R149" s="25" t="s">
        <v>31</v>
      </c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</row>
    <row r="150">
      <c r="A150" s="8" t="s">
        <v>2583</v>
      </c>
      <c r="B150" s="9">
        <v>45775.0</v>
      </c>
      <c r="C150" s="73" t="s">
        <v>20</v>
      </c>
      <c r="D150" s="69" t="s">
        <v>2187</v>
      </c>
      <c r="E150" s="27" t="s">
        <v>1939</v>
      </c>
      <c r="F150" s="13" t="s">
        <v>2103</v>
      </c>
      <c r="G150" s="15">
        <v>39.9</v>
      </c>
      <c r="H150" s="15">
        <v>39.9</v>
      </c>
      <c r="I150" s="14"/>
      <c r="J150" s="15">
        <f t="shared" si="9"/>
        <v>39.9</v>
      </c>
      <c r="K150" s="14"/>
      <c r="L150" s="14"/>
      <c r="M150" s="14"/>
      <c r="N150" s="16"/>
      <c r="O150" s="47">
        <f t="shared" si="1"/>
        <v>39.9</v>
      </c>
      <c r="P150" s="28"/>
      <c r="Q150" s="8" t="s">
        <v>2188</v>
      </c>
      <c r="R150" s="25" t="s">
        <v>31</v>
      </c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</row>
    <row r="151">
      <c r="A151" s="8" t="s">
        <v>2583</v>
      </c>
      <c r="B151" s="9">
        <v>45776.0</v>
      </c>
      <c r="C151" s="73" t="s">
        <v>20</v>
      </c>
      <c r="D151" s="69" t="s">
        <v>2189</v>
      </c>
      <c r="E151" s="27" t="s">
        <v>1939</v>
      </c>
      <c r="F151" s="13" t="s">
        <v>2103</v>
      </c>
      <c r="G151" s="15">
        <v>39.9</v>
      </c>
      <c r="H151" s="15">
        <v>39.9</v>
      </c>
      <c r="I151" s="14"/>
      <c r="J151" s="15">
        <f t="shared" si="9"/>
        <v>39.9</v>
      </c>
      <c r="K151" s="14"/>
      <c r="L151" s="14"/>
      <c r="M151" s="14"/>
      <c r="N151" s="16"/>
      <c r="O151" s="47">
        <f t="shared" si="1"/>
        <v>39.9</v>
      </c>
      <c r="P151" s="28"/>
      <c r="Q151" s="8" t="s">
        <v>2190</v>
      </c>
      <c r="R151" s="25" t="s">
        <v>31</v>
      </c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</row>
    <row r="152">
      <c r="A152" s="8" t="s">
        <v>2583</v>
      </c>
      <c r="B152" s="9">
        <v>45777.0</v>
      </c>
      <c r="C152" s="73" t="s">
        <v>20</v>
      </c>
      <c r="D152" s="69" t="s">
        <v>2191</v>
      </c>
      <c r="E152" s="27" t="s">
        <v>2112</v>
      </c>
      <c r="F152" s="31" t="s">
        <v>2086</v>
      </c>
      <c r="G152" s="15">
        <v>429.0</v>
      </c>
      <c r="H152" s="15">
        <v>429.0</v>
      </c>
      <c r="I152" s="14"/>
      <c r="J152" s="15">
        <v>429.0</v>
      </c>
      <c r="K152" s="14"/>
      <c r="L152" s="14"/>
      <c r="M152" s="14"/>
      <c r="N152" s="16"/>
      <c r="O152" s="47">
        <f t="shared" si="1"/>
        <v>429</v>
      </c>
      <c r="P152" s="64" t="s">
        <v>2192</v>
      </c>
      <c r="Q152" s="25" t="s">
        <v>2193</v>
      </c>
      <c r="R152" s="25" t="s">
        <v>31</v>
      </c>
      <c r="S152" s="17"/>
      <c r="T152" s="17"/>
      <c r="U152" s="17"/>
      <c r="V152" s="17"/>
      <c r="W152" s="17"/>
      <c r="X152" s="17"/>
      <c r="Y152" s="17"/>
      <c r="Z152" s="80"/>
      <c r="AA152" s="80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</row>
    <row r="153">
      <c r="A153" s="8" t="s">
        <v>2583</v>
      </c>
      <c r="B153" s="9">
        <v>45782.0</v>
      </c>
      <c r="C153" s="73" t="s">
        <v>20</v>
      </c>
      <c r="D153" s="69" t="s">
        <v>2194</v>
      </c>
      <c r="E153" s="27" t="s">
        <v>2112</v>
      </c>
      <c r="F153" s="31" t="s">
        <v>2086</v>
      </c>
      <c r="G153" s="15">
        <v>429.0</v>
      </c>
      <c r="H153" s="15">
        <v>429.0</v>
      </c>
      <c r="I153" s="14"/>
      <c r="J153" s="15">
        <v>429.0</v>
      </c>
      <c r="K153" s="14"/>
      <c r="L153" s="14"/>
      <c r="M153" s="14"/>
      <c r="N153" s="16"/>
      <c r="O153" s="47">
        <f t="shared" si="1"/>
        <v>429</v>
      </c>
      <c r="P153" s="28"/>
      <c r="Q153" s="25" t="s">
        <v>2195</v>
      </c>
      <c r="R153" s="8" t="s">
        <v>918</v>
      </c>
      <c r="S153" s="17"/>
      <c r="T153" s="17"/>
      <c r="U153" s="17"/>
      <c r="V153" s="17"/>
      <c r="W153" s="17"/>
      <c r="X153" s="17"/>
      <c r="Y153" s="17"/>
      <c r="Z153" s="80"/>
      <c r="AA153" s="80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</row>
    <row r="154">
      <c r="A154" s="8" t="s">
        <v>2583</v>
      </c>
      <c r="B154" s="9">
        <v>45783.0</v>
      </c>
      <c r="C154" s="73" t="s">
        <v>1172</v>
      </c>
      <c r="D154" s="69" t="s">
        <v>2196</v>
      </c>
      <c r="E154" s="27" t="s">
        <v>1172</v>
      </c>
      <c r="F154" s="31" t="s">
        <v>2086</v>
      </c>
      <c r="G154" s="15">
        <v>429.0</v>
      </c>
      <c r="H154" s="15">
        <v>429.0</v>
      </c>
      <c r="I154" s="14"/>
      <c r="J154" s="15">
        <v>429.0</v>
      </c>
      <c r="K154" s="14"/>
      <c r="L154" s="14"/>
      <c r="M154" s="14"/>
      <c r="N154" s="16"/>
      <c r="O154" s="47">
        <f t="shared" si="1"/>
        <v>429</v>
      </c>
      <c r="P154" s="28"/>
      <c r="Q154" s="90" t="s">
        <v>2197</v>
      </c>
      <c r="R154" s="8" t="s">
        <v>918</v>
      </c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</row>
    <row r="155">
      <c r="A155" s="8" t="s">
        <v>2583</v>
      </c>
      <c r="B155" s="9">
        <v>45783.0</v>
      </c>
      <c r="C155" s="73" t="s">
        <v>20</v>
      </c>
      <c r="D155" s="69" t="s">
        <v>2198</v>
      </c>
      <c r="E155" s="27" t="s">
        <v>1939</v>
      </c>
      <c r="F155" s="13" t="s">
        <v>2024</v>
      </c>
      <c r="G155" s="15">
        <v>99.9</v>
      </c>
      <c r="H155" s="15">
        <v>99.9</v>
      </c>
      <c r="I155" s="14"/>
      <c r="J155" s="15">
        <f>H155</f>
        <v>99.9</v>
      </c>
      <c r="K155" s="14"/>
      <c r="L155" s="14"/>
      <c r="M155" s="14"/>
      <c r="N155" s="16"/>
      <c r="O155" s="47">
        <f t="shared" si="1"/>
        <v>99.9</v>
      </c>
      <c r="P155" s="28"/>
      <c r="Q155" s="8" t="s">
        <v>2199</v>
      </c>
      <c r="R155" s="8" t="s">
        <v>918</v>
      </c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</row>
    <row r="156">
      <c r="A156" s="8" t="s">
        <v>2583</v>
      </c>
      <c r="B156" s="9">
        <v>45786.0</v>
      </c>
      <c r="C156" s="73" t="s">
        <v>1172</v>
      </c>
      <c r="D156" s="69" t="s">
        <v>2200</v>
      </c>
      <c r="E156" s="27" t="s">
        <v>1172</v>
      </c>
      <c r="F156" s="31" t="s">
        <v>2086</v>
      </c>
      <c r="G156" s="15">
        <v>429.0</v>
      </c>
      <c r="H156" s="15">
        <v>429.0</v>
      </c>
      <c r="I156" s="14"/>
      <c r="J156" s="15">
        <v>429.0</v>
      </c>
      <c r="K156" s="14"/>
      <c r="L156" s="14"/>
      <c r="M156" s="14"/>
      <c r="N156" s="16"/>
      <c r="O156" s="47">
        <f t="shared" si="1"/>
        <v>429</v>
      </c>
      <c r="P156" s="28"/>
      <c r="Q156" s="8" t="s">
        <v>2201</v>
      </c>
      <c r="R156" s="8" t="s">
        <v>918</v>
      </c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</row>
    <row r="157">
      <c r="A157" s="8" t="s">
        <v>2583</v>
      </c>
      <c r="B157" s="9">
        <v>45786.0</v>
      </c>
      <c r="C157" s="73" t="s">
        <v>1172</v>
      </c>
      <c r="D157" s="69" t="s">
        <v>2202</v>
      </c>
      <c r="E157" s="27" t="s">
        <v>1172</v>
      </c>
      <c r="F157" s="31" t="s">
        <v>2086</v>
      </c>
      <c r="G157" s="15">
        <v>429.0</v>
      </c>
      <c r="H157" s="15">
        <v>429.0</v>
      </c>
      <c r="I157" s="14"/>
      <c r="J157" s="15">
        <v>429.0</v>
      </c>
      <c r="K157" s="14"/>
      <c r="L157" s="14"/>
      <c r="M157" s="14"/>
      <c r="N157" s="16"/>
      <c r="O157" s="47">
        <f t="shared" si="1"/>
        <v>429</v>
      </c>
      <c r="P157" s="28"/>
      <c r="Q157" s="8" t="s">
        <v>2203</v>
      </c>
      <c r="R157" s="8" t="s">
        <v>918</v>
      </c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</row>
    <row r="158">
      <c r="A158" s="8" t="s">
        <v>2583</v>
      </c>
      <c r="B158" s="9">
        <v>45786.0</v>
      </c>
      <c r="C158" s="73" t="s">
        <v>20</v>
      </c>
      <c r="D158" s="69" t="s">
        <v>2205</v>
      </c>
      <c r="E158" s="27" t="s">
        <v>1939</v>
      </c>
      <c r="F158" s="13" t="s">
        <v>2103</v>
      </c>
      <c r="G158" s="15">
        <v>39.9</v>
      </c>
      <c r="H158" s="15">
        <v>39.9</v>
      </c>
      <c r="I158" s="14"/>
      <c r="J158" s="15">
        <f>H158</f>
        <v>39.9</v>
      </c>
      <c r="K158" s="14"/>
      <c r="L158" s="14"/>
      <c r="M158" s="14"/>
      <c r="N158" s="16"/>
      <c r="O158" s="47">
        <f t="shared" si="1"/>
        <v>39.9</v>
      </c>
      <c r="P158" s="28"/>
      <c r="Q158" s="8" t="s">
        <v>2206</v>
      </c>
      <c r="R158" s="24">
        <f>MONTH(B158)</f>
        <v>5</v>
      </c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</row>
    <row r="159">
      <c r="A159" s="8" t="s">
        <v>2583</v>
      </c>
      <c r="B159" s="9">
        <v>45789.0</v>
      </c>
      <c r="C159" s="73" t="s">
        <v>1172</v>
      </c>
      <c r="D159" s="69" t="s">
        <v>2207</v>
      </c>
      <c r="E159" s="27" t="s">
        <v>1172</v>
      </c>
      <c r="F159" s="31" t="s">
        <v>2086</v>
      </c>
      <c r="G159" s="15">
        <v>429.0</v>
      </c>
      <c r="H159" s="15">
        <v>429.0</v>
      </c>
      <c r="I159" s="14"/>
      <c r="J159" s="15">
        <v>429.0</v>
      </c>
      <c r="K159" s="14"/>
      <c r="L159" s="14"/>
      <c r="M159" s="14"/>
      <c r="N159" s="16"/>
      <c r="O159" s="47">
        <f t="shared" si="1"/>
        <v>429</v>
      </c>
      <c r="P159" s="28"/>
      <c r="Q159" s="8" t="s">
        <v>2208</v>
      </c>
      <c r="R159" s="8" t="s">
        <v>918</v>
      </c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</row>
    <row r="160">
      <c r="A160" s="8" t="s">
        <v>2583</v>
      </c>
      <c r="B160" s="9">
        <v>45790.0</v>
      </c>
      <c r="C160" s="73" t="s">
        <v>20</v>
      </c>
      <c r="D160" s="69" t="s">
        <v>2209</v>
      </c>
      <c r="E160" s="27" t="s">
        <v>1939</v>
      </c>
      <c r="F160" s="13" t="s">
        <v>2024</v>
      </c>
      <c r="G160" s="15">
        <v>99.9</v>
      </c>
      <c r="H160" s="15">
        <v>99.9</v>
      </c>
      <c r="I160" s="14"/>
      <c r="J160" s="15">
        <f>H160</f>
        <v>99.9</v>
      </c>
      <c r="K160" s="14"/>
      <c r="L160" s="14"/>
      <c r="M160" s="14"/>
      <c r="N160" s="16"/>
      <c r="O160" s="47">
        <f t="shared" si="1"/>
        <v>99.9</v>
      </c>
      <c r="P160" s="28"/>
      <c r="Q160" s="8" t="s">
        <v>2210</v>
      </c>
      <c r="R160" s="8" t="s">
        <v>918</v>
      </c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</row>
    <row r="161">
      <c r="A161" s="8" t="s">
        <v>2583</v>
      </c>
      <c r="B161" s="9">
        <v>45791.0</v>
      </c>
      <c r="C161" s="73" t="s">
        <v>1172</v>
      </c>
      <c r="D161" s="69" t="s">
        <v>2211</v>
      </c>
      <c r="E161" s="27" t="s">
        <v>1172</v>
      </c>
      <c r="F161" s="31" t="s">
        <v>2086</v>
      </c>
      <c r="G161" s="15">
        <v>429.0</v>
      </c>
      <c r="H161" s="15">
        <v>429.0</v>
      </c>
      <c r="I161" s="14"/>
      <c r="J161" s="15">
        <v>429.0</v>
      </c>
      <c r="K161" s="14"/>
      <c r="L161" s="14"/>
      <c r="M161" s="14"/>
      <c r="N161" s="16"/>
      <c r="O161" s="47">
        <f t="shared" si="1"/>
        <v>429</v>
      </c>
      <c r="P161" s="28"/>
      <c r="Q161" s="8" t="s">
        <v>2212</v>
      </c>
      <c r="R161" s="8" t="s">
        <v>918</v>
      </c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</row>
    <row r="162">
      <c r="A162" s="8" t="s">
        <v>2583</v>
      </c>
      <c r="B162" s="9">
        <v>45793.0</v>
      </c>
      <c r="C162" s="73" t="s">
        <v>20</v>
      </c>
      <c r="D162" s="69" t="s">
        <v>2213</v>
      </c>
      <c r="E162" s="27" t="s">
        <v>1939</v>
      </c>
      <c r="F162" s="13" t="s">
        <v>2103</v>
      </c>
      <c r="G162" s="15">
        <v>39.9</v>
      </c>
      <c r="H162" s="15">
        <v>39.9</v>
      </c>
      <c r="I162" s="14"/>
      <c r="J162" s="15">
        <f>H162</f>
        <v>39.9</v>
      </c>
      <c r="K162" s="14"/>
      <c r="L162" s="14"/>
      <c r="M162" s="14"/>
      <c r="N162" s="16"/>
      <c r="O162" s="47">
        <f t="shared" si="1"/>
        <v>39.9</v>
      </c>
      <c r="P162" s="28"/>
      <c r="Q162" s="8" t="s">
        <v>2214</v>
      </c>
      <c r="R162" s="8" t="s">
        <v>918</v>
      </c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</row>
    <row r="163">
      <c r="A163" s="8" t="s">
        <v>2583</v>
      </c>
      <c r="B163" s="9">
        <v>45797.0</v>
      </c>
      <c r="C163" s="41" t="s">
        <v>2215</v>
      </c>
      <c r="D163" s="69" t="s">
        <v>2216</v>
      </c>
      <c r="E163" s="27" t="s">
        <v>2112</v>
      </c>
      <c r="F163" s="13" t="s">
        <v>2086</v>
      </c>
      <c r="G163" s="15">
        <v>1029.0</v>
      </c>
      <c r="H163" s="14"/>
      <c r="I163" s="14"/>
      <c r="J163" s="15">
        <v>429.0</v>
      </c>
      <c r="K163" s="14"/>
      <c r="L163" s="14"/>
      <c r="M163" s="14"/>
      <c r="N163" s="16"/>
      <c r="O163" s="47">
        <f t="shared" si="1"/>
        <v>429</v>
      </c>
      <c r="P163" s="28"/>
      <c r="Q163" s="25" t="s">
        <v>2217</v>
      </c>
      <c r="R163" s="8" t="s">
        <v>918</v>
      </c>
      <c r="S163" s="17"/>
      <c r="T163" s="17"/>
      <c r="U163" s="17"/>
      <c r="V163" s="17"/>
      <c r="W163" s="17"/>
      <c r="X163" s="17"/>
      <c r="Y163" s="17"/>
      <c r="Z163" s="80"/>
      <c r="AA163" s="80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</row>
    <row r="164">
      <c r="A164" s="8" t="s">
        <v>2583</v>
      </c>
      <c r="B164" s="9">
        <v>45797.0</v>
      </c>
      <c r="C164" s="73" t="s">
        <v>1172</v>
      </c>
      <c r="D164" s="69" t="s">
        <v>2218</v>
      </c>
      <c r="E164" s="27" t="s">
        <v>1172</v>
      </c>
      <c r="F164" s="31" t="s">
        <v>2086</v>
      </c>
      <c r="G164" s="15">
        <v>429.0</v>
      </c>
      <c r="H164" s="15">
        <v>429.0</v>
      </c>
      <c r="I164" s="14"/>
      <c r="J164" s="15">
        <v>429.0</v>
      </c>
      <c r="K164" s="14"/>
      <c r="L164" s="14"/>
      <c r="M164" s="14"/>
      <c r="N164" s="16"/>
      <c r="O164" s="47">
        <f t="shared" si="1"/>
        <v>429</v>
      </c>
      <c r="P164" s="28"/>
      <c r="Q164" s="8" t="s">
        <v>2219</v>
      </c>
      <c r="R164" s="8" t="s">
        <v>918</v>
      </c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</row>
    <row r="165">
      <c r="A165" s="8" t="s">
        <v>2583</v>
      </c>
      <c r="B165" s="9">
        <v>45797.0</v>
      </c>
      <c r="C165" s="73" t="s">
        <v>20</v>
      </c>
      <c r="D165" s="69" t="s">
        <v>2220</v>
      </c>
      <c r="E165" s="27" t="s">
        <v>1939</v>
      </c>
      <c r="F165" s="13" t="s">
        <v>2103</v>
      </c>
      <c r="G165" s="15">
        <v>39.9</v>
      </c>
      <c r="H165" s="15">
        <v>39.9</v>
      </c>
      <c r="I165" s="14"/>
      <c r="J165" s="15">
        <f t="shared" ref="J165:J166" si="10">H165</f>
        <v>39.9</v>
      </c>
      <c r="K165" s="14"/>
      <c r="L165" s="14"/>
      <c r="M165" s="14"/>
      <c r="N165" s="16"/>
      <c r="O165" s="47">
        <f t="shared" si="1"/>
        <v>39.9</v>
      </c>
      <c r="P165" s="40"/>
      <c r="Q165" s="45" t="s">
        <v>2221</v>
      </c>
      <c r="R165" s="91">
        <f>MONTH(B165)</f>
        <v>5</v>
      </c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</row>
    <row r="166">
      <c r="A166" s="8" t="s">
        <v>2583</v>
      </c>
      <c r="B166" s="9">
        <v>45799.0</v>
      </c>
      <c r="C166" s="73" t="s">
        <v>20</v>
      </c>
      <c r="D166" s="69" t="s">
        <v>2222</v>
      </c>
      <c r="E166" s="27" t="s">
        <v>1939</v>
      </c>
      <c r="F166" s="13" t="s">
        <v>2103</v>
      </c>
      <c r="G166" s="15">
        <v>39.9</v>
      </c>
      <c r="H166" s="15">
        <v>39.9</v>
      </c>
      <c r="I166" s="14"/>
      <c r="J166" s="15">
        <f t="shared" si="10"/>
        <v>39.9</v>
      </c>
      <c r="K166" s="14"/>
      <c r="L166" s="14"/>
      <c r="M166" s="14"/>
      <c r="N166" s="16"/>
      <c r="O166" s="47">
        <f t="shared" si="1"/>
        <v>39.9</v>
      </c>
      <c r="P166" s="28"/>
      <c r="Q166" s="8" t="s">
        <v>2223</v>
      </c>
      <c r="R166" s="8" t="s">
        <v>918</v>
      </c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</row>
    <row r="167">
      <c r="A167" s="8" t="s">
        <v>2583</v>
      </c>
      <c r="B167" s="9">
        <v>45803.0</v>
      </c>
      <c r="C167" s="73" t="s">
        <v>1172</v>
      </c>
      <c r="D167" s="69" t="s">
        <v>2226</v>
      </c>
      <c r="E167" s="27" t="s">
        <v>1172</v>
      </c>
      <c r="F167" s="31" t="s">
        <v>2086</v>
      </c>
      <c r="G167" s="15">
        <v>429.0</v>
      </c>
      <c r="H167" s="15">
        <v>429.0</v>
      </c>
      <c r="I167" s="14"/>
      <c r="J167" s="15">
        <v>429.0</v>
      </c>
      <c r="K167" s="14"/>
      <c r="L167" s="14"/>
      <c r="M167" s="14"/>
      <c r="N167" s="16"/>
      <c r="O167" s="47">
        <f t="shared" si="1"/>
        <v>429</v>
      </c>
      <c r="P167" s="28"/>
      <c r="Q167" s="8" t="s">
        <v>2227</v>
      </c>
      <c r="R167" s="8" t="s">
        <v>918</v>
      </c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</row>
    <row r="168">
      <c r="A168" s="8" t="s">
        <v>2583</v>
      </c>
      <c r="B168" s="9">
        <v>45806.0</v>
      </c>
      <c r="C168" s="73" t="s">
        <v>20</v>
      </c>
      <c r="D168" s="69" t="s">
        <v>2228</v>
      </c>
      <c r="E168" s="27" t="s">
        <v>1939</v>
      </c>
      <c r="F168" s="13" t="s">
        <v>2024</v>
      </c>
      <c r="G168" s="15">
        <v>99.9</v>
      </c>
      <c r="H168" s="15">
        <v>99.9</v>
      </c>
      <c r="I168" s="14"/>
      <c r="J168" s="15">
        <f>H168</f>
        <v>99.9</v>
      </c>
      <c r="K168" s="14"/>
      <c r="L168" s="14"/>
      <c r="M168" s="14"/>
      <c r="N168" s="16"/>
      <c r="O168" s="47">
        <f t="shared" si="1"/>
        <v>99.9</v>
      </c>
      <c r="P168" s="28"/>
      <c r="Q168" s="8" t="s">
        <v>2229</v>
      </c>
      <c r="R168" s="8" t="s">
        <v>918</v>
      </c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</row>
    <row r="169">
      <c r="A169" s="8" t="s">
        <v>2583</v>
      </c>
      <c r="B169" s="9">
        <v>45806.0</v>
      </c>
      <c r="C169" s="73" t="s">
        <v>1172</v>
      </c>
      <c r="D169" s="69" t="s">
        <v>2230</v>
      </c>
      <c r="E169" s="27" t="s">
        <v>1172</v>
      </c>
      <c r="F169" s="31" t="s">
        <v>2086</v>
      </c>
      <c r="G169" s="15">
        <v>429.0</v>
      </c>
      <c r="H169" s="15">
        <v>429.0</v>
      </c>
      <c r="I169" s="14"/>
      <c r="J169" s="15">
        <v>429.0</v>
      </c>
      <c r="K169" s="14"/>
      <c r="L169" s="14"/>
      <c r="M169" s="14"/>
      <c r="N169" s="16"/>
      <c r="O169" s="47">
        <f t="shared" si="1"/>
        <v>429</v>
      </c>
      <c r="P169" s="64" t="s">
        <v>2231</v>
      </c>
      <c r="Q169" s="8" t="s">
        <v>2232</v>
      </c>
      <c r="R169" s="8" t="s">
        <v>918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</row>
    <row r="170">
      <c r="A170" s="8" t="s">
        <v>2583</v>
      </c>
      <c r="B170" s="9">
        <v>45811.0</v>
      </c>
      <c r="C170" s="73" t="s">
        <v>20</v>
      </c>
      <c r="D170" s="69" t="s">
        <v>2235</v>
      </c>
      <c r="E170" s="27" t="s">
        <v>1939</v>
      </c>
      <c r="F170" s="13" t="s">
        <v>2103</v>
      </c>
      <c r="G170" s="15">
        <v>39.9</v>
      </c>
      <c r="H170" s="15">
        <v>39.9</v>
      </c>
      <c r="I170" s="14"/>
      <c r="J170" s="15">
        <f>H170</f>
        <v>39.9</v>
      </c>
      <c r="K170" s="14"/>
      <c r="L170" s="14"/>
      <c r="M170" s="14"/>
      <c r="N170" s="16"/>
      <c r="O170" s="47">
        <f t="shared" si="1"/>
        <v>39.9</v>
      </c>
      <c r="P170" s="28"/>
      <c r="Q170" s="8" t="s">
        <v>2236</v>
      </c>
      <c r="R170" s="8" t="s">
        <v>438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</row>
    <row r="171">
      <c r="A171" s="8" t="s">
        <v>2583</v>
      </c>
      <c r="B171" s="9">
        <v>45812.0</v>
      </c>
      <c r="C171" s="73" t="s">
        <v>20</v>
      </c>
      <c r="D171" s="69" t="s">
        <v>2237</v>
      </c>
      <c r="E171" s="27" t="s">
        <v>2112</v>
      </c>
      <c r="F171" s="31" t="s">
        <v>2086</v>
      </c>
      <c r="G171" s="15">
        <v>429.0</v>
      </c>
      <c r="H171" s="15">
        <v>429.0</v>
      </c>
      <c r="I171" s="14"/>
      <c r="J171" s="15">
        <v>429.0</v>
      </c>
      <c r="K171" s="14"/>
      <c r="L171" s="14"/>
      <c r="M171" s="14"/>
      <c r="N171" s="16"/>
      <c r="O171" s="47">
        <f t="shared" si="1"/>
        <v>429</v>
      </c>
      <c r="P171" s="28"/>
      <c r="Q171" s="25" t="s">
        <v>2238</v>
      </c>
      <c r="R171" s="8" t="s">
        <v>438</v>
      </c>
      <c r="S171" s="17"/>
      <c r="T171" s="17"/>
      <c r="U171" s="17"/>
      <c r="V171" s="17"/>
      <c r="W171" s="17"/>
      <c r="X171" s="17"/>
      <c r="Y171" s="17"/>
      <c r="Z171" s="80"/>
      <c r="AA171" s="80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</row>
    <row r="172">
      <c r="A172" s="8" t="s">
        <v>2583</v>
      </c>
      <c r="B172" s="9">
        <v>45813.0</v>
      </c>
      <c r="C172" s="73" t="s">
        <v>1910</v>
      </c>
      <c r="D172" s="69" t="s">
        <v>2239</v>
      </c>
      <c r="E172" s="27" t="s">
        <v>1910</v>
      </c>
      <c r="F172" s="13" t="s">
        <v>1908</v>
      </c>
      <c r="G172" s="15">
        <v>299.0</v>
      </c>
      <c r="H172" s="15">
        <v>299.0</v>
      </c>
      <c r="I172" s="14"/>
      <c r="J172" s="15">
        <v>299.0</v>
      </c>
      <c r="K172" s="14"/>
      <c r="L172" s="14"/>
      <c r="M172" s="14"/>
      <c r="N172" s="16"/>
      <c r="O172" s="47">
        <f t="shared" si="1"/>
        <v>299</v>
      </c>
      <c r="P172" s="13" t="s">
        <v>2240</v>
      </c>
      <c r="Q172" s="8" t="s">
        <v>2241</v>
      </c>
      <c r="R172" s="8" t="s">
        <v>438</v>
      </c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</row>
    <row r="173">
      <c r="A173" s="8" t="s">
        <v>2583</v>
      </c>
      <c r="B173" s="9">
        <v>45813.0</v>
      </c>
      <c r="C173" s="73" t="s">
        <v>20</v>
      </c>
      <c r="D173" s="69" t="s">
        <v>2242</v>
      </c>
      <c r="E173" s="27" t="s">
        <v>1939</v>
      </c>
      <c r="F173" s="13" t="s">
        <v>2103</v>
      </c>
      <c r="G173" s="15">
        <v>39.9</v>
      </c>
      <c r="H173" s="15">
        <v>39.9</v>
      </c>
      <c r="I173" s="14"/>
      <c r="J173" s="15">
        <f>H173</f>
        <v>39.9</v>
      </c>
      <c r="K173" s="14"/>
      <c r="L173" s="14"/>
      <c r="M173" s="14"/>
      <c r="N173" s="16"/>
      <c r="O173" s="47">
        <f t="shared" si="1"/>
        <v>39.9</v>
      </c>
      <c r="P173" s="28"/>
      <c r="Q173" s="8" t="s">
        <v>2243</v>
      </c>
      <c r="R173" s="8" t="s">
        <v>438</v>
      </c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</row>
    <row r="174">
      <c r="A174" s="8" t="s">
        <v>2583</v>
      </c>
      <c r="B174" s="9">
        <v>45813.0</v>
      </c>
      <c r="C174" s="73" t="s">
        <v>20</v>
      </c>
      <c r="D174" s="69" t="s">
        <v>2244</v>
      </c>
      <c r="E174" s="27" t="s">
        <v>2112</v>
      </c>
      <c r="F174" s="31" t="s">
        <v>2086</v>
      </c>
      <c r="G174" s="15">
        <v>429.0</v>
      </c>
      <c r="H174" s="15">
        <v>429.0</v>
      </c>
      <c r="I174" s="14"/>
      <c r="J174" s="15">
        <v>429.0</v>
      </c>
      <c r="K174" s="14"/>
      <c r="L174" s="14"/>
      <c r="M174" s="14"/>
      <c r="N174" s="16"/>
      <c r="O174" s="47">
        <f t="shared" si="1"/>
        <v>429</v>
      </c>
      <c r="P174" s="28"/>
      <c r="Q174" s="25" t="s">
        <v>2245</v>
      </c>
      <c r="R174" s="8" t="s">
        <v>438</v>
      </c>
      <c r="S174" s="17"/>
      <c r="T174" s="17"/>
      <c r="U174" s="17"/>
      <c r="V174" s="17"/>
      <c r="W174" s="17"/>
      <c r="X174" s="17"/>
      <c r="Y174" s="17"/>
      <c r="Z174" s="80"/>
      <c r="AA174" s="80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</row>
    <row r="175">
      <c r="A175" s="8" t="s">
        <v>2583</v>
      </c>
      <c r="B175" s="9">
        <v>45814.0</v>
      </c>
      <c r="C175" s="73" t="s">
        <v>20</v>
      </c>
      <c r="D175" s="69" t="s">
        <v>2246</v>
      </c>
      <c r="E175" s="27" t="s">
        <v>2112</v>
      </c>
      <c r="F175" s="31" t="s">
        <v>2086</v>
      </c>
      <c r="G175" s="15">
        <v>429.0</v>
      </c>
      <c r="H175" s="15">
        <v>429.0</v>
      </c>
      <c r="I175" s="14"/>
      <c r="J175" s="15">
        <v>429.0</v>
      </c>
      <c r="K175" s="14"/>
      <c r="L175" s="14"/>
      <c r="M175" s="14"/>
      <c r="N175" s="16"/>
      <c r="O175" s="47">
        <f t="shared" si="1"/>
        <v>429</v>
      </c>
      <c r="P175" s="28"/>
      <c r="Q175" s="25" t="s">
        <v>2247</v>
      </c>
      <c r="R175" s="8" t="s">
        <v>438</v>
      </c>
      <c r="S175" s="17"/>
      <c r="T175" s="17"/>
      <c r="U175" s="17"/>
      <c r="V175" s="17"/>
      <c r="W175" s="17"/>
      <c r="X175" s="17"/>
      <c r="Y175" s="17"/>
      <c r="Z175" s="80"/>
      <c r="AA175" s="80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</row>
    <row r="176">
      <c r="A176" s="8" t="s">
        <v>2583</v>
      </c>
      <c r="B176" s="9">
        <v>45825.0</v>
      </c>
      <c r="C176" s="73" t="s">
        <v>20</v>
      </c>
      <c r="D176" s="69" t="s">
        <v>2183</v>
      </c>
      <c r="E176" s="27" t="s">
        <v>2112</v>
      </c>
      <c r="F176" s="31" t="s">
        <v>2086</v>
      </c>
      <c r="G176" s="14"/>
      <c r="H176" s="14"/>
      <c r="I176" s="14"/>
      <c r="J176" s="14"/>
      <c r="K176" s="14"/>
      <c r="L176" s="15">
        <v>150.0</v>
      </c>
      <c r="M176" s="14"/>
      <c r="N176" s="16"/>
      <c r="O176" s="47">
        <f t="shared" si="1"/>
        <v>150</v>
      </c>
      <c r="P176" s="28"/>
      <c r="Q176" s="25" t="s">
        <v>2184</v>
      </c>
      <c r="R176" s="25" t="s">
        <v>31</v>
      </c>
      <c r="S176" s="17"/>
      <c r="T176" s="17"/>
      <c r="U176" s="17"/>
      <c r="V176" s="17"/>
      <c r="W176" s="17"/>
      <c r="X176" s="17"/>
      <c r="Y176" s="17"/>
      <c r="Z176" s="80"/>
      <c r="AA176" s="80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</row>
    <row r="177">
      <c r="A177" s="8" t="s">
        <v>2583</v>
      </c>
      <c r="B177" s="9">
        <v>45828.0</v>
      </c>
      <c r="C177" s="73" t="s">
        <v>20</v>
      </c>
      <c r="D177" s="69" t="s">
        <v>2254</v>
      </c>
      <c r="E177" s="27" t="s">
        <v>1939</v>
      </c>
      <c r="F177" s="13" t="s">
        <v>2103</v>
      </c>
      <c r="G177" s="15">
        <v>39.9</v>
      </c>
      <c r="H177" s="15">
        <v>39.9</v>
      </c>
      <c r="I177" s="14"/>
      <c r="J177" s="15">
        <f>H177</f>
        <v>39.9</v>
      </c>
      <c r="K177" s="14"/>
      <c r="L177" s="14"/>
      <c r="M177" s="14"/>
      <c r="N177" s="16"/>
      <c r="O177" s="47">
        <f t="shared" si="1"/>
        <v>39.9</v>
      </c>
      <c r="P177" s="28"/>
      <c r="Q177" s="8" t="s">
        <v>2255</v>
      </c>
      <c r="R177" s="8" t="s">
        <v>438</v>
      </c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</row>
    <row r="178">
      <c r="A178" s="8" t="s">
        <v>2583</v>
      </c>
      <c r="B178" s="9">
        <v>45833.0</v>
      </c>
      <c r="C178" s="73" t="s">
        <v>1172</v>
      </c>
      <c r="D178" s="69" t="s">
        <v>2256</v>
      </c>
      <c r="E178" s="27" t="s">
        <v>1172</v>
      </c>
      <c r="F178" s="92" t="s">
        <v>2086</v>
      </c>
      <c r="G178" s="15">
        <v>429.0</v>
      </c>
      <c r="H178" s="14"/>
      <c r="I178" s="14"/>
      <c r="J178" s="15">
        <v>429.0</v>
      </c>
      <c r="K178" s="14"/>
      <c r="L178" s="14"/>
      <c r="M178" s="14"/>
      <c r="N178" s="16"/>
      <c r="O178" s="47">
        <f t="shared" si="1"/>
        <v>429</v>
      </c>
      <c r="P178" s="28"/>
      <c r="Q178" s="8" t="s">
        <v>2257</v>
      </c>
      <c r="R178" s="8" t="s">
        <v>438</v>
      </c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</row>
    <row r="179">
      <c r="A179" s="8" t="s">
        <v>2583</v>
      </c>
      <c r="B179" s="9">
        <v>45838.0</v>
      </c>
      <c r="C179" s="73" t="s">
        <v>20</v>
      </c>
      <c r="D179" s="69" t="s">
        <v>2260</v>
      </c>
      <c r="E179" s="27" t="s">
        <v>2112</v>
      </c>
      <c r="F179" s="31" t="s">
        <v>2086</v>
      </c>
      <c r="G179" s="15">
        <v>429.0</v>
      </c>
      <c r="H179" s="15">
        <v>429.0</v>
      </c>
      <c r="I179" s="14"/>
      <c r="J179" s="15">
        <v>429.0</v>
      </c>
      <c r="K179" s="14"/>
      <c r="L179" s="14"/>
      <c r="M179" s="14"/>
      <c r="N179" s="16"/>
      <c r="O179" s="47">
        <f t="shared" si="1"/>
        <v>429</v>
      </c>
      <c r="P179" s="28"/>
      <c r="Q179" s="8" t="s">
        <v>2261</v>
      </c>
      <c r="R179" s="8" t="s">
        <v>438</v>
      </c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</row>
    <row r="180">
      <c r="A180" s="8" t="s">
        <v>2583</v>
      </c>
      <c r="B180" s="9">
        <v>45838.0</v>
      </c>
      <c r="C180" s="73" t="s">
        <v>20</v>
      </c>
      <c r="D180" s="69" t="s">
        <v>2262</v>
      </c>
      <c r="E180" s="27" t="s">
        <v>2112</v>
      </c>
      <c r="F180" s="31" t="s">
        <v>2086</v>
      </c>
      <c r="G180" s="15">
        <v>429.0</v>
      </c>
      <c r="H180" s="15">
        <v>429.0</v>
      </c>
      <c r="I180" s="14"/>
      <c r="J180" s="15">
        <v>429.0</v>
      </c>
      <c r="K180" s="14"/>
      <c r="L180" s="14"/>
      <c r="M180" s="14"/>
      <c r="N180" s="16"/>
      <c r="O180" s="47">
        <f t="shared" si="1"/>
        <v>429</v>
      </c>
      <c r="P180" s="28"/>
      <c r="Q180" s="25" t="s">
        <v>2263</v>
      </c>
      <c r="R180" s="8" t="s">
        <v>438</v>
      </c>
      <c r="S180" s="17"/>
      <c r="T180" s="17"/>
      <c r="U180" s="17"/>
      <c r="V180" s="17"/>
      <c r="W180" s="17"/>
      <c r="X180" s="17"/>
      <c r="Y180" s="17"/>
      <c r="Z180" s="80"/>
      <c r="AA180" s="80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</row>
    <row r="181">
      <c r="A181" s="8" t="s">
        <v>2583</v>
      </c>
      <c r="B181" s="9">
        <v>45840.0</v>
      </c>
      <c r="C181" s="73" t="s">
        <v>20</v>
      </c>
      <c r="D181" s="69" t="s">
        <v>2262</v>
      </c>
      <c r="E181" s="27" t="s">
        <v>2112</v>
      </c>
      <c r="F181" s="13" t="s">
        <v>1272</v>
      </c>
      <c r="G181" s="15">
        <v>720.3</v>
      </c>
      <c r="H181" s="14"/>
      <c r="I181" s="14"/>
      <c r="J181" s="14"/>
      <c r="K181" s="14"/>
      <c r="L181" s="14"/>
      <c r="M181" s="14"/>
      <c r="N181" s="16"/>
      <c r="O181" s="47">
        <f t="shared" si="1"/>
        <v>0</v>
      </c>
      <c r="P181" s="28"/>
      <c r="Q181" s="25" t="s">
        <v>2263</v>
      </c>
      <c r="R181" s="8" t="s">
        <v>622</v>
      </c>
      <c r="S181" s="17"/>
      <c r="T181" s="17"/>
      <c r="U181" s="17"/>
      <c r="V181" s="17"/>
      <c r="W181" s="17"/>
      <c r="X181" s="17"/>
      <c r="Y181" s="17"/>
      <c r="Z181" s="80"/>
      <c r="AA181" s="80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</row>
    <row r="182">
      <c r="A182" s="8" t="s">
        <v>2583</v>
      </c>
      <c r="B182" s="9">
        <v>45842.0</v>
      </c>
      <c r="C182" s="73" t="s">
        <v>20</v>
      </c>
      <c r="D182" s="69" t="s">
        <v>2267</v>
      </c>
      <c r="E182" s="27" t="s">
        <v>2112</v>
      </c>
      <c r="F182" s="31" t="s">
        <v>2086</v>
      </c>
      <c r="G182" s="15">
        <v>429.0</v>
      </c>
      <c r="H182" s="15">
        <v>429.0</v>
      </c>
      <c r="I182" s="14"/>
      <c r="J182" s="15">
        <v>429.0</v>
      </c>
      <c r="K182" s="14"/>
      <c r="L182" s="14"/>
      <c r="M182" s="14"/>
      <c r="N182" s="16"/>
      <c r="O182" s="47">
        <f t="shared" si="1"/>
        <v>429</v>
      </c>
      <c r="P182" s="28"/>
      <c r="Q182" s="8" t="s">
        <v>2268</v>
      </c>
      <c r="R182" s="8" t="s">
        <v>622</v>
      </c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</row>
    <row r="183">
      <c r="A183" s="8" t="s">
        <v>2583</v>
      </c>
      <c r="B183" s="9">
        <v>45842.0</v>
      </c>
      <c r="C183" s="73" t="s">
        <v>20</v>
      </c>
      <c r="D183" s="69" t="s">
        <v>2269</v>
      </c>
      <c r="E183" s="27" t="s">
        <v>2112</v>
      </c>
      <c r="F183" s="31" t="s">
        <v>2086</v>
      </c>
      <c r="G183" s="15">
        <v>1029.0</v>
      </c>
      <c r="H183" s="15">
        <v>429.0</v>
      </c>
      <c r="I183" s="14"/>
      <c r="J183" s="15">
        <v>429.0</v>
      </c>
      <c r="K183" s="14"/>
      <c r="L183" s="14"/>
      <c r="M183" s="14"/>
      <c r="N183" s="16"/>
      <c r="O183" s="47">
        <f t="shared" si="1"/>
        <v>429</v>
      </c>
      <c r="P183" s="28"/>
      <c r="Q183" s="25" t="s">
        <v>2270</v>
      </c>
      <c r="R183" s="25" t="s">
        <v>31</v>
      </c>
      <c r="S183" s="17"/>
      <c r="T183" s="17"/>
      <c r="U183" s="17"/>
      <c r="V183" s="17"/>
      <c r="W183" s="17"/>
      <c r="X183" s="17"/>
      <c r="Y183" s="17"/>
      <c r="Z183" s="80"/>
      <c r="AA183" s="80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</row>
    <row r="184">
      <c r="A184" s="8" t="s">
        <v>2583</v>
      </c>
      <c r="B184" s="9">
        <v>45845.0</v>
      </c>
      <c r="C184" s="73" t="s">
        <v>1172</v>
      </c>
      <c r="D184" s="69" t="s">
        <v>2271</v>
      </c>
      <c r="E184" s="27" t="s">
        <v>1172</v>
      </c>
      <c r="F184" s="31" t="s">
        <v>2086</v>
      </c>
      <c r="G184" s="15">
        <v>429.0</v>
      </c>
      <c r="H184" s="15">
        <v>429.0</v>
      </c>
      <c r="I184" s="14"/>
      <c r="J184" s="15">
        <v>429.0</v>
      </c>
      <c r="K184" s="14"/>
      <c r="L184" s="14"/>
      <c r="M184" s="14"/>
      <c r="N184" s="16"/>
      <c r="O184" s="47">
        <f t="shared" si="1"/>
        <v>429</v>
      </c>
      <c r="P184" s="28"/>
      <c r="Q184" s="8" t="s">
        <v>2272</v>
      </c>
      <c r="R184" s="8" t="s">
        <v>622</v>
      </c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</row>
    <row r="185">
      <c r="A185" s="8" t="s">
        <v>2583</v>
      </c>
      <c r="B185" s="9">
        <v>45848.0</v>
      </c>
      <c r="C185" s="73" t="s">
        <v>20</v>
      </c>
      <c r="D185" s="69" t="s">
        <v>2275</v>
      </c>
      <c r="E185" s="27" t="s">
        <v>1939</v>
      </c>
      <c r="F185" s="13" t="s">
        <v>2103</v>
      </c>
      <c r="G185" s="15">
        <v>39.9</v>
      </c>
      <c r="H185" s="15">
        <v>39.9</v>
      </c>
      <c r="I185" s="14"/>
      <c r="J185" s="15">
        <f>H185</f>
        <v>39.9</v>
      </c>
      <c r="K185" s="14"/>
      <c r="L185" s="14"/>
      <c r="M185" s="14"/>
      <c r="N185" s="16"/>
      <c r="O185" s="47">
        <f t="shared" si="1"/>
        <v>39.9</v>
      </c>
      <c r="P185" s="40"/>
      <c r="Q185" s="45" t="s">
        <v>2276</v>
      </c>
      <c r="R185" s="91">
        <f>MONTH(B185)</f>
        <v>7</v>
      </c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</row>
    <row r="186">
      <c r="A186" s="8" t="s">
        <v>2583</v>
      </c>
      <c r="B186" s="9">
        <v>45853.0</v>
      </c>
      <c r="C186" s="73" t="s">
        <v>20</v>
      </c>
      <c r="D186" s="69" t="s">
        <v>2277</v>
      </c>
      <c r="E186" s="27" t="s">
        <v>2112</v>
      </c>
      <c r="F186" s="31" t="s">
        <v>2086</v>
      </c>
      <c r="G186" s="15">
        <v>429.0</v>
      </c>
      <c r="H186" s="15">
        <v>429.0</v>
      </c>
      <c r="I186" s="14"/>
      <c r="J186" s="15">
        <v>429.0</v>
      </c>
      <c r="K186" s="14"/>
      <c r="L186" s="14"/>
      <c r="M186" s="14"/>
      <c r="N186" s="16"/>
      <c r="O186" s="47">
        <f t="shared" si="1"/>
        <v>429</v>
      </c>
      <c r="P186" s="28"/>
      <c r="Q186" s="25" t="s">
        <v>2278</v>
      </c>
      <c r="R186" s="8" t="s">
        <v>622</v>
      </c>
      <c r="S186" s="17"/>
      <c r="T186" s="17"/>
      <c r="U186" s="17"/>
      <c r="V186" s="17"/>
      <c r="W186" s="17"/>
      <c r="X186" s="17"/>
      <c r="Y186" s="17"/>
      <c r="Z186" s="80"/>
      <c r="AA186" s="80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</row>
    <row r="187">
      <c r="A187" s="8" t="s">
        <v>2583</v>
      </c>
      <c r="B187" s="9">
        <v>45854.0</v>
      </c>
      <c r="C187" s="73" t="s">
        <v>20</v>
      </c>
      <c r="D187" s="69" t="s">
        <v>2279</v>
      </c>
      <c r="E187" s="27" t="s">
        <v>2112</v>
      </c>
      <c r="F187" s="31" t="s">
        <v>2086</v>
      </c>
      <c r="G187" s="15">
        <v>429.0</v>
      </c>
      <c r="H187" s="15">
        <v>429.0</v>
      </c>
      <c r="I187" s="14"/>
      <c r="J187" s="15">
        <v>429.0</v>
      </c>
      <c r="K187" s="14"/>
      <c r="L187" s="14"/>
      <c r="M187" s="14"/>
      <c r="N187" s="16"/>
      <c r="O187" s="47">
        <f t="shared" si="1"/>
        <v>429</v>
      </c>
      <c r="P187" s="28"/>
      <c r="Q187" s="25" t="s">
        <v>2280</v>
      </c>
      <c r="R187" s="8" t="s">
        <v>622</v>
      </c>
      <c r="S187" s="17"/>
      <c r="T187" s="17"/>
      <c r="U187" s="17"/>
      <c r="V187" s="17"/>
      <c r="W187" s="17"/>
      <c r="X187" s="17"/>
      <c r="Y187" s="17"/>
      <c r="Z187" s="80"/>
      <c r="AA187" s="80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</row>
    <row r="188">
      <c r="A188" s="8" t="s">
        <v>2583</v>
      </c>
      <c r="B188" s="9">
        <v>45855.0</v>
      </c>
      <c r="C188" s="73" t="s">
        <v>27</v>
      </c>
      <c r="D188" s="69" t="s">
        <v>2281</v>
      </c>
      <c r="E188" s="27" t="s">
        <v>2089</v>
      </c>
      <c r="F188" s="31" t="s">
        <v>2086</v>
      </c>
      <c r="G188" s="15">
        <v>429.0</v>
      </c>
      <c r="H188" s="15">
        <v>429.0</v>
      </c>
      <c r="I188" s="14"/>
      <c r="J188" s="15">
        <v>429.0</v>
      </c>
      <c r="K188" s="14"/>
      <c r="L188" s="14"/>
      <c r="M188" s="14"/>
      <c r="N188" s="16"/>
      <c r="O188" s="47">
        <f t="shared" si="1"/>
        <v>429</v>
      </c>
      <c r="P188" s="28"/>
      <c r="Q188" s="25" t="s">
        <v>2282</v>
      </c>
      <c r="R188" s="8" t="s">
        <v>622</v>
      </c>
      <c r="S188" s="17"/>
      <c r="T188" s="17"/>
      <c r="U188" s="17"/>
      <c r="V188" s="17"/>
      <c r="W188" s="17"/>
      <c r="X188" s="17"/>
      <c r="Y188" s="17"/>
      <c r="Z188" s="80"/>
      <c r="AA188" s="80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</row>
    <row r="189">
      <c r="A189" s="8" t="s">
        <v>2583</v>
      </c>
      <c r="B189" s="9">
        <v>45856.0</v>
      </c>
      <c r="C189" s="73" t="s">
        <v>20</v>
      </c>
      <c r="D189" s="69" t="s">
        <v>2283</v>
      </c>
      <c r="E189" s="27" t="s">
        <v>2112</v>
      </c>
      <c r="F189" s="31" t="s">
        <v>2086</v>
      </c>
      <c r="G189" s="15">
        <v>429.0</v>
      </c>
      <c r="H189" s="15">
        <v>429.0</v>
      </c>
      <c r="I189" s="14"/>
      <c r="J189" s="15">
        <v>429.0</v>
      </c>
      <c r="K189" s="14"/>
      <c r="L189" s="14"/>
      <c r="M189" s="15">
        <f>271+150</f>
        <v>421</v>
      </c>
      <c r="N189" s="16"/>
      <c r="O189" s="47">
        <f t="shared" si="1"/>
        <v>850</v>
      </c>
      <c r="P189" s="28"/>
      <c r="Q189" s="25" t="s">
        <v>2284</v>
      </c>
      <c r="R189" s="8" t="s">
        <v>622</v>
      </c>
      <c r="S189" s="17"/>
      <c r="T189" s="17"/>
      <c r="U189" s="17"/>
      <c r="V189" s="17"/>
      <c r="W189" s="17"/>
      <c r="X189" s="17"/>
      <c r="Y189" s="17"/>
      <c r="Z189" s="80"/>
      <c r="AA189" s="80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</row>
    <row r="190">
      <c r="A190" s="8" t="s">
        <v>2583</v>
      </c>
      <c r="B190" s="9">
        <v>45863.0</v>
      </c>
      <c r="C190" s="73" t="s">
        <v>1261</v>
      </c>
      <c r="D190" s="69" t="s">
        <v>2289</v>
      </c>
      <c r="E190" s="27" t="s">
        <v>1079</v>
      </c>
      <c r="F190" s="31" t="s">
        <v>2086</v>
      </c>
      <c r="G190" s="15">
        <v>429.0</v>
      </c>
      <c r="H190" s="15">
        <v>429.0</v>
      </c>
      <c r="I190" s="14"/>
      <c r="J190" s="15">
        <v>429.0</v>
      </c>
      <c r="K190" s="14"/>
      <c r="L190" s="14"/>
      <c r="M190" s="14"/>
      <c r="N190" s="16"/>
      <c r="O190" s="47">
        <f t="shared" si="1"/>
        <v>429</v>
      </c>
      <c r="P190" s="28"/>
      <c r="Q190" s="25" t="s">
        <v>2290</v>
      </c>
      <c r="R190" s="8" t="s">
        <v>622</v>
      </c>
      <c r="S190" s="17"/>
      <c r="T190" s="17"/>
      <c r="U190" s="17"/>
      <c r="V190" s="17"/>
      <c r="W190" s="17"/>
      <c r="X190" s="17"/>
      <c r="Y190" s="17"/>
      <c r="Z190" s="80"/>
      <c r="AA190" s="80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</row>
    <row r="191">
      <c r="A191" s="8" t="s">
        <v>2583</v>
      </c>
      <c r="B191" s="9">
        <v>45869.0</v>
      </c>
      <c r="C191" s="73" t="s">
        <v>20</v>
      </c>
      <c r="D191" s="69" t="s">
        <v>2291</v>
      </c>
      <c r="E191" s="27" t="s">
        <v>2112</v>
      </c>
      <c r="F191" s="31" t="s">
        <v>2086</v>
      </c>
      <c r="G191" s="15">
        <v>429.0</v>
      </c>
      <c r="H191" s="15">
        <v>429.0</v>
      </c>
      <c r="I191" s="14"/>
      <c r="J191" s="15">
        <v>429.0</v>
      </c>
      <c r="K191" s="14"/>
      <c r="L191" s="14"/>
      <c r="M191" s="14"/>
      <c r="N191" s="16"/>
      <c r="O191" s="47">
        <f t="shared" si="1"/>
        <v>429</v>
      </c>
      <c r="P191" s="28"/>
      <c r="Q191" s="25" t="s">
        <v>2292</v>
      </c>
      <c r="R191" s="8" t="s">
        <v>622</v>
      </c>
      <c r="S191" s="17"/>
      <c r="T191" s="17"/>
      <c r="U191" s="17"/>
      <c r="V191" s="17"/>
      <c r="W191" s="17"/>
      <c r="X191" s="17"/>
      <c r="Y191" s="17"/>
      <c r="Z191" s="80"/>
      <c r="AA191" s="8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</row>
    <row r="192">
      <c r="A192" s="8" t="s">
        <v>2583</v>
      </c>
      <c r="B192" s="9">
        <v>45869.0</v>
      </c>
      <c r="C192" s="73" t="s">
        <v>20</v>
      </c>
      <c r="D192" s="69" t="s">
        <v>1965</v>
      </c>
      <c r="E192" s="27" t="s">
        <v>2112</v>
      </c>
      <c r="F192" s="13" t="s">
        <v>2294</v>
      </c>
      <c r="G192" s="15">
        <v>369.0</v>
      </c>
      <c r="H192" s="14"/>
      <c r="I192" s="14"/>
      <c r="J192" s="14"/>
      <c r="K192" s="14"/>
      <c r="L192" s="14"/>
      <c r="M192" s="15">
        <v>369.0</v>
      </c>
      <c r="N192" s="16"/>
      <c r="O192" s="47">
        <f t="shared" si="1"/>
        <v>369</v>
      </c>
      <c r="P192" s="40"/>
      <c r="Q192" s="40"/>
      <c r="R192" s="91">
        <f>MONTH(B192)</f>
        <v>7</v>
      </c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</row>
    <row r="193">
      <c r="A193" s="8" t="s">
        <v>2583</v>
      </c>
      <c r="B193" s="9">
        <v>45896.0</v>
      </c>
      <c r="C193" s="73" t="s">
        <v>27</v>
      </c>
      <c r="D193" s="69" t="s">
        <v>2295</v>
      </c>
      <c r="E193" s="27" t="s">
        <v>1908</v>
      </c>
      <c r="F193" s="13" t="s">
        <v>1908</v>
      </c>
      <c r="G193" s="15">
        <v>299.0</v>
      </c>
      <c r="H193" s="15">
        <v>299.0</v>
      </c>
      <c r="I193" s="14"/>
      <c r="J193" s="15">
        <v>299.0</v>
      </c>
      <c r="K193" s="14"/>
      <c r="L193" s="14"/>
      <c r="M193" s="14"/>
      <c r="N193" s="16"/>
      <c r="O193" s="47">
        <f t="shared" si="1"/>
        <v>299</v>
      </c>
      <c r="P193" s="40"/>
      <c r="Q193" s="48" t="s">
        <v>2296</v>
      </c>
      <c r="R193" s="8" t="s">
        <v>476</v>
      </c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</row>
    <row r="194">
      <c r="A194" s="8" t="s">
        <v>2583</v>
      </c>
      <c r="B194" s="9">
        <v>45880.0</v>
      </c>
      <c r="C194" s="73" t="s">
        <v>20</v>
      </c>
      <c r="D194" s="69" t="s">
        <v>2297</v>
      </c>
      <c r="E194" s="27" t="s">
        <v>2112</v>
      </c>
      <c r="F194" s="31" t="s">
        <v>2086</v>
      </c>
      <c r="G194" s="15">
        <v>429.0</v>
      </c>
      <c r="H194" s="15">
        <v>429.0</v>
      </c>
      <c r="I194" s="14"/>
      <c r="J194" s="15">
        <v>429.0</v>
      </c>
      <c r="K194" s="14"/>
      <c r="L194" s="14"/>
      <c r="M194" s="14"/>
      <c r="N194" s="16"/>
      <c r="O194" s="47">
        <f t="shared" si="1"/>
        <v>429</v>
      </c>
      <c r="P194" s="28"/>
      <c r="Q194" s="25" t="s">
        <v>2298</v>
      </c>
      <c r="R194" s="8" t="s">
        <v>476</v>
      </c>
      <c r="S194" s="17"/>
      <c r="T194" s="17"/>
      <c r="U194" s="17"/>
      <c r="V194" s="17"/>
      <c r="W194" s="17"/>
      <c r="X194" s="17"/>
      <c r="Y194" s="17"/>
      <c r="Z194" s="80"/>
      <c r="AA194" s="80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</row>
    <row r="195">
      <c r="A195" s="8" t="s">
        <v>2583</v>
      </c>
      <c r="B195" s="9">
        <v>45882.0</v>
      </c>
      <c r="C195" s="73" t="s">
        <v>1918</v>
      </c>
      <c r="D195" s="69" t="s">
        <v>2312</v>
      </c>
      <c r="E195" s="27" t="s">
        <v>1918</v>
      </c>
      <c r="F195" s="31" t="s">
        <v>2086</v>
      </c>
      <c r="G195" s="15">
        <v>429.0</v>
      </c>
      <c r="H195" s="15">
        <v>429.0</v>
      </c>
      <c r="I195" s="14"/>
      <c r="J195" s="15">
        <v>429.0</v>
      </c>
      <c r="K195" s="14"/>
      <c r="L195" s="14"/>
      <c r="M195" s="14"/>
      <c r="N195" s="16"/>
      <c r="O195" s="47">
        <f t="shared" si="1"/>
        <v>429</v>
      </c>
      <c r="P195" s="28"/>
      <c r="Q195" s="8" t="s">
        <v>2313</v>
      </c>
      <c r="R195" s="8" t="s">
        <v>476</v>
      </c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</row>
    <row r="196">
      <c r="A196" s="8" t="s">
        <v>2583</v>
      </c>
      <c r="B196" s="9">
        <v>45887.0</v>
      </c>
      <c r="C196" s="73" t="s">
        <v>1172</v>
      </c>
      <c r="D196" s="69" t="s">
        <v>2314</v>
      </c>
      <c r="E196" s="27" t="s">
        <v>1172</v>
      </c>
      <c r="F196" s="31" t="s">
        <v>2086</v>
      </c>
      <c r="G196" s="15">
        <v>429.0</v>
      </c>
      <c r="H196" s="15">
        <v>429.0</v>
      </c>
      <c r="I196" s="14"/>
      <c r="J196" s="15">
        <v>429.0</v>
      </c>
      <c r="K196" s="14"/>
      <c r="L196" s="14"/>
      <c r="M196" s="14"/>
      <c r="N196" s="16"/>
      <c r="O196" s="47">
        <f t="shared" si="1"/>
        <v>429</v>
      </c>
      <c r="P196" s="28"/>
      <c r="Q196" s="8" t="s">
        <v>2315</v>
      </c>
      <c r="R196" s="8" t="s">
        <v>476</v>
      </c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</row>
    <row r="197">
      <c r="A197" s="8" t="s">
        <v>2583</v>
      </c>
      <c r="B197" s="9">
        <v>45888.0</v>
      </c>
      <c r="C197" s="73" t="s">
        <v>20</v>
      </c>
      <c r="D197" s="69" t="s">
        <v>2316</v>
      </c>
      <c r="E197" s="27" t="s">
        <v>2112</v>
      </c>
      <c r="F197" s="31" t="s">
        <v>2086</v>
      </c>
      <c r="G197" s="15">
        <v>429.0</v>
      </c>
      <c r="H197" s="15">
        <v>429.0</v>
      </c>
      <c r="I197" s="14"/>
      <c r="J197" s="15">
        <v>429.0</v>
      </c>
      <c r="K197" s="14"/>
      <c r="L197" s="14"/>
      <c r="M197" s="14"/>
      <c r="N197" s="16"/>
      <c r="O197" s="47">
        <f t="shared" si="1"/>
        <v>429</v>
      </c>
      <c r="P197" s="28"/>
      <c r="Q197" s="25" t="s">
        <v>2317</v>
      </c>
      <c r="R197" s="8" t="s">
        <v>476</v>
      </c>
      <c r="S197" s="17"/>
      <c r="T197" s="17"/>
      <c r="U197" s="17"/>
      <c r="V197" s="17"/>
      <c r="W197" s="17"/>
      <c r="X197" s="17"/>
      <c r="Y197" s="17"/>
      <c r="Z197" s="80"/>
      <c r="AA197" s="80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</row>
    <row r="198">
      <c r="A198" s="8" t="s">
        <v>2583</v>
      </c>
      <c r="B198" s="9">
        <v>45890.0</v>
      </c>
      <c r="C198" s="73" t="s">
        <v>20</v>
      </c>
      <c r="D198" s="69" t="s">
        <v>2318</v>
      </c>
      <c r="E198" s="27" t="s">
        <v>2112</v>
      </c>
      <c r="F198" s="31" t="s">
        <v>2086</v>
      </c>
      <c r="G198" s="15">
        <v>429.0</v>
      </c>
      <c r="H198" s="15">
        <v>429.0</v>
      </c>
      <c r="I198" s="14"/>
      <c r="J198" s="15">
        <v>429.0</v>
      </c>
      <c r="K198" s="14"/>
      <c r="L198" s="14"/>
      <c r="M198" s="14"/>
      <c r="N198" s="16"/>
      <c r="O198" s="47">
        <f t="shared" si="1"/>
        <v>429</v>
      </c>
      <c r="P198" s="28"/>
      <c r="Q198" s="25" t="s">
        <v>2319</v>
      </c>
      <c r="R198" s="8" t="s">
        <v>476</v>
      </c>
      <c r="S198" s="17"/>
      <c r="T198" s="17"/>
      <c r="U198" s="17"/>
      <c r="V198" s="17"/>
      <c r="W198" s="17"/>
      <c r="X198" s="17"/>
      <c r="Y198" s="17"/>
      <c r="Z198" s="80"/>
      <c r="AA198" s="80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</row>
    <row r="199">
      <c r="A199" s="8" t="s">
        <v>2583</v>
      </c>
      <c r="B199" s="9">
        <v>45891.0</v>
      </c>
      <c r="C199" s="73" t="s">
        <v>20</v>
      </c>
      <c r="D199" s="69" t="s">
        <v>2320</v>
      </c>
      <c r="E199" s="27" t="s">
        <v>1939</v>
      </c>
      <c r="F199" s="13" t="s">
        <v>2024</v>
      </c>
      <c r="G199" s="15">
        <v>99.9</v>
      </c>
      <c r="H199" s="15">
        <v>99.9</v>
      </c>
      <c r="I199" s="14"/>
      <c r="J199" s="15">
        <f>H199</f>
        <v>99.9</v>
      </c>
      <c r="K199" s="14"/>
      <c r="L199" s="14"/>
      <c r="M199" s="14"/>
      <c r="N199" s="16"/>
      <c r="O199" s="47">
        <f t="shared" si="1"/>
        <v>99.9</v>
      </c>
      <c r="P199" s="28"/>
      <c r="Q199" s="8" t="s">
        <v>2321</v>
      </c>
      <c r="R199" s="8" t="s">
        <v>476</v>
      </c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</row>
    <row r="200">
      <c r="A200" s="8" t="s">
        <v>2583</v>
      </c>
      <c r="B200" s="9">
        <v>45894.0</v>
      </c>
      <c r="C200" s="73" t="s">
        <v>1172</v>
      </c>
      <c r="D200" s="69" t="s">
        <v>2322</v>
      </c>
      <c r="E200" s="27" t="s">
        <v>1172</v>
      </c>
      <c r="F200" s="31" t="s">
        <v>2086</v>
      </c>
      <c r="G200" s="15">
        <v>429.0</v>
      </c>
      <c r="H200" s="15">
        <v>429.0</v>
      </c>
      <c r="I200" s="14"/>
      <c r="J200" s="15">
        <v>429.0</v>
      </c>
      <c r="K200" s="14"/>
      <c r="L200" s="14"/>
      <c r="M200" s="14"/>
      <c r="N200" s="16"/>
      <c r="O200" s="47">
        <f t="shared" si="1"/>
        <v>429</v>
      </c>
      <c r="P200" s="28"/>
      <c r="Q200" s="8" t="s">
        <v>2323</v>
      </c>
      <c r="R200" s="8" t="s">
        <v>476</v>
      </c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</row>
    <row r="201">
      <c r="A201" s="8" t="s">
        <v>2583</v>
      </c>
      <c r="B201" s="9">
        <v>45806.0</v>
      </c>
      <c r="C201" s="73" t="s">
        <v>27</v>
      </c>
      <c r="D201" s="69" t="s">
        <v>2325</v>
      </c>
      <c r="E201" s="27" t="s">
        <v>2326</v>
      </c>
      <c r="F201" s="31" t="s">
        <v>2086</v>
      </c>
      <c r="G201" s="15">
        <v>429.0</v>
      </c>
      <c r="H201" s="15">
        <v>429.0</v>
      </c>
      <c r="I201" s="14"/>
      <c r="J201" s="15">
        <v>429.0</v>
      </c>
      <c r="K201" s="14"/>
      <c r="L201" s="14"/>
      <c r="M201" s="14"/>
      <c r="N201" s="16"/>
      <c r="O201" s="47">
        <f t="shared" si="1"/>
        <v>429</v>
      </c>
      <c r="P201" s="28"/>
      <c r="Q201" s="25" t="s">
        <v>2327</v>
      </c>
      <c r="R201" s="8" t="s">
        <v>476</v>
      </c>
      <c r="S201" s="17"/>
      <c r="T201" s="17"/>
      <c r="U201" s="17"/>
      <c r="V201" s="17"/>
      <c r="W201" s="17"/>
      <c r="X201" s="17"/>
      <c r="Y201" s="17"/>
      <c r="Z201" s="80"/>
      <c r="AA201" s="8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</row>
    <row r="202">
      <c r="A202" s="8" t="s">
        <v>2583</v>
      </c>
      <c r="B202" s="9">
        <v>45896.0</v>
      </c>
      <c r="C202" s="73" t="s">
        <v>20</v>
      </c>
      <c r="D202" s="69" t="s">
        <v>2330</v>
      </c>
      <c r="E202" s="27" t="s">
        <v>2112</v>
      </c>
      <c r="F202" s="31" t="s">
        <v>2086</v>
      </c>
      <c r="G202" s="15">
        <v>1029.0</v>
      </c>
      <c r="H202" s="15">
        <v>429.0</v>
      </c>
      <c r="I202" s="14"/>
      <c r="J202" s="15">
        <v>429.0</v>
      </c>
      <c r="K202" s="14"/>
      <c r="L202" s="14"/>
      <c r="M202" s="14"/>
      <c r="N202" s="16"/>
      <c r="O202" s="47">
        <f t="shared" si="1"/>
        <v>429</v>
      </c>
      <c r="P202" s="28"/>
      <c r="Q202" s="25" t="s">
        <v>2331</v>
      </c>
      <c r="R202" s="8" t="s">
        <v>476</v>
      </c>
      <c r="S202" s="17"/>
      <c r="T202" s="17"/>
      <c r="U202" s="17"/>
      <c r="V202" s="17"/>
      <c r="W202" s="17"/>
      <c r="X202" s="17"/>
      <c r="Y202" s="17"/>
      <c r="Z202" s="80"/>
      <c r="AA202" s="80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</row>
    <row r="203">
      <c r="A203" s="8" t="s">
        <v>2583</v>
      </c>
      <c r="B203" s="9">
        <v>45896.0</v>
      </c>
      <c r="C203" s="73" t="s">
        <v>27</v>
      </c>
      <c r="D203" s="69" t="s">
        <v>2332</v>
      </c>
      <c r="E203" s="27" t="s">
        <v>2089</v>
      </c>
      <c r="F203" s="31" t="s">
        <v>2086</v>
      </c>
      <c r="G203" s="15">
        <v>429.0</v>
      </c>
      <c r="H203" s="15">
        <v>429.0</v>
      </c>
      <c r="I203" s="14"/>
      <c r="J203" s="15">
        <v>429.0</v>
      </c>
      <c r="K203" s="14"/>
      <c r="L203" s="14"/>
      <c r="M203" s="14"/>
      <c r="N203" s="16"/>
      <c r="O203" s="47">
        <f t="shared" si="1"/>
        <v>429</v>
      </c>
      <c r="P203" s="28"/>
      <c r="Q203" s="25" t="s">
        <v>2333</v>
      </c>
      <c r="R203" s="8" t="s">
        <v>476</v>
      </c>
      <c r="S203" s="17"/>
      <c r="T203" s="17"/>
      <c r="U203" s="17"/>
      <c r="V203" s="17"/>
      <c r="W203" s="17"/>
      <c r="X203" s="17"/>
      <c r="Y203" s="17"/>
      <c r="Z203" s="80"/>
      <c r="AA203" s="80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</row>
    <row r="204">
      <c r="A204" s="8" t="s">
        <v>2583</v>
      </c>
      <c r="B204" s="9">
        <v>45896.0</v>
      </c>
      <c r="C204" s="73" t="s">
        <v>27</v>
      </c>
      <c r="D204" s="69" t="s">
        <v>2334</v>
      </c>
      <c r="E204" s="27" t="s">
        <v>2089</v>
      </c>
      <c r="F204" s="31" t="s">
        <v>2086</v>
      </c>
      <c r="G204" s="15">
        <v>429.0</v>
      </c>
      <c r="H204" s="15">
        <v>429.0</v>
      </c>
      <c r="I204" s="14"/>
      <c r="J204" s="15">
        <v>429.0</v>
      </c>
      <c r="K204" s="14"/>
      <c r="L204" s="14"/>
      <c r="M204" s="14"/>
      <c r="N204" s="16"/>
      <c r="O204" s="47">
        <f t="shared" si="1"/>
        <v>429</v>
      </c>
      <c r="P204" s="28"/>
      <c r="Q204" s="25" t="s">
        <v>2335</v>
      </c>
      <c r="R204" s="8" t="s">
        <v>476</v>
      </c>
      <c r="S204" s="17"/>
      <c r="T204" s="28"/>
      <c r="U204" s="17"/>
      <c r="V204" s="17"/>
      <c r="W204" s="17"/>
      <c r="X204" s="28"/>
      <c r="Y204" s="28"/>
      <c r="Z204" s="80"/>
      <c r="AA204" s="80"/>
      <c r="AB204" s="28"/>
      <c r="AC204" s="28"/>
      <c r="AD204" s="28"/>
      <c r="AE204" s="28"/>
      <c r="AF204" s="28"/>
      <c r="AG204" s="28"/>
      <c r="AH204" s="28"/>
      <c r="AI204" s="28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</row>
    <row r="205">
      <c r="A205" s="8" t="s">
        <v>2583</v>
      </c>
      <c r="B205" s="9">
        <v>45897.0</v>
      </c>
      <c r="C205" s="73" t="s">
        <v>20</v>
      </c>
      <c r="D205" s="69" t="s">
        <v>2336</v>
      </c>
      <c r="E205" s="27" t="s">
        <v>2112</v>
      </c>
      <c r="F205" s="31" t="s">
        <v>2086</v>
      </c>
      <c r="G205" s="15">
        <v>429.0</v>
      </c>
      <c r="H205" s="15">
        <v>429.0</v>
      </c>
      <c r="I205" s="14"/>
      <c r="J205" s="15">
        <v>429.0</v>
      </c>
      <c r="K205" s="14"/>
      <c r="L205" s="14"/>
      <c r="M205" s="14"/>
      <c r="N205" s="16"/>
      <c r="O205" s="47">
        <f t="shared" si="1"/>
        <v>429</v>
      </c>
      <c r="P205" s="28"/>
      <c r="Q205" s="25" t="s">
        <v>2337</v>
      </c>
      <c r="R205" s="8" t="s">
        <v>476</v>
      </c>
      <c r="S205" s="17"/>
      <c r="T205" s="17"/>
      <c r="U205" s="17"/>
      <c r="V205" s="17"/>
      <c r="W205" s="17"/>
      <c r="X205" s="17"/>
      <c r="Y205" s="17"/>
      <c r="Z205" s="80"/>
      <c r="AA205" s="80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</row>
    <row r="206">
      <c r="A206" s="8" t="s">
        <v>2583</v>
      </c>
      <c r="B206" s="9">
        <v>45899.0</v>
      </c>
      <c r="C206" s="73" t="s">
        <v>20</v>
      </c>
      <c r="D206" s="69" t="s">
        <v>2338</v>
      </c>
      <c r="E206" s="27" t="s">
        <v>2112</v>
      </c>
      <c r="F206" s="31" t="s">
        <v>2086</v>
      </c>
      <c r="G206" s="15">
        <v>300.0</v>
      </c>
      <c r="H206" s="15">
        <v>300.0</v>
      </c>
      <c r="I206" s="14"/>
      <c r="J206" s="15">
        <v>429.0</v>
      </c>
      <c r="K206" s="14"/>
      <c r="L206" s="14"/>
      <c r="M206" s="14"/>
      <c r="N206" s="16"/>
      <c r="O206" s="47">
        <f t="shared" si="1"/>
        <v>429</v>
      </c>
      <c r="P206" s="28"/>
      <c r="Q206" s="25" t="s">
        <v>2339</v>
      </c>
      <c r="R206" s="8" t="s">
        <v>476</v>
      </c>
      <c r="S206" s="17"/>
      <c r="T206" s="17"/>
      <c r="U206" s="17"/>
      <c r="V206" s="17"/>
      <c r="W206" s="17"/>
      <c r="X206" s="17"/>
      <c r="Y206" s="17"/>
      <c r="Z206" s="80"/>
      <c r="AA206" s="80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</row>
    <row r="207">
      <c r="A207" s="8" t="s">
        <v>2583</v>
      </c>
      <c r="B207" s="9">
        <v>45901.0</v>
      </c>
      <c r="C207" s="73" t="s">
        <v>20</v>
      </c>
      <c r="D207" s="69" t="s">
        <v>2340</v>
      </c>
      <c r="E207" s="27" t="s">
        <v>2112</v>
      </c>
      <c r="F207" s="31" t="s">
        <v>2086</v>
      </c>
      <c r="G207" s="15">
        <v>429.0</v>
      </c>
      <c r="H207" s="15">
        <v>429.0</v>
      </c>
      <c r="I207" s="14"/>
      <c r="J207" s="15">
        <v>429.0</v>
      </c>
      <c r="K207" s="14"/>
      <c r="L207" s="14"/>
      <c r="M207" s="14"/>
      <c r="N207" s="16"/>
      <c r="O207" s="47">
        <f t="shared" si="1"/>
        <v>429</v>
      </c>
      <c r="P207" s="28"/>
      <c r="Q207" s="25" t="s">
        <v>2341</v>
      </c>
      <c r="R207" s="8" t="s">
        <v>379</v>
      </c>
      <c r="S207" s="17"/>
      <c r="T207" s="17"/>
      <c r="U207" s="17"/>
      <c r="V207" s="17"/>
      <c r="W207" s="17"/>
      <c r="X207" s="17"/>
      <c r="Y207" s="17"/>
      <c r="Z207" s="80"/>
      <c r="AA207" s="8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</row>
    <row r="208">
      <c r="A208" s="8" t="s">
        <v>2583</v>
      </c>
      <c r="B208" s="9">
        <v>45901.0</v>
      </c>
      <c r="C208" s="73" t="s">
        <v>27</v>
      </c>
      <c r="D208" s="69" t="s">
        <v>2342</v>
      </c>
      <c r="E208" s="27" t="s">
        <v>2089</v>
      </c>
      <c r="F208" s="31" t="s">
        <v>2086</v>
      </c>
      <c r="G208" s="15">
        <v>429.0</v>
      </c>
      <c r="H208" s="15">
        <v>429.0</v>
      </c>
      <c r="I208" s="14"/>
      <c r="J208" s="15">
        <v>429.0</v>
      </c>
      <c r="K208" s="14"/>
      <c r="L208" s="14"/>
      <c r="M208" s="14"/>
      <c r="N208" s="16"/>
      <c r="O208" s="47">
        <f t="shared" si="1"/>
        <v>429</v>
      </c>
      <c r="P208" s="28"/>
      <c r="Q208" s="25" t="s">
        <v>2343</v>
      </c>
      <c r="R208" s="8" t="s">
        <v>379</v>
      </c>
      <c r="S208" s="17"/>
      <c r="T208" s="17"/>
      <c r="U208" s="17"/>
      <c r="V208" s="17"/>
      <c r="W208" s="17"/>
      <c r="X208" s="17"/>
      <c r="Y208" s="17"/>
      <c r="Z208" s="80"/>
      <c r="AA208" s="8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</row>
    <row r="209">
      <c r="A209" s="8" t="s">
        <v>2583</v>
      </c>
      <c r="B209" s="9">
        <v>45903.0</v>
      </c>
      <c r="C209" s="73" t="s">
        <v>27</v>
      </c>
      <c r="D209" s="69" t="s">
        <v>2344</v>
      </c>
      <c r="E209" s="27" t="s">
        <v>2089</v>
      </c>
      <c r="F209" s="31" t="s">
        <v>2086</v>
      </c>
      <c r="G209" s="15">
        <v>429.0</v>
      </c>
      <c r="H209" s="15">
        <v>429.0</v>
      </c>
      <c r="I209" s="14"/>
      <c r="J209" s="15">
        <v>429.0</v>
      </c>
      <c r="K209" s="14"/>
      <c r="L209" s="14"/>
      <c r="M209" s="14"/>
      <c r="N209" s="16"/>
      <c r="O209" s="47">
        <f t="shared" si="1"/>
        <v>429</v>
      </c>
      <c r="P209" s="28"/>
      <c r="Q209" s="25" t="s">
        <v>2345</v>
      </c>
      <c r="R209" s="8" t="s">
        <v>379</v>
      </c>
      <c r="S209" s="17"/>
      <c r="T209" s="17"/>
      <c r="U209" s="17"/>
      <c r="V209" s="17"/>
      <c r="W209" s="17"/>
      <c r="X209" s="17"/>
      <c r="Y209" s="17"/>
      <c r="Z209" s="80"/>
      <c r="AA209" s="8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</row>
    <row r="210">
      <c r="A210" s="8" t="s">
        <v>2583</v>
      </c>
      <c r="B210" s="9">
        <v>45904.0</v>
      </c>
      <c r="C210" s="73" t="s">
        <v>20</v>
      </c>
      <c r="D210" s="69" t="s">
        <v>2346</v>
      </c>
      <c r="E210" s="27" t="s">
        <v>2112</v>
      </c>
      <c r="F210" s="31" t="s">
        <v>2086</v>
      </c>
      <c r="G210" s="14"/>
      <c r="H210" s="15">
        <v>429.0</v>
      </c>
      <c r="I210" s="14"/>
      <c r="J210" s="15">
        <v>429.0</v>
      </c>
      <c r="K210" s="14"/>
      <c r="L210" s="14"/>
      <c r="M210" s="14"/>
      <c r="N210" s="16"/>
      <c r="O210" s="47">
        <f t="shared" si="1"/>
        <v>429</v>
      </c>
      <c r="P210" s="28"/>
      <c r="Q210" s="25" t="s">
        <v>2347</v>
      </c>
      <c r="R210" s="8" t="s">
        <v>379</v>
      </c>
      <c r="S210" s="17"/>
      <c r="T210" s="17"/>
      <c r="U210" s="17"/>
      <c r="V210" s="17"/>
      <c r="W210" s="17"/>
      <c r="X210" s="17"/>
      <c r="Y210" s="17"/>
      <c r="Z210" s="80"/>
      <c r="AA210" s="80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</row>
    <row r="211">
      <c r="A211" s="8" t="s">
        <v>2583</v>
      </c>
      <c r="B211" s="9">
        <v>45910.0</v>
      </c>
      <c r="C211" s="73" t="s">
        <v>20</v>
      </c>
      <c r="D211" s="69" t="s">
        <v>2348</v>
      </c>
      <c r="E211" s="27" t="s">
        <v>2112</v>
      </c>
      <c r="F211" s="31" t="s">
        <v>2086</v>
      </c>
      <c r="G211" s="15">
        <v>410.0</v>
      </c>
      <c r="H211" s="15">
        <v>410.0</v>
      </c>
      <c r="I211" s="14"/>
      <c r="J211" s="15">
        <v>410.0</v>
      </c>
      <c r="K211" s="14"/>
      <c r="L211" s="14"/>
      <c r="M211" s="14"/>
      <c r="N211" s="16"/>
      <c r="O211" s="47">
        <f t="shared" si="1"/>
        <v>410</v>
      </c>
      <c r="P211" s="31" t="s">
        <v>2349</v>
      </c>
      <c r="Q211" s="25" t="s">
        <v>2350</v>
      </c>
      <c r="R211" s="8" t="s">
        <v>379</v>
      </c>
      <c r="S211" s="17"/>
      <c r="T211" s="17"/>
      <c r="U211" s="17"/>
      <c r="V211" s="17"/>
      <c r="W211" s="17"/>
      <c r="X211" s="17"/>
      <c r="Y211" s="17"/>
      <c r="Z211" s="80"/>
      <c r="AA211" s="80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</row>
    <row r="212">
      <c r="A212" s="8" t="s">
        <v>2583</v>
      </c>
      <c r="B212" s="9">
        <v>45607.0</v>
      </c>
      <c r="C212" s="73" t="s">
        <v>20</v>
      </c>
      <c r="D212" s="94" t="s">
        <v>2351</v>
      </c>
      <c r="E212" s="27" t="s">
        <v>2112</v>
      </c>
      <c r="F212" s="85" t="s">
        <v>1908</v>
      </c>
      <c r="G212" s="86">
        <v>299.0</v>
      </c>
      <c r="H212" s="86">
        <v>299.0</v>
      </c>
      <c r="I212" s="14"/>
      <c r="J212" s="86">
        <f>H212</f>
        <v>299</v>
      </c>
      <c r="K212" s="14"/>
      <c r="L212" s="14"/>
      <c r="M212" s="14"/>
      <c r="N212" s="16"/>
      <c r="O212" s="47">
        <f t="shared" si="1"/>
        <v>299</v>
      </c>
      <c r="P212" s="28"/>
      <c r="Q212" s="25" t="s">
        <v>2352</v>
      </c>
      <c r="R212" s="24">
        <f>MONTH(B212)</f>
        <v>11</v>
      </c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</row>
    <row r="213">
      <c r="A213" s="8" t="s">
        <v>2583</v>
      </c>
      <c r="B213" s="9">
        <v>45709.0</v>
      </c>
      <c r="C213" s="73" t="s">
        <v>20</v>
      </c>
      <c r="D213" s="69" t="s">
        <v>2353</v>
      </c>
      <c r="E213" s="27" t="s">
        <v>2112</v>
      </c>
      <c r="F213" s="13" t="s">
        <v>1908</v>
      </c>
      <c r="G213" s="15">
        <v>299.0</v>
      </c>
      <c r="H213" s="15">
        <v>299.0</v>
      </c>
      <c r="I213" s="14"/>
      <c r="J213" s="15">
        <v>317.0</v>
      </c>
      <c r="K213" s="14"/>
      <c r="L213" s="14"/>
      <c r="M213" s="14"/>
      <c r="N213" s="16"/>
      <c r="O213" s="47">
        <f t="shared" si="1"/>
        <v>317</v>
      </c>
      <c r="P213" s="28"/>
      <c r="Q213" s="8" t="s">
        <v>2354</v>
      </c>
      <c r="R213" s="8" t="s">
        <v>550</v>
      </c>
      <c r="S213" s="51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</row>
    <row r="214">
      <c r="A214" s="8" t="s">
        <v>2583</v>
      </c>
      <c r="B214" s="9">
        <v>45912.0</v>
      </c>
      <c r="C214" s="73" t="s">
        <v>20</v>
      </c>
      <c r="D214" s="69" t="s">
        <v>2355</v>
      </c>
      <c r="E214" s="27" t="s">
        <v>2112</v>
      </c>
      <c r="F214" s="31" t="s">
        <v>2086</v>
      </c>
      <c r="G214" s="15">
        <v>429.0</v>
      </c>
      <c r="H214" s="15">
        <v>429.0</v>
      </c>
      <c r="I214" s="14"/>
      <c r="J214" s="15">
        <v>429.0</v>
      </c>
      <c r="K214" s="14"/>
      <c r="L214" s="14"/>
      <c r="M214" s="14"/>
      <c r="N214" s="16"/>
      <c r="O214" s="47">
        <f t="shared" si="1"/>
        <v>429</v>
      </c>
      <c r="P214" s="28"/>
      <c r="Q214" s="25" t="s">
        <v>2356</v>
      </c>
      <c r="R214" s="8" t="s">
        <v>379</v>
      </c>
      <c r="S214" s="17"/>
      <c r="T214" s="17"/>
      <c r="U214" s="17"/>
      <c r="V214" s="17"/>
      <c r="W214" s="17"/>
      <c r="X214" s="17"/>
      <c r="Y214" s="17"/>
      <c r="Z214" s="80"/>
      <c r="AA214" s="80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</row>
    <row r="215">
      <c r="A215" s="8" t="s">
        <v>2583</v>
      </c>
      <c r="B215" s="9">
        <v>45915.0</v>
      </c>
      <c r="C215" s="73" t="s">
        <v>1079</v>
      </c>
      <c r="D215" s="69" t="s">
        <v>2357</v>
      </c>
      <c r="E215" s="27" t="s">
        <v>1079</v>
      </c>
      <c r="F215" s="31" t="s">
        <v>2086</v>
      </c>
      <c r="G215" s="15">
        <v>429.0</v>
      </c>
      <c r="H215" s="15">
        <v>429.0</v>
      </c>
      <c r="I215" s="14"/>
      <c r="J215" s="15">
        <v>429.0</v>
      </c>
      <c r="K215" s="14"/>
      <c r="L215" s="14"/>
      <c r="M215" s="14"/>
      <c r="N215" s="16"/>
      <c r="O215" s="47">
        <f t="shared" si="1"/>
        <v>429</v>
      </c>
      <c r="P215" s="28"/>
      <c r="Q215" s="25" t="s">
        <v>2358</v>
      </c>
      <c r="R215" s="8" t="s">
        <v>379</v>
      </c>
      <c r="S215" s="17"/>
      <c r="T215" s="17"/>
      <c r="U215" s="17"/>
      <c r="V215" s="17"/>
      <c r="W215" s="17"/>
      <c r="X215" s="17"/>
      <c r="Y215" s="17"/>
      <c r="Z215" s="80"/>
      <c r="AA215" s="8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</row>
    <row r="216">
      <c r="A216" s="8" t="s">
        <v>2583</v>
      </c>
      <c r="B216" s="9">
        <v>45918.0</v>
      </c>
      <c r="C216" s="73" t="s">
        <v>20</v>
      </c>
      <c r="D216" s="69" t="s">
        <v>2362</v>
      </c>
      <c r="E216" s="27" t="s">
        <v>2112</v>
      </c>
      <c r="F216" s="31" t="s">
        <v>2086</v>
      </c>
      <c r="G216" s="15">
        <v>429.0</v>
      </c>
      <c r="H216" s="15">
        <v>429.0</v>
      </c>
      <c r="I216" s="14"/>
      <c r="J216" s="15">
        <v>429.0</v>
      </c>
      <c r="K216" s="14"/>
      <c r="L216" s="14"/>
      <c r="M216" s="14"/>
      <c r="N216" s="16"/>
      <c r="O216" s="47">
        <f t="shared" si="1"/>
        <v>429</v>
      </c>
      <c r="P216" s="28"/>
      <c r="Q216" s="25" t="s">
        <v>2363</v>
      </c>
      <c r="R216" s="8" t="s">
        <v>379</v>
      </c>
      <c r="S216" s="17"/>
      <c r="T216" s="17"/>
      <c r="U216" s="17"/>
      <c r="V216" s="17"/>
      <c r="W216" s="17"/>
      <c r="X216" s="17"/>
      <c r="Y216" s="17"/>
      <c r="Z216" s="80"/>
      <c r="AA216" s="8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</row>
    <row r="217">
      <c r="A217" s="8" t="s">
        <v>2583</v>
      </c>
      <c r="B217" s="9">
        <v>45919.0</v>
      </c>
      <c r="C217" s="73" t="s">
        <v>20</v>
      </c>
      <c r="D217" s="69" t="s">
        <v>2366</v>
      </c>
      <c r="E217" s="27" t="s">
        <v>2112</v>
      </c>
      <c r="F217" s="31" t="s">
        <v>2086</v>
      </c>
      <c r="G217" s="15">
        <v>429.0</v>
      </c>
      <c r="H217" s="15">
        <v>429.0</v>
      </c>
      <c r="I217" s="14"/>
      <c r="J217" s="15">
        <v>429.0</v>
      </c>
      <c r="K217" s="14"/>
      <c r="L217" s="14"/>
      <c r="M217" s="14"/>
      <c r="N217" s="16"/>
      <c r="O217" s="47">
        <f t="shared" si="1"/>
        <v>429</v>
      </c>
      <c r="P217" s="28"/>
      <c r="Q217" s="25" t="s">
        <v>2367</v>
      </c>
      <c r="R217" s="8" t="s">
        <v>379</v>
      </c>
      <c r="S217" s="17"/>
      <c r="T217" s="17"/>
      <c r="U217" s="17"/>
      <c r="V217" s="17"/>
      <c r="W217" s="17"/>
      <c r="X217" s="17"/>
      <c r="Y217" s="17"/>
      <c r="Z217" s="80"/>
      <c r="AA217" s="8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</row>
    <row r="218">
      <c r="A218" s="8" t="s">
        <v>2583</v>
      </c>
      <c r="B218" s="9">
        <v>45919.0</v>
      </c>
      <c r="C218" s="73" t="s">
        <v>1172</v>
      </c>
      <c r="D218" s="69" t="s">
        <v>2368</v>
      </c>
      <c r="E218" s="27" t="s">
        <v>1172</v>
      </c>
      <c r="F218" s="31" t="s">
        <v>2086</v>
      </c>
      <c r="G218" s="15">
        <v>429.0</v>
      </c>
      <c r="H218" s="15">
        <v>429.0</v>
      </c>
      <c r="I218" s="14"/>
      <c r="J218" s="15">
        <v>429.0</v>
      </c>
      <c r="K218" s="14"/>
      <c r="L218" s="14"/>
      <c r="M218" s="14"/>
      <c r="N218" s="16"/>
      <c r="O218" s="47">
        <f t="shared" si="1"/>
        <v>429</v>
      </c>
      <c r="P218" s="28"/>
      <c r="Q218" s="8" t="s">
        <v>2369</v>
      </c>
      <c r="R218" s="8" t="s">
        <v>379</v>
      </c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</row>
    <row r="219">
      <c r="A219" s="8" t="s">
        <v>2583</v>
      </c>
      <c r="B219" s="9">
        <v>45922.0</v>
      </c>
      <c r="C219" s="73" t="s">
        <v>20</v>
      </c>
      <c r="D219" s="69" t="s">
        <v>2374</v>
      </c>
      <c r="E219" s="27" t="s">
        <v>2112</v>
      </c>
      <c r="F219" s="31" t="s">
        <v>2086</v>
      </c>
      <c r="G219" s="15">
        <v>429.0</v>
      </c>
      <c r="H219" s="15">
        <v>429.0</v>
      </c>
      <c r="I219" s="14"/>
      <c r="J219" s="15">
        <v>429.0</v>
      </c>
      <c r="K219" s="14"/>
      <c r="L219" s="14"/>
      <c r="M219" s="14"/>
      <c r="N219" s="16"/>
      <c r="O219" s="47">
        <f t="shared" si="1"/>
        <v>429</v>
      </c>
      <c r="P219" s="28"/>
      <c r="Q219" s="25" t="s">
        <v>2375</v>
      </c>
      <c r="R219" s="8" t="s">
        <v>379</v>
      </c>
      <c r="S219" s="17"/>
      <c r="T219" s="17"/>
      <c r="U219" s="17"/>
      <c r="V219" s="17"/>
      <c r="W219" s="17"/>
      <c r="X219" s="17"/>
      <c r="Y219" s="17"/>
      <c r="Z219" s="80"/>
      <c r="AA219" s="80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</row>
    <row r="220">
      <c r="A220" s="8" t="s">
        <v>2583</v>
      </c>
      <c r="B220" s="9">
        <v>45922.0</v>
      </c>
      <c r="C220" s="73" t="s">
        <v>20</v>
      </c>
      <c r="D220" s="69" t="s">
        <v>2376</v>
      </c>
      <c r="E220" s="27" t="s">
        <v>2112</v>
      </c>
      <c r="F220" s="31" t="s">
        <v>2086</v>
      </c>
      <c r="G220" s="14"/>
      <c r="H220" s="15">
        <v>429.0</v>
      </c>
      <c r="I220" s="14"/>
      <c r="J220" s="15">
        <v>429.0</v>
      </c>
      <c r="K220" s="14"/>
      <c r="L220" s="14"/>
      <c r="M220" s="14"/>
      <c r="N220" s="16"/>
      <c r="O220" s="47">
        <f t="shared" si="1"/>
        <v>429</v>
      </c>
      <c r="P220" s="28"/>
      <c r="Q220" s="25" t="s">
        <v>2377</v>
      </c>
      <c r="R220" s="8" t="s">
        <v>379</v>
      </c>
      <c r="S220" s="17"/>
      <c r="T220" s="17"/>
      <c r="U220" s="17"/>
      <c r="V220" s="17"/>
      <c r="W220" s="17"/>
      <c r="X220" s="17"/>
      <c r="Y220" s="17"/>
      <c r="Z220" s="80"/>
      <c r="AA220" s="80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</row>
    <row r="221">
      <c r="A221" s="8" t="s">
        <v>2583</v>
      </c>
      <c r="B221" s="9">
        <v>45922.0</v>
      </c>
      <c r="C221" s="73" t="s">
        <v>20</v>
      </c>
      <c r="D221" s="69" t="s">
        <v>2378</v>
      </c>
      <c r="E221" s="27" t="s">
        <v>2112</v>
      </c>
      <c r="F221" s="31" t="s">
        <v>2086</v>
      </c>
      <c r="G221" s="15">
        <v>429.0</v>
      </c>
      <c r="H221" s="15">
        <v>429.0</v>
      </c>
      <c r="I221" s="14"/>
      <c r="J221" s="15">
        <v>429.0</v>
      </c>
      <c r="K221" s="14"/>
      <c r="L221" s="14"/>
      <c r="M221" s="14"/>
      <c r="N221" s="16"/>
      <c r="O221" s="47">
        <f t="shared" si="1"/>
        <v>429</v>
      </c>
      <c r="P221" s="28"/>
      <c r="Q221" s="25" t="s">
        <v>2379</v>
      </c>
      <c r="R221" s="8" t="s">
        <v>379</v>
      </c>
      <c r="S221" s="17"/>
      <c r="T221" s="17"/>
      <c r="U221" s="17"/>
      <c r="V221" s="17"/>
      <c r="W221" s="17"/>
      <c r="X221" s="17"/>
      <c r="Y221" s="17"/>
      <c r="Z221" s="80"/>
      <c r="AA221" s="80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</row>
    <row r="222">
      <c r="A222" s="8" t="s">
        <v>2583</v>
      </c>
      <c r="B222" s="9">
        <v>45923.0</v>
      </c>
      <c r="C222" s="73" t="s">
        <v>20</v>
      </c>
      <c r="D222" s="69" t="s">
        <v>2380</v>
      </c>
      <c r="E222" s="27" t="s">
        <v>2112</v>
      </c>
      <c r="F222" s="31" t="s">
        <v>2086</v>
      </c>
      <c r="G222" s="15">
        <v>429.0</v>
      </c>
      <c r="H222" s="15">
        <v>429.0</v>
      </c>
      <c r="I222" s="14"/>
      <c r="J222" s="15">
        <v>429.0</v>
      </c>
      <c r="K222" s="14"/>
      <c r="L222" s="14"/>
      <c r="M222" s="14"/>
      <c r="N222" s="16"/>
      <c r="O222" s="47">
        <f t="shared" si="1"/>
        <v>429</v>
      </c>
      <c r="P222" s="40"/>
      <c r="Q222" s="48" t="s">
        <v>2381</v>
      </c>
      <c r="R222" s="8" t="s">
        <v>379</v>
      </c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</row>
    <row r="223">
      <c r="A223" s="8" t="s">
        <v>2583</v>
      </c>
      <c r="B223" s="9">
        <v>45925.0</v>
      </c>
      <c r="C223" s="73" t="s">
        <v>20</v>
      </c>
      <c r="D223" s="69" t="s">
        <v>2384</v>
      </c>
      <c r="E223" s="27" t="s">
        <v>2112</v>
      </c>
      <c r="F223" s="31" t="s">
        <v>2086</v>
      </c>
      <c r="G223" s="15">
        <v>429.0</v>
      </c>
      <c r="H223" s="15">
        <v>429.0</v>
      </c>
      <c r="I223" s="14"/>
      <c r="J223" s="15">
        <v>429.0</v>
      </c>
      <c r="K223" s="14"/>
      <c r="L223" s="14"/>
      <c r="M223" s="14"/>
      <c r="N223" s="16"/>
      <c r="O223" s="47">
        <f t="shared" si="1"/>
        <v>429</v>
      </c>
      <c r="P223" s="28"/>
      <c r="Q223" s="25" t="s">
        <v>2385</v>
      </c>
      <c r="R223" s="8" t="s">
        <v>379</v>
      </c>
      <c r="S223" s="17"/>
      <c r="T223" s="17"/>
      <c r="U223" s="17"/>
      <c r="V223" s="17"/>
      <c r="W223" s="17"/>
      <c r="X223" s="17"/>
      <c r="Y223" s="17"/>
      <c r="Z223" s="80"/>
      <c r="AA223" s="80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</row>
    <row r="224">
      <c r="A224" s="8" t="s">
        <v>2583</v>
      </c>
      <c r="B224" s="9">
        <v>45925.0</v>
      </c>
      <c r="C224" s="73" t="s">
        <v>20</v>
      </c>
      <c r="D224" s="69" t="s">
        <v>2386</v>
      </c>
      <c r="E224" s="27" t="s">
        <v>2112</v>
      </c>
      <c r="F224" s="31" t="s">
        <v>2086</v>
      </c>
      <c r="G224" s="15">
        <v>429.0</v>
      </c>
      <c r="H224" s="15">
        <v>429.0</v>
      </c>
      <c r="I224" s="14"/>
      <c r="J224" s="15">
        <v>429.0</v>
      </c>
      <c r="K224" s="14"/>
      <c r="L224" s="14"/>
      <c r="M224" s="14"/>
      <c r="N224" s="16"/>
      <c r="O224" s="47">
        <f t="shared" si="1"/>
        <v>429</v>
      </c>
      <c r="P224" s="28"/>
      <c r="Q224" s="25" t="s">
        <v>2387</v>
      </c>
      <c r="R224" s="8" t="s">
        <v>379</v>
      </c>
      <c r="S224" s="17"/>
      <c r="T224" s="17"/>
      <c r="U224" s="17"/>
      <c r="V224" s="17"/>
      <c r="W224" s="17"/>
      <c r="X224" s="17"/>
      <c r="Y224" s="17"/>
      <c r="Z224" s="80"/>
      <c r="AA224" s="80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</row>
    <row r="225">
      <c r="A225" s="8" t="s">
        <v>2583</v>
      </c>
      <c r="B225" s="9">
        <v>45925.0</v>
      </c>
      <c r="C225" s="73" t="s">
        <v>20</v>
      </c>
      <c r="D225" s="69" t="s">
        <v>2376</v>
      </c>
      <c r="E225" s="27" t="s">
        <v>2112</v>
      </c>
      <c r="F225" s="31" t="s">
        <v>1272</v>
      </c>
      <c r="G225" s="15">
        <v>1029.0</v>
      </c>
      <c r="H225" s="14"/>
      <c r="I225" s="14"/>
      <c r="J225" s="14"/>
      <c r="K225" s="14"/>
      <c r="L225" s="14"/>
      <c r="M225" s="14"/>
      <c r="N225" s="16"/>
      <c r="O225" s="47">
        <f t="shared" si="1"/>
        <v>0</v>
      </c>
      <c r="P225" s="28"/>
      <c r="Q225" s="25" t="s">
        <v>2377</v>
      </c>
      <c r="R225" s="8" t="s">
        <v>379</v>
      </c>
      <c r="S225" s="17"/>
      <c r="T225" s="17"/>
      <c r="U225" s="17"/>
      <c r="V225" s="17"/>
      <c r="W225" s="17"/>
      <c r="X225" s="17"/>
      <c r="Y225" s="17"/>
      <c r="Z225" s="80"/>
      <c r="AA225" s="8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</row>
    <row r="226">
      <c r="A226" s="8" t="s">
        <v>2583</v>
      </c>
      <c r="B226" s="9">
        <v>45929.0</v>
      </c>
      <c r="C226" s="73" t="s">
        <v>1172</v>
      </c>
      <c r="D226" s="69" t="s">
        <v>2394</v>
      </c>
      <c r="E226" s="27" t="s">
        <v>1172</v>
      </c>
      <c r="F226" s="31" t="s">
        <v>2086</v>
      </c>
      <c r="G226" s="15">
        <v>429.0</v>
      </c>
      <c r="H226" s="15">
        <v>429.0</v>
      </c>
      <c r="I226" s="14"/>
      <c r="J226" s="15">
        <v>429.0</v>
      </c>
      <c r="K226" s="14"/>
      <c r="L226" s="14"/>
      <c r="M226" s="14"/>
      <c r="N226" s="16"/>
      <c r="O226" s="47">
        <f t="shared" si="1"/>
        <v>429</v>
      </c>
      <c r="P226" s="28"/>
      <c r="Q226" s="8" t="s">
        <v>2395</v>
      </c>
      <c r="R226" s="8" t="s">
        <v>379</v>
      </c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</row>
    <row r="227">
      <c r="A227" s="8" t="s">
        <v>2583</v>
      </c>
      <c r="B227" s="9">
        <v>45929.0</v>
      </c>
      <c r="C227" s="73" t="s">
        <v>1172</v>
      </c>
      <c r="D227" s="69" t="s">
        <v>2396</v>
      </c>
      <c r="E227" s="27" t="s">
        <v>1172</v>
      </c>
      <c r="F227" s="31" t="s">
        <v>2086</v>
      </c>
      <c r="G227" s="15">
        <v>429.0</v>
      </c>
      <c r="H227" s="15">
        <v>429.0</v>
      </c>
      <c r="I227" s="14"/>
      <c r="J227" s="15">
        <v>429.0</v>
      </c>
      <c r="K227" s="14"/>
      <c r="L227" s="14"/>
      <c r="M227" s="14"/>
      <c r="N227" s="16"/>
      <c r="O227" s="47">
        <f t="shared" si="1"/>
        <v>429</v>
      </c>
      <c r="P227" s="28"/>
      <c r="Q227" s="8" t="s">
        <v>2397</v>
      </c>
      <c r="R227" s="8" t="s">
        <v>379</v>
      </c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</row>
    <row r="228">
      <c r="A228" s="8" t="s">
        <v>2583</v>
      </c>
      <c r="B228" s="9">
        <v>45930.0</v>
      </c>
      <c r="C228" s="73" t="s">
        <v>20</v>
      </c>
      <c r="D228" s="69" t="s">
        <v>2398</v>
      </c>
      <c r="E228" s="27" t="s">
        <v>2112</v>
      </c>
      <c r="F228" s="31" t="s">
        <v>2086</v>
      </c>
      <c r="G228" s="15">
        <v>429.0</v>
      </c>
      <c r="H228" s="15">
        <v>429.0</v>
      </c>
      <c r="I228" s="14"/>
      <c r="J228" s="15">
        <v>429.0</v>
      </c>
      <c r="K228" s="14"/>
      <c r="L228" s="14"/>
      <c r="M228" s="14"/>
      <c r="N228" s="16"/>
      <c r="O228" s="47">
        <f t="shared" si="1"/>
        <v>429</v>
      </c>
      <c r="P228" s="28"/>
      <c r="Q228" s="25" t="s">
        <v>2399</v>
      </c>
      <c r="R228" s="8" t="s">
        <v>379</v>
      </c>
      <c r="S228" s="17"/>
      <c r="T228" s="17"/>
      <c r="U228" s="17"/>
      <c r="V228" s="17"/>
      <c r="W228" s="17"/>
      <c r="X228" s="17"/>
      <c r="Y228" s="17"/>
      <c r="Z228" s="80"/>
      <c r="AA228" s="80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</row>
    <row r="229">
      <c r="A229" s="8" t="s">
        <v>2583</v>
      </c>
      <c r="B229" s="9">
        <v>45958.0</v>
      </c>
      <c r="C229" s="73" t="s">
        <v>1910</v>
      </c>
      <c r="D229" s="69" t="s">
        <v>2400</v>
      </c>
      <c r="E229" s="27" t="s">
        <v>1910</v>
      </c>
      <c r="F229" s="31" t="s">
        <v>1272</v>
      </c>
      <c r="G229" s="15">
        <v>1029.0</v>
      </c>
      <c r="H229" s="14"/>
      <c r="I229" s="14"/>
      <c r="J229" s="14"/>
      <c r="K229" s="14"/>
      <c r="L229" s="14"/>
      <c r="M229" s="14"/>
      <c r="N229" s="16"/>
      <c r="O229" s="47">
        <f t="shared" si="1"/>
        <v>0</v>
      </c>
      <c r="P229" s="28"/>
      <c r="Q229" s="8" t="s">
        <v>2401</v>
      </c>
      <c r="R229" s="8" t="s">
        <v>446</v>
      </c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</row>
    <row r="230">
      <c r="A230" s="8" t="s">
        <v>2583</v>
      </c>
      <c r="B230" s="9">
        <v>45931.0</v>
      </c>
      <c r="C230" s="73" t="s">
        <v>1172</v>
      </c>
      <c r="D230" s="69" t="s">
        <v>2402</v>
      </c>
      <c r="E230" s="27" t="s">
        <v>1172</v>
      </c>
      <c r="F230" s="31" t="s">
        <v>2086</v>
      </c>
      <c r="G230" s="15">
        <v>429.0</v>
      </c>
      <c r="H230" s="15">
        <v>429.0</v>
      </c>
      <c r="I230" s="14"/>
      <c r="J230" s="15">
        <v>429.0</v>
      </c>
      <c r="K230" s="14"/>
      <c r="L230" s="14"/>
      <c r="M230" s="14"/>
      <c r="N230" s="16"/>
      <c r="O230" s="47">
        <f t="shared" si="1"/>
        <v>429</v>
      </c>
      <c r="P230" s="28"/>
      <c r="Q230" s="8" t="s">
        <v>2403</v>
      </c>
      <c r="R230" s="8" t="s">
        <v>446</v>
      </c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</row>
    <row r="231">
      <c r="A231" s="8" t="s">
        <v>2583</v>
      </c>
      <c r="B231" s="9">
        <v>45931.0</v>
      </c>
      <c r="C231" s="73" t="s">
        <v>20</v>
      </c>
      <c r="D231" s="69" t="s">
        <v>2404</v>
      </c>
      <c r="E231" s="27" t="s">
        <v>2112</v>
      </c>
      <c r="F231" s="31" t="s">
        <v>2086</v>
      </c>
      <c r="G231" s="15">
        <v>429.0</v>
      </c>
      <c r="H231" s="15">
        <v>429.0</v>
      </c>
      <c r="I231" s="14"/>
      <c r="J231" s="15">
        <v>429.0</v>
      </c>
      <c r="K231" s="14"/>
      <c r="L231" s="14"/>
      <c r="M231" s="14"/>
      <c r="N231" s="16"/>
      <c r="O231" s="47">
        <f t="shared" si="1"/>
        <v>429</v>
      </c>
      <c r="P231" s="28"/>
      <c r="Q231" s="25" t="s">
        <v>2405</v>
      </c>
      <c r="R231" s="8" t="s">
        <v>446</v>
      </c>
      <c r="S231" s="17"/>
      <c r="T231" s="17"/>
      <c r="U231" s="17"/>
      <c r="V231" s="17"/>
      <c r="W231" s="17"/>
      <c r="X231" s="17"/>
      <c r="Y231" s="17"/>
      <c r="Z231" s="80"/>
      <c r="AA231" s="80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</row>
    <row r="232">
      <c r="A232" s="8" t="s">
        <v>2583</v>
      </c>
      <c r="B232" s="33">
        <v>45937.0</v>
      </c>
      <c r="C232" s="68" t="s">
        <v>27</v>
      </c>
      <c r="D232" s="69" t="s">
        <v>2406</v>
      </c>
      <c r="E232" s="27" t="s">
        <v>2089</v>
      </c>
      <c r="F232" s="31" t="s">
        <v>2086</v>
      </c>
      <c r="G232" s="15">
        <v>429.0</v>
      </c>
      <c r="H232" s="15">
        <v>429.0</v>
      </c>
      <c r="I232" s="14"/>
      <c r="J232" s="15">
        <v>429.0</v>
      </c>
      <c r="K232" s="14"/>
      <c r="L232" s="14"/>
      <c r="M232" s="14"/>
      <c r="N232" s="16"/>
      <c r="O232" s="47">
        <f t="shared" si="1"/>
        <v>429</v>
      </c>
      <c r="P232" s="28"/>
      <c r="Q232" s="8" t="s">
        <v>2407</v>
      </c>
      <c r="R232" s="8">
        <v>10.0</v>
      </c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</row>
    <row r="233">
      <c r="A233" s="8" t="s">
        <v>2583</v>
      </c>
      <c r="B233" s="9">
        <v>45937.0</v>
      </c>
      <c r="C233" s="73" t="s">
        <v>1172</v>
      </c>
      <c r="D233" s="69" t="s">
        <v>2408</v>
      </c>
      <c r="E233" s="27" t="s">
        <v>1172</v>
      </c>
      <c r="F233" s="31" t="s">
        <v>2086</v>
      </c>
      <c r="G233" s="15">
        <v>429.0</v>
      </c>
      <c r="H233" s="15">
        <v>429.0</v>
      </c>
      <c r="I233" s="14"/>
      <c r="J233" s="15">
        <v>429.0</v>
      </c>
      <c r="K233" s="14"/>
      <c r="L233" s="14"/>
      <c r="M233" s="14"/>
      <c r="N233" s="16"/>
      <c r="O233" s="47">
        <f t="shared" si="1"/>
        <v>429</v>
      </c>
      <c r="P233" s="28"/>
      <c r="Q233" s="8" t="s">
        <v>2409</v>
      </c>
      <c r="R233" s="8" t="s">
        <v>446</v>
      </c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</row>
    <row r="234">
      <c r="A234" s="8" t="s">
        <v>2583</v>
      </c>
      <c r="B234" s="9">
        <v>45937.0</v>
      </c>
      <c r="C234" s="73" t="s">
        <v>1172</v>
      </c>
      <c r="D234" s="69" t="s">
        <v>2410</v>
      </c>
      <c r="E234" s="27" t="s">
        <v>1172</v>
      </c>
      <c r="F234" s="31" t="s">
        <v>2086</v>
      </c>
      <c r="G234" s="15">
        <v>429.0</v>
      </c>
      <c r="H234" s="15">
        <v>429.0</v>
      </c>
      <c r="I234" s="14"/>
      <c r="J234" s="15">
        <v>429.0</v>
      </c>
      <c r="K234" s="14"/>
      <c r="L234" s="14"/>
      <c r="M234" s="14"/>
      <c r="N234" s="16"/>
      <c r="O234" s="47">
        <f t="shared" si="1"/>
        <v>429</v>
      </c>
      <c r="P234" s="28"/>
      <c r="Q234" s="8" t="s">
        <v>2411</v>
      </c>
      <c r="R234" s="8" t="s">
        <v>446</v>
      </c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</row>
    <row r="235">
      <c r="A235" s="8" t="s">
        <v>2583</v>
      </c>
      <c r="B235" s="9">
        <v>45938.0</v>
      </c>
      <c r="C235" s="73" t="s">
        <v>20</v>
      </c>
      <c r="D235" s="69" t="s">
        <v>2106</v>
      </c>
      <c r="E235" s="27" t="s">
        <v>2112</v>
      </c>
      <c r="F235" s="31" t="s">
        <v>2294</v>
      </c>
      <c r="G235" s="15">
        <v>429.0</v>
      </c>
      <c r="H235" s="15">
        <v>429.0</v>
      </c>
      <c r="I235" s="14"/>
      <c r="J235" s="15">
        <v>429.0</v>
      </c>
      <c r="K235" s="14"/>
      <c r="L235" s="14"/>
      <c r="M235" s="14"/>
      <c r="N235" s="16"/>
      <c r="O235" s="47">
        <f t="shared" si="1"/>
        <v>429</v>
      </c>
      <c r="P235" s="64" t="s">
        <v>2416</v>
      </c>
      <c r="Q235" s="25" t="s">
        <v>2417</v>
      </c>
      <c r="R235" s="8" t="s">
        <v>446</v>
      </c>
      <c r="S235" s="17"/>
      <c r="T235" s="17"/>
      <c r="U235" s="17"/>
      <c r="V235" s="17"/>
      <c r="W235" s="17"/>
      <c r="X235" s="17"/>
      <c r="Y235" s="17"/>
      <c r="Z235" s="80"/>
      <c r="AA235" s="80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</row>
    <row r="236">
      <c r="A236" s="8" t="s">
        <v>2583</v>
      </c>
      <c r="B236" s="9">
        <v>45938.0</v>
      </c>
      <c r="C236" s="73" t="s">
        <v>20</v>
      </c>
      <c r="D236" s="69" t="s">
        <v>2418</v>
      </c>
      <c r="E236" s="27" t="s">
        <v>2112</v>
      </c>
      <c r="F236" s="31" t="s">
        <v>2086</v>
      </c>
      <c r="G236" s="15">
        <v>429.0</v>
      </c>
      <c r="H236" s="15">
        <v>429.0</v>
      </c>
      <c r="I236" s="14"/>
      <c r="J236" s="15">
        <v>429.0</v>
      </c>
      <c r="K236" s="14"/>
      <c r="L236" s="14"/>
      <c r="M236" s="14"/>
      <c r="N236" s="16"/>
      <c r="O236" s="47">
        <f t="shared" si="1"/>
        <v>429</v>
      </c>
      <c r="P236" s="28"/>
      <c r="Q236" s="25" t="s">
        <v>2419</v>
      </c>
      <c r="R236" s="8" t="s">
        <v>446</v>
      </c>
      <c r="S236" s="17"/>
      <c r="T236" s="17"/>
      <c r="U236" s="17"/>
      <c r="V236" s="17"/>
      <c r="W236" s="17"/>
      <c r="X236" s="17"/>
      <c r="Y236" s="17"/>
      <c r="Z236" s="80"/>
      <c r="AA236" s="80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</row>
    <row r="237">
      <c r="A237" s="8" t="s">
        <v>2583</v>
      </c>
      <c r="B237" s="9">
        <v>45938.0</v>
      </c>
      <c r="C237" s="73" t="s">
        <v>20</v>
      </c>
      <c r="D237" s="69" t="s">
        <v>2420</v>
      </c>
      <c r="E237" s="27" t="s">
        <v>2112</v>
      </c>
      <c r="F237" s="31" t="s">
        <v>2086</v>
      </c>
      <c r="G237" s="15">
        <v>429.0</v>
      </c>
      <c r="H237" s="15">
        <v>429.0</v>
      </c>
      <c r="I237" s="14"/>
      <c r="J237" s="15">
        <v>429.0</v>
      </c>
      <c r="K237" s="14"/>
      <c r="L237" s="14"/>
      <c r="M237" s="14"/>
      <c r="N237" s="16"/>
      <c r="O237" s="47">
        <f t="shared" si="1"/>
        <v>429</v>
      </c>
      <c r="P237" s="28"/>
      <c r="Q237" s="95">
        <v>3.291013000155E12</v>
      </c>
      <c r="R237" s="8" t="s">
        <v>446</v>
      </c>
      <c r="S237" s="17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</row>
    <row r="238">
      <c r="A238" s="8" t="s">
        <v>2583</v>
      </c>
      <c r="B238" s="9">
        <v>45939.0</v>
      </c>
      <c r="C238" s="73" t="s">
        <v>20</v>
      </c>
      <c r="D238" s="69" t="s">
        <v>2425</v>
      </c>
      <c r="E238" s="27" t="s">
        <v>2112</v>
      </c>
      <c r="F238" s="31" t="s">
        <v>2086</v>
      </c>
      <c r="G238" s="15">
        <v>429.0</v>
      </c>
      <c r="H238" s="15">
        <v>429.0</v>
      </c>
      <c r="I238" s="14"/>
      <c r="J238" s="15">
        <v>429.0</v>
      </c>
      <c r="K238" s="14"/>
      <c r="L238" s="14"/>
      <c r="M238" s="14"/>
      <c r="N238" s="16"/>
      <c r="O238" s="47">
        <f t="shared" si="1"/>
        <v>429</v>
      </c>
      <c r="P238" s="28"/>
      <c r="Q238" s="25" t="s">
        <v>2426</v>
      </c>
      <c r="R238" s="8" t="s">
        <v>446</v>
      </c>
      <c r="S238" s="17"/>
      <c r="T238" s="17"/>
      <c r="U238" s="17"/>
      <c r="V238" s="17"/>
      <c r="W238" s="17"/>
      <c r="X238" s="17"/>
      <c r="Y238" s="17"/>
      <c r="Z238" s="80"/>
      <c r="AA238" s="80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</row>
    <row r="239">
      <c r="A239" s="8" t="s">
        <v>2583</v>
      </c>
      <c r="B239" s="9">
        <v>45939.0</v>
      </c>
      <c r="C239" s="73" t="s">
        <v>1925</v>
      </c>
      <c r="D239" s="69" t="s">
        <v>2427</v>
      </c>
      <c r="E239" s="27" t="s">
        <v>1925</v>
      </c>
      <c r="F239" s="31" t="s">
        <v>2086</v>
      </c>
      <c r="G239" s="15">
        <v>429.0</v>
      </c>
      <c r="H239" s="15">
        <v>429.0</v>
      </c>
      <c r="I239" s="14"/>
      <c r="J239" s="15">
        <v>429.0</v>
      </c>
      <c r="K239" s="14"/>
      <c r="L239" s="14"/>
      <c r="M239" s="14"/>
      <c r="N239" s="16"/>
      <c r="O239" s="47">
        <f t="shared" si="1"/>
        <v>429</v>
      </c>
      <c r="P239" s="28"/>
      <c r="Q239" s="25" t="s">
        <v>2428</v>
      </c>
      <c r="R239" s="8" t="s">
        <v>446</v>
      </c>
      <c r="S239" s="17"/>
      <c r="T239" s="17"/>
      <c r="U239" s="17"/>
      <c r="V239" s="17"/>
      <c r="W239" s="17"/>
      <c r="X239" s="17"/>
      <c r="Y239" s="17"/>
      <c r="Z239" s="80"/>
      <c r="AA239" s="8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</row>
    <row r="240">
      <c r="A240" s="8" t="s">
        <v>2583</v>
      </c>
      <c r="B240" s="9">
        <v>45939.0</v>
      </c>
      <c r="C240" s="73" t="s">
        <v>1172</v>
      </c>
      <c r="D240" s="69" t="s">
        <v>2429</v>
      </c>
      <c r="E240" s="27" t="s">
        <v>1172</v>
      </c>
      <c r="F240" s="31" t="s">
        <v>2086</v>
      </c>
      <c r="G240" s="15">
        <v>429.0</v>
      </c>
      <c r="H240" s="15">
        <v>429.0</v>
      </c>
      <c r="I240" s="14"/>
      <c r="J240" s="15">
        <v>429.0</v>
      </c>
      <c r="K240" s="14"/>
      <c r="L240" s="14"/>
      <c r="M240" s="14"/>
      <c r="N240" s="16"/>
      <c r="O240" s="47">
        <f t="shared" si="1"/>
        <v>429</v>
      </c>
      <c r="P240" s="39" t="s">
        <v>2430</v>
      </c>
      <c r="Q240" s="8" t="s">
        <v>2431</v>
      </c>
      <c r="R240" s="8" t="s">
        <v>446</v>
      </c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</row>
    <row r="241">
      <c r="A241" s="8" t="s">
        <v>2583</v>
      </c>
      <c r="B241" s="9">
        <v>45939.0</v>
      </c>
      <c r="C241" s="73" t="s">
        <v>1172</v>
      </c>
      <c r="D241" s="69" t="s">
        <v>2432</v>
      </c>
      <c r="E241" s="27" t="s">
        <v>1172</v>
      </c>
      <c r="F241" s="31" t="s">
        <v>2086</v>
      </c>
      <c r="G241" s="15">
        <v>429.0</v>
      </c>
      <c r="H241" s="15">
        <v>429.0</v>
      </c>
      <c r="I241" s="14"/>
      <c r="J241" s="15">
        <v>429.0</v>
      </c>
      <c r="K241" s="14"/>
      <c r="L241" s="14"/>
      <c r="M241" s="14"/>
      <c r="N241" s="16"/>
      <c r="O241" s="47">
        <f t="shared" si="1"/>
        <v>429</v>
      </c>
      <c r="P241" s="28"/>
      <c r="Q241" s="8" t="s">
        <v>2433</v>
      </c>
      <c r="R241" s="8" t="s">
        <v>446</v>
      </c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</row>
    <row r="242">
      <c r="A242" s="8" t="s">
        <v>2583</v>
      </c>
      <c r="B242" s="9">
        <v>45944.0</v>
      </c>
      <c r="C242" s="73" t="s">
        <v>20</v>
      </c>
      <c r="D242" s="69" t="s">
        <v>2436</v>
      </c>
      <c r="E242" s="27" t="s">
        <v>2112</v>
      </c>
      <c r="F242" s="31" t="s">
        <v>2086</v>
      </c>
      <c r="G242" s="15">
        <v>429.0</v>
      </c>
      <c r="H242" s="15">
        <v>429.0</v>
      </c>
      <c r="I242" s="14"/>
      <c r="J242" s="15">
        <v>429.0</v>
      </c>
      <c r="K242" s="14"/>
      <c r="L242" s="14"/>
      <c r="M242" s="14"/>
      <c r="N242" s="16"/>
      <c r="O242" s="47">
        <f t="shared" si="1"/>
        <v>429</v>
      </c>
      <c r="P242" s="28"/>
      <c r="Q242" s="25" t="s">
        <v>2437</v>
      </c>
      <c r="R242" s="8" t="s">
        <v>446</v>
      </c>
      <c r="S242" s="17"/>
      <c r="T242" s="17"/>
      <c r="U242" s="17"/>
      <c r="V242" s="17"/>
      <c r="W242" s="17"/>
      <c r="X242" s="17"/>
      <c r="Y242" s="17"/>
      <c r="Z242" s="80"/>
      <c r="AA242" s="80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</row>
    <row r="243">
      <c r="A243" s="8" t="s">
        <v>2583</v>
      </c>
      <c r="B243" s="9">
        <v>45946.0</v>
      </c>
      <c r="C243" s="73" t="s">
        <v>20</v>
      </c>
      <c r="D243" s="69" t="s">
        <v>2440</v>
      </c>
      <c r="E243" s="27" t="s">
        <v>2112</v>
      </c>
      <c r="F243" s="31" t="s">
        <v>2086</v>
      </c>
      <c r="G243" s="15">
        <v>429.0</v>
      </c>
      <c r="H243" s="15">
        <v>429.0</v>
      </c>
      <c r="I243" s="14"/>
      <c r="J243" s="15">
        <v>429.0</v>
      </c>
      <c r="K243" s="14"/>
      <c r="L243" s="14"/>
      <c r="M243" s="14"/>
      <c r="N243" s="16"/>
      <c r="O243" s="47">
        <f t="shared" si="1"/>
        <v>429</v>
      </c>
      <c r="P243" s="28"/>
      <c r="Q243" s="25" t="s">
        <v>2441</v>
      </c>
      <c r="R243" s="8" t="s">
        <v>446</v>
      </c>
      <c r="S243" s="17"/>
      <c r="T243" s="17"/>
      <c r="U243" s="17"/>
      <c r="V243" s="17"/>
      <c r="W243" s="17"/>
      <c r="X243" s="17"/>
      <c r="Y243" s="17"/>
      <c r="Z243" s="80"/>
      <c r="AA243" s="80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</row>
    <row r="244">
      <c r="A244" s="8" t="s">
        <v>2583</v>
      </c>
      <c r="B244" s="9">
        <v>45947.0</v>
      </c>
      <c r="C244" s="73" t="s">
        <v>1172</v>
      </c>
      <c r="D244" s="69" t="s">
        <v>2444</v>
      </c>
      <c r="E244" s="27" t="s">
        <v>1172</v>
      </c>
      <c r="F244" s="31" t="s">
        <v>2086</v>
      </c>
      <c r="G244" s="15">
        <v>429.0</v>
      </c>
      <c r="H244" s="15">
        <v>429.0</v>
      </c>
      <c r="I244" s="14"/>
      <c r="J244" s="15">
        <v>429.0</v>
      </c>
      <c r="K244" s="14"/>
      <c r="L244" s="14"/>
      <c r="M244" s="14"/>
      <c r="N244" s="16"/>
      <c r="O244" s="47">
        <f t="shared" si="1"/>
        <v>429</v>
      </c>
      <c r="P244" s="28"/>
      <c r="Q244" s="8" t="s">
        <v>2445</v>
      </c>
      <c r="R244" s="8" t="s">
        <v>446</v>
      </c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</row>
    <row r="245">
      <c r="A245" s="8" t="s">
        <v>2583</v>
      </c>
      <c r="B245" s="9">
        <v>45947.0</v>
      </c>
      <c r="C245" s="73" t="s">
        <v>20</v>
      </c>
      <c r="D245" s="69" t="s">
        <v>2446</v>
      </c>
      <c r="E245" s="27" t="s">
        <v>2112</v>
      </c>
      <c r="F245" s="31" t="s">
        <v>2086</v>
      </c>
      <c r="G245" s="15">
        <v>429.0</v>
      </c>
      <c r="H245" s="15">
        <v>429.0</v>
      </c>
      <c r="I245" s="14"/>
      <c r="J245" s="15">
        <v>429.0</v>
      </c>
      <c r="K245" s="14"/>
      <c r="L245" s="14"/>
      <c r="M245" s="14"/>
      <c r="N245" s="16"/>
      <c r="O245" s="47">
        <f t="shared" si="1"/>
        <v>429</v>
      </c>
      <c r="P245" s="28"/>
      <c r="Q245" s="25" t="s">
        <v>2447</v>
      </c>
      <c r="R245" s="8" t="s">
        <v>446</v>
      </c>
      <c r="S245" s="17"/>
      <c r="T245" s="17"/>
      <c r="U245" s="17"/>
      <c r="V245" s="17"/>
      <c r="W245" s="17"/>
      <c r="X245" s="17"/>
      <c r="Y245" s="17"/>
      <c r="Z245" s="80"/>
      <c r="AA245" s="80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</row>
    <row r="246">
      <c r="A246" s="8" t="s">
        <v>2583</v>
      </c>
      <c r="B246" s="9">
        <v>45951.0</v>
      </c>
      <c r="C246" s="73" t="s">
        <v>27</v>
      </c>
      <c r="D246" s="69" t="s">
        <v>2450</v>
      </c>
      <c r="E246" s="27" t="s">
        <v>2089</v>
      </c>
      <c r="F246" s="31" t="s">
        <v>2086</v>
      </c>
      <c r="G246" s="15">
        <v>429.0</v>
      </c>
      <c r="H246" s="15">
        <v>429.0</v>
      </c>
      <c r="I246" s="14"/>
      <c r="J246" s="15">
        <v>429.0</v>
      </c>
      <c r="K246" s="14"/>
      <c r="L246" s="14"/>
      <c r="M246" s="14"/>
      <c r="N246" s="16"/>
      <c r="O246" s="47">
        <f t="shared" si="1"/>
        <v>429</v>
      </c>
      <c r="P246" s="28"/>
      <c r="Q246" s="25" t="s">
        <v>2451</v>
      </c>
      <c r="R246" s="8" t="s">
        <v>454</v>
      </c>
      <c r="S246" s="17"/>
      <c r="T246" s="17"/>
      <c r="U246" s="17"/>
      <c r="V246" s="17"/>
      <c r="W246" s="17"/>
      <c r="X246" s="17"/>
      <c r="Y246" s="17"/>
      <c r="Z246" s="80"/>
      <c r="AA246" s="80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</row>
    <row r="247">
      <c r="A247" s="8" t="s">
        <v>2583</v>
      </c>
      <c r="B247" s="9">
        <v>45954.0</v>
      </c>
      <c r="C247" s="73" t="s">
        <v>1172</v>
      </c>
      <c r="D247" s="69" t="s">
        <v>2456</v>
      </c>
      <c r="E247" s="27" t="s">
        <v>1172</v>
      </c>
      <c r="F247" s="31" t="s">
        <v>2086</v>
      </c>
      <c r="G247" s="15">
        <v>429.0</v>
      </c>
      <c r="H247" s="15">
        <v>429.0</v>
      </c>
      <c r="I247" s="14"/>
      <c r="J247" s="15">
        <v>429.0</v>
      </c>
      <c r="K247" s="14"/>
      <c r="L247" s="14"/>
      <c r="M247" s="14"/>
      <c r="N247" s="16"/>
      <c r="O247" s="47">
        <f t="shared" si="1"/>
        <v>429</v>
      </c>
      <c r="P247" s="28"/>
      <c r="Q247" s="8" t="s">
        <v>2457</v>
      </c>
      <c r="R247" s="8" t="s">
        <v>446</v>
      </c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</row>
    <row r="248">
      <c r="A248" s="8" t="s">
        <v>2583</v>
      </c>
      <c r="B248" s="9">
        <v>45954.0</v>
      </c>
      <c r="C248" s="73" t="s">
        <v>1172</v>
      </c>
      <c r="D248" s="69" t="s">
        <v>2458</v>
      </c>
      <c r="E248" s="27" t="s">
        <v>1172</v>
      </c>
      <c r="F248" s="31" t="s">
        <v>2086</v>
      </c>
      <c r="G248" s="15">
        <v>429.0</v>
      </c>
      <c r="H248" s="15">
        <v>429.0</v>
      </c>
      <c r="I248" s="14"/>
      <c r="J248" s="15">
        <v>429.0</v>
      </c>
      <c r="K248" s="14"/>
      <c r="L248" s="14"/>
      <c r="M248" s="14"/>
      <c r="N248" s="16"/>
      <c r="O248" s="47">
        <f t="shared" si="1"/>
        <v>429</v>
      </c>
      <c r="P248" s="28"/>
      <c r="Q248" s="8" t="s">
        <v>2459</v>
      </c>
      <c r="R248" s="8" t="s">
        <v>446</v>
      </c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</row>
    <row r="249">
      <c r="A249" s="8" t="s">
        <v>2583</v>
      </c>
      <c r="B249" s="9">
        <v>45954.0</v>
      </c>
      <c r="C249" s="73" t="s">
        <v>1910</v>
      </c>
      <c r="D249" s="69" t="s">
        <v>2400</v>
      </c>
      <c r="E249" s="27" t="s">
        <v>1910</v>
      </c>
      <c r="F249" s="31" t="s">
        <v>2086</v>
      </c>
      <c r="G249" s="15">
        <v>429.0</v>
      </c>
      <c r="H249" s="15">
        <v>429.0</v>
      </c>
      <c r="I249" s="14"/>
      <c r="J249" s="15">
        <v>429.0</v>
      </c>
      <c r="K249" s="14"/>
      <c r="L249" s="14"/>
      <c r="M249" s="14"/>
      <c r="N249" s="16"/>
      <c r="O249" s="47">
        <f t="shared" si="1"/>
        <v>429</v>
      </c>
      <c r="P249" s="28"/>
      <c r="Q249" s="8" t="s">
        <v>2401</v>
      </c>
      <c r="R249" s="8" t="s">
        <v>446</v>
      </c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</row>
    <row r="250">
      <c r="A250" s="8" t="s">
        <v>2583</v>
      </c>
      <c r="B250" s="9">
        <v>45957.0</v>
      </c>
      <c r="C250" s="73" t="s">
        <v>20</v>
      </c>
      <c r="D250" s="69" t="s">
        <v>2462</v>
      </c>
      <c r="E250" s="27" t="s">
        <v>2112</v>
      </c>
      <c r="F250" s="31" t="s">
        <v>2086</v>
      </c>
      <c r="G250" s="15">
        <v>429.0</v>
      </c>
      <c r="H250" s="15">
        <v>429.0</v>
      </c>
      <c r="I250" s="14"/>
      <c r="J250" s="15">
        <v>429.0</v>
      </c>
      <c r="K250" s="14"/>
      <c r="L250" s="14"/>
      <c r="M250" s="14"/>
      <c r="N250" s="16"/>
      <c r="O250" s="47">
        <f t="shared" si="1"/>
        <v>429</v>
      </c>
      <c r="P250" s="28"/>
      <c r="Q250" s="25" t="s">
        <v>2463</v>
      </c>
      <c r="R250" s="8" t="s">
        <v>446</v>
      </c>
      <c r="S250" s="17"/>
      <c r="T250" s="17"/>
      <c r="U250" s="17"/>
      <c r="V250" s="17"/>
      <c r="W250" s="17"/>
      <c r="X250" s="17"/>
      <c r="Y250" s="17"/>
      <c r="Z250" s="80"/>
      <c r="AA250" s="80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</row>
    <row r="251">
      <c r="A251" s="8" t="s">
        <v>2583</v>
      </c>
      <c r="B251" s="9">
        <v>45958.0</v>
      </c>
      <c r="C251" s="73" t="s">
        <v>1172</v>
      </c>
      <c r="D251" s="69" t="s">
        <v>2464</v>
      </c>
      <c r="E251" s="27" t="s">
        <v>1172</v>
      </c>
      <c r="F251" s="31" t="s">
        <v>2086</v>
      </c>
      <c r="G251" s="15">
        <v>429.0</v>
      </c>
      <c r="H251" s="15">
        <v>429.0</v>
      </c>
      <c r="I251" s="14"/>
      <c r="J251" s="15">
        <v>429.0</v>
      </c>
      <c r="K251" s="14"/>
      <c r="L251" s="14"/>
      <c r="M251" s="14"/>
      <c r="N251" s="16"/>
      <c r="O251" s="47">
        <f t="shared" si="1"/>
        <v>429</v>
      </c>
      <c r="P251" s="28"/>
      <c r="Q251" s="8" t="s">
        <v>2465</v>
      </c>
      <c r="R251" s="8" t="s">
        <v>446</v>
      </c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</row>
    <row r="252">
      <c r="A252" s="8" t="s">
        <v>2583</v>
      </c>
      <c r="B252" s="9">
        <v>45959.0</v>
      </c>
      <c r="C252" s="73" t="s">
        <v>27</v>
      </c>
      <c r="D252" s="69" t="s">
        <v>41</v>
      </c>
      <c r="E252" s="27" t="s">
        <v>2089</v>
      </c>
      <c r="F252" s="31" t="s">
        <v>2086</v>
      </c>
      <c r="G252" s="14"/>
      <c r="H252" s="15">
        <v>429.0</v>
      </c>
      <c r="I252" s="14"/>
      <c r="J252" s="15">
        <v>429.0</v>
      </c>
      <c r="K252" s="14"/>
      <c r="L252" s="14"/>
      <c r="M252" s="14"/>
      <c r="N252" s="16"/>
      <c r="O252" s="47">
        <f t="shared" si="1"/>
        <v>429</v>
      </c>
      <c r="P252" s="28"/>
      <c r="Q252" s="25" t="s">
        <v>42</v>
      </c>
      <c r="R252" s="8" t="s">
        <v>446</v>
      </c>
      <c r="S252" s="17"/>
      <c r="T252" s="17"/>
      <c r="U252" s="17"/>
      <c r="V252" s="17"/>
      <c r="W252" s="17"/>
      <c r="X252" s="17"/>
      <c r="Y252" s="17"/>
      <c r="Z252" s="80"/>
      <c r="AA252" s="80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</row>
    <row r="253">
      <c r="A253" s="8" t="s">
        <v>2583</v>
      </c>
      <c r="B253" s="9">
        <v>45960.0</v>
      </c>
      <c r="C253" s="73" t="s">
        <v>20</v>
      </c>
      <c r="D253" s="69" t="s">
        <v>2470</v>
      </c>
      <c r="E253" s="27" t="s">
        <v>2112</v>
      </c>
      <c r="F253" s="31" t="s">
        <v>2086</v>
      </c>
      <c r="G253" s="15">
        <v>429.0</v>
      </c>
      <c r="H253" s="15">
        <v>429.0</v>
      </c>
      <c r="I253" s="14"/>
      <c r="J253" s="15">
        <v>429.0</v>
      </c>
      <c r="K253" s="14"/>
      <c r="L253" s="14"/>
      <c r="M253" s="14"/>
      <c r="N253" s="16"/>
      <c r="O253" s="47">
        <f t="shared" si="1"/>
        <v>429</v>
      </c>
      <c r="P253" s="28"/>
      <c r="Q253" s="25" t="s">
        <v>2471</v>
      </c>
      <c r="R253" s="8" t="s">
        <v>446</v>
      </c>
      <c r="S253" s="17"/>
      <c r="T253" s="17"/>
      <c r="U253" s="17"/>
      <c r="V253" s="17"/>
      <c r="W253" s="17"/>
      <c r="X253" s="17"/>
      <c r="Y253" s="17"/>
      <c r="Z253" s="80"/>
      <c r="AA253" s="80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</row>
    <row r="254">
      <c r="A254" s="8" t="s">
        <v>2583</v>
      </c>
      <c r="B254" s="9">
        <v>45964.0</v>
      </c>
      <c r="C254" s="73" t="s">
        <v>1172</v>
      </c>
      <c r="D254" s="69" t="s">
        <v>2472</v>
      </c>
      <c r="E254" s="27" t="s">
        <v>1172</v>
      </c>
      <c r="F254" s="31" t="s">
        <v>2086</v>
      </c>
      <c r="G254" s="15">
        <v>429.0</v>
      </c>
      <c r="H254" s="15">
        <v>429.0</v>
      </c>
      <c r="I254" s="14"/>
      <c r="J254" s="15">
        <v>429.0</v>
      </c>
      <c r="K254" s="14"/>
      <c r="L254" s="14"/>
      <c r="M254" s="14"/>
      <c r="N254" s="16"/>
      <c r="O254" s="47">
        <f t="shared" si="1"/>
        <v>429</v>
      </c>
      <c r="P254" s="28"/>
      <c r="Q254" s="8" t="s">
        <v>2473</v>
      </c>
      <c r="R254" s="8" t="s">
        <v>61</v>
      </c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</row>
    <row r="255">
      <c r="A255" s="8" t="s">
        <v>2583</v>
      </c>
      <c r="B255" s="9">
        <v>45964.0</v>
      </c>
      <c r="C255" s="73" t="s">
        <v>1172</v>
      </c>
      <c r="D255" s="69" t="s">
        <v>2474</v>
      </c>
      <c r="E255" s="27" t="s">
        <v>1172</v>
      </c>
      <c r="F255" s="31" t="s">
        <v>2086</v>
      </c>
      <c r="G255" s="15">
        <v>429.0</v>
      </c>
      <c r="H255" s="15">
        <v>429.0</v>
      </c>
      <c r="I255" s="14"/>
      <c r="J255" s="15">
        <v>429.0</v>
      </c>
      <c r="K255" s="14"/>
      <c r="L255" s="14"/>
      <c r="M255" s="14"/>
      <c r="N255" s="16"/>
      <c r="O255" s="47">
        <f t="shared" si="1"/>
        <v>429</v>
      </c>
      <c r="P255" s="28"/>
      <c r="Q255" s="8" t="s">
        <v>2475</v>
      </c>
      <c r="R255" s="8" t="s">
        <v>61</v>
      </c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</row>
    <row r="256">
      <c r="A256" s="8" t="s">
        <v>2583</v>
      </c>
      <c r="B256" s="9">
        <v>45964.0</v>
      </c>
      <c r="C256" s="73" t="s">
        <v>1172</v>
      </c>
      <c r="D256" s="69" t="s">
        <v>2476</v>
      </c>
      <c r="E256" s="27" t="s">
        <v>1172</v>
      </c>
      <c r="F256" s="31" t="s">
        <v>2086</v>
      </c>
      <c r="G256" s="15">
        <v>429.0</v>
      </c>
      <c r="H256" s="15">
        <v>429.0</v>
      </c>
      <c r="I256" s="14"/>
      <c r="J256" s="15">
        <v>429.0</v>
      </c>
      <c r="K256" s="14"/>
      <c r="L256" s="14"/>
      <c r="M256" s="14"/>
      <c r="N256" s="16"/>
      <c r="O256" s="47">
        <f t="shared" si="1"/>
        <v>429</v>
      </c>
      <c r="P256" s="28"/>
      <c r="Q256" s="8" t="s">
        <v>2477</v>
      </c>
      <c r="R256" s="8" t="s">
        <v>61</v>
      </c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</row>
    <row r="257">
      <c r="A257" s="8" t="s">
        <v>2583</v>
      </c>
      <c r="B257" s="9">
        <v>45968.0</v>
      </c>
      <c r="C257" s="73" t="s">
        <v>20</v>
      </c>
      <c r="D257" s="69" t="s">
        <v>2478</v>
      </c>
      <c r="E257" s="27" t="s">
        <v>2112</v>
      </c>
      <c r="F257" s="31" t="s">
        <v>2086</v>
      </c>
      <c r="G257" s="15">
        <v>429.0</v>
      </c>
      <c r="H257" s="15">
        <v>429.0</v>
      </c>
      <c r="I257" s="14"/>
      <c r="J257" s="15">
        <v>429.0</v>
      </c>
      <c r="K257" s="14"/>
      <c r="L257" s="14"/>
      <c r="M257" s="14"/>
      <c r="N257" s="16"/>
      <c r="O257" s="47">
        <f t="shared" si="1"/>
        <v>429</v>
      </c>
      <c r="P257" s="40"/>
      <c r="Q257" s="48" t="s">
        <v>2479</v>
      </c>
      <c r="R257" s="24">
        <f>MONTH(B257)</f>
        <v>11</v>
      </c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</row>
    <row r="258">
      <c r="A258" s="8" t="s">
        <v>2583</v>
      </c>
      <c r="B258" s="9">
        <v>45973.0</v>
      </c>
      <c r="C258" s="73" t="s">
        <v>20</v>
      </c>
      <c r="D258" s="69" t="s">
        <v>598</v>
      </c>
      <c r="E258" s="27" t="s">
        <v>2112</v>
      </c>
      <c r="F258" s="31" t="s">
        <v>2086</v>
      </c>
      <c r="G258" s="15">
        <v>429.0</v>
      </c>
      <c r="H258" s="15">
        <v>429.0</v>
      </c>
      <c r="I258" s="14"/>
      <c r="J258" s="15">
        <v>429.0</v>
      </c>
      <c r="K258" s="14"/>
      <c r="L258" s="14"/>
      <c r="M258" s="14"/>
      <c r="N258" s="16"/>
      <c r="O258" s="47">
        <f t="shared" si="1"/>
        <v>429</v>
      </c>
      <c r="P258" s="28"/>
      <c r="Q258" s="25" t="s">
        <v>599</v>
      </c>
      <c r="R258" s="8" t="s">
        <v>61</v>
      </c>
      <c r="S258" s="17"/>
      <c r="T258" s="17"/>
      <c r="U258" s="17"/>
      <c r="V258" s="17"/>
      <c r="W258" s="17"/>
      <c r="X258" s="17"/>
      <c r="Y258" s="17"/>
      <c r="Z258" s="80"/>
      <c r="AA258" s="80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</row>
    <row r="259">
      <c r="A259" s="8" t="s">
        <v>2583</v>
      </c>
      <c r="B259" s="9">
        <v>45974.0</v>
      </c>
      <c r="C259" s="73" t="s">
        <v>20</v>
      </c>
      <c r="D259" s="69" t="s">
        <v>2482</v>
      </c>
      <c r="E259" s="27" t="s">
        <v>2112</v>
      </c>
      <c r="F259" s="31" t="s">
        <v>2086</v>
      </c>
      <c r="G259" s="15">
        <v>1029.0</v>
      </c>
      <c r="H259" s="15">
        <v>429.0</v>
      </c>
      <c r="I259" s="14"/>
      <c r="J259" s="15">
        <v>429.0</v>
      </c>
      <c r="K259" s="14"/>
      <c r="L259" s="14"/>
      <c r="M259" s="14"/>
      <c r="N259" s="16"/>
      <c r="O259" s="47">
        <f t="shared" si="1"/>
        <v>429</v>
      </c>
      <c r="P259" s="28"/>
      <c r="Q259" s="25" t="s">
        <v>2483</v>
      </c>
      <c r="R259" s="8" t="s">
        <v>61</v>
      </c>
      <c r="S259" s="17"/>
      <c r="T259" s="17"/>
      <c r="U259" s="17"/>
      <c r="V259" s="17"/>
      <c r="W259" s="17"/>
      <c r="X259" s="17"/>
      <c r="Y259" s="17"/>
      <c r="Z259" s="80"/>
      <c r="AA259" s="80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</row>
    <row r="260">
      <c r="A260" s="8" t="s">
        <v>2583</v>
      </c>
      <c r="B260" s="9">
        <v>45974.0</v>
      </c>
      <c r="C260" s="73" t="s">
        <v>20</v>
      </c>
      <c r="D260" s="69" t="s">
        <v>2482</v>
      </c>
      <c r="E260" s="27" t="s">
        <v>2112</v>
      </c>
      <c r="F260" s="44" t="s">
        <v>1818</v>
      </c>
      <c r="G260" s="15">
        <v>1050.0</v>
      </c>
      <c r="H260" s="14"/>
      <c r="I260" s="14"/>
      <c r="J260" s="14"/>
      <c r="K260" s="14"/>
      <c r="L260" s="15">
        <v>480.0</v>
      </c>
      <c r="M260" s="14"/>
      <c r="N260" s="16"/>
      <c r="O260" s="47">
        <f t="shared" si="1"/>
        <v>480</v>
      </c>
      <c r="P260" s="28"/>
      <c r="Q260" s="25" t="s">
        <v>2483</v>
      </c>
      <c r="R260" s="8" t="s">
        <v>61</v>
      </c>
      <c r="S260" s="17"/>
      <c r="T260" s="17"/>
      <c r="U260" s="17"/>
      <c r="V260" s="17"/>
      <c r="W260" s="17"/>
      <c r="X260" s="17"/>
      <c r="Y260" s="17"/>
      <c r="Z260" s="80"/>
      <c r="AA260" s="80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</row>
    <row r="261">
      <c r="A261" s="8" t="s">
        <v>2583</v>
      </c>
      <c r="B261" s="9">
        <v>45978.0</v>
      </c>
      <c r="C261" s="73" t="s">
        <v>27</v>
      </c>
      <c r="D261" s="69" t="s">
        <v>1020</v>
      </c>
      <c r="E261" s="27" t="s">
        <v>2488</v>
      </c>
      <c r="F261" s="31" t="s">
        <v>2086</v>
      </c>
      <c r="G261" s="14"/>
      <c r="H261" s="15">
        <v>429.0</v>
      </c>
      <c r="I261" s="14"/>
      <c r="J261" s="15">
        <v>429.0</v>
      </c>
      <c r="K261" s="14"/>
      <c r="L261" s="14"/>
      <c r="M261" s="15">
        <v>150.0</v>
      </c>
      <c r="N261" s="16"/>
      <c r="O261" s="47">
        <f t="shared" si="1"/>
        <v>579</v>
      </c>
      <c r="P261" s="64" t="s">
        <v>2489</v>
      </c>
      <c r="Q261" s="25" t="s">
        <v>1022</v>
      </c>
      <c r="R261" s="8" t="s">
        <v>61</v>
      </c>
      <c r="S261" s="17"/>
      <c r="T261" s="17"/>
      <c r="U261" s="17"/>
      <c r="V261" s="17"/>
      <c r="W261" s="17"/>
      <c r="X261" s="17"/>
      <c r="Y261" s="17"/>
      <c r="Z261" s="80"/>
      <c r="AA261" s="80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</row>
    <row r="262">
      <c r="A262" s="8" t="s">
        <v>2583</v>
      </c>
      <c r="B262" s="9">
        <v>45978.0</v>
      </c>
      <c r="C262" s="73" t="s">
        <v>20</v>
      </c>
      <c r="D262" s="69" t="s">
        <v>2490</v>
      </c>
      <c r="E262" s="27" t="s">
        <v>2112</v>
      </c>
      <c r="F262" s="31" t="s">
        <v>2086</v>
      </c>
      <c r="G262" s="15">
        <v>429.0</v>
      </c>
      <c r="H262" s="15">
        <v>429.0</v>
      </c>
      <c r="I262" s="14"/>
      <c r="J262" s="15">
        <v>429.0</v>
      </c>
      <c r="K262" s="14"/>
      <c r="L262" s="14"/>
      <c r="M262" s="14"/>
      <c r="N262" s="16"/>
      <c r="O262" s="47">
        <f t="shared" si="1"/>
        <v>429</v>
      </c>
      <c r="P262" s="28"/>
      <c r="Q262" s="25" t="s">
        <v>2491</v>
      </c>
      <c r="R262" s="8" t="s">
        <v>61</v>
      </c>
      <c r="S262" s="17"/>
      <c r="T262" s="17"/>
      <c r="U262" s="17"/>
      <c r="V262" s="17"/>
      <c r="W262" s="17"/>
      <c r="X262" s="17"/>
      <c r="Y262" s="17"/>
      <c r="Z262" s="80"/>
      <c r="AA262" s="80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</row>
    <row r="263">
      <c r="A263" s="8" t="s">
        <v>2583</v>
      </c>
      <c r="B263" s="9">
        <v>45978.0</v>
      </c>
      <c r="C263" s="73" t="s">
        <v>20</v>
      </c>
      <c r="D263" s="69" t="s">
        <v>2492</v>
      </c>
      <c r="E263" s="27" t="s">
        <v>2112</v>
      </c>
      <c r="F263" s="31" t="s">
        <v>2086</v>
      </c>
      <c r="G263" s="15">
        <v>429.0</v>
      </c>
      <c r="H263" s="15">
        <v>429.0</v>
      </c>
      <c r="I263" s="14"/>
      <c r="J263" s="15">
        <v>429.0</v>
      </c>
      <c r="K263" s="14"/>
      <c r="L263" s="14"/>
      <c r="M263" s="14"/>
      <c r="N263" s="16"/>
      <c r="O263" s="47">
        <f t="shared" si="1"/>
        <v>429</v>
      </c>
      <c r="P263" s="28"/>
      <c r="Q263" s="25" t="s">
        <v>2493</v>
      </c>
      <c r="R263" s="8" t="s">
        <v>61</v>
      </c>
      <c r="S263" s="17"/>
      <c r="T263" s="17"/>
      <c r="U263" s="17"/>
      <c r="V263" s="17"/>
      <c r="W263" s="17"/>
      <c r="X263" s="17"/>
      <c r="Y263" s="17"/>
      <c r="Z263" s="80"/>
      <c r="AA263" s="80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</row>
    <row r="264">
      <c r="A264" s="8" t="s">
        <v>2583</v>
      </c>
      <c r="B264" s="9">
        <v>45978.0</v>
      </c>
      <c r="C264" s="73" t="s">
        <v>20</v>
      </c>
      <c r="D264" s="69" t="s">
        <v>2494</v>
      </c>
      <c r="E264" s="27" t="s">
        <v>2112</v>
      </c>
      <c r="F264" s="31" t="s">
        <v>2086</v>
      </c>
      <c r="G264" s="15">
        <v>1029.0</v>
      </c>
      <c r="H264" s="15">
        <v>429.0</v>
      </c>
      <c r="I264" s="14"/>
      <c r="J264" s="15">
        <v>429.0</v>
      </c>
      <c r="K264" s="14"/>
      <c r="L264" s="14"/>
      <c r="M264" s="14"/>
      <c r="N264" s="16"/>
      <c r="O264" s="47">
        <f t="shared" si="1"/>
        <v>429</v>
      </c>
      <c r="P264" s="28"/>
      <c r="Q264" s="25" t="s">
        <v>2495</v>
      </c>
      <c r="R264" s="8" t="s">
        <v>61</v>
      </c>
      <c r="S264" s="17"/>
      <c r="T264" s="17"/>
      <c r="U264" s="17"/>
      <c r="V264" s="17"/>
      <c r="W264" s="17"/>
      <c r="X264" s="17"/>
      <c r="Y264" s="17"/>
      <c r="Z264" s="80"/>
      <c r="AA264" s="80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</row>
    <row r="265">
      <c r="A265" s="8" t="s">
        <v>2583</v>
      </c>
      <c r="B265" s="9">
        <v>45979.0</v>
      </c>
      <c r="C265" s="73" t="s">
        <v>20</v>
      </c>
      <c r="D265" s="69" t="s">
        <v>2498</v>
      </c>
      <c r="E265" s="27" t="s">
        <v>2112</v>
      </c>
      <c r="F265" s="31" t="s">
        <v>2086</v>
      </c>
      <c r="G265" s="15">
        <v>926.0</v>
      </c>
      <c r="H265" s="15">
        <v>429.0</v>
      </c>
      <c r="I265" s="14"/>
      <c r="J265" s="15">
        <v>429.0</v>
      </c>
      <c r="K265" s="14"/>
      <c r="L265" s="14"/>
      <c r="M265" s="14"/>
      <c r="N265" s="16"/>
      <c r="O265" s="47">
        <f t="shared" si="1"/>
        <v>429</v>
      </c>
      <c r="P265" s="28"/>
      <c r="Q265" s="25" t="s">
        <v>2499</v>
      </c>
      <c r="R265" s="8" t="s">
        <v>61</v>
      </c>
      <c r="S265" s="17"/>
      <c r="T265" s="17"/>
      <c r="U265" s="17"/>
      <c r="V265" s="17"/>
      <c r="W265" s="17"/>
      <c r="X265" s="17"/>
      <c r="Y265" s="17"/>
      <c r="Z265" s="80"/>
      <c r="AA265" s="80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</row>
    <row r="266">
      <c r="A266" s="8" t="s">
        <v>2583</v>
      </c>
      <c r="B266" s="9">
        <v>45980.0</v>
      </c>
      <c r="C266" s="73" t="s">
        <v>20</v>
      </c>
      <c r="D266" s="69" t="s">
        <v>1920</v>
      </c>
      <c r="E266" s="27" t="s">
        <v>367</v>
      </c>
      <c r="F266" s="31" t="s">
        <v>2294</v>
      </c>
      <c r="G266" s="15">
        <v>249.0</v>
      </c>
      <c r="H266" s="14"/>
      <c r="I266" s="14"/>
      <c r="J266" s="14"/>
      <c r="K266" s="14"/>
      <c r="L266" s="14"/>
      <c r="M266" s="15">
        <v>249.0</v>
      </c>
      <c r="N266" s="16"/>
      <c r="O266" s="47">
        <f t="shared" si="1"/>
        <v>249</v>
      </c>
      <c r="P266" s="40"/>
      <c r="Q266" s="64" t="s">
        <v>2504</v>
      </c>
      <c r="R266" s="24">
        <f>MONTH(B266)</f>
        <v>11</v>
      </c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</row>
    <row r="267">
      <c r="A267" s="8" t="s">
        <v>2583</v>
      </c>
      <c r="B267" s="9">
        <v>45980.0</v>
      </c>
      <c r="C267" s="73" t="s">
        <v>1172</v>
      </c>
      <c r="D267" s="69" t="s">
        <v>2507</v>
      </c>
      <c r="E267" s="27" t="s">
        <v>1172</v>
      </c>
      <c r="F267" s="31" t="s">
        <v>2086</v>
      </c>
      <c r="G267" s="15">
        <v>429.0</v>
      </c>
      <c r="H267" s="15">
        <v>429.0</v>
      </c>
      <c r="I267" s="14"/>
      <c r="J267" s="15">
        <v>429.0</v>
      </c>
      <c r="K267" s="14"/>
      <c r="L267" s="14"/>
      <c r="M267" s="14"/>
      <c r="N267" s="16"/>
      <c r="O267" s="47">
        <f t="shared" si="1"/>
        <v>429</v>
      </c>
      <c r="P267" s="28"/>
      <c r="Q267" s="8" t="s">
        <v>2508</v>
      </c>
      <c r="R267" s="8" t="s">
        <v>61</v>
      </c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</row>
    <row r="268">
      <c r="A268" s="8" t="s">
        <v>2583</v>
      </c>
      <c r="B268" s="9">
        <v>45982.0</v>
      </c>
      <c r="C268" s="73" t="s">
        <v>20</v>
      </c>
      <c r="D268" s="69" t="s">
        <v>2509</v>
      </c>
      <c r="E268" s="27" t="s">
        <v>2112</v>
      </c>
      <c r="F268" s="31" t="s">
        <v>2086</v>
      </c>
      <c r="G268" s="15">
        <v>429.0</v>
      </c>
      <c r="H268" s="15">
        <v>429.0</v>
      </c>
      <c r="I268" s="14"/>
      <c r="J268" s="15">
        <v>429.0</v>
      </c>
      <c r="K268" s="14"/>
      <c r="L268" s="14"/>
      <c r="M268" s="14"/>
      <c r="N268" s="16"/>
      <c r="O268" s="47">
        <f t="shared" si="1"/>
        <v>429</v>
      </c>
      <c r="P268" s="28"/>
      <c r="Q268" s="25" t="s">
        <v>2510</v>
      </c>
      <c r="R268" s="8" t="s">
        <v>61</v>
      </c>
      <c r="S268" s="17"/>
      <c r="T268" s="17"/>
      <c r="U268" s="17"/>
      <c r="V268" s="17"/>
      <c r="W268" s="17"/>
      <c r="X268" s="17"/>
      <c r="Y268" s="17"/>
      <c r="Z268" s="80"/>
      <c r="AA268" s="80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</row>
    <row r="269">
      <c r="A269" s="8" t="s">
        <v>2583</v>
      </c>
      <c r="B269" s="9">
        <v>45987.0</v>
      </c>
      <c r="C269" s="73" t="s">
        <v>20</v>
      </c>
      <c r="D269" s="69" t="s">
        <v>2511</v>
      </c>
      <c r="E269" s="27" t="s">
        <v>2488</v>
      </c>
      <c r="F269" s="31" t="s">
        <v>2086</v>
      </c>
      <c r="G269" s="15">
        <v>429.0</v>
      </c>
      <c r="H269" s="15">
        <v>429.0</v>
      </c>
      <c r="I269" s="14"/>
      <c r="J269" s="15">
        <v>429.0</v>
      </c>
      <c r="K269" s="14"/>
      <c r="L269" s="14"/>
      <c r="M269" s="14"/>
      <c r="N269" s="16"/>
      <c r="O269" s="47">
        <f t="shared" si="1"/>
        <v>429</v>
      </c>
      <c r="P269" s="28"/>
      <c r="Q269" s="25" t="s">
        <v>2512</v>
      </c>
      <c r="R269" s="8" t="s">
        <v>61</v>
      </c>
      <c r="S269" s="17"/>
      <c r="T269" s="17"/>
      <c r="U269" s="17"/>
      <c r="V269" s="17"/>
      <c r="W269" s="17"/>
      <c r="X269" s="17"/>
      <c r="Y269" s="17"/>
      <c r="Z269" s="80"/>
      <c r="AA269" s="80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</row>
    <row r="270">
      <c r="A270" s="8" t="s">
        <v>2583</v>
      </c>
      <c r="B270" s="9">
        <v>45989.0</v>
      </c>
      <c r="C270" s="73" t="s">
        <v>1172</v>
      </c>
      <c r="D270" s="69" t="s">
        <v>2513</v>
      </c>
      <c r="E270" s="27" t="s">
        <v>1172</v>
      </c>
      <c r="F270" s="31" t="s">
        <v>2086</v>
      </c>
      <c r="G270" s="15">
        <v>429.0</v>
      </c>
      <c r="H270" s="15">
        <v>429.0</v>
      </c>
      <c r="I270" s="14"/>
      <c r="J270" s="15">
        <v>429.0</v>
      </c>
      <c r="K270" s="14"/>
      <c r="L270" s="14"/>
      <c r="M270" s="14"/>
      <c r="N270" s="16"/>
      <c r="O270" s="47">
        <f t="shared" si="1"/>
        <v>429</v>
      </c>
      <c r="P270" s="28"/>
      <c r="Q270" s="8" t="s">
        <v>2514</v>
      </c>
      <c r="R270" s="8" t="s">
        <v>61</v>
      </c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</row>
    <row r="271">
      <c r="A271" s="8" t="s">
        <v>2583</v>
      </c>
      <c r="B271" s="9">
        <v>45989.0</v>
      </c>
      <c r="C271" s="73" t="s">
        <v>20</v>
      </c>
      <c r="D271" s="94" t="s">
        <v>2351</v>
      </c>
      <c r="E271" s="62" t="s">
        <v>2484</v>
      </c>
      <c r="F271" s="44" t="s">
        <v>1818</v>
      </c>
      <c r="G271" s="96">
        <v>1200.0</v>
      </c>
      <c r="H271" s="14"/>
      <c r="I271" s="14"/>
      <c r="J271" s="14"/>
      <c r="K271" s="14"/>
      <c r="L271" s="15">
        <v>480.0</v>
      </c>
      <c r="M271" s="14"/>
      <c r="N271" s="23">
        <v>480.0</v>
      </c>
      <c r="O271" s="47">
        <f t="shared" si="1"/>
        <v>0</v>
      </c>
      <c r="P271" s="64" t="s">
        <v>2587</v>
      </c>
      <c r="Q271" s="25" t="s">
        <v>2352</v>
      </c>
      <c r="R271" s="24">
        <f>MONTH(B271)</f>
        <v>11</v>
      </c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</row>
    <row r="272">
      <c r="A272" s="8" t="s">
        <v>2583</v>
      </c>
      <c r="B272" s="9">
        <v>45991.0</v>
      </c>
      <c r="C272" s="73" t="s">
        <v>20</v>
      </c>
      <c r="D272" s="69" t="s">
        <v>2516</v>
      </c>
      <c r="E272" s="27" t="s">
        <v>2112</v>
      </c>
      <c r="F272" s="31" t="s">
        <v>2086</v>
      </c>
      <c r="G272" s="15">
        <v>874.4</v>
      </c>
      <c r="H272" s="15">
        <v>429.0</v>
      </c>
      <c r="I272" s="14"/>
      <c r="J272" s="15">
        <v>429.0</v>
      </c>
      <c r="K272" s="14"/>
      <c r="L272" s="14"/>
      <c r="M272" s="14"/>
      <c r="N272" s="16"/>
      <c r="O272" s="47">
        <f t="shared" si="1"/>
        <v>429</v>
      </c>
      <c r="P272" s="28"/>
      <c r="Q272" s="25" t="s">
        <v>2517</v>
      </c>
      <c r="R272" s="8" t="s">
        <v>61</v>
      </c>
      <c r="S272" s="17"/>
      <c r="T272" s="17"/>
      <c r="U272" s="17"/>
      <c r="V272" s="17"/>
      <c r="W272" s="17"/>
      <c r="X272" s="17"/>
      <c r="Y272" s="17"/>
      <c r="Z272" s="80"/>
      <c r="AA272" s="80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</row>
    <row r="273">
      <c r="A273" s="8" t="s">
        <v>2583</v>
      </c>
      <c r="B273" s="9">
        <v>45992.0</v>
      </c>
      <c r="C273" s="73" t="s">
        <v>1172</v>
      </c>
      <c r="D273" s="69" t="s">
        <v>2518</v>
      </c>
      <c r="E273" s="27" t="s">
        <v>1172</v>
      </c>
      <c r="F273" s="31" t="s">
        <v>2086</v>
      </c>
      <c r="G273" s="15">
        <v>429.0</v>
      </c>
      <c r="H273" s="15">
        <v>429.0</v>
      </c>
      <c r="I273" s="14"/>
      <c r="J273" s="15">
        <v>429.0</v>
      </c>
      <c r="K273" s="14"/>
      <c r="L273" s="14"/>
      <c r="M273" s="14"/>
      <c r="N273" s="16"/>
      <c r="O273" s="47">
        <f t="shared" si="1"/>
        <v>429</v>
      </c>
      <c r="P273" s="28"/>
      <c r="Q273" s="8" t="s">
        <v>2519</v>
      </c>
      <c r="R273" s="8" t="s">
        <v>61</v>
      </c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</row>
    <row r="274">
      <c r="A274" s="8" t="s">
        <v>2583</v>
      </c>
      <c r="B274" s="9">
        <v>45993.0</v>
      </c>
      <c r="C274" s="73" t="s">
        <v>20</v>
      </c>
      <c r="D274" s="69" t="s">
        <v>2520</v>
      </c>
      <c r="E274" s="27" t="s">
        <v>2112</v>
      </c>
      <c r="F274" s="31" t="s">
        <v>2086</v>
      </c>
      <c r="G274" s="15">
        <v>1029.0</v>
      </c>
      <c r="H274" s="15">
        <v>429.0</v>
      </c>
      <c r="I274" s="14"/>
      <c r="J274" s="15">
        <v>429.0</v>
      </c>
      <c r="K274" s="14"/>
      <c r="L274" s="14"/>
      <c r="M274" s="14"/>
      <c r="N274" s="16"/>
      <c r="O274" s="47">
        <f t="shared" si="1"/>
        <v>429</v>
      </c>
      <c r="P274" s="28"/>
      <c r="Q274" s="25" t="s">
        <v>2521</v>
      </c>
      <c r="R274" s="8" t="s">
        <v>213</v>
      </c>
      <c r="S274" s="17"/>
      <c r="T274" s="17"/>
      <c r="U274" s="17"/>
      <c r="V274" s="17"/>
      <c r="W274" s="17"/>
      <c r="X274" s="17"/>
      <c r="Y274" s="17"/>
      <c r="Z274" s="80"/>
      <c r="AA274" s="80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</row>
    <row r="275">
      <c r="A275" s="8" t="s">
        <v>2583</v>
      </c>
      <c r="B275" s="9">
        <v>45993.0</v>
      </c>
      <c r="C275" s="73" t="s">
        <v>20</v>
      </c>
      <c r="D275" s="69" t="s">
        <v>2522</v>
      </c>
      <c r="E275" s="27" t="s">
        <v>2112</v>
      </c>
      <c r="F275" s="31" t="s">
        <v>2086</v>
      </c>
      <c r="G275" s="15">
        <v>874.4</v>
      </c>
      <c r="H275" s="15">
        <v>429.0</v>
      </c>
      <c r="I275" s="14"/>
      <c r="J275" s="15">
        <v>429.0</v>
      </c>
      <c r="K275" s="14"/>
      <c r="L275" s="14"/>
      <c r="M275" s="14"/>
      <c r="N275" s="16"/>
      <c r="O275" s="47">
        <f t="shared" si="1"/>
        <v>429</v>
      </c>
      <c r="P275" s="28"/>
      <c r="Q275" s="25" t="s">
        <v>2523</v>
      </c>
      <c r="R275" s="8" t="s">
        <v>213</v>
      </c>
      <c r="S275" s="17"/>
      <c r="T275" s="17"/>
      <c r="U275" s="17"/>
      <c r="V275" s="17"/>
      <c r="W275" s="17"/>
      <c r="X275" s="17"/>
      <c r="Y275" s="17"/>
      <c r="Z275" s="80"/>
      <c r="AA275" s="80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</row>
    <row r="276">
      <c r="A276" s="8" t="s">
        <v>2583</v>
      </c>
      <c r="B276" s="9">
        <v>45996.0</v>
      </c>
      <c r="C276" s="73" t="s">
        <v>27</v>
      </c>
      <c r="D276" s="69" t="s">
        <v>2524</v>
      </c>
      <c r="E276" s="27" t="s">
        <v>2488</v>
      </c>
      <c r="F276" s="31" t="s">
        <v>2086</v>
      </c>
      <c r="G276" s="15">
        <v>429.0</v>
      </c>
      <c r="H276" s="15">
        <v>429.0</v>
      </c>
      <c r="I276" s="14"/>
      <c r="J276" s="15">
        <v>429.0</v>
      </c>
      <c r="K276" s="14"/>
      <c r="L276" s="14"/>
      <c r="M276" s="14"/>
      <c r="N276" s="16"/>
      <c r="O276" s="47">
        <f t="shared" si="1"/>
        <v>429</v>
      </c>
      <c r="P276" s="28"/>
      <c r="Q276" s="25" t="s">
        <v>2525</v>
      </c>
      <c r="R276" s="8" t="s">
        <v>213</v>
      </c>
      <c r="S276" s="17"/>
      <c r="T276" s="17"/>
      <c r="U276" s="17"/>
      <c r="V276" s="17"/>
      <c r="W276" s="17"/>
      <c r="X276" s="17"/>
      <c r="Y276" s="17"/>
      <c r="Z276" s="80"/>
      <c r="AA276" s="80"/>
      <c r="AB276" s="17"/>
      <c r="AC276" s="17"/>
      <c r="AD276" s="17"/>
      <c r="AE276" s="17"/>
      <c r="AF276" s="17"/>
      <c r="AG276" s="17"/>
      <c r="AH276" s="17"/>
      <c r="AI276" s="17"/>
      <c r="AJ276" s="17"/>
      <c r="AK276" s="93" t="s">
        <v>2305</v>
      </c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</row>
    <row r="277">
      <c r="A277" s="8" t="s">
        <v>2583</v>
      </c>
      <c r="B277" s="9">
        <v>46001.0</v>
      </c>
      <c r="C277" s="73" t="s">
        <v>1172</v>
      </c>
      <c r="D277" s="69" t="s">
        <v>2526</v>
      </c>
      <c r="E277" s="27" t="s">
        <v>1172</v>
      </c>
      <c r="F277" s="31" t="s">
        <v>2086</v>
      </c>
      <c r="G277" s="15">
        <v>429.0</v>
      </c>
      <c r="H277" s="15">
        <v>429.0</v>
      </c>
      <c r="I277" s="14"/>
      <c r="J277" s="15">
        <v>429.0</v>
      </c>
      <c r="K277" s="14"/>
      <c r="L277" s="14"/>
      <c r="M277" s="14"/>
      <c r="N277" s="16"/>
      <c r="O277" s="47">
        <f t="shared" si="1"/>
        <v>429</v>
      </c>
      <c r="P277" s="28"/>
      <c r="Q277" s="8" t="s">
        <v>2527</v>
      </c>
      <c r="R277" s="8" t="s">
        <v>213</v>
      </c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</row>
    <row r="278">
      <c r="A278" s="8" t="s">
        <v>2583</v>
      </c>
      <c r="B278" s="9">
        <v>46001.0</v>
      </c>
      <c r="C278" s="73" t="s">
        <v>27</v>
      </c>
      <c r="D278" s="69" t="s">
        <v>2528</v>
      </c>
      <c r="E278" s="27" t="s">
        <v>2488</v>
      </c>
      <c r="F278" s="31" t="s">
        <v>2086</v>
      </c>
      <c r="G278" s="15">
        <v>429.0</v>
      </c>
      <c r="H278" s="15">
        <v>429.0</v>
      </c>
      <c r="I278" s="14"/>
      <c r="J278" s="15">
        <v>429.0</v>
      </c>
      <c r="K278" s="14"/>
      <c r="L278" s="14"/>
      <c r="M278" s="14"/>
      <c r="N278" s="16"/>
      <c r="O278" s="47">
        <f t="shared" si="1"/>
        <v>429</v>
      </c>
      <c r="P278" s="28"/>
      <c r="Q278" s="25" t="s">
        <v>2529</v>
      </c>
      <c r="R278" s="8" t="s">
        <v>213</v>
      </c>
      <c r="S278" s="17"/>
      <c r="T278" s="17"/>
      <c r="U278" s="17"/>
      <c r="V278" s="17"/>
      <c r="W278" s="17"/>
      <c r="X278" s="17"/>
      <c r="Y278" s="17"/>
      <c r="Z278" s="80"/>
      <c r="AA278" s="80"/>
      <c r="AB278" s="17"/>
      <c r="AC278" s="17"/>
      <c r="AD278" s="17"/>
      <c r="AE278" s="17"/>
      <c r="AF278" s="17"/>
      <c r="AG278" s="17"/>
      <c r="AH278" s="17"/>
      <c r="AI278" s="17"/>
      <c r="AJ278" s="17"/>
      <c r="AK278" s="93" t="s">
        <v>2305</v>
      </c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</row>
    <row r="279">
      <c r="A279" s="8" t="s">
        <v>2583</v>
      </c>
      <c r="B279" s="9">
        <v>46006.0</v>
      </c>
      <c r="C279" s="73" t="s">
        <v>20</v>
      </c>
      <c r="D279" s="69" t="s">
        <v>2530</v>
      </c>
      <c r="E279" s="27" t="s">
        <v>2112</v>
      </c>
      <c r="F279" s="31" t="s">
        <v>2086</v>
      </c>
      <c r="G279" s="15">
        <v>429.0</v>
      </c>
      <c r="H279" s="15">
        <v>429.0</v>
      </c>
      <c r="I279" s="14"/>
      <c r="J279" s="15">
        <v>429.0</v>
      </c>
      <c r="K279" s="14"/>
      <c r="L279" s="14"/>
      <c r="M279" s="14"/>
      <c r="N279" s="16"/>
      <c r="O279" s="47">
        <f t="shared" si="1"/>
        <v>429</v>
      </c>
      <c r="P279" s="28"/>
      <c r="Q279" s="25" t="s">
        <v>2531</v>
      </c>
      <c r="R279" s="8" t="s">
        <v>213</v>
      </c>
      <c r="S279" s="17"/>
      <c r="T279" s="17"/>
      <c r="U279" s="17"/>
      <c r="V279" s="17"/>
      <c r="W279" s="17"/>
      <c r="X279" s="17"/>
      <c r="Y279" s="17"/>
      <c r="Z279" s="80"/>
      <c r="AA279" s="80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</row>
    <row r="280">
      <c r="A280" s="8" t="s">
        <v>2583</v>
      </c>
      <c r="B280" s="9">
        <v>46007.0</v>
      </c>
      <c r="C280" s="73" t="s">
        <v>20</v>
      </c>
      <c r="D280" s="69" t="s">
        <v>790</v>
      </c>
      <c r="E280" s="27" t="s">
        <v>2112</v>
      </c>
      <c r="F280" s="31" t="s">
        <v>2086</v>
      </c>
      <c r="G280" s="15">
        <v>429.0</v>
      </c>
      <c r="H280" s="15">
        <v>429.0</v>
      </c>
      <c r="I280" s="14"/>
      <c r="J280" s="15">
        <v>429.0</v>
      </c>
      <c r="K280" s="14"/>
      <c r="L280" s="14"/>
      <c r="M280" s="14"/>
      <c r="N280" s="16"/>
      <c r="O280" s="47">
        <f t="shared" si="1"/>
        <v>429</v>
      </c>
      <c r="P280" s="28"/>
      <c r="Q280" s="25" t="s">
        <v>791</v>
      </c>
      <c r="R280" s="8" t="s">
        <v>213</v>
      </c>
      <c r="S280" s="17"/>
      <c r="T280" s="17"/>
      <c r="U280" s="17"/>
      <c r="V280" s="17"/>
      <c r="W280" s="17"/>
      <c r="X280" s="17"/>
      <c r="Y280" s="17"/>
      <c r="Z280" s="80"/>
      <c r="AA280" s="80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</row>
    <row r="281">
      <c r="A281" s="8" t="s">
        <v>2583</v>
      </c>
      <c r="B281" s="9">
        <v>46009.0</v>
      </c>
      <c r="C281" s="73" t="s">
        <v>1172</v>
      </c>
      <c r="D281" s="69" t="s">
        <v>2534</v>
      </c>
      <c r="E281" s="27" t="s">
        <v>1172</v>
      </c>
      <c r="F281" s="31" t="s">
        <v>2086</v>
      </c>
      <c r="G281" s="15">
        <v>429.0</v>
      </c>
      <c r="H281" s="15">
        <v>429.0</v>
      </c>
      <c r="I281" s="14"/>
      <c r="J281" s="15">
        <v>429.0</v>
      </c>
      <c r="K281" s="14"/>
      <c r="L281" s="14"/>
      <c r="M281" s="14"/>
      <c r="N281" s="16"/>
      <c r="O281" s="47">
        <f t="shared" si="1"/>
        <v>429</v>
      </c>
      <c r="P281" s="28"/>
      <c r="Q281" s="25" t="s">
        <v>2535</v>
      </c>
      <c r="R281" s="8" t="s">
        <v>213</v>
      </c>
      <c r="S281" s="17"/>
      <c r="T281" s="17"/>
      <c r="U281" s="17"/>
      <c r="V281" s="17"/>
      <c r="W281" s="17"/>
      <c r="X281" s="17"/>
      <c r="Y281" s="17"/>
      <c r="Z281" s="80"/>
      <c r="AA281" s="80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</row>
    <row r="282">
      <c r="A282" s="8" t="s">
        <v>2583</v>
      </c>
      <c r="B282" s="9">
        <v>46013.0</v>
      </c>
      <c r="C282" s="73" t="s">
        <v>1172</v>
      </c>
      <c r="D282" s="69" t="s">
        <v>2536</v>
      </c>
      <c r="E282" s="27" t="s">
        <v>1172</v>
      </c>
      <c r="F282" s="31" t="s">
        <v>2086</v>
      </c>
      <c r="G282" s="15">
        <v>429.0</v>
      </c>
      <c r="H282" s="15">
        <v>429.0</v>
      </c>
      <c r="I282" s="14"/>
      <c r="J282" s="15">
        <v>429.0</v>
      </c>
      <c r="K282" s="14"/>
      <c r="L282" s="14"/>
      <c r="M282" s="14"/>
      <c r="N282" s="16"/>
      <c r="O282" s="47">
        <f t="shared" si="1"/>
        <v>429</v>
      </c>
      <c r="P282" s="28"/>
      <c r="Q282" s="8" t="s">
        <v>2537</v>
      </c>
      <c r="R282" s="8" t="s">
        <v>213</v>
      </c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</row>
    <row r="283">
      <c r="A283" s="8" t="s">
        <v>2583</v>
      </c>
      <c r="B283" s="9">
        <v>45742.0</v>
      </c>
      <c r="C283" s="73" t="s">
        <v>1925</v>
      </c>
      <c r="D283" s="69" t="s">
        <v>2119</v>
      </c>
      <c r="E283" s="27" t="s">
        <v>1925</v>
      </c>
      <c r="F283" s="31" t="s">
        <v>2086</v>
      </c>
      <c r="G283" s="15">
        <v>429.0</v>
      </c>
      <c r="H283" s="15">
        <v>429.0</v>
      </c>
      <c r="I283" s="14"/>
      <c r="J283" s="15">
        <v>429.0</v>
      </c>
      <c r="K283" s="14"/>
      <c r="L283" s="14"/>
      <c r="M283" s="14"/>
      <c r="N283" s="16"/>
      <c r="O283" s="47">
        <f t="shared" si="1"/>
        <v>429</v>
      </c>
      <c r="P283" s="28"/>
      <c r="Q283" s="25" t="s">
        <v>2120</v>
      </c>
      <c r="R283" s="8" t="s">
        <v>577</v>
      </c>
      <c r="S283" s="17"/>
      <c r="T283" s="28"/>
      <c r="U283" s="17"/>
      <c r="V283" s="17"/>
      <c r="W283" s="17"/>
      <c r="X283" s="28"/>
      <c r="Y283" s="28"/>
      <c r="Z283" s="80"/>
      <c r="AA283" s="80"/>
      <c r="AB283" s="28"/>
      <c r="AC283" s="28"/>
      <c r="AD283" s="28"/>
      <c r="AE283" s="28"/>
      <c r="AF283" s="28"/>
      <c r="AG283" s="28"/>
      <c r="AH283" s="28"/>
      <c r="AI283" s="28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</row>
    <row r="284">
      <c r="A284" s="8" t="s">
        <v>2583</v>
      </c>
      <c r="B284" s="9">
        <v>46027.0</v>
      </c>
      <c r="C284" s="73" t="s">
        <v>1172</v>
      </c>
      <c r="D284" s="69" t="s">
        <v>2588</v>
      </c>
      <c r="E284" s="27" t="s">
        <v>1172</v>
      </c>
      <c r="F284" s="31" t="s">
        <v>2086</v>
      </c>
      <c r="G284" s="15">
        <v>429.0</v>
      </c>
      <c r="H284" s="15">
        <v>429.0</v>
      </c>
      <c r="I284" s="14"/>
      <c r="J284" s="15">
        <v>429.0</v>
      </c>
      <c r="K284" s="14"/>
      <c r="L284" s="14"/>
      <c r="M284" s="14"/>
      <c r="N284" s="16"/>
      <c r="O284" s="47">
        <f t="shared" si="1"/>
        <v>429</v>
      </c>
      <c r="P284" s="28"/>
      <c r="Q284" s="8" t="s">
        <v>2589</v>
      </c>
      <c r="R284" s="8" t="s">
        <v>93</v>
      </c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</row>
    <row r="285">
      <c r="A285" s="8" t="s">
        <v>2583</v>
      </c>
      <c r="B285" s="9">
        <v>46030.0</v>
      </c>
      <c r="C285" s="73" t="s">
        <v>20</v>
      </c>
      <c r="D285" s="69" t="s">
        <v>2590</v>
      </c>
      <c r="E285" s="27" t="s">
        <v>2112</v>
      </c>
      <c r="F285" s="31" t="s">
        <v>2086</v>
      </c>
      <c r="G285" s="15">
        <v>429.0</v>
      </c>
      <c r="H285" s="15">
        <v>429.0</v>
      </c>
      <c r="I285" s="14"/>
      <c r="J285" s="15">
        <v>429.0</v>
      </c>
      <c r="K285" s="14"/>
      <c r="L285" s="14"/>
      <c r="M285" s="14"/>
      <c r="N285" s="16"/>
      <c r="O285" s="47">
        <f t="shared" si="1"/>
        <v>429</v>
      </c>
      <c r="P285" s="28"/>
      <c r="Q285" s="25" t="s">
        <v>2591</v>
      </c>
      <c r="R285" s="8" t="s">
        <v>519</v>
      </c>
      <c r="S285" s="17"/>
      <c r="T285" s="17"/>
      <c r="U285" s="17"/>
      <c r="V285" s="17"/>
      <c r="W285" s="17"/>
      <c r="X285" s="17"/>
      <c r="Y285" s="17"/>
      <c r="Z285" s="80"/>
      <c r="AA285" s="80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</row>
    <row r="286">
      <c r="A286" s="8" t="s">
        <v>2583</v>
      </c>
      <c r="B286" s="9">
        <v>46030.0</v>
      </c>
      <c r="C286" s="73" t="s">
        <v>20</v>
      </c>
      <c r="D286" s="69" t="s">
        <v>2592</v>
      </c>
      <c r="E286" s="27" t="s">
        <v>2112</v>
      </c>
      <c r="F286" s="31" t="s">
        <v>2086</v>
      </c>
      <c r="G286" s="15">
        <v>429.0</v>
      </c>
      <c r="H286" s="15">
        <v>429.0</v>
      </c>
      <c r="I286" s="14"/>
      <c r="J286" s="15">
        <v>429.0</v>
      </c>
      <c r="K286" s="14"/>
      <c r="L286" s="14"/>
      <c r="M286" s="14"/>
      <c r="N286" s="16"/>
      <c r="O286" s="47">
        <f t="shared" si="1"/>
        <v>429</v>
      </c>
      <c r="P286" s="28"/>
      <c r="Q286" s="25" t="s">
        <v>2593</v>
      </c>
      <c r="R286" s="8" t="s">
        <v>519</v>
      </c>
      <c r="S286" s="17"/>
      <c r="T286" s="17"/>
      <c r="U286" s="17"/>
      <c r="V286" s="17"/>
      <c r="W286" s="17"/>
      <c r="X286" s="17"/>
      <c r="Y286" s="17"/>
      <c r="Z286" s="80"/>
      <c r="AA286" s="80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</row>
    <row r="287">
      <c r="A287" s="8" t="s">
        <v>2583</v>
      </c>
      <c r="B287" s="9">
        <v>46032.0</v>
      </c>
      <c r="C287" s="73" t="s">
        <v>20</v>
      </c>
      <c r="D287" s="69" t="s">
        <v>2594</v>
      </c>
      <c r="E287" s="27" t="s">
        <v>2112</v>
      </c>
      <c r="F287" s="31" t="s">
        <v>2086</v>
      </c>
      <c r="G287" s="15">
        <v>429.0</v>
      </c>
      <c r="H287" s="15">
        <v>429.0</v>
      </c>
      <c r="I287" s="14"/>
      <c r="J287" s="15">
        <v>429.0</v>
      </c>
      <c r="K287" s="14"/>
      <c r="L287" s="14"/>
      <c r="M287" s="14"/>
      <c r="N287" s="16"/>
      <c r="O287" s="47">
        <f t="shared" si="1"/>
        <v>429</v>
      </c>
      <c r="P287" s="28"/>
      <c r="Q287" s="25" t="s">
        <v>2595</v>
      </c>
      <c r="R287" s="8" t="s">
        <v>519</v>
      </c>
      <c r="S287" s="17"/>
      <c r="T287" s="17"/>
      <c r="U287" s="17"/>
      <c r="V287" s="17"/>
      <c r="W287" s="17"/>
      <c r="X287" s="17"/>
      <c r="Y287" s="17"/>
      <c r="Z287" s="80"/>
      <c r="AA287" s="80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</row>
    <row r="288">
      <c r="A288" s="8" t="s">
        <v>2583</v>
      </c>
      <c r="B288" s="9">
        <v>46035.0</v>
      </c>
      <c r="C288" s="73" t="s">
        <v>20</v>
      </c>
      <c r="D288" s="69" t="s">
        <v>2596</v>
      </c>
      <c r="E288" s="27" t="s">
        <v>2112</v>
      </c>
      <c r="F288" s="31" t="s">
        <v>2086</v>
      </c>
      <c r="G288" s="15">
        <v>429.0</v>
      </c>
      <c r="H288" s="15">
        <v>429.0</v>
      </c>
      <c r="I288" s="14"/>
      <c r="J288" s="15">
        <v>429.0</v>
      </c>
      <c r="K288" s="14"/>
      <c r="L288" s="14"/>
      <c r="M288" s="14"/>
      <c r="N288" s="16"/>
      <c r="O288" s="47">
        <f t="shared" si="1"/>
        <v>429</v>
      </c>
      <c r="P288" s="28"/>
      <c r="Q288" s="25" t="s">
        <v>2597</v>
      </c>
      <c r="R288" s="8" t="s">
        <v>519</v>
      </c>
      <c r="S288" s="17"/>
      <c r="T288" s="17"/>
      <c r="U288" s="17"/>
      <c r="V288" s="17"/>
      <c r="W288" s="17"/>
      <c r="X288" s="17"/>
      <c r="Y288" s="17"/>
      <c r="Z288" s="80"/>
      <c r="AA288" s="80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</row>
    <row r="289">
      <c r="A289" s="8" t="s">
        <v>2583</v>
      </c>
      <c r="B289" s="9">
        <v>46035.0</v>
      </c>
      <c r="C289" s="73" t="s">
        <v>20</v>
      </c>
      <c r="D289" s="69" t="s">
        <v>2598</v>
      </c>
      <c r="E289" s="27" t="s">
        <v>2112</v>
      </c>
      <c r="F289" s="31" t="s">
        <v>2086</v>
      </c>
      <c r="G289" s="15">
        <v>429.0</v>
      </c>
      <c r="H289" s="15">
        <v>429.0</v>
      </c>
      <c r="I289" s="14"/>
      <c r="J289" s="15">
        <v>429.0</v>
      </c>
      <c r="K289" s="14"/>
      <c r="L289" s="14"/>
      <c r="M289" s="14"/>
      <c r="N289" s="16"/>
      <c r="O289" s="47">
        <f t="shared" si="1"/>
        <v>429</v>
      </c>
      <c r="P289" s="28"/>
      <c r="Q289" s="25" t="s">
        <v>2599</v>
      </c>
      <c r="R289" s="8" t="s">
        <v>519</v>
      </c>
      <c r="S289" s="17"/>
      <c r="T289" s="17"/>
      <c r="U289" s="17"/>
      <c r="V289" s="17"/>
      <c r="W289" s="17"/>
      <c r="X289" s="17"/>
      <c r="Y289" s="17"/>
      <c r="Z289" s="80"/>
      <c r="AA289" s="80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</row>
    <row r="290">
      <c r="A290" s="8" t="s">
        <v>2583</v>
      </c>
      <c r="B290" s="9">
        <v>46035.0</v>
      </c>
      <c r="C290" s="73" t="s">
        <v>20</v>
      </c>
      <c r="D290" s="69" t="s">
        <v>2600</v>
      </c>
      <c r="E290" s="27" t="s">
        <v>2112</v>
      </c>
      <c r="F290" s="31" t="s">
        <v>2086</v>
      </c>
      <c r="G290" s="15">
        <v>1029.0</v>
      </c>
      <c r="H290" s="15">
        <v>429.0</v>
      </c>
      <c r="I290" s="14"/>
      <c r="J290" s="15">
        <v>429.0</v>
      </c>
      <c r="K290" s="14"/>
      <c r="L290" s="14"/>
      <c r="M290" s="14"/>
      <c r="N290" s="16"/>
      <c r="O290" s="47">
        <f t="shared" si="1"/>
        <v>429</v>
      </c>
      <c r="P290" s="28"/>
      <c r="Q290" s="25" t="s">
        <v>2601</v>
      </c>
      <c r="R290" s="8" t="s">
        <v>519</v>
      </c>
      <c r="S290" s="17"/>
      <c r="T290" s="17"/>
      <c r="U290" s="17"/>
      <c r="V290" s="17"/>
      <c r="W290" s="17"/>
      <c r="X290" s="17"/>
      <c r="Y290" s="17"/>
      <c r="Z290" s="80"/>
      <c r="AA290" s="80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</row>
    <row r="291">
      <c r="A291" s="8" t="s">
        <v>2583</v>
      </c>
      <c r="B291" s="9">
        <v>46041.0</v>
      </c>
      <c r="C291" s="73" t="s">
        <v>1172</v>
      </c>
      <c r="D291" s="69" t="s">
        <v>2602</v>
      </c>
      <c r="E291" s="27" t="s">
        <v>1172</v>
      </c>
      <c r="F291" s="31" t="s">
        <v>2086</v>
      </c>
      <c r="G291" s="15">
        <v>1029.0</v>
      </c>
      <c r="H291" s="15">
        <v>429.0</v>
      </c>
      <c r="I291" s="14"/>
      <c r="J291" s="15">
        <v>429.0</v>
      </c>
      <c r="K291" s="14"/>
      <c r="L291" s="14"/>
      <c r="M291" s="14"/>
      <c r="N291" s="16"/>
      <c r="O291" s="47">
        <f t="shared" si="1"/>
        <v>429</v>
      </c>
      <c r="P291" s="28"/>
      <c r="Q291" s="8" t="s">
        <v>2603</v>
      </c>
      <c r="R291" s="8" t="s">
        <v>519</v>
      </c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</row>
    <row r="292">
      <c r="A292" s="8" t="s">
        <v>2583</v>
      </c>
      <c r="B292" s="9">
        <v>46041.0</v>
      </c>
      <c r="C292" s="73" t="s">
        <v>27</v>
      </c>
      <c r="D292" s="69" t="s">
        <v>2604</v>
      </c>
      <c r="E292" s="27" t="s">
        <v>2488</v>
      </c>
      <c r="F292" s="31" t="s">
        <v>2086</v>
      </c>
      <c r="G292" s="15">
        <v>429.0</v>
      </c>
      <c r="H292" s="15">
        <v>429.0</v>
      </c>
      <c r="I292" s="14"/>
      <c r="J292" s="15">
        <v>429.0</v>
      </c>
      <c r="K292" s="14"/>
      <c r="L292" s="14"/>
      <c r="M292" s="14"/>
      <c r="N292" s="16"/>
      <c r="O292" s="47">
        <f t="shared" si="1"/>
        <v>429</v>
      </c>
      <c r="P292" s="28"/>
      <c r="Q292" s="25" t="s">
        <v>2605</v>
      </c>
      <c r="R292" s="8" t="s">
        <v>519</v>
      </c>
      <c r="S292" s="17"/>
      <c r="T292" s="17"/>
      <c r="U292" s="17"/>
      <c r="V292" s="17"/>
      <c r="W292" s="17"/>
      <c r="X292" s="17"/>
      <c r="Y292" s="17"/>
      <c r="Z292" s="80"/>
      <c r="AA292" s="80"/>
      <c r="AB292" s="17"/>
      <c r="AC292" s="17"/>
      <c r="AD292" s="17"/>
      <c r="AE292" s="17"/>
      <c r="AF292" s="17"/>
      <c r="AG292" s="17"/>
      <c r="AH292" s="17"/>
      <c r="AI292" s="17"/>
      <c r="AJ292" s="17"/>
      <c r="AK292" s="93" t="s">
        <v>2305</v>
      </c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</row>
    <row r="293">
      <c r="A293" s="8" t="s">
        <v>2583</v>
      </c>
      <c r="B293" s="9">
        <v>46041.0</v>
      </c>
      <c r="C293" s="73" t="s">
        <v>27</v>
      </c>
      <c r="D293" s="69" t="s">
        <v>2606</v>
      </c>
      <c r="E293" s="27" t="s">
        <v>2488</v>
      </c>
      <c r="F293" s="31" t="s">
        <v>2086</v>
      </c>
      <c r="G293" s="15">
        <v>429.0</v>
      </c>
      <c r="H293" s="15">
        <v>429.0</v>
      </c>
      <c r="I293" s="14"/>
      <c r="J293" s="15">
        <v>429.0</v>
      </c>
      <c r="K293" s="14"/>
      <c r="L293" s="14"/>
      <c r="M293" s="14"/>
      <c r="N293" s="16"/>
      <c r="O293" s="47">
        <f t="shared" si="1"/>
        <v>429</v>
      </c>
      <c r="P293" s="28"/>
      <c r="Q293" s="25" t="s">
        <v>2607</v>
      </c>
      <c r="R293" s="8" t="s">
        <v>519</v>
      </c>
      <c r="S293" s="17"/>
      <c r="T293" s="17"/>
      <c r="U293" s="17"/>
      <c r="V293" s="17"/>
      <c r="W293" s="17"/>
      <c r="X293" s="17"/>
      <c r="Y293" s="17"/>
      <c r="Z293" s="80"/>
      <c r="AA293" s="80"/>
      <c r="AB293" s="17"/>
      <c r="AC293" s="17"/>
      <c r="AD293" s="17"/>
      <c r="AE293" s="17"/>
      <c r="AF293" s="17"/>
      <c r="AG293" s="17"/>
      <c r="AH293" s="17"/>
      <c r="AI293" s="17"/>
      <c r="AJ293" s="17"/>
      <c r="AK293" s="93" t="s">
        <v>2305</v>
      </c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</row>
    <row r="294">
      <c r="A294" s="8" t="s">
        <v>2583</v>
      </c>
      <c r="B294" s="9">
        <v>46041.0</v>
      </c>
      <c r="C294" s="73" t="s">
        <v>20</v>
      </c>
      <c r="D294" s="69" t="s">
        <v>2608</v>
      </c>
      <c r="E294" s="27" t="s">
        <v>2112</v>
      </c>
      <c r="F294" s="31" t="s">
        <v>2086</v>
      </c>
      <c r="G294" s="15">
        <v>1029.0</v>
      </c>
      <c r="H294" s="15">
        <v>429.0</v>
      </c>
      <c r="I294" s="14"/>
      <c r="J294" s="15">
        <v>429.0</v>
      </c>
      <c r="K294" s="14"/>
      <c r="L294" s="14"/>
      <c r="M294" s="14"/>
      <c r="N294" s="16"/>
      <c r="O294" s="47">
        <f t="shared" si="1"/>
        <v>429</v>
      </c>
      <c r="P294" s="28"/>
      <c r="Q294" s="25" t="s">
        <v>2609</v>
      </c>
      <c r="R294" s="8" t="s">
        <v>519</v>
      </c>
      <c r="S294" s="17"/>
      <c r="T294" s="17"/>
      <c r="U294" s="17"/>
      <c r="V294" s="17"/>
      <c r="W294" s="17"/>
      <c r="X294" s="17"/>
      <c r="Y294" s="17"/>
      <c r="Z294" s="80"/>
      <c r="AA294" s="80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</row>
    <row r="295">
      <c r="A295" s="8" t="s">
        <v>2583</v>
      </c>
      <c r="B295" s="9">
        <v>46041.0</v>
      </c>
      <c r="C295" s="73" t="s">
        <v>20</v>
      </c>
      <c r="D295" s="69" t="s">
        <v>2610</v>
      </c>
      <c r="E295" s="27" t="s">
        <v>2112</v>
      </c>
      <c r="F295" s="31" t="s">
        <v>2086</v>
      </c>
      <c r="G295" s="15">
        <v>1029.0</v>
      </c>
      <c r="H295" s="15">
        <v>429.0</v>
      </c>
      <c r="I295" s="14"/>
      <c r="J295" s="15">
        <v>429.0</v>
      </c>
      <c r="K295" s="14"/>
      <c r="L295" s="14"/>
      <c r="M295" s="14"/>
      <c r="N295" s="16"/>
      <c r="O295" s="47">
        <f t="shared" si="1"/>
        <v>429</v>
      </c>
      <c r="P295" s="28"/>
      <c r="Q295" s="25" t="s">
        <v>2611</v>
      </c>
      <c r="R295" s="8" t="s">
        <v>519</v>
      </c>
      <c r="S295" s="17"/>
      <c r="T295" s="17"/>
      <c r="U295" s="17"/>
      <c r="V295" s="17"/>
      <c r="W295" s="17"/>
      <c r="X295" s="17"/>
      <c r="Y295" s="17"/>
      <c r="Z295" s="80"/>
      <c r="AA295" s="80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</row>
    <row r="296">
      <c r="A296" s="8" t="s">
        <v>2583</v>
      </c>
      <c r="B296" s="9">
        <v>46041.0</v>
      </c>
      <c r="C296" s="73" t="s">
        <v>1172</v>
      </c>
      <c r="D296" s="69" t="s">
        <v>2390</v>
      </c>
      <c r="E296" s="27" t="s">
        <v>1172</v>
      </c>
      <c r="F296" s="31" t="s">
        <v>2086</v>
      </c>
      <c r="G296" s="15">
        <v>429.0</v>
      </c>
      <c r="H296" s="15">
        <v>429.0</v>
      </c>
      <c r="I296" s="14"/>
      <c r="J296" s="15">
        <v>429.0</v>
      </c>
      <c r="K296" s="14"/>
      <c r="L296" s="14"/>
      <c r="M296" s="14"/>
      <c r="N296" s="16"/>
      <c r="O296" s="47">
        <f t="shared" si="1"/>
        <v>429</v>
      </c>
      <c r="P296" s="28"/>
      <c r="Q296" s="8" t="s">
        <v>2391</v>
      </c>
      <c r="R296" s="8" t="s">
        <v>519</v>
      </c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</row>
    <row r="297">
      <c r="A297" s="8" t="s">
        <v>2583</v>
      </c>
      <c r="B297" s="9">
        <v>46042.0</v>
      </c>
      <c r="C297" s="73" t="s">
        <v>1172</v>
      </c>
      <c r="D297" s="69" t="s">
        <v>2612</v>
      </c>
      <c r="E297" s="27" t="s">
        <v>1172</v>
      </c>
      <c r="F297" s="31" t="s">
        <v>2086</v>
      </c>
      <c r="G297" s="15">
        <v>429.0</v>
      </c>
      <c r="H297" s="15">
        <v>429.0</v>
      </c>
      <c r="I297" s="14"/>
      <c r="J297" s="15">
        <v>429.0</v>
      </c>
      <c r="K297" s="14"/>
      <c r="L297" s="14"/>
      <c r="M297" s="14"/>
      <c r="N297" s="16"/>
      <c r="O297" s="47">
        <f t="shared" si="1"/>
        <v>429</v>
      </c>
      <c r="P297" s="28"/>
      <c r="Q297" s="8" t="s">
        <v>2613</v>
      </c>
      <c r="R297" s="8" t="s">
        <v>519</v>
      </c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</row>
    <row r="298">
      <c r="A298" s="8" t="s">
        <v>2583</v>
      </c>
      <c r="B298" s="9">
        <v>46045.0</v>
      </c>
      <c r="C298" s="73" t="s">
        <v>1172</v>
      </c>
      <c r="D298" s="69" t="s">
        <v>2614</v>
      </c>
      <c r="E298" s="27" t="s">
        <v>1172</v>
      </c>
      <c r="F298" s="31" t="s">
        <v>2086</v>
      </c>
      <c r="G298" s="15">
        <v>429.0</v>
      </c>
      <c r="H298" s="15">
        <v>429.0</v>
      </c>
      <c r="I298" s="14"/>
      <c r="J298" s="15">
        <v>429.0</v>
      </c>
      <c r="K298" s="14"/>
      <c r="L298" s="14"/>
      <c r="M298" s="14"/>
      <c r="N298" s="16"/>
      <c r="O298" s="47">
        <f t="shared" si="1"/>
        <v>429</v>
      </c>
      <c r="P298" s="28"/>
      <c r="Q298" s="25" t="s">
        <v>2615</v>
      </c>
      <c r="R298" s="8" t="s">
        <v>519</v>
      </c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</row>
    <row r="299">
      <c r="A299" s="8" t="s">
        <v>2583</v>
      </c>
      <c r="B299" s="9">
        <v>46048.0</v>
      </c>
      <c r="C299" s="73" t="s">
        <v>20</v>
      </c>
      <c r="D299" s="69" t="s">
        <v>2616</v>
      </c>
      <c r="E299" s="27" t="s">
        <v>2112</v>
      </c>
      <c r="F299" s="31" t="s">
        <v>2086</v>
      </c>
      <c r="G299" s="15">
        <v>1029.0</v>
      </c>
      <c r="H299" s="15">
        <v>429.0</v>
      </c>
      <c r="I299" s="14"/>
      <c r="J299" s="15">
        <v>429.0</v>
      </c>
      <c r="K299" s="14"/>
      <c r="L299" s="14"/>
      <c r="M299" s="14"/>
      <c r="N299" s="16"/>
      <c r="O299" s="47">
        <f t="shared" si="1"/>
        <v>429</v>
      </c>
      <c r="P299" s="28"/>
      <c r="Q299" s="25" t="s">
        <v>2617</v>
      </c>
      <c r="R299" s="8" t="s">
        <v>519</v>
      </c>
      <c r="S299" s="17"/>
      <c r="T299" s="17"/>
      <c r="U299" s="17"/>
      <c r="V299" s="17"/>
      <c r="W299" s="17"/>
      <c r="X299" s="17"/>
      <c r="Y299" s="17"/>
      <c r="Z299" s="80"/>
      <c r="AA299" s="80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</row>
    <row r="300">
      <c r="A300" s="8" t="s">
        <v>2583</v>
      </c>
      <c r="B300" s="9">
        <v>46048.0</v>
      </c>
      <c r="C300" s="73" t="s">
        <v>20</v>
      </c>
      <c r="D300" s="69" t="s">
        <v>2618</v>
      </c>
      <c r="E300" s="27" t="s">
        <v>2112</v>
      </c>
      <c r="F300" s="31" t="s">
        <v>2086</v>
      </c>
      <c r="G300" s="15">
        <v>429.0</v>
      </c>
      <c r="H300" s="15">
        <v>429.0</v>
      </c>
      <c r="I300" s="14"/>
      <c r="J300" s="15">
        <v>429.0</v>
      </c>
      <c r="K300" s="14"/>
      <c r="L300" s="14"/>
      <c r="M300" s="14"/>
      <c r="N300" s="16"/>
      <c r="O300" s="47">
        <f t="shared" si="1"/>
        <v>429</v>
      </c>
      <c r="P300" s="28"/>
      <c r="Q300" s="25" t="s">
        <v>2619</v>
      </c>
      <c r="R300" s="8" t="s">
        <v>519</v>
      </c>
      <c r="S300" s="17"/>
      <c r="T300" s="17"/>
      <c r="U300" s="17"/>
      <c r="V300" s="17"/>
      <c r="W300" s="17"/>
      <c r="X300" s="17"/>
      <c r="Y300" s="17"/>
      <c r="Z300" s="80"/>
      <c r="AA300" s="80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</row>
    <row r="301">
      <c r="A301" s="8" t="s">
        <v>2583</v>
      </c>
      <c r="B301" s="9">
        <v>46048.0</v>
      </c>
      <c r="C301" s="73" t="s">
        <v>27</v>
      </c>
      <c r="D301" s="69" t="s">
        <v>2620</v>
      </c>
      <c r="E301" s="27" t="s">
        <v>2488</v>
      </c>
      <c r="F301" s="31" t="s">
        <v>2086</v>
      </c>
      <c r="G301" s="15">
        <v>429.0</v>
      </c>
      <c r="H301" s="15">
        <v>429.0</v>
      </c>
      <c r="I301" s="14"/>
      <c r="J301" s="15">
        <v>429.0</v>
      </c>
      <c r="K301" s="14"/>
      <c r="L301" s="14"/>
      <c r="M301" s="14"/>
      <c r="N301" s="16"/>
      <c r="O301" s="47">
        <f t="shared" si="1"/>
        <v>429</v>
      </c>
      <c r="P301" s="64" t="s">
        <v>2621</v>
      </c>
      <c r="Q301" s="25" t="s">
        <v>2622</v>
      </c>
      <c r="R301" s="8" t="s">
        <v>519</v>
      </c>
      <c r="S301" s="17"/>
      <c r="T301" s="17"/>
      <c r="U301" s="17"/>
      <c r="V301" s="17"/>
      <c r="W301" s="17"/>
      <c r="X301" s="17"/>
      <c r="Y301" s="17"/>
      <c r="Z301" s="80"/>
      <c r="AA301" s="80"/>
      <c r="AB301" s="17"/>
      <c r="AC301" s="17"/>
      <c r="AD301" s="17"/>
      <c r="AE301" s="17"/>
      <c r="AF301" s="17"/>
      <c r="AG301" s="17"/>
      <c r="AH301" s="17"/>
      <c r="AI301" s="17"/>
      <c r="AJ301" s="17"/>
      <c r="AK301" s="93" t="s">
        <v>2305</v>
      </c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</row>
    <row r="302">
      <c r="A302" s="8" t="s">
        <v>2583</v>
      </c>
      <c r="B302" s="9">
        <v>46048.0</v>
      </c>
      <c r="C302" s="73" t="s">
        <v>1172</v>
      </c>
      <c r="D302" s="69" t="s">
        <v>2502</v>
      </c>
      <c r="E302" s="27" t="s">
        <v>1172</v>
      </c>
      <c r="F302" s="31" t="s">
        <v>2086</v>
      </c>
      <c r="G302" s="15">
        <v>429.0</v>
      </c>
      <c r="H302" s="15">
        <v>429.0</v>
      </c>
      <c r="I302" s="14"/>
      <c r="J302" s="15">
        <v>429.0</v>
      </c>
      <c r="K302" s="14"/>
      <c r="L302" s="14"/>
      <c r="M302" s="14"/>
      <c r="N302" s="16"/>
      <c r="O302" s="47">
        <f t="shared" si="1"/>
        <v>429</v>
      </c>
      <c r="P302" s="28"/>
      <c r="Q302" s="8" t="s">
        <v>2503</v>
      </c>
      <c r="R302" s="8" t="s">
        <v>61</v>
      </c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</row>
    <row r="303">
      <c r="A303" s="8" t="s">
        <v>2583</v>
      </c>
      <c r="B303" s="9">
        <v>46048.0</v>
      </c>
      <c r="C303" s="73" t="s">
        <v>20</v>
      </c>
      <c r="D303" s="69" t="s">
        <v>2623</v>
      </c>
      <c r="E303" s="27" t="s">
        <v>2112</v>
      </c>
      <c r="F303" s="31" t="s">
        <v>2086</v>
      </c>
      <c r="G303" s="15">
        <v>1029.0</v>
      </c>
      <c r="H303" s="15">
        <v>429.0</v>
      </c>
      <c r="I303" s="14"/>
      <c r="J303" s="15">
        <v>429.0</v>
      </c>
      <c r="K303" s="14"/>
      <c r="L303" s="14"/>
      <c r="M303" s="14"/>
      <c r="N303" s="16"/>
      <c r="O303" s="47">
        <f t="shared" si="1"/>
        <v>429</v>
      </c>
      <c r="P303" s="28"/>
      <c r="Q303" s="25" t="s">
        <v>2617</v>
      </c>
      <c r="R303" s="8" t="s">
        <v>519</v>
      </c>
      <c r="S303" s="17"/>
      <c r="T303" s="17"/>
      <c r="U303" s="17"/>
      <c r="V303" s="17"/>
      <c r="W303" s="17"/>
      <c r="X303" s="17"/>
      <c r="Y303" s="17"/>
      <c r="Z303" s="80"/>
      <c r="AA303" s="80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</row>
    <row r="304">
      <c r="A304" s="8" t="s">
        <v>2583</v>
      </c>
      <c r="B304" s="9">
        <v>46048.0</v>
      </c>
      <c r="C304" s="73" t="s">
        <v>20</v>
      </c>
      <c r="D304" s="69" t="s">
        <v>2624</v>
      </c>
      <c r="E304" s="27" t="s">
        <v>2112</v>
      </c>
      <c r="F304" s="31" t="s">
        <v>2086</v>
      </c>
      <c r="G304" s="15">
        <v>429.0</v>
      </c>
      <c r="H304" s="15">
        <v>429.0</v>
      </c>
      <c r="I304" s="14"/>
      <c r="J304" s="15">
        <v>429.0</v>
      </c>
      <c r="K304" s="14"/>
      <c r="L304" s="14"/>
      <c r="M304" s="14"/>
      <c r="N304" s="16"/>
      <c r="O304" s="47">
        <f t="shared" si="1"/>
        <v>429</v>
      </c>
      <c r="P304" s="28"/>
      <c r="Q304" s="25" t="s">
        <v>2625</v>
      </c>
      <c r="R304" s="8" t="s">
        <v>519</v>
      </c>
      <c r="S304" s="17"/>
      <c r="T304" s="17"/>
      <c r="U304" s="17"/>
      <c r="V304" s="17"/>
      <c r="W304" s="17"/>
      <c r="X304" s="17"/>
      <c r="Y304" s="17"/>
      <c r="Z304" s="80"/>
      <c r="AA304" s="80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</row>
    <row r="305">
      <c r="A305" s="8" t="s">
        <v>2583</v>
      </c>
      <c r="B305" s="9">
        <v>46049.0</v>
      </c>
      <c r="C305" s="73" t="s">
        <v>27</v>
      </c>
      <c r="D305" s="69" t="s">
        <v>2626</v>
      </c>
      <c r="E305" s="27" t="s">
        <v>2488</v>
      </c>
      <c r="F305" s="31" t="s">
        <v>2086</v>
      </c>
      <c r="G305" s="15">
        <v>429.0</v>
      </c>
      <c r="H305" s="15">
        <v>429.0</v>
      </c>
      <c r="I305" s="14"/>
      <c r="J305" s="15">
        <v>429.0</v>
      </c>
      <c r="K305" s="14"/>
      <c r="L305" s="14"/>
      <c r="M305" s="14"/>
      <c r="N305" s="16"/>
      <c r="O305" s="47">
        <f t="shared" si="1"/>
        <v>429</v>
      </c>
      <c r="P305" s="28"/>
      <c r="Q305" s="25" t="s">
        <v>146</v>
      </c>
      <c r="R305" s="8" t="s">
        <v>519</v>
      </c>
      <c r="S305" s="17"/>
      <c r="T305" s="17"/>
      <c r="U305" s="17"/>
      <c r="V305" s="17"/>
      <c r="W305" s="17"/>
      <c r="X305" s="17"/>
      <c r="Y305" s="17"/>
      <c r="Z305" s="80"/>
      <c r="AA305" s="80"/>
      <c r="AB305" s="17"/>
      <c r="AC305" s="17"/>
      <c r="AD305" s="17"/>
      <c r="AE305" s="17"/>
      <c r="AF305" s="17"/>
      <c r="AG305" s="17"/>
      <c r="AH305" s="17"/>
      <c r="AI305" s="17"/>
      <c r="AJ305" s="17"/>
      <c r="AK305" s="93" t="s">
        <v>2305</v>
      </c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</row>
    <row r="306">
      <c r="A306" s="8" t="s">
        <v>2583</v>
      </c>
      <c r="B306" s="9">
        <v>46049.0</v>
      </c>
      <c r="C306" s="73" t="s">
        <v>27</v>
      </c>
      <c r="D306" s="69" t="s">
        <v>2627</v>
      </c>
      <c r="E306" s="27" t="s">
        <v>2488</v>
      </c>
      <c r="F306" s="31" t="s">
        <v>2086</v>
      </c>
      <c r="G306" s="15">
        <v>429.0</v>
      </c>
      <c r="H306" s="15">
        <v>429.0</v>
      </c>
      <c r="I306" s="14"/>
      <c r="J306" s="15">
        <v>429.0</v>
      </c>
      <c r="K306" s="14"/>
      <c r="L306" s="14"/>
      <c r="M306" s="14"/>
      <c r="N306" s="16"/>
      <c r="O306" s="47">
        <f t="shared" si="1"/>
        <v>429</v>
      </c>
      <c r="P306" s="28"/>
      <c r="Q306" s="25" t="s">
        <v>2628</v>
      </c>
      <c r="R306" s="8" t="s">
        <v>519</v>
      </c>
      <c r="S306" s="17"/>
      <c r="T306" s="17"/>
      <c r="U306" s="17"/>
      <c r="V306" s="17"/>
      <c r="W306" s="17"/>
      <c r="X306" s="17"/>
      <c r="Y306" s="17"/>
      <c r="Z306" s="80"/>
      <c r="AA306" s="80"/>
      <c r="AB306" s="17"/>
      <c r="AC306" s="17"/>
      <c r="AD306" s="17"/>
      <c r="AE306" s="17"/>
      <c r="AF306" s="17"/>
      <c r="AG306" s="17"/>
      <c r="AH306" s="17"/>
      <c r="AI306" s="17"/>
      <c r="AJ306" s="17"/>
      <c r="AK306" s="93" t="s">
        <v>2305</v>
      </c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</row>
    <row r="307">
      <c r="A307" s="8" t="s">
        <v>2583</v>
      </c>
      <c r="B307" s="9">
        <v>46049.0</v>
      </c>
      <c r="C307" s="73" t="s">
        <v>20</v>
      </c>
      <c r="D307" s="69" t="s">
        <v>2629</v>
      </c>
      <c r="E307" s="27" t="s">
        <v>2112</v>
      </c>
      <c r="F307" s="31" t="s">
        <v>2086</v>
      </c>
      <c r="G307" s="15">
        <v>429.0</v>
      </c>
      <c r="H307" s="15">
        <v>429.0</v>
      </c>
      <c r="I307" s="14"/>
      <c r="J307" s="15">
        <v>429.0</v>
      </c>
      <c r="K307" s="14"/>
      <c r="L307" s="14"/>
      <c r="M307" s="14"/>
      <c r="N307" s="16"/>
      <c r="O307" s="47">
        <f t="shared" si="1"/>
        <v>429</v>
      </c>
      <c r="P307" s="64" t="s">
        <v>2630</v>
      </c>
      <c r="Q307" s="25" t="s">
        <v>2631</v>
      </c>
      <c r="R307" s="8" t="s">
        <v>519</v>
      </c>
      <c r="S307" s="17"/>
      <c r="T307" s="17"/>
      <c r="U307" s="17"/>
      <c r="V307" s="17"/>
      <c r="W307" s="17"/>
      <c r="X307" s="17"/>
      <c r="Y307" s="17"/>
      <c r="Z307" s="80"/>
      <c r="AA307" s="80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</row>
    <row r="308">
      <c r="A308" s="8" t="s">
        <v>2583</v>
      </c>
      <c r="B308" s="9">
        <v>46050.0</v>
      </c>
      <c r="C308" s="73" t="s">
        <v>20</v>
      </c>
      <c r="D308" s="69" t="s">
        <v>2632</v>
      </c>
      <c r="E308" s="27" t="s">
        <v>2112</v>
      </c>
      <c r="F308" s="31" t="s">
        <v>2086</v>
      </c>
      <c r="G308" s="15">
        <v>1029.0</v>
      </c>
      <c r="H308" s="15">
        <v>429.0</v>
      </c>
      <c r="I308" s="14"/>
      <c r="J308" s="15">
        <v>429.0</v>
      </c>
      <c r="K308" s="14"/>
      <c r="L308" s="14"/>
      <c r="M308" s="14"/>
      <c r="N308" s="16"/>
      <c r="O308" s="47">
        <f t="shared" si="1"/>
        <v>429</v>
      </c>
      <c r="P308" s="28"/>
      <c r="Q308" s="25" t="s">
        <v>2633</v>
      </c>
      <c r="R308" s="8" t="s">
        <v>519</v>
      </c>
      <c r="S308" s="17"/>
      <c r="T308" s="17"/>
      <c r="U308" s="17"/>
      <c r="V308" s="17"/>
      <c r="W308" s="17"/>
      <c r="X308" s="17"/>
      <c r="Y308" s="17"/>
      <c r="Z308" s="80"/>
      <c r="AA308" s="80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</row>
    <row r="309">
      <c r="A309" s="8" t="s">
        <v>2583</v>
      </c>
      <c r="B309" s="9">
        <v>46050.0</v>
      </c>
      <c r="C309" s="73" t="s">
        <v>20</v>
      </c>
      <c r="D309" s="69" t="s">
        <v>2634</v>
      </c>
      <c r="E309" s="27" t="s">
        <v>2112</v>
      </c>
      <c r="F309" s="31" t="s">
        <v>2086</v>
      </c>
      <c r="G309" s="15">
        <v>429.0</v>
      </c>
      <c r="H309" s="15">
        <v>429.0</v>
      </c>
      <c r="I309" s="14"/>
      <c r="J309" s="15">
        <v>429.0</v>
      </c>
      <c r="K309" s="14"/>
      <c r="L309" s="14"/>
      <c r="M309" s="14"/>
      <c r="N309" s="16"/>
      <c r="O309" s="47">
        <f t="shared" si="1"/>
        <v>429</v>
      </c>
      <c r="P309" s="64" t="s">
        <v>2635</v>
      </c>
      <c r="Q309" s="25" t="s">
        <v>2636</v>
      </c>
      <c r="R309" s="8" t="s">
        <v>519</v>
      </c>
      <c r="S309" s="17"/>
      <c r="T309" s="17"/>
      <c r="U309" s="17"/>
      <c r="V309" s="17"/>
      <c r="W309" s="17"/>
      <c r="X309" s="17"/>
      <c r="Y309" s="17"/>
      <c r="Z309" s="80"/>
      <c r="AA309" s="80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</row>
  </sheetData>
  <autoFilter ref="$A$1:$R$309"/>
  <hyperlinks>
    <hyperlink r:id="rId2" ref="D60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2582</v>
      </c>
      <c r="B1" s="2" t="s">
        <v>1</v>
      </c>
      <c r="C1" s="65" t="s">
        <v>2</v>
      </c>
      <c r="D1" s="66" t="s">
        <v>3</v>
      </c>
      <c r="E1" s="65" t="s">
        <v>4</v>
      </c>
      <c r="F1" s="6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6" t="s">
        <v>15</v>
      </c>
      <c r="Q1" s="1" t="s">
        <v>16</v>
      </c>
      <c r="R1" s="1" t="s">
        <v>17</v>
      </c>
      <c r="S1" s="6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ht="18.0" customHeight="1">
      <c r="A2" s="8" t="s">
        <v>2583</v>
      </c>
      <c r="B2" s="9">
        <v>42795.0</v>
      </c>
      <c r="C2" s="68" t="s">
        <v>20</v>
      </c>
      <c r="D2" s="69" t="s">
        <v>21</v>
      </c>
      <c r="E2" s="12" t="s">
        <v>367</v>
      </c>
      <c r="F2" s="13" t="s">
        <v>23</v>
      </c>
      <c r="G2" s="14"/>
      <c r="H2" s="15">
        <v>1156.0</v>
      </c>
      <c r="I2" s="14"/>
      <c r="J2" s="15">
        <v>1156.0</v>
      </c>
      <c r="K2" s="14"/>
      <c r="L2" s="14"/>
      <c r="M2" s="14"/>
      <c r="N2" s="16"/>
      <c r="O2" s="3">
        <f t="shared" ref="O2:O457" si="1">SUM(J2:M2)-N2</f>
        <v>1156</v>
      </c>
      <c r="P2" s="56"/>
      <c r="Q2" s="18" t="s">
        <v>24</v>
      </c>
      <c r="R2" s="18" t="s">
        <v>25</v>
      </c>
      <c r="S2" s="19" t="s">
        <v>26</v>
      </c>
      <c r="T2" s="20"/>
      <c r="U2" s="20"/>
      <c r="V2" s="20"/>
      <c r="W2" s="20"/>
      <c r="X2" s="20"/>
      <c r="Y2" s="20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ht="18.0" customHeight="1">
      <c r="A3" s="8" t="s">
        <v>2583</v>
      </c>
      <c r="B3" s="9">
        <v>42937.0</v>
      </c>
      <c r="C3" s="68" t="s">
        <v>27</v>
      </c>
      <c r="D3" s="69" t="s">
        <v>28</v>
      </c>
      <c r="E3" s="12" t="s">
        <v>27</v>
      </c>
      <c r="F3" s="13" t="s">
        <v>29</v>
      </c>
      <c r="G3" s="14"/>
      <c r="H3" s="15">
        <v>302.0</v>
      </c>
      <c r="I3" s="14"/>
      <c r="J3" s="15">
        <v>302.0</v>
      </c>
      <c r="K3" s="14"/>
      <c r="L3" s="14"/>
      <c r="M3" s="14"/>
      <c r="N3" s="16"/>
      <c r="O3" s="3">
        <f t="shared" si="1"/>
        <v>302</v>
      </c>
      <c r="P3" s="56"/>
      <c r="Q3" s="18" t="s">
        <v>30</v>
      </c>
      <c r="R3" s="18" t="s">
        <v>31</v>
      </c>
      <c r="S3" s="19" t="s">
        <v>32</v>
      </c>
      <c r="T3" s="20"/>
      <c r="U3" s="20"/>
      <c r="V3" s="20"/>
      <c r="W3" s="20"/>
      <c r="X3" s="20"/>
      <c r="Y3" s="20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ht="18.0" customHeight="1">
      <c r="A4" s="8" t="s">
        <v>2583</v>
      </c>
      <c r="B4" s="9">
        <v>43160.0</v>
      </c>
      <c r="C4" s="68" t="s">
        <v>27</v>
      </c>
      <c r="D4" s="69" t="s">
        <v>33</v>
      </c>
      <c r="E4" s="12" t="s">
        <v>367</v>
      </c>
      <c r="F4" s="13" t="s">
        <v>23</v>
      </c>
      <c r="G4" s="14"/>
      <c r="H4" s="15">
        <v>724.0</v>
      </c>
      <c r="I4" s="14"/>
      <c r="J4" s="15">
        <v>724.0</v>
      </c>
      <c r="K4" s="14"/>
      <c r="L4" s="14"/>
      <c r="M4" s="14"/>
      <c r="N4" s="16"/>
      <c r="O4" s="3">
        <f t="shared" si="1"/>
        <v>724</v>
      </c>
      <c r="P4" s="56"/>
      <c r="Q4" s="18" t="s">
        <v>34</v>
      </c>
      <c r="R4" s="18" t="s">
        <v>25</v>
      </c>
      <c r="S4" s="19" t="s">
        <v>35</v>
      </c>
      <c r="T4" s="20"/>
      <c r="U4" s="20"/>
      <c r="V4" s="20"/>
      <c r="W4" s="20"/>
      <c r="X4" s="20"/>
      <c r="Y4" s="20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ht="18.0" customHeight="1">
      <c r="A5" s="8" t="s">
        <v>2583</v>
      </c>
      <c r="B5" s="9">
        <v>43160.0</v>
      </c>
      <c r="C5" s="68" t="s">
        <v>27</v>
      </c>
      <c r="D5" s="69" t="s">
        <v>36</v>
      </c>
      <c r="E5" s="12" t="s">
        <v>367</v>
      </c>
      <c r="F5" s="13" t="s">
        <v>23</v>
      </c>
      <c r="G5" s="14"/>
      <c r="H5" s="15">
        <v>1179.0</v>
      </c>
      <c r="I5" s="14"/>
      <c r="J5" s="15">
        <v>1179.0</v>
      </c>
      <c r="K5" s="14"/>
      <c r="L5" s="14"/>
      <c r="M5" s="14"/>
      <c r="N5" s="16"/>
      <c r="O5" s="3">
        <f t="shared" si="1"/>
        <v>1179</v>
      </c>
      <c r="P5" s="56"/>
      <c r="Q5" s="18" t="s">
        <v>30</v>
      </c>
      <c r="R5" s="18" t="s">
        <v>25</v>
      </c>
      <c r="S5" s="19" t="s">
        <v>37</v>
      </c>
      <c r="T5" s="20"/>
      <c r="U5" s="20"/>
      <c r="V5" s="20"/>
      <c r="W5" s="20"/>
      <c r="X5" s="20"/>
      <c r="Y5" s="20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6" ht="18.0" customHeight="1">
      <c r="A6" s="8" t="s">
        <v>2583</v>
      </c>
      <c r="B6" s="9">
        <v>43160.0</v>
      </c>
      <c r="C6" s="68" t="s">
        <v>27</v>
      </c>
      <c r="D6" s="69" t="s">
        <v>38</v>
      </c>
      <c r="E6" s="12" t="s">
        <v>367</v>
      </c>
      <c r="F6" s="13" t="s">
        <v>39</v>
      </c>
      <c r="G6" s="14"/>
      <c r="H6" s="15">
        <v>441.33</v>
      </c>
      <c r="I6" s="14"/>
      <c r="J6" s="15">
        <v>441.33</v>
      </c>
      <c r="K6" s="14"/>
      <c r="L6" s="14"/>
      <c r="M6" s="14"/>
      <c r="N6" s="16"/>
      <c r="O6" s="3">
        <f t="shared" si="1"/>
        <v>441.33</v>
      </c>
      <c r="P6" s="56"/>
      <c r="Q6" s="18">
        <v>15.0</v>
      </c>
      <c r="R6" s="18" t="s">
        <v>25</v>
      </c>
      <c r="S6" s="19" t="s">
        <v>40</v>
      </c>
      <c r="T6" s="20"/>
      <c r="U6" s="20"/>
      <c r="V6" s="20"/>
      <c r="W6" s="20"/>
      <c r="X6" s="20"/>
      <c r="Y6" s="20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r="7" ht="18.0" customHeight="1">
      <c r="A7" s="8" t="s">
        <v>2583</v>
      </c>
      <c r="B7" s="9">
        <v>43160.0</v>
      </c>
      <c r="C7" s="68" t="s">
        <v>27</v>
      </c>
      <c r="D7" s="69" t="s">
        <v>43</v>
      </c>
      <c r="E7" s="12" t="s">
        <v>367</v>
      </c>
      <c r="F7" s="13" t="s">
        <v>23</v>
      </c>
      <c r="G7" s="14"/>
      <c r="H7" s="15">
        <v>1179.0</v>
      </c>
      <c r="I7" s="14"/>
      <c r="J7" s="15">
        <v>1179.0</v>
      </c>
      <c r="K7" s="14"/>
      <c r="L7" s="14"/>
      <c r="M7" s="14"/>
      <c r="N7" s="16"/>
      <c r="O7" s="3">
        <f t="shared" si="1"/>
        <v>1179</v>
      </c>
      <c r="P7" s="56"/>
      <c r="Q7" s="18" t="s">
        <v>30</v>
      </c>
      <c r="R7" s="18" t="s">
        <v>25</v>
      </c>
      <c r="S7" s="19" t="s">
        <v>44</v>
      </c>
      <c r="T7" s="20"/>
      <c r="U7" s="20"/>
      <c r="V7" s="20"/>
      <c r="W7" s="20"/>
      <c r="X7" s="20"/>
      <c r="Y7" s="20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</row>
    <row r="8" ht="18.0" customHeight="1">
      <c r="A8" s="8" t="s">
        <v>2583</v>
      </c>
      <c r="B8" s="9">
        <v>43160.0</v>
      </c>
      <c r="C8" s="68" t="s">
        <v>27</v>
      </c>
      <c r="D8" s="69" t="s">
        <v>45</v>
      </c>
      <c r="E8" s="12" t="s">
        <v>367</v>
      </c>
      <c r="F8" s="13" t="s">
        <v>29</v>
      </c>
      <c r="G8" s="14"/>
      <c r="H8" s="15">
        <v>283.0</v>
      </c>
      <c r="I8" s="14"/>
      <c r="J8" s="15">
        <v>283.0</v>
      </c>
      <c r="K8" s="14"/>
      <c r="L8" s="14"/>
      <c r="M8" s="14"/>
      <c r="N8" s="16"/>
      <c r="O8" s="3">
        <f t="shared" si="1"/>
        <v>283</v>
      </c>
      <c r="P8" s="56"/>
      <c r="Q8" s="18" t="s">
        <v>30</v>
      </c>
      <c r="R8" s="18" t="s">
        <v>25</v>
      </c>
      <c r="S8" s="19" t="s">
        <v>46</v>
      </c>
      <c r="T8" s="20"/>
      <c r="U8" s="20"/>
      <c r="V8" s="20"/>
      <c r="W8" s="20"/>
      <c r="X8" s="20"/>
      <c r="Y8" s="20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r="9" ht="18.0" customHeight="1">
      <c r="A9" s="8" t="s">
        <v>2583</v>
      </c>
      <c r="B9" s="9">
        <v>43160.0</v>
      </c>
      <c r="C9" s="68" t="s">
        <v>27</v>
      </c>
      <c r="D9" s="69" t="s">
        <v>49</v>
      </c>
      <c r="E9" s="12" t="s">
        <v>367</v>
      </c>
      <c r="F9" s="13" t="s">
        <v>23</v>
      </c>
      <c r="G9" s="14"/>
      <c r="H9" s="15">
        <v>1003.0</v>
      </c>
      <c r="I9" s="14"/>
      <c r="J9" s="15">
        <v>1003.0</v>
      </c>
      <c r="K9" s="14"/>
      <c r="L9" s="14"/>
      <c r="M9" s="14"/>
      <c r="N9" s="16"/>
      <c r="O9" s="3">
        <f t="shared" si="1"/>
        <v>1003</v>
      </c>
      <c r="P9" s="56"/>
      <c r="Q9" s="18" t="s">
        <v>34</v>
      </c>
      <c r="R9" s="18" t="s">
        <v>25</v>
      </c>
      <c r="S9" s="19" t="s">
        <v>50</v>
      </c>
      <c r="T9" s="20"/>
      <c r="U9" s="20"/>
      <c r="V9" s="20"/>
      <c r="W9" s="20"/>
      <c r="X9" s="20"/>
      <c r="Y9" s="20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r="10" ht="18.0" customHeight="1">
      <c r="A10" s="8" t="s">
        <v>2583</v>
      </c>
      <c r="B10" s="9">
        <v>43160.0</v>
      </c>
      <c r="C10" s="68" t="s">
        <v>27</v>
      </c>
      <c r="D10" s="69" t="s">
        <v>51</v>
      </c>
      <c r="E10" s="12" t="s">
        <v>367</v>
      </c>
      <c r="F10" s="13" t="s">
        <v>23</v>
      </c>
      <c r="G10" s="14"/>
      <c r="H10" s="15">
        <v>1015.0</v>
      </c>
      <c r="I10" s="14"/>
      <c r="J10" s="15">
        <v>1015.0</v>
      </c>
      <c r="K10" s="14"/>
      <c r="L10" s="14"/>
      <c r="M10" s="14"/>
      <c r="N10" s="16"/>
      <c r="O10" s="3">
        <f t="shared" si="1"/>
        <v>1015</v>
      </c>
      <c r="P10" s="56"/>
      <c r="Q10" s="18" t="s">
        <v>52</v>
      </c>
      <c r="R10" s="18" t="s">
        <v>25</v>
      </c>
      <c r="S10" s="19" t="s">
        <v>53</v>
      </c>
      <c r="T10" s="20"/>
      <c r="U10" s="20"/>
      <c r="V10" s="20"/>
      <c r="W10" s="20"/>
      <c r="X10" s="20"/>
      <c r="Y10" s="20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</row>
    <row r="11" ht="18.0" customHeight="1">
      <c r="A11" s="8" t="s">
        <v>2583</v>
      </c>
      <c r="B11" s="9">
        <v>43160.0</v>
      </c>
      <c r="C11" s="68" t="s">
        <v>27</v>
      </c>
      <c r="D11" s="69" t="s">
        <v>54</v>
      </c>
      <c r="E11" s="12" t="s">
        <v>367</v>
      </c>
      <c r="F11" s="13" t="s">
        <v>39</v>
      </c>
      <c r="G11" s="14"/>
      <c r="H11" s="15">
        <v>425.0</v>
      </c>
      <c r="I11" s="14"/>
      <c r="J11" s="15">
        <v>425.0</v>
      </c>
      <c r="K11" s="14"/>
      <c r="L11" s="14"/>
      <c r="M11" s="14"/>
      <c r="N11" s="16"/>
      <c r="O11" s="3">
        <f t="shared" si="1"/>
        <v>425</v>
      </c>
      <c r="P11" s="56"/>
      <c r="Q11" s="18" t="s">
        <v>34</v>
      </c>
      <c r="R11" s="18" t="s">
        <v>25</v>
      </c>
      <c r="S11" s="19" t="s">
        <v>55</v>
      </c>
      <c r="T11" s="20"/>
      <c r="U11" s="20"/>
      <c r="V11" s="20"/>
      <c r="W11" s="20"/>
      <c r="X11" s="20"/>
      <c r="Y11" s="20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r="12" ht="18.0" customHeight="1">
      <c r="A12" s="8" t="s">
        <v>2583</v>
      </c>
      <c r="B12" s="9">
        <v>43160.0</v>
      </c>
      <c r="C12" s="68" t="s">
        <v>27</v>
      </c>
      <c r="D12" s="69" t="s">
        <v>56</v>
      </c>
      <c r="E12" s="12" t="s">
        <v>367</v>
      </c>
      <c r="F12" s="13" t="s">
        <v>23</v>
      </c>
      <c r="G12" s="14"/>
      <c r="H12" s="15">
        <v>1327.0</v>
      </c>
      <c r="I12" s="14"/>
      <c r="J12" s="15">
        <v>1327.0</v>
      </c>
      <c r="K12" s="14"/>
      <c r="L12" s="14"/>
      <c r="M12" s="14">
        <v>359.0</v>
      </c>
      <c r="N12" s="16"/>
      <c r="O12" s="3">
        <f t="shared" si="1"/>
        <v>1686</v>
      </c>
      <c r="P12" s="56"/>
      <c r="Q12" s="18">
        <v>15.0</v>
      </c>
      <c r="R12" s="18" t="s">
        <v>25</v>
      </c>
      <c r="S12" s="19" t="s">
        <v>57</v>
      </c>
      <c r="T12" s="20"/>
      <c r="U12" s="20"/>
      <c r="V12" s="20"/>
      <c r="W12" s="20"/>
      <c r="X12" s="20"/>
      <c r="Y12" s="20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</row>
    <row r="13" ht="18.0" customHeight="1">
      <c r="A13" s="8" t="s">
        <v>2583</v>
      </c>
      <c r="B13" s="9">
        <v>43160.0</v>
      </c>
      <c r="C13" s="68" t="s">
        <v>20</v>
      </c>
      <c r="D13" s="69" t="s">
        <v>60</v>
      </c>
      <c r="E13" s="12" t="s">
        <v>367</v>
      </c>
      <c r="F13" s="13" t="s">
        <v>39</v>
      </c>
      <c r="G13" s="14"/>
      <c r="H13" s="15">
        <v>1193.0</v>
      </c>
      <c r="I13" s="14"/>
      <c r="J13" s="15">
        <v>1193.0</v>
      </c>
      <c r="K13" s="14">
        <v>350.0</v>
      </c>
      <c r="L13" s="14"/>
      <c r="M13" s="14"/>
      <c r="N13" s="16"/>
      <c r="O13" s="3">
        <f t="shared" si="1"/>
        <v>1543</v>
      </c>
      <c r="P13" s="56"/>
      <c r="Q13" s="18" t="s">
        <v>61</v>
      </c>
      <c r="R13" s="18" t="s">
        <v>25</v>
      </c>
      <c r="S13" s="19" t="s">
        <v>62</v>
      </c>
      <c r="T13" s="20"/>
      <c r="U13" s="20"/>
      <c r="V13" s="20"/>
      <c r="W13" s="20"/>
      <c r="X13" s="20"/>
      <c r="Y13" s="20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</row>
    <row r="14" ht="18.0" customHeight="1">
      <c r="A14" s="8" t="s">
        <v>2583</v>
      </c>
      <c r="B14" s="9">
        <v>43160.0</v>
      </c>
      <c r="C14" s="68" t="s">
        <v>27</v>
      </c>
      <c r="D14" s="69" t="s">
        <v>63</v>
      </c>
      <c r="E14" s="12" t="s">
        <v>367</v>
      </c>
      <c r="F14" s="13" t="s">
        <v>39</v>
      </c>
      <c r="G14" s="14"/>
      <c r="H14" s="15">
        <v>425.0</v>
      </c>
      <c r="I14" s="14"/>
      <c r="J14" s="15">
        <v>425.0</v>
      </c>
      <c r="K14" s="14"/>
      <c r="L14" s="14"/>
      <c r="M14" s="14"/>
      <c r="N14" s="16"/>
      <c r="O14" s="3">
        <f t="shared" si="1"/>
        <v>425</v>
      </c>
      <c r="P14" s="56"/>
      <c r="Q14" s="18" t="s">
        <v>61</v>
      </c>
      <c r="R14" s="18" t="s">
        <v>25</v>
      </c>
      <c r="S14" s="19" t="s">
        <v>64</v>
      </c>
      <c r="T14" s="20"/>
      <c r="U14" s="20"/>
      <c r="V14" s="20"/>
      <c r="W14" s="20"/>
      <c r="X14" s="20"/>
      <c r="Y14" s="20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</row>
    <row r="15" ht="18.0" customHeight="1">
      <c r="A15" s="8" t="s">
        <v>2583</v>
      </c>
      <c r="B15" s="9">
        <v>43160.0</v>
      </c>
      <c r="C15" s="68" t="s">
        <v>27</v>
      </c>
      <c r="D15" s="69" t="s">
        <v>65</v>
      </c>
      <c r="E15" s="12" t="s">
        <v>367</v>
      </c>
      <c r="F15" s="13" t="s">
        <v>29</v>
      </c>
      <c r="G15" s="14"/>
      <c r="H15" s="15">
        <v>283.0</v>
      </c>
      <c r="I15" s="14"/>
      <c r="J15" s="15">
        <v>283.0</v>
      </c>
      <c r="K15" s="14"/>
      <c r="L15" s="14">
        <f>550+120</f>
        <v>670</v>
      </c>
      <c r="M15" s="14"/>
      <c r="N15" s="16"/>
      <c r="O15" s="3">
        <f t="shared" si="1"/>
        <v>953</v>
      </c>
      <c r="P15" s="56"/>
      <c r="Q15" s="18" t="s">
        <v>34</v>
      </c>
      <c r="R15" s="18" t="s">
        <v>25</v>
      </c>
      <c r="S15" s="19" t="s">
        <v>66</v>
      </c>
      <c r="T15" s="20"/>
      <c r="U15" s="20"/>
      <c r="V15" s="20"/>
      <c r="W15" s="20"/>
      <c r="X15" s="20"/>
      <c r="Y15" s="20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ht="18.0" customHeight="1">
      <c r="A16" s="8" t="s">
        <v>2583</v>
      </c>
      <c r="B16" s="9">
        <v>43160.0</v>
      </c>
      <c r="C16" s="68" t="s">
        <v>67</v>
      </c>
      <c r="D16" s="69" t="s">
        <v>68</v>
      </c>
      <c r="E16" s="12" t="s">
        <v>367</v>
      </c>
      <c r="F16" s="13" t="s">
        <v>23</v>
      </c>
      <c r="G16" s="14"/>
      <c r="H16" s="15">
        <v>1179.0</v>
      </c>
      <c r="I16" s="14"/>
      <c r="J16" s="15">
        <v>1179.0</v>
      </c>
      <c r="K16" s="14"/>
      <c r="L16" s="14"/>
      <c r="M16" s="14"/>
      <c r="N16" s="16"/>
      <c r="O16" s="3">
        <f t="shared" si="1"/>
        <v>1179</v>
      </c>
      <c r="P16" s="56"/>
      <c r="Q16" s="18" t="s">
        <v>30</v>
      </c>
      <c r="R16" s="18" t="s">
        <v>25</v>
      </c>
      <c r="S16" s="19" t="s">
        <v>69</v>
      </c>
      <c r="T16" s="20"/>
      <c r="U16" s="20"/>
      <c r="V16" s="20"/>
      <c r="W16" s="20"/>
      <c r="X16" s="20"/>
      <c r="Y16" s="20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</row>
    <row r="17" ht="18.0" customHeight="1">
      <c r="A17" s="8" t="s">
        <v>2583</v>
      </c>
      <c r="B17" s="9">
        <v>43160.0</v>
      </c>
      <c r="C17" s="68" t="s">
        <v>27</v>
      </c>
      <c r="D17" s="69" t="s">
        <v>70</v>
      </c>
      <c r="E17" s="12" t="s">
        <v>367</v>
      </c>
      <c r="F17" s="13" t="s">
        <v>29</v>
      </c>
      <c r="G17" s="14"/>
      <c r="H17" s="15">
        <v>283.0</v>
      </c>
      <c r="I17" s="14"/>
      <c r="J17" s="15">
        <v>283.0</v>
      </c>
      <c r="K17" s="14"/>
      <c r="L17" s="14"/>
      <c r="M17" s="14"/>
      <c r="N17" s="16"/>
      <c r="O17" s="3">
        <f t="shared" si="1"/>
        <v>283</v>
      </c>
      <c r="P17" s="56"/>
      <c r="Q17" s="18" t="s">
        <v>34</v>
      </c>
      <c r="R17" s="18" t="s">
        <v>25</v>
      </c>
      <c r="S17" s="19" t="s">
        <v>71</v>
      </c>
      <c r="T17" s="20"/>
      <c r="U17" s="20"/>
      <c r="V17" s="20"/>
      <c r="W17" s="20"/>
      <c r="X17" s="20"/>
      <c r="Y17" s="20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ht="18.0" customHeight="1">
      <c r="A18" s="8" t="s">
        <v>2583</v>
      </c>
      <c r="B18" s="9">
        <v>43160.0</v>
      </c>
      <c r="C18" s="68" t="s">
        <v>20</v>
      </c>
      <c r="D18" s="69" t="s">
        <v>72</v>
      </c>
      <c r="E18" s="12" t="s">
        <v>367</v>
      </c>
      <c r="F18" s="13" t="s">
        <v>39</v>
      </c>
      <c r="G18" s="14"/>
      <c r="H18" s="15">
        <v>1013.0</v>
      </c>
      <c r="I18" s="14"/>
      <c r="J18" s="15">
        <v>1013.0</v>
      </c>
      <c r="K18" s="14"/>
      <c r="L18" s="14"/>
      <c r="M18" s="14"/>
      <c r="N18" s="16"/>
      <c r="O18" s="3">
        <f t="shared" si="1"/>
        <v>1013</v>
      </c>
      <c r="P18" s="56"/>
      <c r="Q18" s="18">
        <v>11.0</v>
      </c>
      <c r="R18" s="18" t="s">
        <v>25</v>
      </c>
      <c r="S18" s="19" t="s">
        <v>73</v>
      </c>
      <c r="T18" s="20"/>
      <c r="U18" s="20"/>
      <c r="V18" s="20"/>
      <c r="W18" s="20"/>
      <c r="X18" s="20"/>
      <c r="Y18" s="20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ht="18.0" customHeight="1">
      <c r="A19" s="8" t="s">
        <v>2583</v>
      </c>
      <c r="B19" s="9">
        <v>43160.0</v>
      </c>
      <c r="C19" s="68" t="s">
        <v>67</v>
      </c>
      <c r="D19" s="69" t="s">
        <v>74</v>
      </c>
      <c r="E19" s="12" t="s">
        <v>367</v>
      </c>
      <c r="F19" s="13" t="s">
        <v>23</v>
      </c>
      <c r="G19" s="14"/>
      <c r="H19" s="15">
        <v>761.0</v>
      </c>
      <c r="I19" s="14"/>
      <c r="J19" s="15">
        <v>761.0</v>
      </c>
      <c r="K19" s="14"/>
      <c r="L19" s="14"/>
      <c r="M19" s="14"/>
      <c r="N19" s="16"/>
      <c r="O19" s="3">
        <f t="shared" si="1"/>
        <v>761</v>
      </c>
      <c r="P19" s="56"/>
      <c r="Q19" s="18" t="s">
        <v>30</v>
      </c>
      <c r="R19" s="18" t="s">
        <v>25</v>
      </c>
      <c r="S19" s="19" t="s">
        <v>75</v>
      </c>
      <c r="T19" s="20"/>
      <c r="U19" s="20"/>
      <c r="V19" s="20"/>
      <c r="W19" s="20"/>
      <c r="X19" s="20"/>
      <c r="Y19" s="20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ht="18.0" customHeight="1">
      <c r="A20" s="8" t="s">
        <v>2583</v>
      </c>
      <c r="B20" s="9">
        <v>43356.0</v>
      </c>
      <c r="C20" s="68" t="s">
        <v>27</v>
      </c>
      <c r="D20" s="69" t="s">
        <v>76</v>
      </c>
      <c r="E20" s="12" t="s">
        <v>367</v>
      </c>
      <c r="F20" s="13" t="s">
        <v>23</v>
      </c>
      <c r="G20" s="14"/>
      <c r="H20" s="15">
        <v>1138.0</v>
      </c>
      <c r="I20" s="14"/>
      <c r="J20" s="15">
        <v>1138.0</v>
      </c>
      <c r="K20" s="14"/>
      <c r="L20" s="14"/>
      <c r="M20" s="14"/>
      <c r="N20" s="16"/>
      <c r="O20" s="3">
        <f t="shared" si="1"/>
        <v>1138</v>
      </c>
      <c r="P20" s="56"/>
      <c r="Q20" s="18" t="s">
        <v>34</v>
      </c>
      <c r="R20" s="18" t="s">
        <v>25</v>
      </c>
      <c r="S20" s="19" t="s">
        <v>77</v>
      </c>
      <c r="T20" s="20"/>
      <c r="U20" s="20"/>
      <c r="V20" s="20"/>
      <c r="W20" s="20"/>
      <c r="X20" s="20"/>
      <c r="Y20" s="20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ht="18.0" customHeight="1">
      <c r="A21" s="8" t="s">
        <v>2583</v>
      </c>
      <c r="B21" s="9">
        <v>43586.0</v>
      </c>
      <c r="C21" s="68" t="s">
        <v>27</v>
      </c>
      <c r="D21" s="69" t="s">
        <v>78</v>
      </c>
      <c r="E21" s="12" t="s">
        <v>367</v>
      </c>
      <c r="F21" s="13" t="s">
        <v>39</v>
      </c>
      <c r="G21" s="14"/>
      <c r="H21" s="15">
        <v>569.0</v>
      </c>
      <c r="I21" s="14"/>
      <c r="J21" s="15">
        <v>569.0</v>
      </c>
      <c r="K21" s="14"/>
      <c r="L21" s="14"/>
      <c r="M21" s="14">
        <v>275.0</v>
      </c>
      <c r="N21" s="16"/>
      <c r="O21" s="3">
        <f t="shared" si="1"/>
        <v>844</v>
      </c>
      <c r="P21" s="56"/>
      <c r="Q21" s="18">
        <v>11.0</v>
      </c>
      <c r="R21" s="18" t="s">
        <v>25</v>
      </c>
      <c r="S21" s="19" t="s">
        <v>79</v>
      </c>
      <c r="T21" s="20"/>
      <c r="U21" s="20"/>
      <c r="V21" s="20"/>
      <c r="W21" s="20"/>
      <c r="X21" s="20"/>
      <c r="Y21" s="20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ht="18.0" customHeight="1">
      <c r="A22" s="8" t="s">
        <v>2583</v>
      </c>
      <c r="B22" s="9">
        <v>43586.0</v>
      </c>
      <c r="C22" s="68" t="s">
        <v>27</v>
      </c>
      <c r="D22" s="69" t="s">
        <v>80</v>
      </c>
      <c r="E22" s="12" t="s">
        <v>367</v>
      </c>
      <c r="F22" s="13" t="s">
        <v>29</v>
      </c>
      <c r="G22" s="14"/>
      <c r="H22" s="15">
        <v>283.0</v>
      </c>
      <c r="I22" s="14"/>
      <c r="J22" s="15">
        <v>283.0</v>
      </c>
      <c r="K22" s="14"/>
      <c r="L22" s="14"/>
      <c r="M22" s="14"/>
      <c r="N22" s="16"/>
      <c r="O22" s="3">
        <f t="shared" si="1"/>
        <v>283</v>
      </c>
      <c r="P22" s="56"/>
      <c r="Q22" s="18" t="s">
        <v>34</v>
      </c>
      <c r="R22" s="18" t="s">
        <v>25</v>
      </c>
      <c r="S22" s="19" t="s">
        <v>81</v>
      </c>
      <c r="T22" s="20"/>
      <c r="U22" s="20"/>
      <c r="V22" s="20"/>
      <c r="W22" s="20"/>
      <c r="X22" s="20"/>
      <c r="Y22" s="20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ht="18.0" customHeight="1">
      <c r="A23" s="8" t="s">
        <v>2583</v>
      </c>
      <c r="B23" s="9">
        <v>43586.0</v>
      </c>
      <c r="C23" s="68" t="s">
        <v>27</v>
      </c>
      <c r="D23" s="69" t="s">
        <v>82</v>
      </c>
      <c r="E23" s="12" t="s">
        <v>367</v>
      </c>
      <c r="F23" s="13" t="s">
        <v>29</v>
      </c>
      <c r="G23" s="14"/>
      <c r="H23" s="15">
        <v>354.0</v>
      </c>
      <c r="I23" s="14"/>
      <c r="J23" s="15">
        <v>354.0</v>
      </c>
      <c r="K23" s="14"/>
      <c r="L23" s="14"/>
      <c r="M23" s="14"/>
      <c r="N23" s="16"/>
      <c r="O23" s="3">
        <f t="shared" si="1"/>
        <v>354</v>
      </c>
      <c r="P23" s="56"/>
      <c r="Q23" s="18">
        <v>15.0</v>
      </c>
      <c r="R23" s="18" t="s">
        <v>25</v>
      </c>
      <c r="S23" s="19" t="s">
        <v>83</v>
      </c>
      <c r="T23" s="20"/>
      <c r="U23" s="20"/>
      <c r="V23" s="20"/>
      <c r="W23" s="20"/>
      <c r="X23" s="20"/>
      <c r="Y23" s="20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ht="18.0" customHeight="1">
      <c r="A24" s="8" t="s">
        <v>2583</v>
      </c>
      <c r="B24" s="9">
        <v>43593.0</v>
      </c>
      <c r="C24" s="68" t="s">
        <v>27</v>
      </c>
      <c r="D24" s="69" t="s">
        <v>84</v>
      </c>
      <c r="E24" s="12" t="s">
        <v>367</v>
      </c>
      <c r="F24" s="13" t="s">
        <v>29</v>
      </c>
      <c r="G24" s="14"/>
      <c r="H24" s="15">
        <v>528.33</v>
      </c>
      <c r="I24" s="14"/>
      <c r="J24" s="15">
        <v>528.33</v>
      </c>
      <c r="K24" s="14"/>
      <c r="L24" s="14"/>
      <c r="M24" s="14"/>
      <c r="N24" s="16"/>
      <c r="O24" s="3">
        <f t="shared" si="1"/>
        <v>528.33</v>
      </c>
      <c r="P24" s="56"/>
      <c r="Q24" s="18" t="s">
        <v>52</v>
      </c>
      <c r="R24" s="18" t="s">
        <v>25</v>
      </c>
      <c r="S24" s="19" t="s">
        <v>85</v>
      </c>
      <c r="T24" s="20"/>
      <c r="U24" s="20"/>
      <c r="V24" s="20"/>
      <c r="W24" s="20"/>
      <c r="X24" s="20"/>
      <c r="Y24" s="20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ht="18.0" customHeight="1">
      <c r="A25" s="8" t="s">
        <v>2583</v>
      </c>
      <c r="B25" s="9">
        <v>43593.0</v>
      </c>
      <c r="C25" s="68" t="s">
        <v>27</v>
      </c>
      <c r="D25" s="69" t="s">
        <v>88</v>
      </c>
      <c r="E25" s="12" t="s">
        <v>367</v>
      </c>
      <c r="F25" s="13" t="s">
        <v>29</v>
      </c>
      <c r="G25" s="14"/>
      <c r="H25" s="15">
        <v>326.67</v>
      </c>
      <c r="I25" s="14"/>
      <c r="J25" s="15">
        <v>326.67</v>
      </c>
      <c r="K25" s="14"/>
      <c r="L25" s="14"/>
      <c r="M25" s="14"/>
      <c r="N25" s="16"/>
      <c r="O25" s="3">
        <f t="shared" si="1"/>
        <v>326.67</v>
      </c>
      <c r="P25" s="56"/>
      <c r="Q25" s="18">
        <v>15.0</v>
      </c>
      <c r="R25" s="18" t="s">
        <v>25</v>
      </c>
      <c r="S25" s="19" t="s">
        <v>89</v>
      </c>
      <c r="T25" s="20"/>
      <c r="U25" s="20"/>
      <c r="V25" s="20"/>
      <c r="W25" s="20"/>
      <c r="X25" s="20"/>
      <c r="Y25" s="20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r="26" ht="18.0" customHeight="1">
      <c r="A26" s="8" t="s">
        <v>2583</v>
      </c>
      <c r="B26" s="9">
        <v>43600.0</v>
      </c>
      <c r="C26" s="68" t="s">
        <v>27</v>
      </c>
      <c r="D26" s="69" t="s">
        <v>90</v>
      </c>
      <c r="E26" s="12" t="s">
        <v>367</v>
      </c>
      <c r="F26" s="13" t="s">
        <v>29</v>
      </c>
      <c r="G26" s="14"/>
      <c r="H26" s="15">
        <v>283.0</v>
      </c>
      <c r="I26" s="14"/>
      <c r="J26" s="15">
        <v>283.0</v>
      </c>
      <c r="K26" s="14"/>
      <c r="L26" s="14"/>
      <c r="M26" s="14">
        <v>410.0</v>
      </c>
      <c r="N26" s="16"/>
      <c r="O26" s="3">
        <f t="shared" si="1"/>
        <v>693</v>
      </c>
      <c r="P26" s="56"/>
      <c r="Q26" s="18" t="s">
        <v>34</v>
      </c>
      <c r="R26" s="18" t="s">
        <v>25</v>
      </c>
      <c r="S26" s="19" t="s">
        <v>91</v>
      </c>
      <c r="T26" s="20"/>
      <c r="U26" s="20"/>
      <c r="V26" s="20"/>
      <c r="W26" s="20"/>
      <c r="X26" s="20"/>
      <c r="Y26" s="20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</row>
    <row r="27" ht="18.0" customHeight="1">
      <c r="A27" s="8" t="s">
        <v>2583</v>
      </c>
      <c r="B27" s="9">
        <v>43606.0</v>
      </c>
      <c r="C27" s="68" t="s">
        <v>20</v>
      </c>
      <c r="D27" s="69" t="s">
        <v>95</v>
      </c>
      <c r="E27" s="12" t="s">
        <v>367</v>
      </c>
      <c r="F27" s="13" t="s">
        <v>23</v>
      </c>
      <c r="G27" s="14"/>
      <c r="H27" s="15">
        <v>1179.0</v>
      </c>
      <c r="I27" s="14"/>
      <c r="J27" s="15">
        <v>1179.0</v>
      </c>
      <c r="K27" s="14"/>
      <c r="L27" s="14"/>
      <c r="M27" s="14">
        <v>410.0</v>
      </c>
      <c r="N27" s="16"/>
      <c r="O27" s="3">
        <f t="shared" si="1"/>
        <v>1589</v>
      </c>
      <c r="P27" s="56"/>
      <c r="Q27" s="18" t="s">
        <v>34</v>
      </c>
      <c r="R27" s="18" t="s">
        <v>25</v>
      </c>
      <c r="S27" s="19" t="s">
        <v>96</v>
      </c>
      <c r="T27" s="20"/>
      <c r="U27" s="20"/>
      <c r="V27" s="20"/>
      <c r="W27" s="20"/>
      <c r="X27" s="20"/>
      <c r="Y27" s="20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r="28" ht="18.0" customHeight="1">
      <c r="A28" s="8" t="s">
        <v>2583</v>
      </c>
      <c r="B28" s="9">
        <v>43606.0</v>
      </c>
      <c r="C28" s="68" t="s">
        <v>20</v>
      </c>
      <c r="D28" s="69" t="s">
        <v>97</v>
      </c>
      <c r="E28" s="12" t="s">
        <v>367</v>
      </c>
      <c r="F28" s="13" t="s">
        <v>29</v>
      </c>
      <c r="G28" s="14"/>
      <c r="H28" s="15">
        <v>284.33</v>
      </c>
      <c r="I28" s="14"/>
      <c r="J28" s="15">
        <v>284.33</v>
      </c>
      <c r="K28" s="14"/>
      <c r="L28" s="14"/>
      <c r="M28" s="14"/>
      <c r="N28" s="16"/>
      <c r="O28" s="3">
        <f t="shared" si="1"/>
        <v>284.33</v>
      </c>
      <c r="P28" s="56"/>
      <c r="Q28" s="18" t="s">
        <v>34</v>
      </c>
      <c r="R28" s="18" t="s">
        <v>25</v>
      </c>
      <c r="S28" s="19" t="s">
        <v>98</v>
      </c>
      <c r="T28" s="20"/>
      <c r="U28" s="20"/>
      <c r="V28" s="20"/>
      <c r="W28" s="20"/>
      <c r="X28" s="20"/>
      <c r="Y28" s="20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r="29" ht="18.0" customHeight="1">
      <c r="A29" s="8" t="s">
        <v>2583</v>
      </c>
      <c r="B29" s="9">
        <v>43619.0</v>
      </c>
      <c r="C29" s="68" t="s">
        <v>27</v>
      </c>
      <c r="D29" s="69" t="s">
        <v>99</v>
      </c>
      <c r="E29" s="12" t="s">
        <v>100</v>
      </c>
      <c r="F29" s="13" t="s">
        <v>29</v>
      </c>
      <c r="G29" s="14"/>
      <c r="H29" s="15">
        <v>283.0</v>
      </c>
      <c r="I29" s="14"/>
      <c r="J29" s="15">
        <v>283.0</v>
      </c>
      <c r="K29" s="14"/>
      <c r="L29" s="14"/>
      <c r="M29" s="14"/>
      <c r="N29" s="16"/>
      <c r="O29" s="3">
        <f t="shared" si="1"/>
        <v>283</v>
      </c>
      <c r="P29" s="56"/>
      <c r="Q29" s="18" t="s">
        <v>101</v>
      </c>
      <c r="R29" s="18" t="s">
        <v>31</v>
      </c>
      <c r="S29" s="19" t="s">
        <v>102</v>
      </c>
      <c r="T29" s="20"/>
      <c r="U29" s="20"/>
      <c r="V29" s="20"/>
      <c r="W29" s="20"/>
      <c r="X29" s="20"/>
      <c r="Y29" s="20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r="30" ht="18.0" customHeight="1">
      <c r="A30" s="8" t="s">
        <v>2583</v>
      </c>
      <c r="B30" s="9">
        <v>43619.0</v>
      </c>
      <c r="C30" s="68" t="s">
        <v>27</v>
      </c>
      <c r="D30" s="69" t="s">
        <v>103</v>
      </c>
      <c r="E30" s="12" t="s">
        <v>367</v>
      </c>
      <c r="F30" s="13" t="s">
        <v>29</v>
      </c>
      <c r="G30" s="14"/>
      <c r="H30" s="15">
        <v>283.0</v>
      </c>
      <c r="I30" s="14"/>
      <c r="J30" s="15">
        <v>283.0</v>
      </c>
      <c r="K30" s="14"/>
      <c r="L30" s="14"/>
      <c r="M30" s="14"/>
      <c r="N30" s="16"/>
      <c r="O30" s="3">
        <f t="shared" si="1"/>
        <v>283</v>
      </c>
      <c r="P30" s="56"/>
      <c r="Q30" s="18" t="s">
        <v>34</v>
      </c>
      <c r="R30" s="18" t="s">
        <v>25</v>
      </c>
      <c r="S30" s="19" t="s">
        <v>104</v>
      </c>
      <c r="T30" s="20"/>
      <c r="U30" s="20"/>
      <c r="V30" s="20"/>
      <c r="W30" s="20"/>
      <c r="X30" s="20"/>
      <c r="Y30" s="20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ht="18.0" customHeight="1">
      <c r="A31" s="8" t="s">
        <v>2583</v>
      </c>
      <c r="B31" s="9">
        <v>43633.0</v>
      </c>
      <c r="C31" s="68" t="s">
        <v>27</v>
      </c>
      <c r="D31" s="69" t="s">
        <v>105</v>
      </c>
      <c r="E31" s="12" t="s">
        <v>367</v>
      </c>
      <c r="F31" s="13" t="s">
        <v>29</v>
      </c>
      <c r="G31" s="14"/>
      <c r="H31" s="15">
        <v>283.0</v>
      </c>
      <c r="I31" s="14"/>
      <c r="J31" s="15">
        <v>283.0</v>
      </c>
      <c r="K31" s="14"/>
      <c r="L31" s="14"/>
      <c r="M31" s="14"/>
      <c r="N31" s="16"/>
      <c r="O31" s="3">
        <f t="shared" si="1"/>
        <v>283</v>
      </c>
      <c r="P31" s="56"/>
      <c r="Q31" s="18" t="s">
        <v>61</v>
      </c>
      <c r="R31" s="18" t="s">
        <v>25</v>
      </c>
      <c r="S31" s="19" t="s">
        <v>106</v>
      </c>
      <c r="T31" s="20"/>
      <c r="U31" s="20"/>
      <c r="V31" s="20"/>
      <c r="W31" s="20"/>
      <c r="X31" s="20"/>
      <c r="Y31" s="20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</row>
    <row r="32" ht="18.0" customHeight="1">
      <c r="A32" s="8" t="s">
        <v>2583</v>
      </c>
      <c r="B32" s="9">
        <v>43643.0</v>
      </c>
      <c r="C32" s="68" t="s">
        <v>27</v>
      </c>
      <c r="D32" s="69" t="s">
        <v>107</v>
      </c>
      <c r="E32" s="12" t="s">
        <v>367</v>
      </c>
      <c r="F32" s="13" t="s">
        <v>29</v>
      </c>
      <c r="G32" s="14"/>
      <c r="H32" s="15">
        <v>283.0</v>
      </c>
      <c r="I32" s="14"/>
      <c r="J32" s="15">
        <v>283.0</v>
      </c>
      <c r="K32" s="14"/>
      <c r="L32" s="14"/>
      <c r="M32" s="14"/>
      <c r="N32" s="16"/>
      <c r="O32" s="3">
        <f t="shared" si="1"/>
        <v>283</v>
      </c>
      <c r="P32" s="56"/>
      <c r="Q32" s="18" t="s">
        <v>34</v>
      </c>
      <c r="R32" s="18" t="s">
        <v>25</v>
      </c>
      <c r="S32" s="19" t="s">
        <v>108</v>
      </c>
      <c r="T32" s="20"/>
      <c r="U32" s="20"/>
      <c r="V32" s="20"/>
      <c r="W32" s="20"/>
      <c r="X32" s="20"/>
      <c r="Y32" s="20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ht="18.0" customHeight="1">
      <c r="A33" s="8" t="s">
        <v>2583</v>
      </c>
      <c r="B33" s="9">
        <v>43649.0</v>
      </c>
      <c r="C33" s="68" t="s">
        <v>27</v>
      </c>
      <c r="D33" s="69" t="s">
        <v>109</v>
      </c>
      <c r="E33" s="12" t="s">
        <v>367</v>
      </c>
      <c r="F33" s="13" t="s">
        <v>29</v>
      </c>
      <c r="G33" s="14"/>
      <c r="H33" s="15">
        <v>283.0</v>
      </c>
      <c r="I33" s="14"/>
      <c r="J33" s="15">
        <v>283.0</v>
      </c>
      <c r="K33" s="14"/>
      <c r="L33" s="14"/>
      <c r="M33" s="14"/>
      <c r="N33" s="16"/>
      <c r="O33" s="3">
        <f t="shared" si="1"/>
        <v>283</v>
      </c>
      <c r="P33" s="56"/>
      <c r="Q33" s="18" t="s">
        <v>30</v>
      </c>
      <c r="R33" s="18" t="s">
        <v>25</v>
      </c>
      <c r="S33" s="19" t="s">
        <v>110</v>
      </c>
      <c r="T33" s="20"/>
      <c r="U33" s="20"/>
      <c r="V33" s="20"/>
      <c r="W33" s="20"/>
      <c r="X33" s="20"/>
      <c r="Y33" s="20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r="34" ht="18.0" customHeight="1">
      <c r="A34" s="8" t="s">
        <v>2583</v>
      </c>
      <c r="B34" s="9">
        <v>43649.0</v>
      </c>
      <c r="C34" s="68" t="s">
        <v>20</v>
      </c>
      <c r="D34" s="69" t="s">
        <v>111</v>
      </c>
      <c r="E34" s="12" t="s">
        <v>367</v>
      </c>
      <c r="F34" s="13" t="s">
        <v>29</v>
      </c>
      <c r="G34" s="14"/>
      <c r="H34" s="15">
        <v>283.0</v>
      </c>
      <c r="I34" s="14"/>
      <c r="J34" s="15">
        <v>283.0</v>
      </c>
      <c r="K34" s="14"/>
      <c r="L34" s="14"/>
      <c r="M34" s="14"/>
      <c r="N34" s="16"/>
      <c r="O34" s="3">
        <f t="shared" si="1"/>
        <v>283</v>
      </c>
      <c r="P34" s="56"/>
      <c r="Q34" s="18" t="s">
        <v>34</v>
      </c>
      <c r="R34" s="18" t="s">
        <v>25</v>
      </c>
      <c r="S34" s="19" t="s">
        <v>112</v>
      </c>
      <c r="T34" s="20"/>
      <c r="U34" s="20"/>
      <c r="V34" s="20"/>
      <c r="W34" s="20"/>
      <c r="X34" s="20"/>
      <c r="Y34" s="20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</row>
    <row r="35" ht="18.0" customHeight="1">
      <c r="A35" s="8" t="s">
        <v>2583</v>
      </c>
      <c r="B35" s="9">
        <v>43656.0</v>
      </c>
      <c r="C35" s="68" t="s">
        <v>27</v>
      </c>
      <c r="D35" s="69" t="s">
        <v>113</v>
      </c>
      <c r="E35" s="12" t="s">
        <v>367</v>
      </c>
      <c r="F35" s="13" t="s">
        <v>23</v>
      </c>
      <c r="G35" s="14"/>
      <c r="H35" s="15">
        <v>1179.0</v>
      </c>
      <c r="I35" s="14"/>
      <c r="J35" s="15">
        <v>1179.0</v>
      </c>
      <c r="K35" s="14"/>
      <c r="L35" s="14"/>
      <c r="M35" s="14"/>
      <c r="N35" s="16"/>
      <c r="O35" s="3">
        <f t="shared" si="1"/>
        <v>1179</v>
      </c>
      <c r="P35" s="56"/>
      <c r="Q35" s="18" t="s">
        <v>61</v>
      </c>
      <c r="R35" s="18" t="s">
        <v>25</v>
      </c>
      <c r="S35" s="19" t="s">
        <v>114</v>
      </c>
      <c r="T35" s="20"/>
      <c r="U35" s="20"/>
      <c r="V35" s="20"/>
      <c r="W35" s="20"/>
      <c r="X35" s="20"/>
      <c r="Y35" s="20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ht="18.0" customHeight="1">
      <c r="A36" s="8" t="s">
        <v>2583</v>
      </c>
      <c r="B36" s="9">
        <v>43656.0</v>
      </c>
      <c r="C36" s="68" t="s">
        <v>27</v>
      </c>
      <c r="D36" s="69" t="s">
        <v>115</v>
      </c>
      <c r="E36" s="12" t="s">
        <v>367</v>
      </c>
      <c r="F36" s="13" t="s">
        <v>23</v>
      </c>
      <c r="G36" s="14"/>
      <c r="H36" s="15">
        <v>1179.0</v>
      </c>
      <c r="I36" s="14"/>
      <c r="J36" s="15">
        <v>1179.0</v>
      </c>
      <c r="K36" s="14"/>
      <c r="L36" s="14"/>
      <c r="M36" s="14"/>
      <c r="N36" s="16"/>
      <c r="O36" s="3">
        <f t="shared" si="1"/>
        <v>1179</v>
      </c>
      <c r="P36" s="56"/>
      <c r="Q36" s="18" t="s">
        <v>34</v>
      </c>
      <c r="R36" s="18" t="s">
        <v>25</v>
      </c>
      <c r="S36" s="19" t="s">
        <v>116</v>
      </c>
      <c r="T36" s="20"/>
      <c r="U36" s="20"/>
      <c r="V36" s="20"/>
      <c r="W36" s="20"/>
      <c r="X36" s="20"/>
      <c r="Y36" s="20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ht="18.0" customHeight="1">
      <c r="A37" s="8" t="s">
        <v>2583</v>
      </c>
      <c r="B37" s="9">
        <v>43675.0</v>
      </c>
      <c r="C37" s="68" t="s">
        <v>27</v>
      </c>
      <c r="D37" s="69" t="s">
        <v>117</v>
      </c>
      <c r="E37" s="12" t="s">
        <v>367</v>
      </c>
      <c r="F37" s="13" t="s">
        <v>29</v>
      </c>
      <c r="G37" s="14"/>
      <c r="H37" s="15">
        <v>425.0</v>
      </c>
      <c r="I37" s="14"/>
      <c r="J37" s="15">
        <v>425.0</v>
      </c>
      <c r="K37" s="14"/>
      <c r="L37" s="14"/>
      <c r="M37" s="14">
        <v>369.0</v>
      </c>
      <c r="N37" s="16"/>
      <c r="O37" s="3">
        <f t="shared" si="1"/>
        <v>794</v>
      </c>
      <c r="P37" s="56"/>
      <c r="Q37" s="18" t="s">
        <v>30</v>
      </c>
      <c r="R37" s="18" t="s">
        <v>25</v>
      </c>
      <c r="S37" s="19" t="s">
        <v>118</v>
      </c>
      <c r="T37" s="20"/>
      <c r="U37" s="20"/>
      <c r="V37" s="20"/>
      <c r="W37" s="20"/>
      <c r="X37" s="20"/>
      <c r="Y37" s="20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ht="18.0" customHeight="1">
      <c r="A38" s="8" t="s">
        <v>2583</v>
      </c>
      <c r="B38" s="9">
        <v>43684.0</v>
      </c>
      <c r="C38" s="68" t="s">
        <v>27</v>
      </c>
      <c r="D38" s="69" t="s">
        <v>119</v>
      </c>
      <c r="E38" s="12" t="s">
        <v>367</v>
      </c>
      <c r="F38" s="13" t="s">
        <v>29</v>
      </c>
      <c r="G38" s="14"/>
      <c r="H38" s="15">
        <v>283.0</v>
      </c>
      <c r="I38" s="14"/>
      <c r="J38" s="15">
        <v>283.0</v>
      </c>
      <c r="K38" s="14"/>
      <c r="L38" s="14"/>
      <c r="M38" s="14"/>
      <c r="N38" s="16"/>
      <c r="O38" s="3">
        <f t="shared" si="1"/>
        <v>283</v>
      </c>
      <c r="P38" s="56"/>
      <c r="Q38" s="18" t="s">
        <v>34</v>
      </c>
      <c r="R38" s="18" t="s">
        <v>25</v>
      </c>
      <c r="S38" s="19" t="s">
        <v>120</v>
      </c>
      <c r="T38" s="20"/>
      <c r="U38" s="20"/>
      <c r="V38" s="20"/>
      <c r="W38" s="20"/>
      <c r="X38" s="20"/>
      <c r="Y38" s="20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ht="18.0" customHeight="1">
      <c r="A39" s="8" t="s">
        <v>2583</v>
      </c>
      <c r="B39" s="9">
        <v>43713.0</v>
      </c>
      <c r="C39" s="68" t="s">
        <v>121</v>
      </c>
      <c r="D39" s="69" t="s">
        <v>122</v>
      </c>
      <c r="E39" s="12" t="s">
        <v>367</v>
      </c>
      <c r="F39" s="13" t="s">
        <v>29</v>
      </c>
      <c r="G39" s="14"/>
      <c r="H39" s="15">
        <v>303.0</v>
      </c>
      <c r="I39" s="14"/>
      <c r="J39" s="15">
        <v>303.0</v>
      </c>
      <c r="K39" s="14"/>
      <c r="L39" s="14"/>
      <c r="M39" s="14"/>
      <c r="N39" s="16"/>
      <c r="O39" s="3">
        <f t="shared" si="1"/>
        <v>303</v>
      </c>
      <c r="P39" s="56"/>
      <c r="Q39" s="18" t="s">
        <v>34</v>
      </c>
      <c r="R39" s="18" t="s">
        <v>25</v>
      </c>
      <c r="S39" s="19" t="s">
        <v>123</v>
      </c>
      <c r="T39" s="20"/>
      <c r="U39" s="20"/>
      <c r="V39" s="20"/>
      <c r="W39" s="20"/>
      <c r="X39" s="20"/>
      <c r="Y39" s="20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ht="18.0" customHeight="1">
      <c r="A40" s="8" t="s">
        <v>2583</v>
      </c>
      <c r="B40" s="9">
        <v>43718.0</v>
      </c>
      <c r="C40" s="68" t="s">
        <v>20</v>
      </c>
      <c r="D40" s="69" t="s">
        <v>124</v>
      </c>
      <c r="E40" s="12" t="s">
        <v>367</v>
      </c>
      <c r="F40" s="13" t="s">
        <v>39</v>
      </c>
      <c r="G40" s="14"/>
      <c r="H40" s="15">
        <v>486.0</v>
      </c>
      <c r="I40" s="14"/>
      <c r="J40" s="15">
        <v>486.0</v>
      </c>
      <c r="K40" s="14"/>
      <c r="L40" s="14">
        <v>1000.0</v>
      </c>
      <c r="M40" s="14">
        <v>600.0</v>
      </c>
      <c r="N40" s="16"/>
      <c r="O40" s="3">
        <f t="shared" si="1"/>
        <v>2086</v>
      </c>
      <c r="P40" s="56"/>
      <c r="Q40" s="18" t="s">
        <v>125</v>
      </c>
      <c r="R40" s="18" t="s">
        <v>25</v>
      </c>
      <c r="S40" s="19" t="s">
        <v>126</v>
      </c>
      <c r="T40" s="20"/>
      <c r="U40" s="20"/>
      <c r="V40" s="20"/>
      <c r="W40" s="20"/>
      <c r="X40" s="20"/>
      <c r="Y40" s="20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r="41" ht="18.0" customHeight="1">
      <c r="A41" s="8" t="s">
        <v>2583</v>
      </c>
      <c r="B41" s="9">
        <v>43719.0</v>
      </c>
      <c r="C41" s="68" t="s">
        <v>27</v>
      </c>
      <c r="D41" s="69" t="s">
        <v>127</v>
      </c>
      <c r="E41" s="12" t="s">
        <v>367</v>
      </c>
      <c r="F41" s="13" t="s">
        <v>23</v>
      </c>
      <c r="G41" s="14"/>
      <c r="H41" s="15">
        <v>1005.0</v>
      </c>
      <c r="I41" s="14"/>
      <c r="J41" s="15">
        <v>1005.0</v>
      </c>
      <c r="K41" s="14"/>
      <c r="L41" s="14"/>
      <c r="M41" s="14">
        <f>266+900</f>
        <v>1166</v>
      </c>
      <c r="N41" s="16"/>
      <c r="O41" s="3">
        <f t="shared" si="1"/>
        <v>2171</v>
      </c>
      <c r="P41" s="56"/>
      <c r="Q41" s="18" t="s">
        <v>34</v>
      </c>
      <c r="R41" s="18" t="s">
        <v>25</v>
      </c>
      <c r="S41" s="19" t="s">
        <v>128</v>
      </c>
      <c r="T41" s="20"/>
      <c r="U41" s="20"/>
      <c r="V41" s="20"/>
      <c r="W41" s="20"/>
      <c r="X41" s="20"/>
      <c r="Y41" s="20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ht="18.0" customHeight="1">
      <c r="A42" s="8" t="s">
        <v>2583</v>
      </c>
      <c r="B42" s="9">
        <v>43731.0</v>
      </c>
      <c r="C42" s="68" t="s">
        <v>20</v>
      </c>
      <c r="D42" s="69" t="s">
        <v>129</v>
      </c>
      <c r="E42" s="12" t="s">
        <v>367</v>
      </c>
      <c r="F42" s="13" t="s">
        <v>23</v>
      </c>
      <c r="G42" s="14"/>
      <c r="H42" s="15">
        <v>1400.0</v>
      </c>
      <c r="I42" s="14"/>
      <c r="J42" s="15">
        <v>1400.0</v>
      </c>
      <c r="K42" s="14"/>
      <c r="L42" s="14"/>
      <c r="M42" s="14">
        <f>38*161.95+5</f>
        <v>6159.1</v>
      </c>
      <c r="N42" s="16"/>
      <c r="O42" s="3">
        <f t="shared" si="1"/>
        <v>7559.1</v>
      </c>
      <c r="P42" s="56"/>
      <c r="Q42" s="18" t="s">
        <v>34</v>
      </c>
      <c r="R42" s="18" t="s">
        <v>25</v>
      </c>
      <c r="S42" s="19" t="s">
        <v>130</v>
      </c>
      <c r="T42" s="20"/>
      <c r="U42" s="20"/>
      <c r="V42" s="20"/>
      <c r="W42" s="20"/>
      <c r="X42" s="20"/>
      <c r="Y42" s="20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</row>
    <row r="43" ht="18.0" customHeight="1">
      <c r="A43" s="8" t="s">
        <v>2583</v>
      </c>
      <c r="B43" s="9">
        <v>43738.0</v>
      </c>
      <c r="C43" s="68" t="s">
        <v>27</v>
      </c>
      <c r="D43" s="69" t="s">
        <v>131</v>
      </c>
      <c r="E43" s="12" t="s">
        <v>367</v>
      </c>
      <c r="F43" s="13" t="s">
        <v>29</v>
      </c>
      <c r="G43" s="14"/>
      <c r="H43" s="15">
        <v>283.0</v>
      </c>
      <c r="I43" s="14"/>
      <c r="J43" s="15">
        <v>283.0</v>
      </c>
      <c r="K43" s="14"/>
      <c r="L43" s="14"/>
      <c r="M43" s="14"/>
      <c r="N43" s="16"/>
      <c r="O43" s="3">
        <f t="shared" si="1"/>
        <v>283</v>
      </c>
      <c r="P43" s="56"/>
      <c r="Q43" s="18" t="s">
        <v>34</v>
      </c>
      <c r="R43" s="18" t="s">
        <v>25</v>
      </c>
      <c r="S43" s="19" t="s">
        <v>132</v>
      </c>
      <c r="T43" s="20"/>
      <c r="U43" s="20"/>
      <c r="V43" s="20"/>
      <c r="W43" s="20"/>
      <c r="X43" s="20"/>
      <c r="Y43" s="20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 ht="18.0" customHeight="1">
      <c r="A44" s="8" t="s">
        <v>2583</v>
      </c>
      <c r="B44" s="9">
        <v>43745.0</v>
      </c>
      <c r="C44" s="68" t="s">
        <v>20</v>
      </c>
      <c r="D44" s="69" t="s">
        <v>133</v>
      </c>
      <c r="E44" s="12" t="s">
        <v>367</v>
      </c>
      <c r="F44" s="13" t="s">
        <v>23</v>
      </c>
      <c r="G44" s="14"/>
      <c r="H44" s="15">
        <v>1179.0</v>
      </c>
      <c r="I44" s="14"/>
      <c r="J44" s="15">
        <v>1179.0</v>
      </c>
      <c r="K44" s="14"/>
      <c r="L44" s="14"/>
      <c r="M44" s="14">
        <v>598.0</v>
      </c>
      <c r="N44" s="16"/>
      <c r="O44" s="3">
        <f t="shared" si="1"/>
        <v>1777</v>
      </c>
      <c r="P44" s="56"/>
      <c r="Q44" s="18" t="s">
        <v>34</v>
      </c>
      <c r="R44" s="18" t="s">
        <v>25</v>
      </c>
      <c r="S44" s="19" t="s">
        <v>134</v>
      </c>
      <c r="T44" s="20"/>
      <c r="U44" s="20"/>
      <c r="V44" s="20"/>
      <c r="W44" s="20"/>
      <c r="X44" s="20"/>
      <c r="Y44" s="20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ht="18.0" customHeight="1">
      <c r="A45" s="8" t="s">
        <v>2583</v>
      </c>
      <c r="B45" s="9">
        <v>43755.0</v>
      </c>
      <c r="C45" s="68" t="s">
        <v>27</v>
      </c>
      <c r="D45" s="69" t="s">
        <v>135</v>
      </c>
      <c r="E45" s="12" t="s">
        <v>367</v>
      </c>
      <c r="F45" s="13" t="s">
        <v>29</v>
      </c>
      <c r="G45" s="14"/>
      <c r="H45" s="15">
        <v>283.0</v>
      </c>
      <c r="I45" s="14"/>
      <c r="J45" s="15">
        <v>283.0</v>
      </c>
      <c r="K45" s="14"/>
      <c r="L45" s="14"/>
      <c r="M45" s="14"/>
      <c r="N45" s="16"/>
      <c r="O45" s="3">
        <f t="shared" si="1"/>
        <v>283</v>
      </c>
      <c r="P45" s="56"/>
      <c r="Q45" s="18" t="s">
        <v>34</v>
      </c>
      <c r="R45" s="18" t="s">
        <v>25</v>
      </c>
      <c r="S45" s="19" t="s">
        <v>136</v>
      </c>
      <c r="T45" s="20"/>
      <c r="U45" s="20"/>
      <c r="V45" s="20"/>
      <c r="W45" s="20"/>
      <c r="X45" s="20"/>
      <c r="Y45" s="20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ht="18.0" customHeight="1">
      <c r="A46" s="8" t="s">
        <v>2583</v>
      </c>
      <c r="B46" s="9">
        <v>43755.0</v>
      </c>
      <c r="C46" s="68" t="s">
        <v>27</v>
      </c>
      <c r="D46" s="69" t="s">
        <v>137</v>
      </c>
      <c r="E46" s="12" t="s">
        <v>367</v>
      </c>
      <c r="F46" s="13" t="s">
        <v>23</v>
      </c>
      <c r="G46" s="14"/>
      <c r="H46" s="15">
        <v>1179.0</v>
      </c>
      <c r="I46" s="14"/>
      <c r="J46" s="15">
        <v>1179.0</v>
      </c>
      <c r="K46" s="14"/>
      <c r="L46" s="14"/>
      <c r="M46" s="14"/>
      <c r="N46" s="16"/>
      <c r="O46" s="3">
        <f t="shared" si="1"/>
        <v>1179</v>
      </c>
      <c r="P46" s="56"/>
      <c r="Q46" s="18" t="s">
        <v>34</v>
      </c>
      <c r="R46" s="18" t="s">
        <v>25</v>
      </c>
      <c r="S46" s="19" t="s">
        <v>138</v>
      </c>
      <c r="T46" s="20"/>
      <c r="U46" s="20"/>
      <c r="V46" s="20"/>
      <c r="W46" s="20"/>
      <c r="X46" s="20"/>
      <c r="Y46" s="20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ht="18.0" customHeight="1">
      <c r="A47" s="8" t="s">
        <v>2583</v>
      </c>
      <c r="B47" s="9">
        <v>43768.0</v>
      </c>
      <c r="C47" s="68" t="s">
        <v>27</v>
      </c>
      <c r="D47" s="69" t="s">
        <v>139</v>
      </c>
      <c r="E47" s="12" t="s">
        <v>367</v>
      </c>
      <c r="F47" s="13" t="s">
        <v>23</v>
      </c>
      <c r="G47" s="14"/>
      <c r="H47" s="15">
        <v>1179.0</v>
      </c>
      <c r="I47" s="14"/>
      <c r="J47" s="15">
        <v>1179.0</v>
      </c>
      <c r="K47" s="14"/>
      <c r="L47" s="14"/>
      <c r="M47" s="14"/>
      <c r="N47" s="16"/>
      <c r="O47" s="3">
        <f t="shared" si="1"/>
        <v>1179</v>
      </c>
      <c r="P47" s="56"/>
      <c r="Q47" s="18" t="s">
        <v>30</v>
      </c>
      <c r="R47" s="18" t="s">
        <v>25</v>
      </c>
      <c r="S47" s="19" t="s">
        <v>140</v>
      </c>
      <c r="T47" s="20"/>
      <c r="U47" s="20"/>
      <c r="V47" s="20"/>
      <c r="W47" s="20"/>
      <c r="X47" s="20"/>
      <c r="Y47" s="20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r="48" ht="18.0" customHeight="1">
      <c r="A48" s="8" t="s">
        <v>2583</v>
      </c>
      <c r="B48" s="9">
        <v>43774.0</v>
      </c>
      <c r="C48" s="68" t="s">
        <v>27</v>
      </c>
      <c r="D48" s="69" t="s">
        <v>141</v>
      </c>
      <c r="E48" s="12" t="s">
        <v>367</v>
      </c>
      <c r="F48" s="13" t="s">
        <v>23</v>
      </c>
      <c r="G48" s="14"/>
      <c r="H48" s="15">
        <v>1076.67</v>
      </c>
      <c r="I48" s="14"/>
      <c r="J48" s="15">
        <v>1076.67</v>
      </c>
      <c r="K48" s="14"/>
      <c r="L48" s="14"/>
      <c r="M48" s="14"/>
      <c r="N48" s="16"/>
      <c r="O48" s="3">
        <f t="shared" si="1"/>
        <v>1076.67</v>
      </c>
      <c r="P48" s="56"/>
      <c r="Q48" s="18">
        <v>15.0</v>
      </c>
      <c r="R48" s="18" t="s">
        <v>25</v>
      </c>
      <c r="S48" s="19" t="s">
        <v>142</v>
      </c>
      <c r="T48" s="20"/>
      <c r="U48" s="20"/>
      <c r="V48" s="20"/>
      <c r="W48" s="20"/>
      <c r="X48" s="20"/>
      <c r="Y48" s="20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ht="18.0" customHeight="1">
      <c r="A49" s="8" t="s">
        <v>2583</v>
      </c>
      <c r="B49" s="9">
        <v>43802.0</v>
      </c>
      <c r="C49" s="68" t="s">
        <v>20</v>
      </c>
      <c r="D49" s="69" t="s">
        <v>143</v>
      </c>
      <c r="E49" s="12" t="s">
        <v>367</v>
      </c>
      <c r="F49" s="13" t="s">
        <v>29</v>
      </c>
      <c r="G49" s="14"/>
      <c r="H49" s="15">
        <v>283.0</v>
      </c>
      <c r="I49" s="14"/>
      <c r="J49" s="15">
        <v>283.0</v>
      </c>
      <c r="K49" s="14"/>
      <c r="L49" s="14"/>
      <c r="M49" s="14"/>
      <c r="N49" s="16"/>
      <c r="O49" s="3">
        <f t="shared" si="1"/>
        <v>283</v>
      </c>
      <c r="P49" s="56"/>
      <c r="Q49" s="18" t="s">
        <v>34</v>
      </c>
      <c r="R49" s="18" t="s">
        <v>25</v>
      </c>
      <c r="S49" s="19" t="s">
        <v>144</v>
      </c>
      <c r="T49" s="20"/>
      <c r="U49" s="20"/>
      <c r="V49" s="20"/>
      <c r="W49" s="20"/>
      <c r="X49" s="20"/>
      <c r="Y49" s="20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ht="18.0" customHeight="1">
      <c r="A50" s="8" t="s">
        <v>2583</v>
      </c>
      <c r="B50" s="9">
        <v>43846.0</v>
      </c>
      <c r="C50" s="68" t="s">
        <v>27</v>
      </c>
      <c r="D50" s="69" t="s">
        <v>145</v>
      </c>
      <c r="E50" s="12" t="s">
        <v>367</v>
      </c>
      <c r="F50" s="13" t="s">
        <v>29</v>
      </c>
      <c r="G50" s="14"/>
      <c r="H50" s="15">
        <v>283.0</v>
      </c>
      <c r="I50" s="14"/>
      <c r="J50" s="15">
        <v>283.0</v>
      </c>
      <c r="K50" s="14"/>
      <c r="L50" s="14"/>
      <c r="M50" s="14"/>
      <c r="N50" s="16"/>
      <c r="O50" s="3">
        <f t="shared" si="1"/>
        <v>283</v>
      </c>
      <c r="P50" s="56"/>
      <c r="Q50" s="18" t="s">
        <v>34</v>
      </c>
      <c r="R50" s="18" t="s">
        <v>25</v>
      </c>
      <c r="S50" s="19" t="s">
        <v>146</v>
      </c>
      <c r="T50" s="20"/>
      <c r="U50" s="20"/>
      <c r="V50" s="20"/>
      <c r="W50" s="20"/>
      <c r="X50" s="20"/>
      <c r="Y50" s="20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ht="18.0" customHeight="1">
      <c r="A51" s="8" t="s">
        <v>2583</v>
      </c>
      <c r="B51" s="9">
        <v>43861.0</v>
      </c>
      <c r="C51" s="68" t="s">
        <v>20</v>
      </c>
      <c r="D51" s="69" t="s">
        <v>147</v>
      </c>
      <c r="E51" s="12" t="s">
        <v>367</v>
      </c>
      <c r="F51" s="13" t="s">
        <v>29</v>
      </c>
      <c r="G51" s="14"/>
      <c r="H51" s="15">
        <v>283.0</v>
      </c>
      <c r="I51" s="14"/>
      <c r="J51" s="15">
        <v>283.0</v>
      </c>
      <c r="K51" s="14"/>
      <c r="L51" s="14"/>
      <c r="M51" s="14"/>
      <c r="N51" s="16"/>
      <c r="O51" s="3">
        <f t="shared" si="1"/>
        <v>283</v>
      </c>
      <c r="P51" s="56"/>
      <c r="Q51" s="18" t="s">
        <v>34</v>
      </c>
      <c r="R51" s="18" t="s">
        <v>25</v>
      </c>
      <c r="S51" s="19" t="s">
        <v>148</v>
      </c>
      <c r="T51" s="20"/>
      <c r="U51" s="20"/>
      <c r="V51" s="20"/>
      <c r="W51" s="20"/>
      <c r="X51" s="20"/>
      <c r="Y51" s="20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ht="18.0" customHeight="1">
      <c r="A52" s="8" t="s">
        <v>2583</v>
      </c>
      <c r="B52" s="9">
        <v>43867.0</v>
      </c>
      <c r="C52" s="68" t="s">
        <v>27</v>
      </c>
      <c r="D52" s="69" t="s">
        <v>149</v>
      </c>
      <c r="E52" s="12" t="s">
        <v>367</v>
      </c>
      <c r="F52" s="13" t="s">
        <v>39</v>
      </c>
      <c r="G52" s="14"/>
      <c r="H52" s="15">
        <v>425.0</v>
      </c>
      <c r="I52" s="14"/>
      <c r="J52" s="15">
        <v>425.0</v>
      </c>
      <c r="K52" s="14"/>
      <c r="L52" s="14"/>
      <c r="M52" s="14"/>
      <c r="N52" s="16"/>
      <c r="O52" s="3">
        <f t="shared" si="1"/>
        <v>425</v>
      </c>
      <c r="P52" s="56"/>
      <c r="Q52" s="18" t="s">
        <v>30</v>
      </c>
      <c r="R52" s="18" t="s">
        <v>25</v>
      </c>
      <c r="S52" s="19" t="s">
        <v>150</v>
      </c>
      <c r="T52" s="20"/>
      <c r="U52" s="20"/>
      <c r="V52" s="20"/>
      <c r="W52" s="20"/>
      <c r="X52" s="20"/>
      <c r="Y52" s="20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ht="18.0" customHeight="1">
      <c r="A53" s="8" t="s">
        <v>2583</v>
      </c>
      <c r="B53" s="9">
        <v>43878.0</v>
      </c>
      <c r="C53" s="68" t="s">
        <v>27</v>
      </c>
      <c r="D53" s="69" t="s">
        <v>151</v>
      </c>
      <c r="E53" s="12" t="s">
        <v>367</v>
      </c>
      <c r="F53" s="13" t="s">
        <v>29</v>
      </c>
      <c r="G53" s="14"/>
      <c r="H53" s="15">
        <v>283.0</v>
      </c>
      <c r="I53" s="14"/>
      <c r="J53" s="15">
        <v>283.0</v>
      </c>
      <c r="K53" s="14"/>
      <c r="L53" s="14"/>
      <c r="M53" s="14"/>
      <c r="N53" s="16"/>
      <c r="O53" s="3">
        <f t="shared" si="1"/>
        <v>283</v>
      </c>
      <c r="P53" s="56"/>
      <c r="Q53" s="18" t="s">
        <v>34</v>
      </c>
      <c r="R53" s="18" t="s">
        <v>25</v>
      </c>
      <c r="S53" s="19" t="s">
        <v>152</v>
      </c>
      <c r="T53" s="20"/>
      <c r="U53" s="20"/>
      <c r="V53" s="20"/>
      <c r="W53" s="20"/>
      <c r="X53" s="20"/>
      <c r="Y53" s="20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ht="18.0" customHeight="1">
      <c r="A54" s="8" t="s">
        <v>2583</v>
      </c>
      <c r="B54" s="9">
        <v>43888.0</v>
      </c>
      <c r="C54" s="68" t="s">
        <v>20</v>
      </c>
      <c r="D54" s="69" t="s">
        <v>153</v>
      </c>
      <c r="E54" s="12" t="s">
        <v>367</v>
      </c>
      <c r="F54" s="13" t="s">
        <v>29</v>
      </c>
      <c r="G54" s="14"/>
      <c r="H54" s="15">
        <v>283.0</v>
      </c>
      <c r="I54" s="14"/>
      <c r="J54" s="15">
        <v>283.0</v>
      </c>
      <c r="K54" s="14"/>
      <c r="L54" s="14"/>
      <c r="M54" s="14"/>
      <c r="N54" s="16"/>
      <c r="O54" s="3">
        <f t="shared" si="1"/>
        <v>283</v>
      </c>
      <c r="P54" s="56"/>
      <c r="Q54" s="18" t="s">
        <v>34</v>
      </c>
      <c r="R54" s="18" t="s">
        <v>25</v>
      </c>
      <c r="S54" s="19" t="s">
        <v>154</v>
      </c>
      <c r="T54" s="20"/>
      <c r="U54" s="20"/>
      <c r="V54" s="20"/>
      <c r="W54" s="20"/>
      <c r="X54" s="20"/>
      <c r="Y54" s="20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ht="18.0" customHeight="1">
      <c r="A55" s="8" t="s">
        <v>2583</v>
      </c>
      <c r="B55" s="9">
        <v>43892.0</v>
      </c>
      <c r="C55" s="68" t="s">
        <v>20</v>
      </c>
      <c r="D55" s="69" t="s">
        <v>155</v>
      </c>
      <c r="E55" s="12" t="s">
        <v>367</v>
      </c>
      <c r="F55" s="13" t="s">
        <v>29</v>
      </c>
      <c r="G55" s="14"/>
      <c r="H55" s="15">
        <v>283.0</v>
      </c>
      <c r="I55" s="14"/>
      <c r="J55" s="15">
        <v>283.0</v>
      </c>
      <c r="K55" s="14"/>
      <c r="L55" s="14"/>
      <c r="M55" s="14">
        <v>199.0</v>
      </c>
      <c r="N55" s="16"/>
      <c r="O55" s="3">
        <f t="shared" si="1"/>
        <v>482</v>
      </c>
      <c r="P55" s="56"/>
      <c r="Q55" s="18" t="s">
        <v>61</v>
      </c>
      <c r="R55" s="18" t="s">
        <v>25</v>
      </c>
      <c r="S55" s="19" t="s">
        <v>156</v>
      </c>
      <c r="T55" s="20"/>
      <c r="U55" s="20"/>
      <c r="V55" s="20"/>
      <c r="W55" s="20"/>
      <c r="X55" s="20"/>
      <c r="Y55" s="20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ht="18.0" customHeight="1">
      <c r="A56" s="8" t="s">
        <v>2583</v>
      </c>
      <c r="B56" s="9">
        <v>43903.0</v>
      </c>
      <c r="C56" s="68" t="s">
        <v>20</v>
      </c>
      <c r="D56" s="69" t="s">
        <v>160</v>
      </c>
      <c r="E56" s="12" t="s">
        <v>367</v>
      </c>
      <c r="F56" s="13" t="s">
        <v>39</v>
      </c>
      <c r="G56" s="14"/>
      <c r="H56" s="15">
        <v>1231.0</v>
      </c>
      <c r="I56" s="14"/>
      <c r="J56" s="15">
        <v>1231.0</v>
      </c>
      <c r="K56" s="14">
        <v>350.0</v>
      </c>
      <c r="L56" s="14"/>
      <c r="M56" s="14"/>
      <c r="N56" s="16"/>
      <c r="O56" s="3">
        <f t="shared" si="1"/>
        <v>1581</v>
      </c>
      <c r="P56" s="56"/>
      <c r="Q56" s="18" t="s">
        <v>30</v>
      </c>
      <c r="R56" s="18" t="s">
        <v>25</v>
      </c>
      <c r="S56" s="19" t="s">
        <v>161</v>
      </c>
      <c r="T56" s="20"/>
      <c r="U56" s="20"/>
      <c r="V56" s="20"/>
      <c r="W56" s="20"/>
      <c r="X56" s="20"/>
      <c r="Y56" s="20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ht="18.0" customHeight="1">
      <c r="A57" s="8" t="s">
        <v>2583</v>
      </c>
      <c r="B57" s="9">
        <v>43920.0</v>
      </c>
      <c r="C57" s="68" t="s">
        <v>27</v>
      </c>
      <c r="D57" s="69" t="s">
        <v>162</v>
      </c>
      <c r="E57" s="12" t="s">
        <v>367</v>
      </c>
      <c r="F57" s="13" t="s">
        <v>23</v>
      </c>
      <c r="G57" s="14"/>
      <c r="H57" s="15">
        <v>1243.35</v>
      </c>
      <c r="I57" s="14"/>
      <c r="J57" s="15">
        <v>1243.35</v>
      </c>
      <c r="K57" s="14"/>
      <c r="L57" s="14"/>
      <c r="M57" s="14">
        <v>250.0</v>
      </c>
      <c r="N57" s="16"/>
      <c r="O57" s="3">
        <f t="shared" si="1"/>
        <v>1493.35</v>
      </c>
      <c r="P57" s="56"/>
      <c r="Q57" s="18" t="s">
        <v>61</v>
      </c>
      <c r="R57" s="18" t="s">
        <v>25</v>
      </c>
      <c r="S57" s="19">
        <v>3.4411241000145E13</v>
      </c>
      <c r="T57" s="20"/>
      <c r="U57" s="20"/>
      <c r="V57" s="20"/>
      <c r="W57" s="20"/>
      <c r="X57" s="20"/>
      <c r="Y57" s="20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</row>
    <row r="58" ht="18.0" customHeight="1">
      <c r="A58" s="8" t="s">
        <v>2583</v>
      </c>
      <c r="B58" s="9">
        <v>43943.0</v>
      </c>
      <c r="C58" s="68" t="s">
        <v>20</v>
      </c>
      <c r="D58" s="69" t="s">
        <v>166</v>
      </c>
      <c r="E58" s="12" t="s">
        <v>367</v>
      </c>
      <c r="F58" s="13" t="s">
        <v>29</v>
      </c>
      <c r="G58" s="14"/>
      <c r="H58" s="15">
        <v>283.0</v>
      </c>
      <c r="I58" s="14"/>
      <c r="J58" s="15">
        <v>283.0</v>
      </c>
      <c r="K58" s="14"/>
      <c r="L58" s="14"/>
      <c r="M58" s="14">
        <v>359.0</v>
      </c>
      <c r="N58" s="16"/>
      <c r="O58" s="3">
        <f t="shared" si="1"/>
        <v>642</v>
      </c>
      <c r="P58" s="56"/>
      <c r="Q58" s="18" t="s">
        <v>34</v>
      </c>
      <c r="R58" s="18" t="s">
        <v>25</v>
      </c>
      <c r="S58" s="19" t="s">
        <v>167</v>
      </c>
      <c r="T58" s="20"/>
      <c r="U58" s="20"/>
      <c r="V58" s="20"/>
      <c r="W58" s="20"/>
      <c r="X58" s="20"/>
      <c r="Y58" s="20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</row>
    <row r="59" ht="18.0" customHeight="1">
      <c r="A59" s="8" t="s">
        <v>2583</v>
      </c>
      <c r="B59" s="9">
        <v>43949.0</v>
      </c>
      <c r="C59" s="68" t="s">
        <v>20</v>
      </c>
      <c r="D59" s="69" t="s">
        <v>168</v>
      </c>
      <c r="E59" s="12" t="s">
        <v>367</v>
      </c>
      <c r="F59" s="13" t="s">
        <v>29</v>
      </c>
      <c r="G59" s="14"/>
      <c r="H59" s="15">
        <v>283.0</v>
      </c>
      <c r="I59" s="14"/>
      <c r="J59" s="15">
        <v>283.0</v>
      </c>
      <c r="K59" s="14"/>
      <c r="L59" s="14"/>
      <c r="M59" s="14"/>
      <c r="N59" s="16"/>
      <c r="O59" s="3">
        <f t="shared" si="1"/>
        <v>283</v>
      </c>
      <c r="P59" s="56"/>
      <c r="Q59" s="18" t="s">
        <v>61</v>
      </c>
      <c r="R59" s="18" t="s">
        <v>25</v>
      </c>
      <c r="S59" s="19" t="s">
        <v>169</v>
      </c>
      <c r="T59" s="20"/>
      <c r="U59" s="20"/>
      <c r="V59" s="20"/>
      <c r="W59" s="20"/>
      <c r="X59" s="20"/>
      <c r="Y59" s="20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</row>
    <row r="60" ht="18.0" customHeight="1">
      <c r="A60" s="8" t="s">
        <v>2583</v>
      </c>
      <c r="B60" s="9">
        <v>43950.0</v>
      </c>
      <c r="C60" s="68" t="s">
        <v>20</v>
      </c>
      <c r="D60" s="69" t="s">
        <v>170</v>
      </c>
      <c r="E60" s="12" t="s">
        <v>367</v>
      </c>
      <c r="F60" s="13" t="s">
        <v>23</v>
      </c>
      <c r="G60" s="14"/>
      <c r="H60" s="15">
        <v>1179.0</v>
      </c>
      <c r="I60" s="14"/>
      <c r="J60" s="15">
        <v>1179.0</v>
      </c>
      <c r="K60" s="14"/>
      <c r="L60" s="14"/>
      <c r="M60" s="14"/>
      <c r="N60" s="16"/>
      <c r="O60" s="3">
        <f t="shared" si="1"/>
        <v>1179</v>
      </c>
      <c r="P60" s="56"/>
      <c r="Q60" s="18" t="s">
        <v>30</v>
      </c>
      <c r="R60" s="18" t="s">
        <v>25</v>
      </c>
      <c r="S60" s="19" t="s">
        <v>171</v>
      </c>
      <c r="T60" s="20"/>
      <c r="U60" s="20"/>
      <c r="V60" s="20"/>
      <c r="W60" s="20"/>
      <c r="X60" s="20"/>
      <c r="Y60" s="20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</row>
    <row r="61" ht="18.0" customHeight="1">
      <c r="A61" s="8" t="s">
        <v>2583</v>
      </c>
      <c r="B61" s="9">
        <v>43955.0</v>
      </c>
      <c r="C61" s="68" t="s">
        <v>27</v>
      </c>
      <c r="D61" s="69" t="s">
        <v>172</v>
      </c>
      <c r="E61" s="12" t="s">
        <v>367</v>
      </c>
      <c r="F61" s="13" t="s">
        <v>39</v>
      </c>
      <c r="G61" s="14"/>
      <c r="H61" s="15">
        <v>425.0</v>
      </c>
      <c r="I61" s="14"/>
      <c r="J61" s="15">
        <v>425.0</v>
      </c>
      <c r="K61" s="14"/>
      <c r="L61" s="14"/>
      <c r="M61" s="14"/>
      <c r="N61" s="16"/>
      <c r="O61" s="3">
        <f t="shared" si="1"/>
        <v>425</v>
      </c>
      <c r="P61" s="56"/>
      <c r="Q61" s="18" t="s">
        <v>30</v>
      </c>
      <c r="R61" s="18" t="s">
        <v>25</v>
      </c>
      <c r="S61" s="19" t="s">
        <v>173</v>
      </c>
      <c r="T61" s="20"/>
      <c r="U61" s="20"/>
      <c r="V61" s="20"/>
      <c r="W61" s="20"/>
      <c r="X61" s="20"/>
      <c r="Y61" s="20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ht="18.0" customHeight="1">
      <c r="A62" s="8" t="s">
        <v>2583</v>
      </c>
      <c r="B62" s="9">
        <v>43958.0</v>
      </c>
      <c r="C62" s="68" t="s">
        <v>27</v>
      </c>
      <c r="D62" s="69" t="s">
        <v>177</v>
      </c>
      <c r="E62" s="12" t="s">
        <v>367</v>
      </c>
      <c r="F62" s="13" t="s">
        <v>39</v>
      </c>
      <c r="G62" s="14"/>
      <c r="H62" s="15">
        <v>425.0</v>
      </c>
      <c r="I62" s="14"/>
      <c r="J62" s="15">
        <v>425.0</v>
      </c>
      <c r="K62" s="14"/>
      <c r="L62" s="14"/>
      <c r="M62" s="14"/>
      <c r="N62" s="16"/>
      <c r="O62" s="3">
        <f t="shared" si="1"/>
        <v>425</v>
      </c>
      <c r="P62" s="56"/>
      <c r="Q62" s="18" t="s">
        <v>30</v>
      </c>
      <c r="R62" s="18" t="s">
        <v>25</v>
      </c>
      <c r="S62" s="19" t="s">
        <v>178</v>
      </c>
      <c r="T62" s="20"/>
      <c r="U62" s="20"/>
      <c r="V62" s="20"/>
      <c r="W62" s="20"/>
      <c r="X62" s="20"/>
      <c r="Y62" s="20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ht="18.0" customHeight="1">
      <c r="A63" s="8" t="s">
        <v>2583</v>
      </c>
      <c r="B63" s="9">
        <v>43962.0</v>
      </c>
      <c r="C63" s="68" t="s">
        <v>20</v>
      </c>
      <c r="D63" s="69" t="s">
        <v>181</v>
      </c>
      <c r="E63" s="12" t="s">
        <v>367</v>
      </c>
      <c r="F63" s="13" t="s">
        <v>39</v>
      </c>
      <c r="G63" s="14"/>
      <c r="H63" s="15">
        <v>425.0</v>
      </c>
      <c r="I63" s="14"/>
      <c r="J63" s="15">
        <v>425.0</v>
      </c>
      <c r="K63" s="14"/>
      <c r="L63" s="14"/>
      <c r="M63" s="14"/>
      <c r="N63" s="16"/>
      <c r="O63" s="3">
        <f t="shared" si="1"/>
        <v>425</v>
      </c>
      <c r="P63" s="56"/>
      <c r="Q63" s="18" t="s">
        <v>34</v>
      </c>
      <c r="R63" s="18" t="s">
        <v>25</v>
      </c>
      <c r="S63" s="19" t="s">
        <v>182</v>
      </c>
      <c r="T63" s="20"/>
      <c r="U63" s="20"/>
      <c r="V63" s="20"/>
      <c r="W63" s="20"/>
      <c r="X63" s="20"/>
      <c r="Y63" s="20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ht="18.0" customHeight="1">
      <c r="A64" s="8" t="s">
        <v>2583</v>
      </c>
      <c r="B64" s="9">
        <v>43965.0</v>
      </c>
      <c r="C64" s="68" t="s">
        <v>27</v>
      </c>
      <c r="D64" s="69" t="s">
        <v>183</v>
      </c>
      <c r="E64" s="12" t="s">
        <v>367</v>
      </c>
      <c r="F64" s="13" t="s">
        <v>39</v>
      </c>
      <c r="G64" s="14"/>
      <c r="H64" s="15">
        <v>665.0</v>
      </c>
      <c r="I64" s="14"/>
      <c r="J64" s="15">
        <v>665.0</v>
      </c>
      <c r="K64" s="14"/>
      <c r="L64" s="14"/>
      <c r="M64" s="14"/>
      <c r="N64" s="16"/>
      <c r="O64" s="3">
        <f t="shared" si="1"/>
        <v>665</v>
      </c>
      <c r="P64" s="56"/>
      <c r="Q64" s="18">
        <v>11.0</v>
      </c>
      <c r="R64" s="18" t="s">
        <v>25</v>
      </c>
      <c r="S64" s="19" t="s">
        <v>184</v>
      </c>
      <c r="T64" s="20"/>
      <c r="U64" s="20"/>
      <c r="V64" s="20"/>
      <c r="W64" s="20"/>
      <c r="X64" s="20"/>
      <c r="Y64" s="20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ht="18.0" customHeight="1">
      <c r="A65" s="8" t="s">
        <v>2583</v>
      </c>
      <c r="B65" s="9">
        <v>43965.0</v>
      </c>
      <c r="C65" s="68" t="s">
        <v>27</v>
      </c>
      <c r="D65" s="69" t="s">
        <v>185</v>
      </c>
      <c r="E65" s="12" t="s">
        <v>367</v>
      </c>
      <c r="F65" s="13" t="s">
        <v>39</v>
      </c>
      <c r="G65" s="14"/>
      <c r="H65" s="15">
        <v>698.0</v>
      </c>
      <c r="I65" s="14"/>
      <c r="J65" s="15">
        <v>698.0</v>
      </c>
      <c r="K65" s="14"/>
      <c r="L65" s="14"/>
      <c r="M65" s="14"/>
      <c r="N65" s="16"/>
      <c r="O65" s="3">
        <f t="shared" si="1"/>
        <v>698</v>
      </c>
      <c r="P65" s="56"/>
      <c r="Q65" s="18">
        <v>11.0</v>
      </c>
      <c r="R65" s="18" t="s">
        <v>25</v>
      </c>
      <c r="S65" s="19" t="s">
        <v>186</v>
      </c>
      <c r="T65" s="20"/>
      <c r="U65" s="20"/>
      <c r="V65" s="20"/>
      <c r="W65" s="20"/>
      <c r="X65" s="20"/>
      <c r="Y65" s="20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ht="18.0" customHeight="1">
      <c r="A66" s="8" t="s">
        <v>2583</v>
      </c>
      <c r="B66" s="9">
        <v>43965.0</v>
      </c>
      <c r="C66" s="68" t="s">
        <v>27</v>
      </c>
      <c r="D66" s="69" t="s">
        <v>187</v>
      </c>
      <c r="E66" s="12" t="s">
        <v>367</v>
      </c>
      <c r="F66" s="13" t="s">
        <v>23</v>
      </c>
      <c r="G66" s="14"/>
      <c r="H66" s="15">
        <v>1179.0</v>
      </c>
      <c r="I66" s="14"/>
      <c r="J66" s="15">
        <v>1179.0</v>
      </c>
      <c r="K66" s="14"/>
      <c r="L66" s="14"/>
      <c r="M66" s="14"/>
      <c r="N66" s="16"/>
      <c r="O66" s="3">
        <f t="shared" si="1"/>
        <v>1179</v>
      </c>
      <c r="P66" s="56"/>
      <c r="Q66" s="18" t="s">
        <v>61</v>
      </c>
      <c r="R66" s="18" t="s">
        <v>25</v>
      </c>
      <c r="S66" s="19" t="s">
        <v>188</v>
      </c>
      <c r="T66" s="20"/>
      <c r="U66" s="20"/>
      <c r="V66" s="20"/>
      <c r="W66" s="20"/>
      <c r="X66" s="20"/>
      <c r="Y66" s="20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ht="18.0" customHeight="1">
      <c r="A67" s="8" t="s">
        <v>2583</v>
      </c>
      <c r="B67" s="9">
        <v>43966.0</v>
      </c>
      <c r="C67" s="68" t="s">
        <v>20</v>
      </c>
      <c r="D67" s="69" t="s">
        <v>189</v>
      </c>
      <c r="E67" s="12" t="s">
        <v>367</v>
      </c>
      <c r="F67" s="13" t="s">
        <v>29</v>
      </c>
      <c r="G67" s="14"/>
      <c r="H67" s="15">
        <v>283.0</v>
      </c>
      <c r="I67" s="14"/>
      <c r="J67" s="15">
        <v>283.0</v>
      </c>
      <c r="K67" s="14"/>
      <c r="L67" s="14"/>
      <c r="M67" s="14">
        <v>410.0</v>
      </c>
      <c r="N67" s="16"/>
      <c r="O67" s="3">
        <f t="shared" si="1"/>
        <v>693</v>
      </c>
      <c r="P67" s="56"/>
      <c r="Q67" s="18" t="s">
        <v>34</v>
      </c>
      <c r="R67" s="18" t="s">
        <v>25</v>
      </c>
      <c r="S67" s="19" t="s">
        <v>190</v>
      </c>
      <c r="T67" s="20"/>
      <c r="U67" s="20"/>
      <c r="V67" s="20"/>
      <c r="W67" s="20"/>
      <c r="X67" s="20"/>
      <c r="Y67" s="20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ht="18.0" customHeight="1">
      <c r="A68" s="8" t="s">
        <v>2583</v>
      </c>
      <c r="B68" s="9">
        <v>43966.0</v>
      </c>
      <c r="C68" s="68" t="s">
        <v>20</v>
      </c>
      <c r="D68" s="69" t="s">
        <v>191</v>
      </c>
      <c r="E68" s="12" t="s">
        <v>367</v>
      </c>
      <c r="F68" s="13" t="s">
        <v>39</v>
      </c>
      <c r="G68" s="14"/>
      <c r="H68" s="15">
        <v>425.0</v>
      </c>
      <c r="I68" s="14"/>
      <c r="J68" s="15">
        <v>425.0</v>
      </c>
      <c r="K68" s="14"/>
      <c r="L68" s="14"/>
      <c r="M68" s="14"/>
      <c r="N68" s="16"/>
      <c r="O68" s="3">
        <f t="shared" si="1"/>
        <v>425</v>
      </c>
      <c r="P68" s="56"/>
      <c r="Q68" s="18" t="s">
        <v>30</v>
      </c>
      <c r="R68" s="18" t="s">
        <v>25</v>
      </c>
      <c r="S68" s="19" t="s">
        <v>192</v>
      </c>
      <c r="T68" s="20"/>
      <c r="U68" s="20"/>
      <c r="V68" s="20"/>
      <c r="W68" s="20"/>
      <c r="X68" s="20"/>
      <c r="Y68" s="20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ht="18.0" customHeight="1">
      <c r="A69" s="8" t="s">
        <v>2583</v>
      </c>
      <c r="B69" s="9">
        <v>43972.0</v>
      </c>
      <c r="C69" s="68" t="s">
        <v>27</v>
      </c>
      <c r="D69" s="69" t="s">
        <v>193</v>
      </c>
      <c r="E69" s="12" t="s">
        <v>367</v>
      </c>
      <c r="F69" s="13" t="s">
        <v>29</v>
      </c>
      <c r="G69" s="14"/>
      <c r="H69" s="15">
        <v>342.67</v>
      </c>
      <c r="I69" s="14"/>
      <c r="J69" s="15">
        <v>342.67</v>
      </c>
      <c r="K69" s="14"/>
      <c r="L69" s="14"/>
      <c r="M69" s="14"/>
      <c r="N69" s="16"/>
      <c r="O69" s="3">
        <f t="shared" si="1"/>
        <v>342.67</v>
      </c>
      <c r="P69" s="56"/>
      <c r="Q69" s="18" t="s">
        <v>34</v>
      </c>
      <c r="R69" s="18" t="s">
        <v>25</v>
      </c>
      <c r="S69" s="19" t="s">
        <v>194</v>
      </c>
      <c r="T69" s="20"/>
      <c r="U69" s="20"/>
      <c r="V69" s="20"/>
      <c r="W69" s="20"/>
      <c r="X69" s="20"/>
      <c r="Y69" s="20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ht="18.0" customHeight="1">
      <c r="A70" s="8" t="s">
        <v>2583</v>
      </c>
      <c r="B70" s="9">
        <v>43978.0</v>
      </c>
      <c r="C70" s="68" t="s">
        <v>27</v>
      </c>
      <c r="D70" s="69" t="s">
        <v>195</v>
      </c>
      <c r="E70" s="12" t="s">
        <v>367</v>
      </c>
      <c r="F70" s="13" t="s">
        <v>39</v>
      </c>
      <c r="G70" s="14"/>
      <c r="H70" s="15">
        <v>425.0</v>
      </c>
      <c r="I70" s="14"/>
      <c r="J70" s="15">
        <v>425.0</v>
      </c>
      <c r="K70" s="14"/>
      <c r="L70" s="14"/>
      <c r="M70" s="14"/>
      <c r="N70" s="16"/>
      <c r="O70" s="3">
        <f t="shared" si="1"/>
        <v>425</v>
      </c>
      <c r="P70" s="56"/>
      <c r="Q70" s="18" t="s">
        <v>196</v>
      </c>
      <c r="R70" s="18" t="s">
        <v>25</v>
      </c>
      <c r="S70" s="19" t="s">
        <v>197</v>
      </c>
      <c r="T70" s="20"/>
      <c r="U70" s="20"/>
      <c r="V70" s="20"/>
      <c r="W70" s="20"/>
      <c r="X70" s="20"/>
      <c r="Y70" s="20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ht="18.0" customHeight="1">
      <c r="A71" s="8" t="s">
        <v>2583</v>
      </c>
      <c r="B71" s="9">
        <v>43978.0</v>
      </c>
      <c r="C71" s="68" t="s">
        <v>27</v>
      </c>
      <c r="D71" s="69" t="s">
        <v>198</v>
      </c>
      <c r="E71" s="12" t="s">
        <v>367</v>
      </c>
      <c r="F71" s="13" t="s">
        <v>39</v>
      </c>
      <c r="G71" s="14"/>
      <c r="H71" s="15">
        <v>425.0</v>
      </c>
      <c r="I71" s="14"/>
      <c r="J71" s="15">
        <v>425.0</v>
      </c>
      <c r="K71" s="14"/>
      <c r="L71" s="14"/>
      <c r="M71" s="14"/>
      <c r="N71" s="16"/>
      <c r="O71" s="3">
        <f t="shared" si="1"/>
        <v>425</v>
      </c>
      <c r="P71" s="56"/>
      <c r="Q71" s="18" t="s">
        <v>34</v>
      </c>
      <c r="R71" s="18" t="s">
        <v>25</v>
      </c>
      <c r="S71" s="19" t="s">
        <v>199</v>
      </c>
      <c r="T71" s="20"/>
      <c r="U71" s="20"/>
      <c r="V71" s="20"/>
      <c r="W71" s="20"/>
      <c r="X71" s="20"/>
      <c r="Y71" s="20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ht="18.0" customHeight="1">
      <c r="A72" s="8" t="s">
        <v>2583</v>
      </c>
      <c r="B72" s="9">
        <v>43979.0</v>
      </c>
      <c r="C72" s="68" t="s">
        <v>27</v>
      </c>
      <c r="D72" s="69" t="s">
        <v>200</v>
      </c>
      <c r="E72" s="12" t="s">
        <v>367</v>
      </c>
      <c r="F72" s="13" t="s">
        <v>39</v>
      </c>
      <c r="G72" s="14"/>
      <c r="H72" s="15">
        <v>425.0</v>
      </c>
      <c r="I72" s="14"/>
      <c r="J72" s="15">
        <v>425.0</v>
      </c>
      <c r="K72" s="14"/>
      <c r="L72" s="14"/>
      <c r="M72" s="14"/>
      <c r="N72" s="16"/>
      <c r="O72" s="3">
        <f t="shared" si="1"/>
        <v>425</v>
      </c>
      <c r="P72" s="56"/>
      <c r="Q72" s="18" t="s">
        <v>34</v>
      </c>
      <c r="R72" s="18" t="s">
        <v>25</v>
      </c>
      <c r="S72" s="19" t="s">
        <v>201</v>
      </c>
      <c r="T72" s="20"/>
      <c r="U72" s="20"/>
      <c r="V72" s="20"/>
      <c r="W72" s="20"/>
      <c r="X72" s="20"/>
      <c r="Y72" s="20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ht="18.0" customHeight="1">
      <c r="A73" s="8" t="s">
        <v>2583</v>
      </c>
      <c r="B73" s="9">
        <v>43983.0</v>
      </c>
      <c r="C73" s="68" t="s">
        <v>20</v>
      </c>
      <c r="D73" s="69" t="s">
        <v>204</v>
      </c>
      <c r="E73" s="12" t="s">
        <v>367</v>
      </c>
      <c r="F73" s="13" t="s">
        <v>23</v>
      </c>
      <c r="G73" s="14"/>
      <c r="H73" s="15">
        <v>2110.33</v>
      </c>
      <c r="I73" s="14"/>
      <c r="J73" s="15">
        <v>2110.33</v>
      </c>
      <c r="K73" s="14">
        <v>500.0</v>
      </c>
      <c r="L73" s="14"/>
      <c r="M73" s="14"/>
      <c r="N73" s="16"/>
      <c r="O73" s="3">
        <f t="shared" si="1"/>
        <v>2610.33</v>
      </c>
      <c r="P73" s="56"/>
      <c r="Q73" s="18" t="s">
        <v>61</v>
      </c>
      <c r="R73" s="18" t="s">
        <v>25</v>
      </c>
      <c r="S73" s="19" t="s">
        <v>203</v>
      </c>
      <c r="T73" s="20"/>
      <c r="U73" s="20"/>
      <c r="V73" s="20"/>
      <c r="W73" s="20"/>
      <c r="X73" s="20"/>
      <c r="Y73" s="20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ht="18.0" customHeight="1">
      <c r="A74" s="8" t="s">
        <v>2583</v>
      </c>
      <c r="B74" s="9">
        <v>43983.0</v>
      </c>
      <c r="C74" s="68" t="s">
        <v>20</v>
      </c>
      <c r="D74" s="69" t="s">
        <v>205</v>
      </c>
      <c r="E74" s="12" t="s">
        <v>367</v>
      </c>
      <c r="F74" s="13" t="s">
        <v>23</v>
      </c>
      <c r="G74" s="14"/>
      <c r="H74" s="15">
        <v>405.0</v>
      </c>
      <c r="I74" s="14"/>
      <c r="J74" s="15">
        <v>405.0</v>
      </c>
      <c r="K74" s="14">
        <v>350.0</v>
      </c>
      <c r="L74" s="14"/>
      <c r="M74" s="14"/>
      <c r="N74" s="16"/>
      <c r="O74" s="3">
        <f t="shared" si="1"/>
        <v>755</v>
      </c>
      <c r="P74" s="56"/>
      <c r="Q74" s="18" t="s">
        <v>61</v>
      </c>
      <c r="R74" s="18" t="s">
        <v>25</v>
      </c>
      <c r="S74" s="19" t="s">
        <v>203</v>
      </c>
      <c r="T74" s="20"/>
      <c r="U74" s="20"/>
      <c r="V74" s="20"/>
      <c r="W74" s="20"/>
      <c r="X74" s="20"/>
      <c r="Y74" s="20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ht="18.0" customHeight="1">
      <c r="A75" s="8" t="s">
        <v>2583</v>
      </c>
      <c r="B75" s="9">
        <v>43984.0</v>
      </c>
      <c r="C75" s="68" t="s">
        <v>27</v>
      </c>
      <c r="D75" s="69" t="s">
        <v>206</v>
      </c>
      <c r="E75" s="12" t="s">
        <v>367</v>
      </c>
      <c r="F75" s="13" t="s">
        <v>39</v>
      </c>
      <c r="G75" s="14"/>
      <c r="H75" s="15">
        <v>472.33</v>
      </c>
      <c r="I75" s="14"/>
      <c r="J75" s="15">
        <v>472.33</v>
      </c>
      <c r="K75" s="14"/>
      <c r="L75" s="14"/>
      <c r="M75" s="14">
        <v>380.0</v>
      </c>
      <c r="N75" s="16"/>
      <c r="O75" s="3">
        <f t="shared" si="1"/>
        <v>852.33</v>
      </c>
      <c r="P75" s="56"/>
      <c r="Q75" s="18" t="s">
        <v>61</v>
      </c>
      <c r="R75" s="18" t="s">
        <v>25</v>
      </c>
      <c r="S75" s="19" t="s">
        <v>207</v>
      </c>
      <c r="T75" s="20"/>
      <c r="U75" s="20"/>
      <c r="V75" s="20"/>
      <c r="W75" s="20"/>
      <c r="X75" s="20"/>
      <c r="Y75" s="20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ht="18.0" customHeight="1">
      <c r="A76" s="8" t="s">
        <v>2583</v>
      </c>
      <c r="B76" s="9">
        <v>43986.0</v>
      </c>
      <c r="C76" s="68" t="s">
        <v>27</v>
      </c>
      <c r="D76" s="69" t="s">
        <v>208</v>
      </c>
      <c r="E76" s="12" t="s">
        <v>367</v>
      </c>
      <c r="F76" s="13" t="s">
        <v>39</v>
      </c>
      <c r="G76" s="14"/>
      <c r="H76" s="15">
        <v>425.0</v>
      </c>
      <c r="I76" s="14"/>
      <c r="J76" s="15">
        <v>425.0</v>
      </c>
      <c r="K76" s="14"/>
      <c r="L76" s="14"/>
      <c r="M76" s="14"/>
      <c r="N76" s="16"/>
      <c r="O76" s="3">
        <f t="shared" si="1"/>
        <v>425</v>
      </c>
      <c r="P76" s="56"/>
      <c r="Q76" s="18" t="s">
        <v>34</v>
      </c>
      <c r="R76" s="18" t="s">
        <v>25</v>
      </c>
      <c r="S76" s="19" t="s">
        <v>209</v>
      </c>
      <c r="T76" s="20"/>
      <c r="U76" s="20"/>
      <c r="V76" s="20"/>
      <c r="W76" s="20"/>
      <c r="X76" s="20"/>
      <c r="Y76" s="20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ht="18.0" customHeight="1">
      <c r="A77" s="8" t="s">
        <v>2583</v>
      </c>
      <c r="B77" s="9">
        <v>43986.0</v>
      </c>
      <c r="C77" s="68" t="s">
        <v>27</v>
      </c>
      <c r="D77" s="69" t="s">
        <v>210</v>
      </c>
      <c r="E77" s="12" t="s">
        <v>367</v>
      </c>
      <c r="F77" s="13" t="s">
        <v>39</v>
      </c>
      <c r="G77" s="14"/>
      <c r="H77" s="15">
        <v>425.0</v>
      </c>
      <c r="I77" s="14"/>
      <c r="J77" s="15">
        <v>425.0</v>
      </c>
      <c r="K77" s="14"/>
      <c r="L77" s="14"/>
      <c r="M77" s="14"/>
      <c r="N77" s="16"/>
      <c r="O77" s="3">
        <f t="shared" si="1"/>
        <v>425</v>
      </c>
      <c r="P77" s="56"/>
      <c r="Q77" s="18" t="s">
        <v>34</v>
      </c>
      <c r="R77" s="18" t="s">
        <v>25</v>
      </c>
      <c r="S77" s="19" t="s">
        <v>211</v>
      </c>
      <c r="T77" s="20"/>
      <c r="U77" s="20"/>
      <c r="V77" s="20"/>
      <c r="W77" s="20"/>
      <c r="X77" s="20"/>
      <c r="Y77" s="20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ht="18.0" customHeight="1">
      <c r="A78" s="8" t="s">
        <v>2583</v>
      </c>
      <c r="B78" s="9">
        <v>43992.0</v>
      </c>
      <c r="C78" s="68" t="s">
        <v>20</v>
      </c>
      <c r="D78" s="69" t="s">
        <v>215</v>
      </c>
      <c r="E78" s="12" t="s">
        <v>367</v>
      </c>
      <c r="F78" s="13" t="s">
        <v>39</v>
      </c>
      <c r="G78" s="14"/>
      <c r="H78" s="15">
        <v>426.33</v>
      </c>
      <c r="I78" s="14"/>
      <c r="J78" s="15">
        <v>426.33</v>
      </c>
      <c r="K78" s="14"/>
      <c r="L78" s="14"/>
      <c r="M78" s="14"/>
      <c r="N78" s="16"/>
      <c r="O78" s="3">
        <f t="shared" si="1"/>
        <v>426.33</v>
      </c>
      <c r="P78" s="56"/>
      <c r="Q78" s="18" t="s">
        <v>61</v>
      </c>
      <c r="R78" s="18" t="s">
        <v>25</v>
      </c>
      <c r="S78" s="19" t="s">
        <v>216</v>
      </c>
      <c r="T78" s="20"/>
      <c r="U78" s="20"/>
      <c r="V78" s="20"/>
      <c r="W78" s="20"/>
      <c r="X78" s="20"/>
      <c r="Y78" s="20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ht="18.0" customHeight="1">
      <c r="A79" s="8" t="s">
        <v>2583</v>
      </c>
      <c r="B79" s="9">
        <v>43994.0</v>
      </c>
      <c r="C79" s="68" t="s">
        <v>27</v>
      </c>
      <c r="D79" s="69" t="s">
        <v>217</v>
      </c>
      <c r="E79" s="12" t="s">
        <v>367</v>
      </c>
      <c r="F79" s="13" t="s">
        <v>39</v>
      </c>
      <c r="G79" s="14"/>
      <c r="H79" s="15">
        <v>452.67</v>
      </c>
      <c r="I79" s="14"/>
      <c r="J79" s="15">
        <v>452.67</v>
      </c>
      <c r="K79" s="14"/>
      <c r="L79" s="14"/>
      <c r="M79" s="14"/>
      <c r="N79" s="16"/>
      <c r="O79" s="3">
        <f t="shared" si="1"/>
        <v>452.67</v>
      </c>
      <c r="P79" s="56"/>
      <c r="Q79" s="18" t="s">
        <v>34</v>
      </c>
      <c r="R79" s="18" t="s">
        <v>25</v>
      </c>
      <c r="S79" s="19" t="s">
        <v>218</v>
      </c>
      <c r="T79" s="20"/>
      <c r="U79" s="20"/>
      <c r="V79" s="20"/>
      <c r="W79" s="20"/>
      <c r="X79" s="20"/>
      <c r="Y79" s="20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ht="18.0" customHeight="1">
      <c r="A80" s="8" t="s">
        <v>2583</v>
      </c>
      <c r="B80" s="9">
        <v>44000.0</v>
      </c>
      <c r="C80" s="68" t="s">
        <v>27</v>
      </c>
      <c r="D80" s="69" t="s">
        <v>219</v>
      </c>
      <c r="E80" s="12" t="s">
        <v>367</v>
      </c>
      <c r="F80" s="13" t="s">
        <v>39</v>
      </c>
      <c r="G80" s="14"/>
      <c r="H80" s="15">
        <v>425.0</v>
      </c>
      <c r="I80" s="14"/>
      <c r="J80" s="15">
        <v>425.0</v>
      </c>
      <c r="K80" s="14"/>
      <c r="L80" s="14"/>
      <c r="M80" s="14"/>
      <c r="N80" s="16"/>
      <c r="O80" s="3">
        <f t="shared" si="1"/>
        <v>425</v>
      </c>
      <c r="P80" s="56"/>
      <c r="Q80" s="18" t="s">
        <v>34</v>
      </c>
      <c r="R80" s="18" t="s">
        <v>25</v>
      </c>
      <c r="S80" s="19" t="s">
        <v>220</v>
      </c>
      <c r="T80" s="20"/>
      <c r="U80" s="20"/>
      <c r="V80" s="20"/>
      <c r="W80" s="20"/>
      <c r="X80" s="20"/>
      <c r="Y80" s="20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ht="18.0" customHeight="1">
      <c r="A81" s="8" t="s">
        <v>2583</v>
      </c>
      <c r="B81" s="9">
        <v>44006.0</v>
      </c>
      <c r="C81" s="68" t="s">
        <v>27</v>
      </c>
      <c r="D81" s="69" t="s">
        <v>221</v>
      </c>
      <c r="E81" s="12" t="s">
        <v>367</v>
      </c>
      <c r="F81" s="13" t="s">
        <v>39</v>
      </c>
      <c r="G81" s="14"/>
      <c r="H81" s="15">
        <v>457.0</v>
      </c>
      <c r="I81" s="14"/>
      <c r="J81" s="15">
        <v>457.0</v>
      </c>
      <c r="K81" s="14"/>
      <c r="L81" s="14"/>
      <c r="M81" s="14"/>
      <c r="N81" s="16"/>
      <c r="O81" s="3">
        <f t="shared" si="1"/>
        <v>457</v>
      </c>
      <c r="P81" s="56"/>
      <c r="Q81" s="18" t="s">
        <v>34</v>
      </c>
      <c r="R81" s="18" t="s">
        <v>25</v>
      </c>
      <c r="S81" s="19" t="s">
        <v>222</v>
      </c>
      <c r="T81" s="20"/>
      <c r="U81" s="20"/>
      <c r="V81" s="20"/>
      <c r="W81" s="20"/>
      <c r="X81" s="20"/>
      <c r="Y81" s="20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ht="18.0" customHeight="1">
      <c r="A82" s="8" t="s">
        <v>2583</v>
      </c>
      <c r="B82" s="9">
        <v>44006.0</v>
      </c>
      <c r="C82" s="68" t="s">
        <v>20</v>
      </c>
      <c r="D82" s="69" t="s">
        <v>223</v>
      </c>
      <c r="E82" s="12" t="s">
        <v>367</v>
      </c>
      <c r="F82" s="13" t="s">
        <v>39</v>
      </c>
      <c r="G82" s="14"/>
      <c r="H82" s="15">
        <v>425.0</v>
      </c>
      <c r="I82" s="14"/>
      <c r="J82" s="15">
        <v>425.0</v>
      </c>
      <c r="K82" s="14"/>
      <c r="L82" s="14"/>
      <c r="M82" s="14"/>
      <c r="N82" s="16"/>
      <c r="O82" s="3">
        <f t="shared" si="1"/>
        <v>425</v>
      </c>
      <c r="P82" s="56"/>
      <c r="Q82" s="18" t="s">
        <v>61</v>
      </c>
      <c r="R82" s="18" t="s">
        <v>25</v>
      </c>
      <c r="S82" s="19" t="s">
        <v>224</v>
      </c>
      <c r="T82" s="20"/>
      <c r="U82" s="20"/>
      <c r="V82" s="20"/>
      <c r="W82" s="20"/>
      <c r="X82" s="20"/>
      <c r="Y82" s="20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ht="18.0" customHeight="1">
      <c r="A83" s="8" t="s">
        <v>2583</v>
      </c>
      <c r="B83" s="9">
        <v>44007.0</v>
      </c>
      <c r="C83" s="68" t="s">
        <v>20</v>
      </c>
      <c r="D83" s="69" t="s">
        <v>225</v>
      </c>
      <c r="E83" s="12" t="s">
        <v>367</v>
      </c>
      <c r="F83" s="13" t="s">
        <v>23</v>
      </c>
      <c r="G83" s="14"/>
      <c r="H83" s="15">
        <v>1179.0</v>
      </c>
      <c r="I83" s="14"/>
      <c r="J83" s="15">
        <v>1179.0</v>
      </c>
      <c r="K83" s="14">
        <v>350.0</v>
      </c>
      <c r="L83" s="14"/>
      <c r="M83" s="14"/>
      <c r="N83" s="16"/>
      <c r="O83" s="3">
        <f t="shared" si="1"/>
        <v>1529</v>
      </c>
      <c r="P83" s="56"/>
      <c r="Q83" s="18" t="s">
        <v>34</v>
      </c>
      <c r="R83" s="18" t="s">
        <v>25</v>
      </c>
      <c r="S83" s="19" t="s">
        <v>226</v>
      </c>
      <c r="T83" s="20"/>
      <c r="U83" s="20"/>
      <c r="V83" s="20"/>
      <c r="W83" s="20"/>
      <c r="X83" s="20"/>
      <c r="Y83" s="20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ht="18.0" customHeight="1">
      <c r="A84" s="8" t="s">
        <v>2583</v>
      </c>
      <c r="B84" s="9">
        <v>44008.0</v>
      </c>
      <c r="C84" s="68" t="s">
        <v>20</v>
      </c>
      <c r="D84" s="69" t="s">
        <v>227</v>
      </c>
      <c r="E84" s="12" t="s">
        <v>367</v>
      </c>
      <c r="F84" s="13" t="s">
        <v>39</v>
      </c>
      <c r="G84" s="14"/>
      <c r="H84" s="15">
        <v>425.0</v>
      </c>
      <c r="I84" s="14"/>
      <c r="J84" s="15">
        <v>425.0</v>
      </c>
      <c r="K84" s="14"/>
      <c r="L84" s="14"/>
      <c r="M84" s="14">
        <v>359.0</v>
      </c>
      <c r="N84" s="16"/>
      <c r="O84" s="3">
        <f t="shared" si="1"/>
        <v>784</v>
      </c>
      <c r="P84" s="56"/>
      <c r="Q84" s="18" t="s">
        <v>34</v>
      </c>
      <c r="R84" s="18" t="s">
        <v>25</v>
      </c>
      <c r="S84" s="19" t="s">
        <v>228</v>
      </c>
      <c r="T84" s="20"/>
      <c r="U84" s="20"/>
      <c r="V84" s="20"/>
      <c r="W84" s="20"/>
      <c r="X84" s="20"/>
      <c r="Y84" s="20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ht="18.0" customHeight="1">
      <c r="A85" s="8" t="s">
        <v>2583</v>
      </c>
      <c r="B85" s="9">
        <v>44008.0</v>
      </c>
      <c r="C85" s="68" t="s">
        <v>20</v>
      </c>
      <c r="D85" s="69" t="s">
        <v>229</v>
      </c>
      <c r="E85" s="12" t="s">
        <v>367</v>
      </c>
      <c r="F85" s="13" t="s">
        <v>39</v>
      </c>
      <c r="G85" s="14"/>
      <c r="H85" s="15">
        <v>425.0</v>
      </c>
      <c r="I85" s="14"/>
      <c r="J85" s="15">
        <v>425.0</v>
      </c>
      <c r="K85" s="14"/>
      <c r="L85" s="14"/>
      <c r="M85" s="14"/>
      <c r="N85" s="16"/>
      <c r="O85" s="3">
        <f t="shared" si="1"/>
        <v>425</v>
      </c>
      <c r="P85" s="56"/>
      <c r="Q85" s="18" t="s">
        <v>34</v>
      </c>
      <c r="R85" s="18" t="s">
        <v>25</v>
      </c>
      <c r="S85" s="19" t="s">
        <v>230</v>
      </c>
      <c r="T85" s="20"/>
      <c r="U85" s="20"/>
      <c r="V85" s="20"/>
      <c r="W85" s="20"/>
      <c r="X85" s="20"/>
      <c r="Y85" s="20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ht="18.0" customHeight="1">
      <c r="A86" s="8" t="s">
        <v>2583</v>
      </c>
      <c r="B86" s="9">
        <v>44013.0</v>
      </c>
      <c r="C86" s="68" t="s">
        <v>27</v>
      </c>
      <c r="D86" s="69" t="s">
        <v>231</v>
      </c>
      <c r="E86" s="12" t="s">
        <v>367</v>
      </c>
      <c r="F86" s="13" t="s">
        <v>23</v>
      </c>
      <c r="G86" s="14"/>
      <c r="H86" s="15">
        <v>1179.0</v>
      </c>
      <c r="I86" s="14"/>
      <c r="J86" s="15">
        <v>1179.0</v>
      </c>
      <c r="K86" s="14"/>
      <c r="L86" s="14"/>
      <c r="M86" s="14"/>
      <c r="N86" s="16"/>
      <c r="O86" s="3">
        <f t="shared" si="1"/>
        <v>1179</v>
      </c>
      <c r="P86" s="56"/>
      <c r="Q86" s="18" t="s">
        <v>30</v>
      </c>
      <c r="R86" s="18" t="s">
        <v>25</v>
      </c>
      <c r="S86" s="19" t="s">
        <v>232</v>
      </c>
      <c r="T86" s="20"/>
      <c r="U86" s="20"/>
      <c r="V86" s="20"/>
      <c r="W86" s="20"/>
      <c r="X86" s="20"/>
      <c r="Y86" s="20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ht="18.0" customHeight="1">
      <c r="A87" s="8" t="s">
        <v>2583</v>
      </c>
      <c r="B87" s="9">
        <v>44014.0</v>
      </c>
      <c r="C87" s="68" t="s">
        <v>27</v>
      </c>
      <c r="D87" s="69" t="s">
        <v>233</v>
      </c>
      <c r="E87" s="12" t="s">
        <v>367</v>
      </c>
      <c r="F87" s="13" t="s">
        <v>29</v>
      </c>
      <c r="G87" s="14"/>
      <c r="H87" s="15">
        <v>364.67</v>
      </c>
      <c r="I87" s="14"/>
      <c r="J87" s="15">
        <v>364.67</v>
      </c>
      <c r="K87" s="14"/>
      <c r="L87" s="14"/>
      <c r="M87" s="14"/>
      <c r="N87" s="16"/>
      <c r="O87" s="3">
        <f t="shared" si="1"/>
        <v>364.67</v>
      </c>
      <c r="P87" s="56"/>
      <c r="Q87" s="18" t="s">
        <v>34</v>
      </c>
      <c r="R87" s="18" t="s">
        <v>25</v>
      </c>
      <c r="S87" s="19" t="s">
        <v>234</v>
      </c>
      <c r="T87" s="20"/>
      <c r="U87" s="20"/>
      <c r="V87" s="20"/>
      <c r="W87" s="20"/>
      <c r="X87" s="20"/>
      <c r="Y87" s="20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ht="18.0" customHeight="1">
      <c r="A88" s="8" t="s">
        <v>2583</v>
      </c>
      <c r="B88" s="9">
        <v>44015.0</v>
      </c>
      <c r="C88" s="68" t="s">
        <v>20</v>
      </c>
      <c r="D88" s="69" t="s">
        <v>235</v>
      </c>
      <c r="E88" s="12" t="s">
        <v>367</v>
      </c>
      <c r="F88" s="13" t="s">
        <v>29</v>
      </c>
      <c r="G88" s="14"/>
      <c r="H88" s="15">
        <v>283.0</v>
      </c>
      <c r="I88" s="14"/>
      <c r="J88" s="15">
        <v>283.0</v>
      </c>
      <c r="K88" s="14"/>
      <c r="L88" s="14"/>
      <c r="M88" s="14"/>
      <c r="N88" s="16"/>
      <c r="O88" s="3">
        <f t="shared" si="1"/>
        <v>283</v>
      </c>
      <c r="P88" s="56"/>
      <c r="Q88" s="18" t="s">
        <v>34</v>
      </c>
      <c r="R88" s="18" t="s">
        <v>25</v>
      </c>
      <c r="S88" s="19" t="s">
        <v>236</v>
      </c>
      <c r="T88" s="20"/>
      <c r="U88" s="20"/>
      <c r="V88" s="20"/>
      <c r="W88" s="20"/>
      <c r="X88" s="20"/>
      <c r="Y88" s="20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ht="18.0" customHeight="1">
      <c r="A89" s="8" t="s">
        <v>2583</v>
      </c>
      <c r="B89" s="9">
        <v>44017.0</v>
      </c>
      <c r="C89" s="68" t="s">
        <v>27</v>
      </c>
      <c r="D89" s="69" t="s">
        <v>237</v>
      </c>
      <c r="E89" s="12" t="s">
        <v>367</v>
      </c>
      <c r="F89" s="13" t="s">
        <v>39</v>
      </c>
      <c r="G89" s="14"/>
      <c r="H89" s="15">
        <v>509.0</v>
      </c>
      <c r="I89" s="14"/>
      <c r="J89" s="15">
        <v>509.0</v>
      </c>
      <c r="K89" s="14"/>
      <c r="L89" s="14"/>
      <c r="M89" s="14"/>
      <c r="N89" s="16"/>
      <c r="O89" s="3">
        <f t="shared" si="1"/>
        <v>509</v>
      </c>
      <c r="P89" s="56"/>
      <c r="Q89" s="18" t="s">
        <v>34</v>
      </c>
      <c r="R89" s="18" t="s">
        <v>25</v>
      </c>
      <c r="S89" s="19" t="s">
        <v>238</v>
      </c>
      <c r="T89" s="20"/>
      <c r="U89" s="20"/>
      <c r="V89" s="20"/>
      <c r="W89" s="20"/>
      <c r="X89" s="20"/>
      <c r="Y89" s="20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ht="18.0" customHeight="1">
      <c r="A90" s="8" t="s">
        <v>2583</v>
      </c>
      <c r="B90" s="9">
        <v>44020.0</v>
      </c>
      <c r="C90" s="68" t="s">
        <v>27</v>
      </c>
      <c r="D90" s="69" t="s">
        <v>239</v>
      </c>
      <c r="E90" s="12" t="s">
        <v>367</v>
      </c>
      <c r="F90" s="13" t="s">
        <v>39</v>
      </c>
      <c r="G90" s="14"/>
      <c r="H90" s="15">
        <v>425.0</v>
      </c>
      <c r="I90" s="14"/>
      <c r="J90" s="15">
        <v>425.0</v>
      </c>
      <c r="K90" s="14"/>
      <c r="L90" s="14"/>
      <c r="M90" s="14"/>
      <c r="N90" s="16"/>
      <c r="O90" s="3">
        <f t="shared" si="1"/>
        <v>425</v>
      </c>
      <c r="P90" s="56"/>
      <c r="Q90" s="18" t="s">
        <v>34</v>
      </c>
      <c r="R90" s="18" t="s">
        <v>25</v>
      </c>
      <c r="S90" s="19" t="s">
        <v>240</v>
      </c>
      <c r="T90" s="20"/>
      <c r="U90" s="20"/>
      <c r="V90" s="20"/>
      <c r="W90" s="20"/>
      <c r="X90" s="20"/>
      <c r="Y90" s="20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ht="18.0" customHeight="1">
      <c r="A91" s="8" t="s">
        <v>2583</v>
      </c>
      <c r="B91" s="9">
        <v>44021.0</v>
      </c>
      <c r="C91" s="68" t="s">
        <v>20</v>
      </c>
      <c r="D91" s="69" t="s">
        <v>241</v>
      </c>
      <c r="E91" s="12" t="s">
        <v>367</v>
      </c>
      <c r="F91" s="13" t="s">
        <v>39</v>
      </c>
      <c r="G91" s="14"/>
      <c r="H91" s="15">
        <v>425.0</v>
      </c>
      <c r="I91" s="14"/>
      <c r="J91" s="15">
        <v>425.0</v>
      </c>
      <c r="K91" s="14"/>
      <c r="L91" s="14"/>
      <c r="M91" s="14"/>
      <c r="N91" s="16"/>
      <c r="O91" s="3">
        <f t="shared" si="1"/>
        <v>425</v>
      </c>
      <c r="P91" s="56"/>
      <c r="Q91" s="18" t="s">
        <v>196</v>
      </c>
      <c r="R91" s="18" t="s">
        <v>25</v>
      </c>
      <c r="S91" s="19" t="s">
        <v>242</v>
      </c>
      <c r="T91" s="20"/>
      <c r="U91" s="20"/>
      <c r="V91" s="20"/>
      <c r="W91" s="20"/>
      <c r="X91" s="20"/>
      <c r="Y91" s="20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ht="18.0" customHeight="1">
      <c r="A92" s="8" t="s">
        <v>2583</v>
      </c>
      <c r="B92" s="9">
        <v>44025.0</v>
      </c>
      <c r="C92" s="68" t="s">
        <v>20</v>
      </c>
      <c r="D92" s="69" t="s">
        <v>243</v>
      </c>
      <c r="E92" s="12" t="s">
        <v>367</v>
      </c>
      <c r="F92" s="13" t="s">
        <v>39</v>
      </c>
      <c r="G92" s="14"/>
      <c r="H92" s="15">
        <v>425.0</v>
      </c>
      <c r="I92" s="14"/>
      <c r="J92" s="15">
        <v>425.0</v>
      </c>
      <c r="K92" s="14"/>
      <c r="L92" s="14"/>
      <c r="M92" s="14"/>
      <c r="N92" s="16"/>
      <c r="O92" s="3">
        <f t="shared" si="1"/>
        <v>425</v>
      </c>
      <c r="P92" s="56"/>
      <c r="Q92" s="18" t="s">
        <v>196</v>
      </c>
      <c r="R92" s="18" t="s">
        <v>25</v>
      </c>
      <c r="S92" s="19" t="s">
        <v>244</v>
      </c>
      <c r="T92" s="20"/>
      <c r="U92" s="20"/>
      <c r="V92" s="20"/>
      <c r="W92" s="20"/>
      <c r="X92" s="20"/>
      <c r="Y92" s="20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ht="18.0" customHeight="1">
      <c r="A93" s="8" t="s">
        <v>2583</v>
      </c>
      <c r="B93" s="9">
        <v>44027.0</v>
      </c>
      <c r="C93" s="68" t="s">
        <v>27</v>
      </c>
      <c r="D93" s="69" t="s">
        <v>245</v>
      </c>
      <c r="E93" s="12" t="s">
        <v>367</v>
      </c>
      <c r="F93" s="13" t="s">
        <v>39</v>
      </c>
      <c r="G93" s="14"/>
      <c r="H93" s="15">
        <v>509.0</v>
      </c>
      <c r="I93" s="14"/>
      <c r="J93" s="15">
        <v>509.0</v>
      </c>
      <c r="K93" s="14"/>
      <c r="L93" s="14"/>
      <c r="M93" s="14"/>
      <c r="N93" s="16"/>
      <c r="O93" s="3">
        <f t="shared" si="1"/>
        <v>509</v>
      </c>
      <c r="P93" s="56"/>
      <c r="Q93" s="18" t="s">
        <v>30</v>
      </c>
      <c r="R93" s="18" t="s">
        <v>25</v>
      </c>
      <c r="S93" s="19" t="s">
        <v>246</v>
      </c>
      <c r="T93" s="20"/>
      <c r="U93" s="20"/>
      <c r="V93" s="20"/>
      <c r="W93" s="20"/>
      <c r="X93" s="20"/>
      <c r="Y93" s="20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ht="18.0" customHeight="1">
      <c r="A94" s="8" t="s">
        <v>2583</v>
      </c>
      <c r="B94" s="9">
        <v>44032.0</v>
      </c>
      <c r="C94" s="68" t="s">
        <v>20</v>
      </c>
      <c r="D94" s="69" t="s">
        <v>247</v>
      </c>
      <c r="E94" s="12" t="s">
        <v>367</v>
      </c>
      <c r="F94" s="13" t="s">
        <v>39</v>
      </c>
      <c r="G94" s="14"/>
      <c r="H94" s="15">
        <v>509.0</v>
      </c>
      <c r="I94" s="14"/>
      <c r="J94" s="15">
        <v>509.0</v>
      </c>
      <c r="K94" s="14"/>
      <c r="L94" s="14"/>
      <c r="M94" s="14"/>
      <c r="N94" s="16"/>
      <c r="O94" s="3">
        <f t="shared" si="1"/>
        <v>509</v>
      </c>
      <c r="P94" s="56"/>
      <c r="Q94" s="18" t="s">
        <v>34</v>
      </c>
      <c r="R94" s="18" t="s">
        <v>25</v>
      </c>
      <c r="S94" s="19" t="s">
        <v>248</v>
      </c>
      <c r="T94" s="20"/>
      <c r="U94" s="20"/>
      <c r="V94" s="20"/>
      <c r="W94" s="20"/>
      <c r="X94" s="20"/>
      <c r="Y94" s="20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ht="18.0" customHeight="1">
      <c r="A95" s="8" t="s">
        <v>2583</v>
      </c>
      <c r="B95" s="9">
        <v>44033.0</v>
      </c>
      <c r="C95" s="68" t="s">
        <v>27</v>
      </c>
      <c r="D95" s="69" t="s">
        <v>249</v>
      </c>
      <c r="E95" s="12" t="s">
        <v>367</v>
      </c>
      <c r="F95" s="13" t="s">
        <v>39</v>
      </c>
      <c r="G95" s="14"/>
      <c r="H95" s="15">
        <v>453.0</v>
      </c>
      <c r="I95" s="14"/>
      <c r="J95" s="15">
        <v>453.0</v>
      </c>
      <c r="K95" s="14"/>
      <c r="L95" s="14"/>
      <c r="M95" s="14"/>
      <c r="N95" s="16"/>
      <c r="O95" s="3">
        <f t="shared" si="1"/>
        <v>453</v>
      </c>
      <c r="P95" s="56"/>
      <c r="Q95" s="18" t="s">
        <v>30</v>
      </c>
      <c r="R95" s="18" t="s">
        <v>25</v>
      </c>
      <c r="S95" s="19" t="s">
        <v>250</v>
      </c>
      <c r="T95" s="20"/>
      <c r="U95" s="20"/>
      <c r="V95" s="20"/>
      <c r="W95" s="20"/>
      <c r="X95" s="20"/>
      <c r="Y95" s="20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ht="18.0" customHeight="1">
      <c r="A96" s="8" t="s">
        <v>2583</v>
      </c>
      <c r="B96" s="9">
        <v>44034.0</v>
      </c>
      <c r="C96" s="68" t="s">
        <v>20</v>
      </c>
      <c r="D96" s="69" t="s">
        <v>251</v>
      </c>
      <c r="E96" s="12" t="s">
        <v>367</v>
      </c>
      <c r="F96" s="13" t="s">
        <v>29</v>
      </c>
      <c r="G96" s="14"/>
      <c r="H96" s="15">
        <v>340.0</v>
      </c>
      <c r="I96" s="14"/>
      <c r="J96" s="15">
        <v>340.0</v>
      </c>
      <c r="K96" s="14"/>
      <c r="L96" s="14"/>
      <c r="M96" s="14"/>
      <c r="N96" s="16"/>
      <c r="O96" s="3">
        <f t="shared" si="1"/>
        <v>340</v>
      </c>
      <c r="P96" s="56"/>
      <c r="Q96" s="18" t="s">
        <v>34</v>
      </c>
      <c r="R96" s="18" t="s">
        <v>25</v>
      </c>
      <c r="S96" s="19" t="s">
        <v>252</v>
      </c>
      <c r="T96" s="20"/>
      <c r="U96" s="20"/>
      <c r="V96" s="20"/>
      <c r="W96" s="20"/>
      <c r="X96" s="20"/>
      <c r="Y96" s="20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ht="18.0" customHeight="1">
      <c r="A97" s="8" t="s">
        <v>2583</v>
      </c>
      <c r="B97" s="9">
        <v>44039.0</v>
      </c>
      <c r="C97" s="68" t="s">
        <v>20</v>
      </c>
      <c r="D97" s="69" t="s">
        <v>253</v>
      </c>
      <c r="E97" s="12" t="s">
        <v>367</v>
      </c>
      <c r="F97" s="13" t="s">
        <v>39</v>
      </c>
      <c r="G97" s="14"/>
      <c r="H97" s="15">
        <v>509.0</v>
      </c>
      <c r="I97" s="14"/>
      <c r="J97" s="15">
        <v>509.0</v>
      </c>
      <c r="K97" s="14"/>
      <c r="L97" s="14"/>
      <c r="M97" s="14"/>
      <c r="N97" s="16"/>
      <c r="O97" s="3">
        <f t="shared" si="1"/>
        <v>509</v>
      </c>
      <c r="P97" s="56"/>
      <c r="Q97" s="18" t="s">
        <v>34</v>
      </c>
      <c r="R97" s="18" t="s">
        <v>25</v>
      </c>
      <c r="S97" s="19" t="s">
        <v>254</v>
      </c>
      <c r="T97" s="20"/>
      <c r="U97" s="20"/>
      <c r="V97" s="20"/>
      <c r="W97" s="20"/>
      <c r="X97" s="20"/>
      <c r="Y97" s="20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ht="18.0" customHeight="1">
      <c r="A98" s="8" t="s">
        <v>2583</v>
      </c>
      <c r="B98" s="9">
        <v>44043.0</v>
      </c>
      <c r="C98" s="68" t="s">
        <v>27</v>
      </c>
      <c r="D98" s="69" t="s">
        <v>255</v>
      </c>
      <c r="E98" s="12" t="s">
        <v>367</v>
      </c>
      <c r="F98" s="13" t="s">
        <v>39</v>
      </c>
      <c r="G98" s="14"/>
      <c r="H98" s="15">
        <v>483.0</v>
      </c>
      <c r="I98" s="14"/>
      <c r="J98" s="15">
        <v>483.0</v>
      </c>
      <c r="K98" s="14"/>
      <c r="L98" s="14"/>
      <c r="M98" s="14"/>
      <c r="N98" s="16"/>
      <c r="O98" s="3">
        <f t="shared" si="1"/>
        <v>483</v>
      </c>
      <c r="P98" s="56"/>
      <c r="Q98" s="18" t="s">
        <v>34</v>
      </c>
      <c r="R98" s="18" t="s">
        <v>25</v>
      </c>
      <c r="S98" s="19" t="s">
        <v>256</v>
      </c>
      <c r="T98" s="20"/>
      <c r="U98" s="20"/>
      <c r="V98" s="20"/>
      <c r="W98" s="20"/>
      <c r="X98" s="20"/>
      <c r="Y98" s="20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ht="18.0" customHeight="1">
      <c r="A99" s="8" t="s">
        <v>2583</v>
      </c>
      <c r="B99" s="9">
        <v>44044.0</v>
      </c>
      <c r="C99" s="68" t="s">
        <v>27</v>
      </c>
      <c r="D99" s="69" t="s">
        <v>257</v>
      </c>
      <c r="E99" s="12" t="s">
        <v>367</v>
      </c>
      <c r="F99" s="13" t="s">
        <v>39</v>
      </c>
      <c r="G99" s="14"/>
      <c r="H99" s="15">
        <v>425.0</v>
      </c>
      <c r="I99" s="14"/>
      <c r="J99" s="15">
        <v>425.0</v>
      </c>
      <c r="K99" s="14"/>
      <c r="L99" s="14"/>
      <c r="M99" s="14"/>
      <c r="N99" s="16"/>
      <c r="O99" s="3">
        <f t="shared" si="1"/>
        <v>425</v>
      </c>
      <c r="P99" s="56"/>
      <c r="Q99" s="18" t="s">
        <v>30</v>
      </c>
      <c r="R99" s="18" t="s">
        <v>25</v>
      </c>
      <c r="S99" s="19" t="s">
        <v>258</v>
      </c>
      <c r="T99" s="20"/>
      <c r="U99" s="20"/>
      <c r="V99" s="20"/>
      <c r="W99" s="20"/>
      <c r="X99" s="20"/>
      <c r="Y99" s="20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ht="18.0" customHeight="1">
      <c r="A100" s="8" t="s">
        <v>2583</v>
      </c>
      <c r="B100" s="9">
        <v>44044.0</v>
      </c>
      <c r="C100" s="68" t="s">
        <v>20</v>
      </c>
      <c r="D100" s="69" t="s">
        <v>259</v>
      </c>
      <c r="E100" s="12" t="s">
        <v>367</v>
      </c>
      <c r="F100" s="13" t="s">
        <v>39</v>
      </c>
      <c r="G100" s="14"/>
      <c r="H100" s="15">
        <v>959.0</v>
      </c>
      <c r="I100" s="14"/>
      <c r="J100" s="15">
        <v>959.0</v>
      </c>
      <c r="K100" s="14"/>
      <c r="L100" s="14"/>
      <c r="M100" s="14"/>
      <c r="N100" s="16"/>
      <c r="O100" s="3">
        <f t="shared" si="1"/>
        <v>959</v>
      </c>
      <c r="P100" s="56"/>
      <c r="Q100" s="18" t="s">
        <v>34</v>
      </c>
      <c r="R100" s="18" t="s">
        <v>25</v>
      </c>
      <c r="S100" s="19" t="s">
        <v>260</v>
      </c>
      <c r="T100" s="20"/>
      <c r="U100" s="20"/>
      <c r="V100" s="20"/>
      <c r="W100" s="20"/>
      <c r="X100" s="20"/>
      <c r="Y100" s="20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ht="18.0" customHeight="1">
      <c r="A101" s="8" t="s">
        <v>2583</v>
      </c>
      <c r="B101" s="9">
        <v>44044.0</v>
      </c>
      <c r="C101" s="68" t="s">
        <v>27</v>
      </c>
      <c r="D101" s="69" t="s">
        <v>261</v>
      </c>
      <c r="E101" s="12" t="s">
        <v>367</v>
      </c>
      <c r="F101" s="13" t="s">
        <v>39</v>
      </c>
      <c r="G101" s="14"/>
      <c r="H101" s="15">
        <v>474.67</v>
      </c>
      <c r="I101" s="14"/>
      <c r="J101" s="15">
        <v>474.67</v>
      </c>
      <c r="K101" s="14"/>
      <c r="L101" s="14"/>
      <c r="M101" s="14"/>
      <c r="N101" s="16"/>
      <c r="O101" s="3">
        <f t="shared" si="1"/>
        <v>474.67</v>
      </c>
      <c r="P101" s="56"/>
      <c r="Q101" s="18" t="s">
        <v>34</v>
      </c>
      <c r="R101" s="18" t="s">
        <v>25</v>
      </c>
      <c r="S101" s="19" t="s">
        <v>262</v>
      </c>
      <c r="T101" s="20"/>
      <c r="U101" s="20"/>
      <c r="V101" s="20"/>
      <c r="W101" s="20"/>
      <c r="X101" s="20"/>
      <c r="Y101" s="20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ht="18.0" customHeight="1">
      <c r="A102" s="8" t="s">
        <v>2583</v>
      </c>
      <c r="B102" s="9">
        <v>44044.0</v>
      </c>
      <c r="C102" s="68" t="s">
        <v>27</v>
      </c>
      <c r="D102" s="69" t="s">
        <v>263</v>
      </c>
      <c r="E102" s="12" t="s">
        <v>367</v>
      </c>
      <c r="F102" s="13" t="s">
        <v>23</v>
      </c>
      <c r="G102" s="14"/>
      <c r="H102" s="15">
        <v>1114.0</v>
      </c>
      <c r="I102" s="14"/>
      <c r="J102" s="15">
        <v>1114.0</v>
      </c>
      <c r="K102" s="14"/>
      <c r="L102" s="14"/>
      <c r="M102" s="14"/>
      <c r="N102" s="16"/>
      <c r="O102" s="3">
        <f t="shared" si="1"/>
        <v>1114</v>
      </c>
      <c r="P102" s="56"/>
      <c r="Q102" s="18" t="s">
        <v>61</v>
      </c>
      <c r="R102" s="18" t="s">
        <v>25</v>
      </c>
      <c r="S102" s="19" t="s">
        <v>264</v>
      </c>
      <c r="T102" s="20"/>
      <c r="U102" s="20"/>
      <c r="V102" s="20"/>
      <c r="W102" s="20"/>
      <c r="X102" s="20"/>
      <c r="Y102" s="20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ht="18.0" customHeight="1">
      <c r="A103" s="8" t="s">
        <v>2583</v>
      </c>
      <c r="B103" s="9">
        <v>44048.0</v>
      </c>
      <c r="C103" s="68" t="s">
        <v>27</v>
      </c>
      <c r="D103" s="69" t="s">
        <v>265</v>
      </c>
      <c r="E103" s="12" t="s">
        <v>367</v>
      </c>
      <c r="F103" s="13" t="s">
        <v>39</v>
      </c>
      <c r="G103" s="14"/>
      <c r="H103" s="15">
        <v>471.0</v>
      </c>
      <c r="I103" s="14"/>
      <c r="J103" s="15">
        <v>471.0</v>
      </c>
      <c r="K103" s="14"/>
      <c r="L103" s="14"/>
      <c r="M103" s="14"/>
      <c r="N103" s="16"/>
      <c r="O103" s="3">
        <f t="shared" si="1"/>
        <v>471</v>
      </c>
      <c r="P103" s="56"/>
      <c r="Q103" s="18" t="s">
        <v>30</v>
      </c>
      <c r="R103" s="18" t="s">
        <v>25</v>
      </c>
      <c r="S103" s="19" t="s">
        <v>266</v>
      </c>
      <c r="T103" s="20"/>
      <c r="U103" s="20"/>
      <c r="V103" s="20"/>
      <c r="W103" s="20"/>
      <c r="X103" s="20"/>
      <c r="Y103" s="20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ht="18.0" customHeight="1">
      <c r="A104" s="8" t="s">
        <v>2583</v>
      </c>
      <c r="B104" s="9">
        <v>44049.0</v>
      </c>
      <c r="C104" s="68" t="s">
        <v>27</v>
      </c>
      <c r="D104" s="69" t="s">
        <v>267</v>
      </c>
      <c r="E104" s="12" t="s">
        <v>367</v>
      </c>
      <c r="F104" s="13" t="s">
        <v>39</v>
      </c>
      <c r="G104" s="14">
        <v>2770.0</v>
      </c>
      <c r="H104" s="15">
        <v>425.0</v>
      </c>
      <c r="I104" s="14"/>
      <c r="J104" s="15">
        <v>425.0</v>
      </c>
      <c r="K104" s="14"/>
      <c r="L104" s="14"/>
      <c r="M104" s="14"/>
      <c r="N104" s="16"/>
      <c r="O104" s="3">
        <f t="shared" si="1"/>
        <v>425</v>
      </c>
      <c r="P104" s="56"/>
      <c r="Q104" s="18" t="s">
        <v>34</v>
      </c>
      <c r="R104" s="18" t="s">
        <v>25</v>
      </c>
      <c r="S104" s="19" t="s">
        <v>268</v>
      </c>
      <c r="T104" s="20"/>
      <c r="U104" s="20"/>
      <c r="V104" s="20"/>
      <c r="W104" s="20"/>
      <c r="X104" s="20"/>
      <c r="Y104" s="20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ht="18.0" customHeight="1">
      <c r="A105" s="8" t="s">
        <v>2583</v>
      </c>
      <c r="B105" s="9">
        <v>44057.0</v>
      </c>
      <c r="C105" s="68" t="s">
        <v>27</v>
      </c>
      <c r="D105" s="69" t="s">
        <v>269</v>
      </c>
      <c r="E105" s="12" t="s">
        <v>367</v>
      </c>
      <c r="F105" s="13" t="s">
        <v>39</v>
      </c>
      <c r="G105" s="14"/>
      <c r="H105" s="15">
        <v>425.0</v>
      </c>
      <c r="I105" s="14"/>
      <c r="J105" s="15">
        <v>425.0</v>
      </c>
      <c r="K105" s="14"/>
      <c r="L105" s="14"/>
      <c r="M105" s="14"/>
      <c r="N105" s="16"/>
      <c r="O105" s="3">
        <f t="shared" si="1"/>
        <v>425</v>
      </c>
      <c r="P105" s="56"/>
      <c r="Q105" s="18" t="s">
        <v>30</v>
      </c>
      <c r="R105" s="18" t="s">
        <v>25</v>
      </c>
      <c r="S105" s="19" t="s">
        <v>270</v>
      </c>
      <c r="T105" s="20"/>
      <c r="U105" s="20"/>
      <c r="V105" s="20"/>
      <c r="W105" s="20"/>
      <c r="X105" s="20"/>
      <c r="Y105" s="20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ht="18.0" customHeight="1">
      <c r="A106" s="8" t="s">
        <v>2583</v>
      </c>
      <c r="B106" s="9">
        <v>44059.0</v>
      </c>
      <c r="C106" s="68" t="s">
        <v>20</v>
      </c>
      <c r="D106" s="69" t="s">
        <v>271</v>
      </c>
      <c r="E106" s="12" t="s">
        <v>367</v>
      </c>
      <c r="F106" s="13" t="s">
        <v>23</v>
      </c>
      <c r="G106" s="14"/>
      <c r="H106" s="15">
        <v>1179.0</v>
      </c>
      <c r="I106" s="14"/>
      <c r="J106" s="15">
        <v>1179.0</v>
      </c>
      <c r="K106" s="14"/>
      <c r="L106" s="14">
        <v>750.0</v>
      </c>
      <c r="M106" s="14"/>
      <c r="N106" s="16"/>
      <c r="O106" s="3">
        <f t="shared" si="1"/>
        <v>1929</v>
      </c>
      <c r="P106" s="56"/>
      <c r="Q106" s="18" t="s">
        <v>34</v>
      </c>
      <c r="R106" s="18" t="s">
        <v>25</v>
      </c>
      <c r="S106" s="19" t="s">
        <v>272</v>
      </c>
      <c r="T106" s="20"/>
      <c r="U106" s="20"/>
      <c r="V106" s="20"/>
      <c r="W106" s="20"/>
      <c r="X106" s="20"/>
      <c r="Y106" s="20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ht="18.0" customHeight="1">
      <c r="A107" s="8" t="s">
        <v>2583</v>
      </c>
      <c r="B107" s="9">
        <v>44059.0</v>
      </c>
      <c r="C107" s="68" t="s">
        <v>27</v>
      </c>
      <c r="D107" s="69" t="s">
        <v>273</v>
      </c>
      <c r="E107" s="12" t="s">
        <v>367</v>
      </c>
      <c r="F107" s="13" t="s">
        <v>39</v>
      </c>
      <c r="G107" s="14"/>
      <c r="H107" s="15">
        <v>425.0</v>
      </c>
      <c r="I107" s="14"/>
      <c r="J107" s="15">
        <v>425.0</v>
      </c>
      <c r="K107" s="14"/>
      <c r="L107" s="14"/>
      <c r="M107" s="14"/>
      <c r="N107" s="16"/>
      <c r="O107" s="3">
        <f t="shared" si="1"/>
        <v>425</v>
      </c>
      <c r="P107" s="56"/>
      <c r="Q107" s="18" t="s">
        <v>30</v>
      </c>
      <c r="R107" s="18" t="s">
        <v>25</v>
      </c>
      <c r="S107" s="19" t="s">
        <v>274</v>
      </c>
      <c r="T107" s="20"/>
      <c r="U107" s="20"/>
      <c r="V107" s="20"/>
      <c r="W107" s="20"/>
      <c r="X107" s="20"/>
      <c r="Y107" s="20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ht="18.0" customHeight="1">
      <c r="A108" s="8" t="s">
        <v>2583</v>
      </c>
      <c r="B108" s="9">
        <v>44069.0</v>
      </c>
      <c r="C108" s="68" t="s">
        <v>20</v>
      </c>
      <c r="D108" s="69" t="s">
        <v>277</v>
      </c>
      <c r="E108" s="12" t="s">
        <v>367</v>
      </c>
      <c r="F108" s="13" t="s">
        <v>29</v>
      </c>
      <c r="G108" s="14"/>
      <c r="H108" s="15">
        <v>283.0</v>
      </c>
      <c r="I108" s="14"/>
      <c r="J108" s="15">
        <v>283.0</v>
      </c>
      <c r="K108" s="14"/>
      <c r="L108" s="14"/>
      <c r="M108" s="14"/>
      <c r="N108" s="16"/>
      <c r="O108" s="3">
        <f t="shared" si="1"/>
        <v>283</v>
      </c>
      <c r="P108" s="56"/>
      <c r="Q108" s="18" t="s">
        <v>34</v>
      </c>
      <c r="R108" s="18" t="s">
        <v>25</v>
      </c>
      <c r="S108" s="19" t="s">
        <v>278</v>
      </c>
      <c r="T108" s="20"/>
      <c r="U108" s="20"/>
      <c r="V108" s="20"/>
      <c r="W108" s="20"/>
      <c r="X108" s="20"/>
      <c r="Y108" s="20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ht="18.0" customHeight="1">
      <c r="A109" s="8" t="s">
        <v>2583</v>
      </c>
      <c r="B109" s="9">
        <v>44070.0</v>
      </c>
      <c r="C109" s="68" t="s">
        <v>27</v>
      </c>
      <c r="D109" s="69" t="s">
        <v>279</v>
      </c>
      <c r="E109" s="12" t="s">
        <v>367</v>
      </c>
      <c r="F109" s="13" t="s">
        <v>39</v>
      </c>
      <c r="G109" s="14"/>
      <c r="H109" s="15">
        <v>425.0</v>
      </c>
      <c r="I109" s="14"/>
      <c r="J109" s="15">
        <v>425.0</v>
      </c>
      <c r="K109" s="14"/>
      <c r="L109" s="14"/>
      <c r="M109" s="14"/>
      <c r="N109" s="16"/>
      <c r="O109" s="3">
        <f t="shared" si="1"/>
        <v>425</v>
      </c>
      <c r="P109" s="56"/>
      <c r="Q109" s="18" t="s">
        <v>30</v>
      </c>
      <c r="R109" s="18" t="s">
        <v>25</v>
      </c>
      <c r="S109" s="19" t="s">
        <v>280</v>
      </c>
      <c r="T109" s="20"/>
      <c r="U109" s="20"/>
      <c r="V109" s="20"/>
      <c r="W109" s="20"/>
      <c r="X109" s="20"/>
      <c r="Y109" s="20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ht="18.0" customHeight="1">
      <c r="A110" s="8" t="s">
        <v>2583</v>
      </c>
      <c r="B110" s="9">
        <v>44074.0</v>
      </c>
      <c r="C110" s="68" t="s">
        <v>20</v>
      </c>
      <c r="D110" s="69" t="s">
        <v>281</v>
      </c>
      <c r="E110" s="12" t="s">
        <v>367</v>
      </c>
      <c r="F110" s="13" t="s">
        <v>29</v>
      </c>
      <c r="G110" s="14"/>
      <c r="H110" s="15">
        <v>288.67</v>
      </c>
      <c r="I110" s="14"/>
      <c r="J110" s="15">
        <v>288.67</v>
      </c>
      <c r="K110" s="14"/>
      <c r="L110" s="14"/>
      <c r="M110" s="14"/>
      <c r="N110" s="16"/>
      <c r="O110" s="3">
        <f t="shared" si="1"/>
        <v>288.67</v>
      </c>
      <c r="P110" s="56"/>
      <c r="Q110" s="18" t="s">
        <v>61</v>
      </c>
      <c r="R110" s="18" t="s">
        <v>25</v>
      </c>
      <c r="S110" s="19" t="s">
        <v>282</v>
      </c>
      <c r="T110" s="20"/>
      <c r="U110" s="20"/>
      <c r="V110" s="20"/>
      <c r="W110" s="20"/>
      <c r="X110" s="20"/>
      <c r="Y110" s="20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ht="18.0" customHeight="1">
      <c r="A111" s="8" t="s">
        <v>2583</v>
      </c>
      <c r="B111" s="9">
        <v>44075.0</v>
      </c>
      <c r="C111" s="68" t="s">
        <v>27</v>
      </c>
      <c r="D111" s="69" t="s">
        <v>283</v>
      </c>
      <c r="E111" s="12" t="s">
        <v>367</v>
      </c>
      <c r="F111" s="13" t="s">
        <v>23</v>
      </c>
      <c r="G111" s="14"/>
      <c r="H111" s="15">
        <v>1179.0</v>
      </c>
      <c r="I111" s="14"/>
      <c r="J111" s="15">
        <v>1179.0</v>
      </c>
      <c r="K111" s="14"/>
      <c r="L111" s="14"/>
      <c r="M111" s="14"/>
      <c r="N111" s="16"/>
      <c r="O111" s="3">
        <f t="shared" si="1"/>
        <v>1179</v>
      </c>
      <c r="P111" s="56"/>
      <c r="Q111" s="18" t="s">
        <v>30</v>
      </c>
      <c r="R111" s="18" t="s">
        <v>25</v>
      </c>
      <c r="S111" s="19" t="s">
        <v>284</v>
      </c>
      <c r="T111" s="20"/>
      <c r="U111" s="20"/>
      <c r="V111" s="20"/>
      <c r="W111" s="20"/>
      <c r="X111" s="20"/>
      <c r="Y111" s="20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ht="18.0" customHeight="1">
      <c r="A112" s="8" t="s">
        <v>2583</v>
      </c>
      <c r="B112" s="9">
        <v>44075.0</v>
      </c>
      <c r="C112" s="68" t="s">
        <v>27</v>
      </c>
      <c r="D112" s="69" t="s">
        <v>285</v>
      </c>
      <c r="E112" s="12" t="s">
        <v>367</v>
      </c>
      <c r="F112" s="13" t="s">
        <v>39</v>
      </c>
      <c r="G112" s="14"/>
      <c r="H112" s="15">
        <v>425.0</v>
      </c>
      <c r="I112" s="14"/>
      <c r="J112" s="15">
        <v>425.0</v>
      </c>
      <c r="K112" s="14"/>
      <c r="L112" s="14"/>
      <c r="M112" s="14"/>
      <c r="N112" s="16"/>
      <c r="O112" s="3">
        <f t="shared" si="1"/>
        <v>425</v>
      </c>
      <c r="P112" s="56"/>
      <c r="Q112" s="18" t="s">
        <v>34</v>
      </c>
      <c r="R112" s="18" t="s">
        <v>25</v>
      </c>
      <c r="S112" s="19" t="s">
        <v>286</v>
      </c>
      <c r="T112" s="20"/>
      <c r="U112" s="20"/>
      <c r="V112" s="20"/>
      <c r="W112" s="20"/>
      <c r="X112" s="20"/>
      <c r="Y112" s="20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ht="18.0" customHeight="1">
      <c r="A113" s="8" t="s">
        <v>2583</v>
      </c>
      <c r="B113" s="9">
        <v>44075.0</v>
      </c>
      <c r="C113" s="68" t="s">
        <v>27</v>
      </c>
      <c r="D113" s="69" t="s">
        <v>287</v>
      </c>
      <c r="E113" s="12" t="s">
        <v>367</v>
      </c>
      <c r="F113" s="13" t="s">
        <v>39</v>
      </c>
      <c r="G113" s="14"/>
      <c r="H113" s="15">
        <v>831.0</v>
      </c>
      <c r="I113" s="14"/>
      <c r="J113" s="15">
        <v>831.0</v>
      </c>
      <c r="K113" s="14"/>
      <c r="L113" s="14"/>
      <c r="M113" s="14">
        <v>780.0</v>
      </c>
      <c r="N113" s="16">
        <v>117.0</v>
      </c>
      <c r="O113" s="3">
        <f t="shared" si="1"/>
        <v>1494</v>
      </c>
      <c r="P113" s="56" t="s">
        <v>288</v>
      </c>
      <c r="Q113" s="18" t="s">
        <v>34</v>
      </c>
      <c r="R113" s="18" t="s">
        <v>25</v>
      </c>
      <c r="S113" s="19" t="s">
        <v>289</v>
      </c>
      <c r="T113" s="20"/>
      <c r="U113" s="20"/>
      <c r="V113" s="20"/>
      <c r="W113" s="20"/>
      <c r="X113" s="20"/>
      <c r="Y113" s="20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ht="18.0" customHeight="1">
      <c r="A114" s="8" t="s">
        <v>2583</v>
      </c>
      <c r="B114" s="9">
        <v>44075.0</v>
      </c>
      <c r="C114" s="68" t="s">
        <v>27</v>
      </c>
      <c r="D114" s="69" t="s">
        <v>290</v>
      </c>
      <c r="E114" s="12" t="s">
        <v>367</v>
      </c>
      <c r="F114" s="13" t="s">
        <v>29</v>
      </c>
      <c r="G114" s="14"/>
      <c r="H114" s="15">
        <v>283.0</v>
      </c>
      <c r="I114" s="14"/>
      <c r="J114" s="15">
        <v>283.0</v>
      </c>
      <c r="K114" s="14"/>
      <c r="L114" s="14"/>
      <c r="M114" s="14"/>
      <c r="N114" s="16"/>
      <c r="O114" s="3">
        <f t="shared" si="1"/>
        <v>283</v>
      </c>
      <c r="P114" s="56"/>
      <c r="Q114" s="18" t="s">
        <v>34</v>
      </c>
      <c r="R114" s="18" t="s">
        <v>25</v>
      </c>
      <c r="S114" s="19" t="s">
        <v>291</v>
      </c>
      <c r="T114" s="20"/>
      <c r="U114" s="20"/>
      <c r="V114" s="20"/>
      <c r="W114" s="20"/>
      <c r="X114" s="20"/>
      <c r="Y114" s="20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ht="18.0" customHeight="1">
      <c r="A115" s="8" t="s">
        <v>2583</v>
      </c>
      <c r="B115" s="9">
        <v>44079.0</v>
      </c>
      <c r="C115" s="68" t="s">
        <v>27</v>
      </c>
      <c r="D115" s="69" t="s">
        <v>292</v>
      </c>
      <c r="E115" s="12" t="s">
        <v>367</v>
      </c>
      <c r="F115" s="13" t="s">
        <v>23</v>
      </c>
      <c r="G115" s="14"/>
      <c r="H115" s="15">
        <v>1179.0</v>
      </c>
      <c r="I115" s="14"/>
      <c r="J115" s="15">
        <v>1179.0</v>
      </c>
      <c r="K115" s="14"/>
      <c r="L115" s="14"/>
      <c r="M115" s="14"/>
      <c r="N115" s="16"/>
      <c r="O115" s="3">
        <f t="shared" si="1"/>
        <v>1179</v>
      </c>
      <c r="P115" s="56"/>
      <c r="Q115" s="18" t="s">
        <v>34</v>
      </c>
      <c r="R115" s="18" t="s">
        <v>25</v>
      </c>
      <c r="S115" s="19" t="s">
        <v>293</v>
      </c>
      <c r="T115" s="20"/>
      <c r="U115" s="20"/>
      <c r="V115" s="20"/>
      <c r="W115" s="20"/>
      <c r="X115" s="20"/>
      <c r="Y115" s="20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ht="18.0" customHeight="1">
      <c r="A116" s="8" t="s">
        <v>2583</v>
      </c>
      <c r="B116" s="9">
        <v>44096.0</v>
      </c>
      <c r="C116" s="68" t="s">
        <v>20</v>
      </c>
      <c r="D116" s="69" t="s">
        <v>296</v>
      </c>
      <c r="E116" s="12" t="s">
        <v>367</v>
      </c>
      <c r="F116" s="13" t="s">
        <v>23</v>
      </c>
      <c r="G116" s="14"/>
      <c r="H116" s="15">
        <v>1179.0</v>
      </c>
      <c r="I116" s="14"/>
      <c r="J116" s="15">
        <v>1179.0</v>
      </c>
      <c r="K116" s="14"/>
      <c r="L116" s="14"/>
      <c r="M116" s="14"/>
      <c r="N116" s="16"/>
      <c r="O116" s="3">
        <f t="shared" si="1"/>
        <v>1179</v>
      </c>
      <c r="P116" s="56"/>
      <c r="Q116" s="18" t="s">
        <v>61</v>
      </c>
      <c r="R116" s="18" t="s">
        <v>25</v>
      </c>
      <c r="S116" s="19" t="s">
        <v>297</v>
      </c>
      <c r="T116" s="20"/>
      <c r="U116" s="20"/>
      <c r="V116" s="20"/>
      <c r="W116" s="20"/>
      <c r="X116" s="20"/>
      <c r="Y116" s="20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ht="18.0" customHeight="1">
      <c r="A117" s="8" t="s">
        <v>2583</v>
      </c>
      <c r="B117" s="9">
        <v>44107.0</v>
      </c>
      <c r="C117" s="68" t="s">
        <v>27</v>
      </c>
      <c r="D117" s="69" t="s">
        <v>298</v>
      </c>
      <c r="E117" s="12" t="s">
        <v>367</v>
      </c>
      <c r="F117" s="13" t="s">
        <v>39</v>
      </c>
      <c r="G117" s="14"/>
      <c r="H117" s="15">
        <v>425.0</v>
      </c>
      <c r="I117" s="14"/>
      <c r="J117" s="15">
        <v>425.0</v>
      </c>
      <c r="K117" s="14"/>
      <c r="L117" s="14"/>
      <c r="M117" s="14"/>
      <c r="N117" s="16"/>
      <c r="O117" s="3">
        <f t="shared" si="1"/>
        <v>425</v>
      </c>
      <c r="P117" s="56"/>
      <c r="Q117" s="18" t="s">
        <v>34</v>
      </c>
      <c r="R117" s="18" t="s">
        <v>25</v>
      </c>
      <c r="S117" s="19" t="s">
        <v>299</v>
      </c>
      <c r="T117" s="20"/>
      <c r="U117" s="20"/>
      <c r="V117" s="20"/>
      <c r="W117" s="20"/>
      <c r="X117" s="20"/>
      <c r="Y117" s="20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ht="18.0" customHeight="1">
      <c r="A118" s="8" t="s">
        <v>2583</v>
      </c>
      <c r="B118" s="9">
        <v>44107.0</v>
      </c>
      <c r="C118" s="68" t="s">
        <v>27</v>
      </c>
      <c r="D118" s="69" t="s">
        <v>300</v>
      </c>
      <c r="E118" s="12" t="s">
        <v>367</v>
      </c>
      <c r="F118" s="13" t="s">
        <v>39</v>
      </c>
      <c r="G118" s="14"/>
      <c r="H118" s="15">
        <v>425.0</v>
      </c>
      <c r="I118" s="14"/>
      <c r="J118" s="15">
        <v>425.0</v>
      </c>
      <c r="K118" s="14"/>
      <c r="L118" s="14"/>
      <c r="M118" s="14"/>
      <c r="N118" s="16"/>
      <c r="O118" s="3">
        <f t="shared" si="1"/>
        <v>425</v>
      </c>
      <c r="P118" s="56"/>
      <c r="Q118" s="18" t="s">
        <v>34</v>
      </c>
      <c r="R118" s="18" t="s">
        <v>25</v>
      </c>
      <c r="S118" s="19" t="s">
        <v>301</v>
      </c>
      <c r="T118" s="20"/>
      <c r="U118" s="20"/>
      <c r="V118" s="20"/>
      <c r="W118" s="20"/>
      <c r="X118" s="20"/>
      <c r="Y118" s="20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ht="18.0" customHeight="1">
      <c r="A119" s="8" t="s">
        <v>2583</v>
      </c>
      <c r="B119" s="9">
        <v>44125.0</v>
      </c>
      <c r="C119" s="68" t="s">
        <v>27</v>
      </c>
      <c r="D119" s="69" t="s">
        <v>302</v>
      </c>
      <c r="E119" s="12" t="s">
        <v>27</v>
      </c>
      <c r="F119" s="13" t="s">
        <v>39</v>
      </c>
      <c r="G119" s="14"/>
      <c r="H119" s="15">
        <v>425.33</v>
      </c>
      <c r="I119" s="14"/>
      <c r="J119" s="15">
        <v>425.33</v>
      </c>
      <c r="K119" s="14"/>
      <c r="L119" s="14"/>
      <c r="M119" s="14"/>
      <c r="N119" s="16"/>
      <c r="O119" s="3">
        <f t="shared" si="1"/>
        <v>425.33</v>
      </c>
      <c r="P119" s="56"/>
      <c r="Q119" s="18" t="s">
        <v>30</v>
      </c>
      <c r="R119" s="18" t="s">
        <v>31</v>
      </c>
      <c r="S119" s="19" t="s">
        <v>303</v>
      </c>
      <c r="T119" s="20"/>
      <c r="U119" s="20"/>
      <c r="V119" s="20"/>
      <c r="W119" s="20"/>
      <c r="X119" s="20"/>
      <c r="Y119" s="20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ht="18.0" customHeight="1">
      <c r="A120" s="8" t="s">
        <v>2583</v>
      </c>
      <c r="B120" s="9">
        <v>44136.0</v>
      </c>
      <c r="C120" s="68" t="s">
        <v>27</v>
      </c>
      <c r="D120" s="69" t="s">
        <v>304</v>
      </c>
      <c r="E120" s="12" t="s">
        <v>367</v>
      </c>
      <c r="F120" s="13" t="s">
        <v>29</v>
      </c>
      <c r="G120" s="14"/>
      <c r="H120" s="15">
        <v>283.0</v>
      </c>
      <c r="I120" s="14"/>
      <c r="J120" s="15">
        <v>283.0</v>
      </c>
      <c r="K120" s="14"/>
      <c r="L120" s="14"/>
      <c r="M120" s="14"/>
      <c r="N120" s="16"/>
      <c r="O120" s="3">
        <f t="shared" si="1"/>
        <v>283</v>
      </c>
      <c r="P120" s="56"/>
      <c r="Q120" s="18" t="s">
        <v>34</v>
      </c>
      <c r="R120" s="18" t="s">
        <v>25</v>
      </c>
      <c r="S120" s="19" t="s">
        <v>305</v>
      </c>
      <c r="T120" s="20"/>
      <c r="U120" s="20"/>
      <c r="V120" s="20"/>
      <c r="W120" s="20"/>
      <c r="X120" s="20"/>
      <c r="Y120" s="20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ht="18.0" customHeight="1">
      <c r="A121" s="8" t="s">
        <v>2583</v>
      </c>
      <c r="B121" s="9">
        <v>44136.0</v>
      </c>
      <c r="C121" s="68" t="s">
        <v>27</v>
      </c>
      <c r="D121" s="69" t="s">
        <v>306</v>
      </c>
      <c r="E121" s="12" t="s">
        <v>367</v>
      </c>
      <c r="F121" s="13" t="s">
        <v>39</v>
      </c>
      <c r="G121" s="14"/>
      <c r="H121" s="15">
        <v>425.0</v>
      </c>
      <c r="I121" s="14"/>
      <c r="J121" s="15">
        <v>425.0</v>
      </c>
      <c r="K121" s="14"/>
      <c r="L121" s="14"/>
      <c r="M121" s="14"/>
      <c r="N121" s="16"/>
      <c r="O121" s="3">
        <f t="shared" si="1"/>
        <v>425</v>
      </c>
      <c r="P121" s="56"/>
      <c r="Q121" s="18" t="s">
        <v>34</v>
      </c>
      <c r="R121" s="18" t="s">
        <v>25</v>
      </c>
      <c r="S121" s="19" t="s">
        <v>307</v>
      </c>
      <c r="T121" s="20"/>
      <c r="U121" s="20"/>
      <c r="V121" s="20"/>
      <c r="W121" s="20"/>
      <c r="X121" s="20"/>
      <c r="Y121" s="20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ht="18.0" customHeight="1">
      <c r="A122" s="8" t="s">
        <v>2583</v>
      </c>
      <c r="B122" s="9">
        <v>44155.0</v>
      </c>
      <c r="C122" s="68" t="s">
        <v>27</v>
      </c>
      <c r="D122" s="69" t="s">
        <v>308</v>
      </c>
      <c r="E122" s="12" t="s">
        <v>27</v>
      </c>
      <c r="F122" s="13" t="s">
        <v>29</v>
      </c>
      <c r="G122" s="14"/>
      <c r="H122" s="15">
        <v>283.0</v>
      </c>
      <c r="I122" s="14"/>
      <c r="J122" s="15">
        <v>283.0</v>
      </c>
      <c r="K122" s="14"/>
      <c r="L122" s="14"/>
      <c r="M122" s="14"/>
      <c r="N122" s="16"/>
      <c r="O122" s="3">
        <f t="shared" si="1"/>
        <v>283</v>
      </c>
      <c r="P122" s="56"/>
      <c r="Q122" s="18" t="s">
        <v>30</v>
      </c>
      <c r="R122" s="18" t="s">
        <v>31</v>
      </c>
      <c r="S122" s="19" t="s">
        <v>309</v>
      </c>
      <c r="T122" s="20"/>
      <c r="U122" s="20"/>
      <c r="V122" s="20"/>
      <c r="W122" s="20"/>
      <c r="X122" s="20"/>
      <c r="Y122" s="20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ht="18.0" customHeight="1">
      <c r="A123" s="8" t="s">
        <v>2583</v>
      </c>
      <c r="B123" s="9">
        <v>44158.0</v>
      </c>
      <c r="C123" s="68" t="s">
        <v>27</v>
      </c>
      <c r="D123" s="69" t="s">
        <v>310</v>
      </c>
      <c r="E123" s="12" t="s">
        <v>27</v>
      </c>
      <c r="F123" s="13" t="s">
        <v>39</v>
      </c>
      <c r="G123" s="14"/>
      <c r="H123" s="15">
        <v>425.0</v>
      </c>
      <c r="I123" s="14"/>
      <c r="J123" s="15">
        <v>425.0</v>
      </c>
      <c r="K123" s="14"/>
      <c r="L123" s="14"/>
      <c r="M123" s="14"/>
      <c r="N123" s="16"/>
      <c r="O123" s="3">
        <f t="shared" si="1"/>
        <v>425</v>
      </c>
      <c r="P123" s="56"/>
      <c r="Q123" s="18" t="s">
        <v>30</v>
      </c>
      <c r="R123" s="18" t="s">
        <v>31</v>
      </c>
      <c r="S123" s="19" t="s">
        <v>311</v>
      </c>
      <c r="T123" s="20"/>
      <c r="U123" s="20"/>
      <c r="V123" s="20"/>
      <c r="W123" s="20"/>
      <c r="X123" s="20"/>
      <c r="Y123" s="20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ht="18.0" customHeight="1">
      <c r="A124" s="8" t="s">
        <v>2583</v>
      </c>
      <c r="B124" s="9">
        <v>44159.0</v>
      </c>
      <c r="C124" s="68" t="s">
        <v>27</v>
      </c>
      <c r="D124" s="69" t="s">
        <v>312</v>
      </c>
      <c r="E124" s="12" t="s">
        <v>27</v>
      </c>
      <c r="F124" s="13" t="s">
        <v>39</v>
      </c>
      <c r="G124" s="14"/>
      <c r="H124" s="15">
        <v>425.0</v>
      </c>
      <c r="I124" s="14"/>
      <c r="J124" s="15">
        <v>425.0</v>
      </c>
      <c r="K124" s="14"/>
      <c r="L124" s="14"/>
      <c r="M124" s="14"/>
      <c r="N124" s="16"/>
      <c r="O124" s="3">
        <f t="shared" si="1"/>
        <v>425</v>
      </c>
      <c r="P124" s="56"/>
      <c r="Q124" s="18" t="s">
        <v>30</v>
      </c>
      <c r="R124" s="18" t="s">
        <v>31</v>
      </c>
      <c r="S124" s="19" t="s">
        <v>313</v>
      </c>
      <c r="T124" s="20"/>
      <c r="U124" s="20"/>
      <c r="V124" s="20"/>
      <c r="W124" s="20"/>
      <c r="X124" s="20"/>
      <c r="Y124" s="20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ht="18.0" customHeight="1">
      <c r="A125" s="8" t="s">
        <v>2583</v>
      </c>
      <c r="B125" s="9">
        <v>44160.0</v>
      </c>
      <c r="C125" s="68" t="s">
        <v>20</v>
      </c>
      <c r="D125" s="69" t="s">
        <v>314</v>
      </c>
      <c r="E125" s="12" t="s">
        <v>367</v>
      </c>
      <c r="F125" s="13" t="s">
        <v>39</v>
      </c>
      <c r="G125" s="14"/>
      <c r="H125" s="15">
        <v>425.0</v>
      </c>
      <c r="I125" s="14"/>
      <c r="J125" s="15">
        <v>425.0</v>
      </c>
      <c r="K125" s="14"/>
      <c r="L125" s="14"/>
      <c r="M125" s="14"/>
      <c r="N125" s="16"/>
      <c r="O125" s="3">
        <f t="shared" si="1"/>
        <v>425</v>
      </c>
      <c r="P125" s="56"/>
      <c r="Q125" s="18" t="s">
        <v>34</v>
      </c>
      <c r="R125" s="18" t="s">
        <v>25</v>
      </c>
      <c r="S125" s="19" t="s">
        <v>315</v>
      </c>
      <c r="T125" s="20"/>
      <c r="U125" s="20"/>
      <c r="V125" s="20"/>
      <c r="W125" s="20"/>
      <c r="X125" s="20"/>
      <c r="Y125" s="20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ht="18.0" customHeight="1">
      <c r="A126" s="8" t="s">
        <v>2583</v>
      </c>
      <c r="B126" s="9">
        <v>44165.0</v>
      </c>
      <c r="C126" s="68" t="s">
        <v>27</v>
      </c>
      <c r="D126" s="69" t="s">
        <v>316</v>
      </c>
      <c r="E126" s="12" t="s">
        <v>367</v>
      </c>
      <c r="F126" s="13" t="s">
        <v>23</v>
      </c>
      <c r="G126" s="14"/>
      <c r="H126" s="15">
        <v>1179.0</v>
      </c>
      <c r="I126" s="14"/>
      <c r="J126" s="15">
        <v>1179.0</v>
      </c>
      <c r="K126" s="14"/>
      <c r="L126" s="14"/>
      <c r="M126" s="14"/>
      <c r="N126" s="16"/>
      <c r="O126" s="3">
        <f t="shared" si="1"/>
        <v>1179</v>
      </c>
      <c r="P126" s="56"/>
      <c r="Q126" s="18" t="s">
        <v>34</v>
      </c>
      <c r="R126" s="18" t="s">
        <v>25</v>
      </c>
      <c r="S126" s="19" t="s">
        <v>317</v>
      </c>
      <c r="T126" s="20"/>
      <c r="U126" s="20"/>
      <c r="V126" s="20"/>
      <c r="W126" s="20"/>
      <c r="X126" s="20"/>
      <c r="Y126" s="20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ht="18.0" customHeight="1">
      <c r="A127" s="8" t="s">
        <v>2583</v>
      </c>
      <c r="B127" s="9">
        <v>44165.0</v>
      </c>
      <c r="C127" s="68" t="s">
        <v>27</v>
      </c>
      <c r="D127" s="69" t="s">
        <v>318</v>
      </c>
      <c r="E127" s="12" t="s">
        <v>367</v>
      </c>
      <c r="F127" s="13" t="s">
        <v>39</v>
      </c>
      <c r="G127" s="14"/>
      <c r="H127" s="15">
        <v>438.0</v>
      </c>
      <c r="I127" s="14"/>
      <c r="J127" s="15">
        <v>438.0</v>
      </c>
      <c r="K127" s="14"/>
      <c r="L127" s="14"/>
      <c r="M127" s="14">
        <v>410.0</v>
      </c>
      <c r="N127" s="16"/>
      <c r="O127" s="3">
        <f t="shared" si="1"/>
        <v>848</v>
      </c>
      <c r="P127" s="56"/>
      <c r="Q127" s="18" t="s">
        <v>61</v>
      </c>
      <c r="R127" s="18" t="s">
        <v>25</v>
      </c>
      <c r="S127" s="19" t="s">
        <v>319</v>
      </c>
      <c r="T127" s="20"/>
      <c r="U127" s="20"/>
      <c r="V127" s="20"/>
      <c r="W127" s="20"/>
      <c r="X127" s="20"/>
      <c r="Y127" s="20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ht="18.0" customHeight="1">
      <c r="A128" s="8" t="s">
        <v>2583</v>
      </c>
      <c r="B128" s="9">
        <v>44168.0</v>
      </c>
      <c r="C128" s="68" t="s">
        <v>27</v>
      </c>
      <c r="D128" s="69" t="s">
        <v>320</v>
      </c>
      <c r="E128" s="12" t="s">
        <v>27</v>
      </c>
      <c r="F128" s="13" t="s">
        <v>29</v>
      </c>
      <c r="G128" s="14"/>
      <c r="H128" s="15">
        <v>288.67</v>
      </c>
      <c r="I128" s="14"/>
      <c r="J128" s="15">
        <v>288.67</v>
      </c>
      <c r="K128" s="14"/>
      <c r="L128" s="14"/>
      <c r="M128" s="14"/>
      <c r="N128" s="16"/>
      <c r="O128" s="3">
        <f t="shared" si="1"/>
        <v>288.67</v>
      </c>
      <c r="P128" s="56"/>
      <c r="Q128" s="18" t="s">
        <v>30</v>
      </c>
      <c r="R128" s="18" t="s">
        <v>31</v>
      </c>
      <c r="S128" s="19" t="s">
        <v>321</v>
      </c>
      <c r="T128" s="20"/>
      <c r="U128" s="20"/>
      <c r="V128" s="20"/>
      <c r="W128" s="20"/>
      <c r="X128" s="20"/>
      <c r="Y128" s="20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ht="18.0" customHeight="1">
      <c r="A129" s="8" t="s">
        <v>2583</v>
      </c>
      <c r="B129" s="9">
        <v>44170.0</v>
      </c>
      <c r="C129" s="68" t="s">
        <v>27</v>
      </c>
      <c r="D129" s="69" t="s">
        <v>322</v>
      </c>
      <c r="E129" s="12" t="s">
        <v>27</v>
      </c>
      <c r="F129" s="13" t="s">
        <v>39</v>
      </c>
      <c r="G129" s="14"/>
      <c r="H129" s="15">
        <v>425.0</v>
      </c>
      <c r="I129" s="14"/>
      <c r="J129" s="15">
        <v>425.0</v>
      </c>
      <c r="K129" s="14"/>
      <c r="L129" s="14"/>
      <c r="M129" s="14"/>
      <c r="N129" s="16"/>
      <c r="O129" s="3">
        <f t="shared" si="1"/>
        <v>425</v>
      </c>
      <c r="P129" s="56"/>
      <c r="Q129" s="18" t="s">
        <v>30</v>
      </c>
      <c r="R129" s="18" t="s">
        <v>31</v>
      </c>
      <c r="S129" s="19" t="s">
        <v>323</v>
      </c>
      <c r="T129" s="20"/>
      <c r="U129" s="20"/>
      <c r="V129" s="20"/>
      <c r="W129" s="20"/>
      <c r="X129" s="20"/>
      <c r="Y129" s="20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ht="18.0" customHeight="1">
      <c r="A130" s="8" t="s">
        <v>2583</v>
      </c>
      <c r="B130" s="9">
        <v>44172.0</v>
      </c>
      <c r="C130" s="68" t="s">
        <v>27</v>
      </c>
      <c r="D130" s="69" t="s">
        <v>324</v>
      </c>
      <c r="E130" s="12" t="s">
        <v>27</v>
      </c>
      <c r="F130" s="13" t="s">
        <v>29</v>
      </c>
      <c r="G130" s="14"/>
      <c r="H130" s="15">
        <v>340.0</v>
      </c>
      <c r="I130" s="14"/>
      <c r="J130" s="15">
        <v>340.0</v>
      </c>
      <c r="K130" s="14"/>
      <c r="L130" s="14"/>
      <c r="M130" s="14"/>
      <c r="N130" s="16"/>
      <c r="O130" s="3">
        <f t="shared" si="1"/>
        <v>340</v>
      </c>
      <c r="P130" s="56"/>
      <c r="Q130" s="18" t="s">
        <v>30</v>
      </c>
      <c r="R130" s="18" t="s">
        <v>31</v>
      </c>
      <c r="S130" s="19" t="s">
        <v>325</v>
      </c>
      <c r="T130" s="20"/>
      <c r="U130" s="20"/>
      <c r="V130" s="20"/>
      <c r="W130" s="20"/>
      <c r="X130" s="20"/>
      <c r="Y130" s="20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ht="18.0" customHeight="1">
      <c r="A131" s="8" t="s">
        <v>2583</v>
      </c>
      <c r="B131" s="9">
        <v>44174.0</v>
      </c>
      <c r="C131" s="68" t="s">
        <v>20</v>
      </c>
      <c r="D131" s="69" t="s">
        <v>326</v>
      </c>
      <c r="E131" s="12" t="s">
        <v>367</v>
      </c>
      <c r="F131" s="13" t="s">
        <v>39</v>
      </c>
      <c r="G131" s="14"/>
      <c r="H131" s="15">
        <v>425.0</v>
      </c>
      <c r="I131" s="14"/>
      <c r="J131" s="15">
        <v>425.0</v>
      </c>
      <c r="K131" s="14"/>
      <c r="L131" s="14"/>
      <c r="M131" s="14"/>
      <c r="N131" s="16"/>
      <c r="O131" s="3">
        <f t="shared" si="1"/>
        <v>425</v>
      </c>
      <c r="P131" s="56"/>
      <c r="Q131" s="18" t="s">
        <v>34</v>
      </c>
      <c r="R131" s="18" t="s">
        <v>25</v>
      </c>
      <c r="S131" s="19" t="s">
        <v>327</v>
      </c>
      <c r="T131" s="20"/>
      <c r="U131" s="20"/>
      <c r="V131" s="20"/>
      <c r="W131" s="20"/>
      <c r="X131" s="20"/>
      <c r="Y131" s="20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ht="18.0" customHeight="1">
      <c r="A132" s="8" t="s">
        <v>2583</v>
      </c>
      <c r="B132" s="9">
        <v>44175.0</v>
      </c>
      <c r="C132" s="68" t="s">
        <v>20</v>
      </c>
      <c r="D132" s="69" t="s">
        <v>328</v>
      </c>
      <c r="E132" s="12" t="s">
        <v>367</v>
      </c>
      <c r="F132" s="13" t="s">
        <v>39</v>
      </c>
      <c r="G132" s="14"/>
      <c r="H132" s="15">
        <v>972.33</v>
      </c>
      <c r="I132" s="14"/>
      <c r="J132" s="15">
        <v>972.33</v>
      </c>
      <c r="K132" s="14"/>
      <c r="L132" s="14"/>
      <c r="M132" s="14">
        <v>410.0</v>
      </c>
      <c r="N132" s="16"/>
      <c r="O132" s="3">
        <f t="shared" si="1"/>
        <v>1382.33</v>
      </c>
      <c r="P132" s="56"/>
      <c r="Q132" s="18" t="s">
        <v>34</v>
      </c>
      <c r="R132" s="18" t="s">
        <v>25</v>
      </c>
      <c r="S132" s="19" t="s">
        <v>329</v>
      </c>
      <c r="T132" s="20"/>
      <c r="U132" s="20"/>
      <c r="V132" s="20"/>
      <c r="W132" s="20"/>
      <c r="X132" s="20"/>
      <c r="Y132" s="20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ht="18.0" customHeight="1">
      <c r="A133" s="8" t="s">
        <v>2583</v>
      </c>
      <c r="B133" s="9">
        <v>44198.0</v>
      </c>
      <c r="C133" s="68" t="s">
        <v>20</v>
      </c>
      <c r="D133" s="69" t="s">
        <v>332</v>
      </c>
      <c r="E133" s="12" t="s">
        <v>367</v>
      </c>
      <c r="F133" s="13" t="s">
        <v>29</v>
      </c>
      <c r="G133" s="14"/>
      <c r="H133" s="15">
        <v>273.0</v>
      </c>
      <c r="I133" s="14"/>
      <c r="J133" s="15">
        <v>273.0</v>
      </c>
      <c r="K133" s="14"/>
      <c r="L133" s="14"/>
      <c r="M133" s="14"/>
      <c r="N133" s="16"/>
      <c r="O133" s="3">
        <f t="shared" si="1"/>
        <v>273</v>
      </c>
      <c r="P133" s="56"/>
      <c r="Q133" s="18" t="s">
        <v>34</v>
      </c>
      <c r="R133" s="18" t="s">
        <v>25</v>
      </c>
      <c r="S133" s="19" t="s">
        <v>333</v>
      </c>
      <c r="T133" s="20"/>
      <c r="U133" s="20"/>
      <c r="V133" s="20"/>
      <c r="W133" s="20"/>
      <c r="X133" s="20"/>
      <c r="Y133" s="20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ht="18.0" customHeight="1">
      <c r="A134" s="8" t="s">
        <v>2583</v>
      </c>
      <c r="B134" s="9">
        <v>44201.0</v>
      </c>
      <c r="C134" s="68" t="s">
        <v>27</v>
      </c>
      <c r="D134" s="69" t="s">
        <v>334</v>
      </c>
      <c r="E134" s="12" t="s">
        <v>27</v>
      </c>
      <c r="F134" s="13" t="s">
        <v>39</v>
      </c>
      <c r="G134" s="14"/>
      <c r="H134" s="15">
        <v>277.33</v>
      </c>
      <c r="I134" s="14"/>
      <c r="J134" s="15">
        <v>277.33</v>
      </c>
      <c r="K134" s="14"/>
      <c r="L134" s="14"/>
      <c r="M134" s="14"/>
      <c r="N134" s="16"/>
      <c r="O134" s="3">
        <f t="shared" si="1"/>
        <v>277.33</v>
      </c>
      <c r="P134" s="56"/>
      <c r="Q134" s="18" t="s">
        <v>30</v>
      </c>
      <c r="R134" s="18" t="s">
        <v>31</v>
      </c>
      <c r="S134" s="19" t="s">
        <v>335</v>
      </c>
      <c r="T134" s="20"/>
      <c r="U134" s="20"/>
      <c r="V134" s="20"/>
      <c r="W134" s="20"/>
      <c r="X134" s="20"/>
      <c r="Y134" s="20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ht="18.0" customHeight="1">
      <c r="A135" s="8" t="s">
        <v>2583</v>
      </c>
      <c r="B135" s="9">
        <v>44208.0</v>
      </c>
      <c r="C135" s="68" t="s">
        <v>27</v>
      </c>
      <c r="D135" s="69" t="s">
        <v>336</v>
      </c>
      <c r="E135" s="12" t="s">
        <v>27</v>
      </c>
      <c r="F135" s="13" t="s">
        <v>29</v>
      </c>
      <c r="G135" s="14"/>
      <c r="H135" s="15">
        <v>273.0</v>
      </c>
      <c r="I135" s="14"/>
      <c r="J135" s="15">
        <v>273.0</v>
      </c>
      <c r="K135" s="14"/>
      <c r="L135" s="14"/>
      <c r="M135" s="14"/>
      <c r="N135" s="16"/>
      <c r="O135" s="3">
        <f t="shared" si="1"/>
        <v>273</v>
      </c>
      <c r="P135" s="56"/>
      <c r="Q135" s="18" t="s">
        <v>30</v>
      </c>
      <c r="R135" s="18" t="s">
        <v>31</v>
      </c>
      <c r="S135" s="19" t="s">
        <v>337</v>
      </c>
      <c r="T135" s="20"/>
      <c r="U135" s="20"/>
      <c r="V135" s="20"/>
      <c r="W135" s="20"/>
      <c r="X135" s="20"/>
      <c r="Y135" s="20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ht="18.0" customHeight="1">
      <c r="A136" s="8" t="s">
        <v>2583</v>
      </c>
      <c r="B136" s="9">
        <v>44215.0</v>
      </c>
      <c r="C136" s="68" t="s">
        <v>27</v>
      </c>
      <c r="D136" s="69" t="s">
        <v>338</v>
      </c>
      <c r="E136" s="12" t="s">
        <v>27</v>
      </c>
      <c r="F136" s="13" t="s">
        <v>29</v>
      </c>
      <c r="G136" s="14"/>
      <c r="H136" s="15">
        <v>273.0</v>
      </c>
      <c r="I136" s="14"/>
      <c r="J136" s="15">
        <v>273.0</v>
      </c>
      <c r="K136" s="14"/>
      <c r="L136" s="14"/>
      <c r="M136" s="14"/>
      <c r="N136" s="16"/>
      <c r="O136" s="3">
        <f t="shared" si="1"/>
        <v>273</v>
      </c>
      <c r="P136" s="56"/>
      <c r="Q136" s="18" t="s">
        <v>30</v>
      </c>
      <c r="R136" s="18" t="s">
        <v>31</v>
      </c>
      <c r="S136" s="19">
        <v>5.0731740000176E13</v>
      </c>
      <c r="T136" s="20"/>
      <c r="U136" s="20"/>
      <c r="V136" s="20"/>
      <c r="W136" s="20"/>
      <c r="X136" s="20"/>
      <c r="Y136" s="20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ht="18.0" customHeight="1">
      <c r="A137" s="8" t="s">
        <v>2583</v>
      </c>
      <c r="B137" s="9">
        <v>44228.0</v>
      </c>
      <c r="C137" s="68" t="s">
        <v>20</v>
      </c>
      <c r="D137" s="69" t="s">
        <v>340</v>
      </c>
      <c r="E137" s="12" t="s">
        <v>367</v>
      </c>
      <c r="F137" s="13" t="s">
        <v>29</v>
      </c>
      <c r="G137" s="14"/>
      <c r="H137" s="15">
        <v>273.0</v>
      </c>
      <c r="I137" s="14"/>
      <c r="J137" s="15">
        <v>273.0</v>
      </c>
      <c r="K137" s="14"/>
      <c r="L137" s="14"/>
      <c r="M137" s="14"/>
      <c r="N137" s="16"/>
      <c r="O137" s="3">
        <f t="shared" si="1"/>
        <v>273</v>
      </c>
      <c r="P137" s="56"/>
      <c r="Q137" s="18" t="s">
        <v>34</v>
      </c>
      <c r="R137" s="18" t="s">
        <v>25</v>
      </c>
      <c r="S137" s="19" t="s">
        <v>341</v>
      </c>
      <c r="T137" s="20"/>
      <c r="U137" s="20"/>
      <c r="V137" s="20"/>
      <c r="W137" s="20"/>
      <c r="X137" s="20"/>
      <c r="Y137" s="20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ht="18.0" customHeight="1">
      <c r="A138" s="8" t="s">
        <v>2583</v>
      </c>
      <c r="B138" s="9">
        <v>44229.0</v>
      </c>
      <c r="C138" s="68" t="s">
        <v>27</v>
      </c>
      <c r="D138" s="69" t="s">
        <v>342</v>
      </c>
      <c r="E138" s="12" t="s">
        <v>27</v>
      </c>
      <c r="F138" s="13" t="s">
        <v>39</v>
      </c>
      <c r="G138" s="14"/>
      <c r="H138" s="15">
        <v>410.0</v>
      </c>
      <c r="I138" s="14"/>
      <c r="J138" s="15">
        <v>410.0</v>
      </c>
      <c r="K138" s="14"/>
      <c r="L138" s="14"/>
      <c r="M138" s="14"/>
      <c r="N138" s="16"/>
      <c r="O138" s="3">
        <f t="shared" si="1"/>
        <v>410</v>
      </c>
      <c r="P138" s="56"/>
      <c r="Q138" s="18" t="s">
        <v>30</v>
      </c>
      <c r="R138" s="18" t="s">
        <v>31</v>
      </c>
      <c r="S138" s="19" t="s">
        <v>343</v>
      </c>
      <c r="T138" s="20"/>
      <c r="U138" s="20"/>
      <c r="V138" s="20"/>
      <c r="W138" s="20"/>
      <c r="X138" s="20"/>
      <c r="Y138" s="20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ht="18.0" customHeight="1">
      <c r="A139" s="8" t="s">
        <v>2583</v>
      </c>
      <c r="B139" s="9">
        <v>44235.0</v>
      </c>
      <c r="C139" s="68" t="s">
        <v>67</v>
      </c>
      <c r="D139" s="69" t="s">
        <v>344</v>
      </c>
      <c r="E139" s="12" t="s">
        <v>367</v>
      </c>
      <c r="F139" s="13" t="s">
        <v>345</v>
      </c>
      <c r="G139" s="14"/>
      <c r="H139" s="15">
        <v>724.0</v>
      </c>
      <c r="I139" s="14"/>
      <c r="J139" s="15">
        <v>724.0</v>
      </c>
      <c r="K139" s="14"/>
      <c r="L139" s="14"/>
      <c r="M139" s="14"/>
      <c r="N139" s="16">
        <v>170.0</v>
      </c>
      <c r="O139" s="3">
        <f t="shared" si="1"/>
        <v>554</v>
      </c>
      <c r="P139" s="56" t="s">
        <v>346</v>
      </c>
      <c r="Q139" s="18" t="s">
        <v>30</v>
      </c>
      <c r="R139" s="18" t="s">
        <v>31</v>
      </c>
      <c r="S139" s="19" t="s">
        <v>347</v>
      </c>
      <c r="T139" s="20"/>
      <c r="U139" s="20"/>
      <c r="V139" s="20"/>
      <c r="W139" s="20"/>
      <c r="X139" s="20"/>
      <c r="Y139" s="20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ht="18.0" customHeight="1">
      <c r="A140" s="8" t="s">
        <v>2583</v>
      </c>
      <c r="B140" s="9">
        <v>44235.0</v>
      </c>
      <c r="C140" s="68" t="s">
        <v>27</v>
      </c>
      <c r="D140" s="69" t="s">
        <v>348</v>
      </c>
      <c r="E140" s="12" t="s">
        <v>27</v>
      </c>
      <c r="F140" s="13" t="s">
        <v>39</v>
      </c>
      <c r="G140" s="14"/>
      <c r="H140" s="15">
        <v>410.0</v>
      </c>
      <c r="I140" s="14"/>
      <c r="J140" s="15">
        <v>410.0</v>
      </c>
      <c r="K140" s="14"/>
      <c r="L140" s="14"/>
      <c r="M140" s="14"/>
      <c r="N140" s="16"/>
      <c r="O140" s="3">
        <f t="shared" si="1"/>
        <v>410</v>
      </c>
      <c r="P140" s="56"/>
      <c r="Q140" s="18" t="s">
        <v>30</v>
      </c>
      <c r="R140" s="18" t="s">
        <v>31</v>
      </c>
      <c r="S140" s="19" t="s">
        <v>349</v>
      </c>
      <c r="T140" s="20"/>
      <c r="U140" s="20"/>
      <c r="V140" s="20"/>
      <c r="W140" s="20"/>
      <c r="X140" s="20"/>
      <c r="Y140" s="20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ht="18.0" customHeight="1">
      <c r="A141" s="8" t="s">
        <v>2583</v>
      </c>
      <c r="B141" s="9">
        <v>44235.0</v>
      </c>
      <c r="C141" s="68" t="s">
        <v>27</v>
      </c>
      <c r="D141" s="69" t="s">
        <v>350</v>
      </c>
      <c r="E141" s="12" t="s">
        <v>27</v>
      </c>
      <c r="F141" s="13" t="s">
        <v>23</v>
      </c>
      <c r="G141" s="14"/>
      <c r="H141" s="15">
        <v>1138.0</v>
      </c>
      <c r="I141" s="14"/>
      <c r="J141" s="15">
        <v>1138.0</v>
      </c>
      <c r="K141" s="14"/>
      <c r="L141" s="14"/>
      <c r="M141" s="14"/>
      <c r="N141" s="16"/>
      <c r="O141" s="3">
        <f t="shared" si="1"/>
        <v>1138</v>
      </c>
      <c r="P141" s="56"/>
      <c r="Q141" s="18" t="s">
        <v>30</v>
      </c>
      <c r="R141" s="18" t="s">
        <v>31</v>
      </c>
      <c r="S141" s="19" t="s">
        <v>351</v>
      </c>
      <c r="T141" s="20"/>
      <c r="U141" s="20"/>
      <c r="V141" s="20"/>
      <c r="W141" s="20"/>
      <c r="X141" s="20"/>
      <c r="Y141" s="20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ht="18.0" customHeight="1">
      <c r="A142" s="8" t="s">
        <v>2583</v>
      </c>
      <c r="B142" s="9">
        <v>44236.0</v>
      </c>
      <c r="C142" s="68" t="s">
        <v>27</v>
      </c>
      <c r="D142" s="69" t="s">
        <v>352</v>
      </c>
      <c r="E142" s="12" t="s">
        <v>27</v>
      </c>
      <c r="F142" s="13" t="s">
        <v>39</v>
      </c>
      <c r="G142" s="14"/>
      <c r="H142" s="15">
        <v>410.0</v>
      </c>
      <c r="I142" s="14"/>
      <c r="J142" s="15">
        <v>410.0</v>
      </c>
      <c r="K142" s="14"/>
      <c r="L142" s="14"/>
      <c r="M142" s="14">
        <v>250.0</v>
      </c>
      <c r="N142" s="16"/>
      <c r="O142" s="3">
        <f t="shared" si="1"/>
        <v>660</v>
      </c>
      <c r="P142" s="56"/>
      <c r="Q142" s="18" t="s">
        <v>30</v>
      </c>
      <c r="R142" s="18" t="s">
        <v>31</v>
      </c>
      <c r="S142" s="19">
        <v>4.9707567000191E13</v>
      </c>
      <c r="T142" s="20"/>
      <c r="U142" s="20"/>
      <c r="V142" s="20"/>
      <c r="W142" s="20"/>
      <c r="X142" s="20"/>
      <c r="Y142" s="20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ht="18.0" customHeight="1">
      <c r="A143" s="8" t="s">
        <v>2583</v>
      </c>
      <c r="B143" s="9">
        <v>44251.0</v>
      </c>
      <c r="C143" s="68" t="s">
        <v>27</v>
      </c>
      <c r="D143" s="69" t="s">
        <v>356</v>
      </c>
      <c r="E143" s="12" t="s">
        <v>27</v>
      </c>
      <c r="F143" s="13" t="s">
        <v>29</v>
      </c>
      <c r="G143" s="14"/>
      <c r="H143" s="15">
        <v>273.0</v>
      </c>
      <c r="I143" s="14"/>
      <c r="J143" s="15">
        <v>273.0</v>
      </c>
      <c r="K143" s="14"/>
      <c r="L143" s="14"/>
      <c r="M143" s="14"/>
      <c r="N143" s="16"/>
      <c r="O143" s="3">
        <f t="shared" si="1"/>
        <v>273</v>
      </c>
      <c r="P143" s="56"/>
      <c r="Q143" s="18" t="s">
        <v>30</v>
      </c>
      <c r="R143" s="18" t="s">
        <v>31</v>
      </c>
      <c r="S143" s="19" t="s">
        <v>357</v>
      </c>
      <c r="T143" s="20"/>
      <c r="U143" s="20"/>
      <c r="V143" s="20"/>
      <c r="W143" s="20"/>
      <c r="X143" s="20"/>
      <c r="Y143" s="20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ht="18.0" customHeight="1">
      <c r="A144" s="8" t="s">
        <v>2583</v>
      </c>
      <c r="B144" s="9">
        <v>44257.0</v>
      </c>
      <c r="C144" s="68" t="s">
        <v>27</v>
      </c>
      <c r="D144" s="69" t="s">
        <v>358</v>
      </c>
      <c r="E144" s="12" t="s">
        <v>367</v>
      </c>
      <c r="F144" s="13" t="s">
        <v>39</v>
      </c>
      <c r="G144" s="14"/>
      <c r="H144" s="15">
        <v>427.33</v>
      </c>
      <c r="I144" s="14"/>
      <c r="J144" s="15">
        <v>427.33</v>
      </c>
      <c r="K144" s="14"/>
      <c r="L144" s="14"/>
      <c r="M144" s="14"/>
      <c r="N144" s="16"/>
      <c r="O144" s="3">
        <f t="shared" si="1"/>
        <v>427.33</v>
      </c>
      <c r="P144" s="56"/>
      <c r="Q144" s="18" t="s">
        <v>34</v>
      </c>
      <c r="R144" s="18" t="s">
        <v>25</v>
      </c>
      <c r="S144" s="19" t="s">
        <v>359</v>
      </c>
      <c r="T144" s="20"/>
      <c r="U144" s="20"/>
      <c r="V144" s="20"/>
      <c r="W144" s="20"/>
      <c r="X144" s="20"/>
      <c r="Y144" s="20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ht="18.0" customHeight="1">
      <c r="A145" s="8" t="s">
        <v>2583</v>
      </c>
      <c r="B145" s="9">
        <v>44259.0</v>
      </c>
      <c r="C145" s="68" t="s">
        <v>20</v>
      </c>
      <c r="D145" s="69" t="s">
        <v>360</v>
      </c>
      <c r="E145" s="12" t="s">
        <v>367</v>
      </c>
      <c r="F145" s="13" t="s">
        <v>39</v>
      </c>
      <c r="G145" s="14"/>
      <c r="H145" s="15">
        <v>453.25</v>
      </c>
      <c r="I145" s="14"/>
      <c r="J145" s="15">
        <v>453.25</v>
      </c>
      <c r="K145" s="14"/>
      <c r="L145" s="14">
        <v>1600.0</v>
      </c>
      <c r="M145" s="14"/>
      <c r="N145" s="16"/>
      <c r="O145" s="3">
        <f t="shared" si="1"/>
        <v>2053.25</v>
      </c>
      <c r="P145" s="56"/>
      <c r="Q145" s="18" t="s">
        <v>34</v>
      </c>
      <c r="R145" s="18" t="s">
        <v>25</v>
      </c>
      <c r="S145" s="19" t="s">
        <v>361</v>
      </c>
      <c r="T145" s="20"/>
      <c r="U145" s="20"/>
      <c r="V145" s="20"/>
      <c r="W145" s="20"/>
      <c r="X145" s="20"/>
      <c r="Y145" s="20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ht="18.0" customHeight="1">
      <c r="A146" s="8" t="s">
        <v>2583</v>
      </c>
      <c r="B146" s="9">
        <v>44259.0</v>
      </c>
      <c r="C146" s="68" t="s">
        <v>27</v>
      </c>
      <c r="D146" s="69" t="s">
        <v>362</v>
      </c>
      <c r="E146" s="12" t="s">
        <v>27</v>
      </c>
      <c r="F146" s="13" t="s">
        <v>29</v>
      </c>
      <c r="G146" s="14"/>
      <c r="H146" s="15">
        <v>322.67</v>
      </c>
      <c r="I146" s="14"/>
      <c r="J146" s="15">
        <v>322.67</v>
      </c>
      <c r="K146" s="14"/>
      <c r="L146" s="14"/>
      <c r="M146" s="14"/>
      <c r="N146" s="16"/>
      <c r="O146" s="3">
        <f t="shared" si="1"/>
        <v>322.67</v>
      </c>
      <c r="P146" s="56"/>
      <c r="Q146" s="18" t="s">
        <v>30</v>
      </c>
      <c r="R146" s="18" t="s">
        <v>31</v>
      </c>
      <c r="S146" s="19" t="s">
        <v>363</v>
      </c>
      <c r="T146" s="20"/>
      <c r="U146" s="20"/>
      <c r="V146" s="20"/>
      <c r="W146" s="20"/>
      <c r="X146" s="20"/>
      <c r="Y146" s="20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ht="18.0" customHeight="1">
      <c r="A147" s="8" t="s">
        <v>2583</v>
      </c>
      <c r="B147" s="9">
        <v>44260.0</v>
      </c>
      <c r="C147" s="68" t="s">
        <v>20</v>
      </c>
      <c r="D147" s="69" t="s">
        <v>364</v>
      </c>
      <c r="E147" s="12" t="s">
        <v>367</v>
      </c>
      <c r="F147" s="13" t="s">
        <v>39</v>
      </c>
      <c r="G147" s="14"/>
      <c r="H147" s="15">
        <v>410.0</v>
      </c>
      <c r="I147" s="14"/>
      <c r="J147" s="15">
        <v>410.0</v>
      </c>
      <c r="K147" s="14"/>
      <c r="L147" s="14"/>
      <c r="M147" s="14"/>
      <c r="N147" s="16"/>
      <c r="O147" s="3">
        <f t="shared" si="1"/>
        <v>410</v>
      </c>
      <c r="P147" s="56"/>
      <c r="Q147" s="18" t="s">
        <v>34</v>
      </c>
      <c r="R147" s="18" t="s">
        <v>25</v>
      </c>
      <c r="S147" s="19" t="s">
        <v>365</v>
      </c>
      <c r="T147" s="20"/>
      <c r="U147" s="20"/>
      <c r="V147" s="20"/>
      <c r="W147" s="20"/>
      <c r="X147" s="20"/>
      <c r="Y147" s="20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ht="18.0" customHeight="1">
      <c r="A148" s="8" t="s">
        <v>2583</v>
      </c>
      <c r="B148" s="9">
        <v>44261.0</v>
      </c>
      <c r="C148" s="68" t="s">
        <v>20</v>
      </c>
      <c r="D148" s="69" t="s">
        <v>366</v>
      </c>
      <c r="E148" s="12" t="s">
        <v>367</v>
      </c>
      <c r="F148" s="13" t="s">
        <v>29</v>
      </c>
      <c r="G148" s="14"/>
      <c r="H148" s="15">
        <v>273.0</v>
      </c>
      <c r="I148" s="14"/>
      <c r="J148" s="15">
        <v>273.0</v>
      </c>
      <c r="K148" s="14"/>
      <c r="L148" s="14"/>
      <c r="M148" s="14"/>
      <c r="N148" s="16"/>
      <c r="O148" s="3">
        <f t="shared" si="1"/>
        <v>273</v>
      </c>
      <c r="P148" s="56"/>
      <c r="Q148" s="18" t="s">
        <v>368</v>
      </c>
      <c r="R148" s="18" t="s">
        <v>31</v>
      </c>
      <c r="S148" s="19" t="s">
        <v>369</v>
      </c>
      <c r="T148" s="20"/>
      <c r="U148" s="20"/>
      <c r="V148" s="20"/>
      <c r="W148" s="20"/>
      <c r="X148" s="20"/>
      <c r="Y148" s="20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ht="18.0" customHeight="1">
      <c r="A149" s="8" t="s">
        <v>2583</v>
      </c>
      <c r="B149" s="9">
        <v>44262.0</v>
      </c>
      <c r="C149" s="68" t="s">
        <v>20</v>
      </c>
      <c r="D149" s="69" t="s">
        <v>370</v>
      </c>
      <c r="E149" s="12" t="s">
        <v>100</v>
      </c>
      <c r="F149" s="13" t="s">
        <v>29</v>
      </c>
      <c r="G149" s="14"/>
      <c r="H149" s="15">
        <v>273.0</v>
      </c>
      <c r="I149" s="14"/>
      <c r="J149" s="15">
        <v>273.0</v>
      </c>
      <c r="K149" s="14"/>
      <c r="L149" s="14"/>
      <c r="M149" s="14"/>
      <c r="N149" s="16"/>
      <c r="O149" s="3">
        <f t="shared" si="1"/>
        <v>273</v>
      </c>
      <c r="P149" s="56"/>
      <c r="Q149" s="18" t="s">
        <v>34</v>
      </c>
      <c r="R149" s="18" t="s">
        <v>31</v>
      </c>
      <c r="S149" s="19" t="s">
        <v>371</v>
      </c>
      <c r="T149" s="20"/>
      <c r="U149" s="20"/>
      <c r="V149" s="20"/>
      <c r="W149" s="20"/>
      <c r="X149" s="20"/>
      <c r="Y149" s="20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ht="18.0" customHeight="1">
      <c r="A150" s="8" t="s">
        <v>2583</v>
      </c>
      <c r="B150" s="9">
        <v>44263.0</v>
      </c>
      <c r="C150" s="68" t="s">
        <v>27</v>
      </c>
      <c r="D150" s="69" t="s">
        <v>372</v>
      </c>
      <c r="E150" s="12" t="s">
        <v>100</v>
      </c>
      <c r="F150" s="13" t="s">
        <v>29</v>
      </c>
      <c r="G150" s="14"/>
      <c r="H150" s="15">
        <v>273.0</v>
      </c>
      <c r="I150" s="14"/>
      <c r="J150" s="15">
        <v>273.0</v>
      </c>
      <c r="K150" s="14"/>
      <c r="L150" s="14"/>
      <c r="M150" s="14"/>
      <c r="N150" s="16"/>
      <c r="O150" s="3">
        <f t="shared" si="1"/>
        <v>273</v>
      </c>
      <c r="P150" s="56"/>
      <c r="Q150" s="18">
        <v>15.0</v>
      </c>
      <c r="R150" s="18" t="s">
        <v>31</v>
      </c>
      <c r="S150" s="19" t="s">
        <v>373</v>
      </c>
      <c r="T150" s="20"/>
      <c r="U150" s="20"/>
      <c r="V150" s="20"/>
      <c r="W150" s="20"/>
      <c r="X150" s="20"/>
      <c r="Y150" s="20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ht="18.0" customHeight="1">
      <c r="A151" s="8" t="s">
        <v>2583</v>
      </c>
      <c r="B151" s="9">
        <v>44263.0</v>
      </c>
      <c r="C151" s="68" t="s">
        <v>27</v>
      </c>
      <c r="D151" s="69" t="s">
        <v>374</v>
      </c>
      <c r="E151" s="12" t="s">
        <v>27</v>
      </c>
      <c r="F151" s="13" t="s">
        <v>29</v>
      </c>
      <c r="G151" s="14"/>
      <c r="H151" s="15">
        <v>273.0</v>
      </c>
      <c r="I151" s="14"/>
      <c r="J151" s="15">
        <v>273.0</v>
      </c>
      <c r="K151" s="14"/>
      <c r="L151" s="14"/>
      <c r="M151" s="14"/>
      <c r="N151" s="16"/>
      <c r="O151" s="3">
        <f t="shared" si="1"/>
        <v>273</v>
      </c>
      <c r="P151" s="56"/>
      <c r="Q151" s="18" t="s">
        <v>30</v>
      </c>
      <c r="R151" s="18" t="s">
        <v>31</v>
      </c>
      <c r="S151" s="19" t="s">
        <v>375</v>
      </c>
      <c r="T151" s="20"/>
      <c r="U151" s="20"/>
      <c r="V151" s="20"/>
      <c r="W151" s="20"/>
      <c r="X151" s="20"/>
      <c r="Y151" s="20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ht="18.0" customHeight="1">
      <c r="A152" s="8" t="s">
        <v>2583</v>
      </c>
      <c r="B152" s="9">
        <v>44263.0</v>
      </c>
      <c r="C152" s="68" t="s">
        <v>27</v>
      </c>
      <c r="D152" s="69" t="s">
        <v>376</v>
      </c>
      <c r="E152" s="12" t="s">
        <v>27</v>
      </c>
      <c r="F152" s="13" t="s">
        <v>39</v>
      </c>
      <c r="G152" s="14"/>
      <c r="H152" s="15">
        <v>410.0</v>
      </c>
      <c r="I152" s="14"/>
      <c r="J152" s="15">
        <v>410.0</v>
      </c>
      <c r="K152" s="14"/>
      <c r="L152" s="14"/>
      <c r="M152" s="14"/>
      <c r="N152" s="16"/>
      <c r="O152" s="3">
        <f t="shared" si="1"/>
        <v>410</v>
      </c>
      <c r="P152" s="56"/>
      <c r="Q152" s="18" t="s">
        <v>30</v>
      </c>
      <c r="R152" s="18" t="s">
        <v>31</v>
      </c>
      <c r="S152" s="19" t="s">
        <v>377</v>
      </c>
      <c r="T152" s="20"/>
      <c r="U152" s="20"/>
      <c r="V152" s="20"/>
      <c r="W152" s="20"/>
      <c r="X152" s="20"/>
      <c r="Y152" s="20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ht="18.0" customHeight="1">
      <c r="A153" s="8" t="s">
        <v>2583</v>
      </c>
      <c r="B153" s="9">
        <v>44264.0</v>
      </c>
      <c r="C153" s="68" t="s">
        <v>20</v>
      </c>
      <c r="D153" s="69" t="s">
        <v>378</v>
      </c>
      <c r="E153" s="12" t="s">
        <v>100</v>
      </c>
      <c r="F153" s="13" t="s">
        <v>29</v>
      </c>
      <c r="G153" s="14"/>
      <c r="H153" s="15">
        <v>273.0</v>
      </c>
      <c r="I153" s="14"/>
      <c r="J153" s="15">
        <v>273.0</v>
      </c>
      <c r="K153" s="14"/>
      <c r="L153" s="14"/>
      <c r="M153" s="14"/>
      <c r="N153" s="16"/>
      <c r="O153" s="3">
        <f t="shared" si="1"/>
        <v>273</v>
      </c>
      <c r="P153" s="56"/>
      <c r="Q153" s="18" t="s">
        <v>379</v>
      </c>
      <c r="R153" s="18" t="s">
        <v>31</v>
      </c>
      <c r="S153" s="19" t="s">
        <v>380</v>
      </c>
      <c r="T153" s="20"/>
      <c r="U153" s="20"/>
      <c r="V153" s="20"/>
      <c r="W153" s="20"/>
      <c r="X153" s="20"/>
      <c r="Y153" s="20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ht="18.0" customHeight="1">
      <c r="A154" s="8" t="s">
        <v>2583</v>
      </c>
      <c r="B154" s="9">
        <v>44264.0</v>
      </c>
      <c r="C154" s="68" t="s">
        <v>20</v>
      </c>
      <c r="D154" s="69" t="s">
        <v>381</v>
      </c>
      <c r="E154" s="12" t="s">
        <v>367</v>
      </c>
      <c r="F154" s="13" t="s">
        <v>39</v>
      </c>
      <c r="G154" s="14"/>
      <c r="H154" s="15">
        <v>420.66999999999996</v>
      </c>
      <c r="I154" s="14"/>
      <c r="J154" s="15">
        <v>420.66999999999996</v>
      </c>
      <c r="K154" s="14"/>
      <c r="L154" s="14"/>
      <c r="M154" s="14">
        <f>266.67*2</f>
        <v>533.34</v>
      </c>
      <c r="N154" s="16"/>
      <c r="O154" s="3">
        <f t="shared" si="1"/>
        <v>954.01</v>
      </c>
      <c r="P154" s="56"/>
      <c r="Q154" s="18" t="s">
        <v>24</v>
      </c>
      <c r="R154" s="18" t="s">
        <v>25</v>
      </c>
      <c r="S154" s="19" t="s">
        <v>382</v>
      </c>
      <c r="T154" s="20"/>
      <c r="U154" s="20"/>
      <c r="V154" s="20"/>
      <c r="W154" s="20"/>
      <c r="X154" s="20"/>
      <c r="Y154" s="20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ht="18.0" customHeight="1">
      <c r="A155" s="8" t="s">
        <v>2583</v>
      </c>
      <c r="B155" s="9">
        <v>44265.0</v>
      </c>
      <c r="C155" s="68" t="s">
        <v>20</v>
      </c>
      <c r="D155" s="69" t="s">
        <v>383</v>
      </c>
      <c r="E155" s="12" t="s">
        <v>100</v>
      </c>
      <c r="F155" s="13" t="s">
        <v>29</v>
      </c>
      <c r="G155" s="14"/>
      <c r="H155" s="15">
        <v>273.0</v>
      </c>
      <c r="I155" s="14"/>
      <c r="J155" s="15">
        <v>273.0</v>
      </c>
      <c r="K155" s="14"/>
      <c r="L155" s="14"/>
      <c r="M155" s="14"/>
      <c r="N155" s="16"/>
      <c r="O155" s="3">
        <f t="shared" si="1"/>
        <v>273</v>
      </c>
      <c r="P155" s="56"/>
      <c r="Q155" s="18" t="s">
        <v>384</v>
      </c>
      <c r="R155" s="18" t="s">
        <v>31</v>
      </c>
      <c r="S155" s="19" t="s">
        <v>385</v>
      </c>
      <c r="T155" s="20"/>
      <c r="U155" s="20"/>
      <c r="V155" s="20"/>
      <c r="W155" s="20"/>
      <c r="X155" s="20"/>
      <c r="Y155" s="20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ht="18.0" customHeight="1">
      <c r="A156" s="8" t="s">
        <v>2583</v>
      </c>
      <c r="B156" s="9">
        <v>44265.0</v>
      </c>
      <c r="C156" s="68" t="s">
        <v>27</v>
      </c>
      <c r="D156" s="69" t="s">
        <v>386</v>
      </c>
      <c r="E156" s="12" t="s">
        <v>27</v>
      </c>
      <c r="F156" s="13" t="s">
        <v>39</v>
      </c>
      <c r="G156" s="14"/>
      <c r="H156" s="15">
        <v>410.0</v>
      </c>
      <c r="I156" s="14"/>
      <c r="J156" s="15">
        <v>410.0</v>
      </c>
      <c r="K156" s="14"/>
      <c r="L156" s="14"/>
      <c r="M156" s="14"/>
      <c r="N156" s="16"/>
      <c r="O156" s="3">
        <f t="shared" si="1"/>
        <v>410</v>
      </c>
      <c r="P156" s="56"/>
      <c r="Q156" s="18" t="s">
        <v>30</v>
      </c>
      <c r="R156" s="18" t="s">
        <v>31</v>
      </c>
      <c r="S156" s="19" t="s">
        <v>387</v>
      </c>
      <c r="T156" s="20"/>
      <c r="U156" s="20"/>
      <c r="V156" s="20"/>
      <c r="W156" s="20"/>
      <c r="X156" s="20"/>
      <c r="Y156" s="20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ht="18.0" customHeight="1">
      <c r="A157" s="8" t="s">
        <v>2583</v>
      </c>
      <c r="B157" s="9">
        <v>44266.0</v>
      </c>
      <c r="C157" s="68" t="s">
        <v>20</v>
      </c>
      <c r="D157" s="69" t="s">
        <v>388</v>
      </c>
      <c r="E157" s="12" t="s">
        <v>367</v>
      </c>
      <c r="F157" s="13" t="s">
        <v>23</v>
      </c>
      <c r="G157" s="14"/>
      <c r="H157" s="15">
        <v>1646.0</v>
      </c>
      <c r="I157" s="14"/>
      <c r="J157" s="15">
        <v>1646.0</v>
      </c>
      <c r="K157" s="14"/>
      <c r="L157" s="14"/>
      <c r="M157" s="14">
        <v>500.0</v>
      </c>
      <c r="N157" s="16"/>
      <c r="O157" s="3">
        <f t="shared" si="1"/>
        <v>2146</v>
      </c>
      <c r="P157" s="56"/>
      <c r="Q157" s="18" t="s">
        <v>30</v>
      </c>
      <c r="R157" s="18" t="s">
        <v>25</v>
      </c>
      <c r="S157" s="19" t="s">
        <v>389</v>
      </c>
      <c r="T157" s="20"/>
      <c r="U157" s="20"/>
      <c r="V157" s="20"/>
      <c r="W157" s="20"/>
      <c r="X157" s="20"/>
      <c r="Y157" s="20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ht="18.0" customHeight="1">
      <c r="A158" s="8" t="s">
        <v>2583</v>
      </c>
      <c r="B158" s="9">
        <v>44266.0</v>
      </c>
      <c r="C158" s="68" t="s">
        <v>27</v>
      </c>
      <c r="D158" s="69" t="s">
        <v>390</v>
      </c>
      <c r="E158" s="12" t="s">
        <v>27</v>
      </c>
      <c r="F158" s="13" t="s">
        <v>23</v>
      </c>
      <c r="G158" s="14"/>
      <c r="H158" s="15">
        <v>1138.0</v>
      </c>
      <c r="I158" s="14"/>
      <c r="J158" s="15">
        <v>1138.0</v>
      </c>
      <c r="K158" s="14"/>
      <c r="L158" s="14"/>
      <c r="M158" s="14"/>
      <c r="N158" s="16"/>
      <c r="O158" s="3">
        <f t="shared" si="1"/>
        <v>1138</v>
      </c>
      <c r="P158" s="56"/>
      <c r="Q158" s="18" t="s">
        <v>30</v>
      </c>
      <c r="R158" s="18" t="s">
        <v>31</v>
      </c>
      <c r="S158" s="19" t="s">
        <v>391</v>
      </c>
      <c r="T158" s="20"/>
      <c r="U158" s="20"/>
      <c r="V158" s="20"/>
      <c r="W158" s="20"/>
      <c r="X158" s="20"/>
      <c r="Y158" s="20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ht="18.0" customHeight="1">
      <c r="A159" s="8" t="s">
        <v>2583</v>
      </c>
      <c r="B159" s="9">
        <v>44266.0</v>
      </c>
      <c r="C159" s="68" t="s">
        <v>27</v>
      </c>
      <c r="D159" s="69" t="s">
        <v>393</v>
      </c>
      <c r="E159" s="12" t="s">
        <v>27</v>
      </c>
      <c r="F159" s="13" t="s">
        <v>39</v>
      </c>
      <c r="G159" s="14"/>
      <c r="H159" s="15">
        <v>410.0</v>
      </c>
      <c r="I159" s="14"/>
      <c r="J159" s="15">
        <v>410.0</v>
      </c>
      <c r="K159" s="14"/>
      <c r="L159" s="14"/>
      <c r="M159" s="14"/>
      <c r="N159" s="16"/>
      <c r="O159" s="3">
        <f t="shared" si="1"/>
        <v>410</v>
      </c>
      <c r="P159" s="56"/>
      <c r="Q159" s="18" t="s">
        <v>30</v>
      </c>
      <c r="R159" s="18" t="s">
        <v>31</v>
      </c>
      <c r="S159" s="19" t="s">
        <v>394</v>
      </c>
      <c r="T159" s="20"/>
      <c r="U159" s="20"/>
      <c r="V159" s="20"/>
      <c r="W159" s="20"/>
      <c r="X159" s="20"/>
      <c r="Y159" s="20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ht="18.0" customHeight="1">
      <c r="A160" s="8" t="s">
        <v>2583</v>
      </c>
      <c r="B160" s="9">
        <v>44269.0</v>
      </c>
      <c r="C160" s="68" t="s">
        <v>27</v>
      </c>
      <c r="D160" s="69" t="s">
        <v>395</v>
      </c>
      <c r="E160" s="12" t="s">
        <v>27</v>
      </c>
      <c r="F160" s="13" t="s">
        <v>29</v>
      </c>
      <c r="G160" s="14"/>
      <c r="H160" s="15">
        <v>273.0</v>
      </c>
      <c r="I160" s="14"/>
      <c r="J160" s="15">
        <v>273.0</v>
      </c>
      <c r="K160" s="14"/>
      <c r="L160" s="14"/>
      <c r="M160" s="14"/>
      <c r="N160" s="16"/>
      <c r="O160" s="3">
        <f t="shared" si="1"/>
        <v>273</v>
      </c>
      <c r="P160" s="56"/>
      <c r="Q160" s="18" t="s">
        <v>30</v>
      </c>
      <c r="R160" s="18" t="s">
        <v>31</v>
      </c>
      <c r="S160" s="19" t="s">
        <v>396</v>
      </c>
      <c r="T160" s="20"/>
      <c r="U160" s="20"/>
      <c r="V160" s="20"/>
      <c r="W160" s="20"/>
      <c r="X160" s="20"/>
      <c r="Y160" s="20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ht="18.0" customHeight="1">
      <c r="A161" s="8" t="s">
        <v>2583</v>
      </c>
      <c r="B161" s="9">
        <v>44270.0</v>
      </c>
      <c r="C161" s="68" t="s">
        <v>27</v>
      </c>
      <c r="D161" s="69" t="s">
        <v>397</v>
      </c>
      <c r="E161" s="12" t="s">
        <v>27</v>
      </c>
      <c r="F161" s="13" t="s">
        <v>39</v>
      </c>
      <c r="G161" s="14"/>
      <c r="H161" s="15">
        <v>410.0</v>
      </c>
      <c r="I161" s="14"/>
      <c r="J161" s="15">
        <v>410.0</v>
      </c>
      <c r="K161" s="14"/>
      <c r="L161" s="14"/>
      <c r="M161" s="14"/>
      <c r="N161" s="16"/>
      <c r="O161" s="3">
        <f t="shared" si="1"/>
        <v>410</v>
      </c>
      <c r="P161" s="56"/>
      <c r="Q161" s="18" t="s">
        <v>30</v>
      </c>
      <c r="R161" s="18" t="s">
        <v>31</v>
      </c>
      <c r="S161" s="19" t="s">
        <v>398</v>
      </c>
      <c r="T161" s="20"/>
      <c r="U161" s="20"/>
      <c r="V161" s="20"/>
      <c r="W161" s="20"/>
      <c r="X161" s="20"/>
      <c r="Y161" s="20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ht="18.0" customHeight="1">
      <c r="A162" s="8" t="s">
        <v>2583</v>
      </c>
      <c r="B162" s="9">
        <v>44270.0</v>
      </c>
      <c r="C162" s="68" t="s">
        <v>27</v>
      </c>
      <c r="D162" s="69" t="s">
        <v>399</v>
      </c>
      <c r="E162" s="12" t="s">
        <v>27</v>
      </c>
      <c r="F162" s="13" t="s">
        <v>29</v>
      </c>
      <c r="G162" s="14"/>
      <c r="H162" s="15">
        <v>273.0</v>
      </c>
      <c r="I162" s="14"/>
      <c r="J162" s="15">
        <v>273.0</v>
      </c>
      <c r="K162" s="14"/>
      <c r="L162" s="14"/>
      <c r="M162" s="14"/>
      <c r="N162" s="16"/>
      <c r="O162" s="3">
        <f t="shared" si="1"/>
        <v>273</v>
      </c>
      <c r="P162" s="56"/>
      <c r="Q162" s="18" t="s">
        <v>30</v>
      </c>
      <c r="R162" s="18" t="s">
        <v>31</v>
      </c>
      <c r="S162" s="19" t="s">
        <v>400</v>
      </c>
      <c r="T162" s="20"/>
      <c r="U162" s="20"/>
      <c r="V162" s="20"/>
      <c r="W162" s="20"/>
      <c r="X162" s="20"/>
      <c r="Y162" s="20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ht="18.0" customHeight="1">
      <c r="A163" s="8" t="s">
        <v>2583</v>
      </c>
      <c r="B163" s="9">
        <v>44271.0</v>
      </c>
      <c r="C163" s="68" t="s">
        <v>27</v>
      </c>
      <c r="D163" s="69" t="s">
        <v>401</v>
      </c>
      <c r="E163" s="12" t="s">
        <v>27</v>
      </c>
      <c r="F163" s="13" t="s">
        <v>29</v>
      </c>
      <c r="G163" s="14"/>
      <c r="H163" s="15">
        <v>273.0</v>
      </c>
      <c r="I163" s="14"/>
      <c r="J163" s="15">
        <v>273.0</v>
      </c>
      <c r="K163" s="14"/>
      <c r="L163" s="14"/>
      <c r="M163" s="14"/>
      <c r="N163" s="16"/>
      <c r="O163" s="3">
        <f t="shared" si="1"/>
        <v>273</v>
      </c>
      <c r="P163" s="56"/>
      <c r="Q163" s="18" t="s">
        <v>30</v>
      </c>
      <c r="R163" s="18" t="s">
        <v>31</v>
      </c>
      <c r="S163" s="19" t="s">
        <v>402</v>
      </c>
      <c r="T163" s="20"/>
      <c r="U163" s="20"/>
      <c r="V163" s="20"/>
      <c r="W163" s="20"/>
      <c r="X163" s="20"/>
      <c r="Y163" s="20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ht="18.0" customHeight="1">
      <c r="A164" s="8" t="s">
        <v>2583</v>
      </c>
      <c r="B164" s="9">
        <v>44271.0</v>
      </c>
      <c r="C164" s="68" t="s">
        <v>27</v>
      </c>
      <c r="D164" s="69" t="s">
        <v>403</v>
      </c>
      <c r="E164" s="12" t="s">
        <v>27</v>
      </c>
      <c r="F164" s="13" t="s">
        <v>39</v>
      </c>
      <c r="G164" s="14"/>
      <c r="H164" s="15">
        <v>423.33</v>
      </c>
      <c r="I164" s="14"/>
      <c r="J164" s="15">
        <v>423.33</v>
      </c>
      <c r="K164" s="14"/>
      <c r="L164" s="14"/>
      <c r="M164" s="14"/>
      <c r="N164" s="16"/>
      <c r="O164" s="3">
        <f t="shared" si="1"/>
        <v>423.33</v>
      </c>
      <c r="P164" s="56"/>
      <c r="Q164" s="18" t="s">
        <v>30</v>
      </c>
      <c r="R164" s="18" t="s">
        <v>31</v>
      </c>
      <c r="S164" s="19" t="s">
        <v>404</v>
      </c>
      <c r="T164" s="20"/>
      <c r="U164" s="20"/>
      <c r="V164" s="20"/>
      <c r="W164" s="20"/>
      <c r="X164" s="20"/>
      <c r="Y164" s="20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ht="18.0" customHeight="1">
      <c r="A165" s="8" t="s">
        <v>2583</v>
      </c>
      <c r="B165" s="9">
        <v>44274.0</v>
      </c>
      <c r="C165" s="68" t="s">
        <v>20</v>
      </c>
      <c r="D165" s="69" t="s">
        <v>405</v>
      </c>
      <c r="E165" s="12" t="s">
        <v>100</v>
      </c>
      <c r="F165" s="13" t="s">
        <v>39</v>
      </c>
      <c r="G165" s="14"/>
      <c r="H165" s="15">
        <v>410.0</v>
      </c>
      <c r="I165" s="14"/>
      <c r="J165" s="15">
        <v>410.0</v>
      </c>
      <c r="K165" s="14"/>
      <c r="L165" s="14"/>
      <c r="M165" s="14"/>
      <c r="N165" s="16"/>
      <c r="O165" s="3">
        <f t="shared" si="1"/>
        <v>410</v>
      </c>
      <c r="P165" s="56"/>
      <c r="Q165" s="18" t="s">
        <v>406</v>
      </c>
      <c r="R165" s="18" t="s">
        <v>31</v>
      </c>
      <c r="S165" s="19" t="s">
        <v>407</v>
      </c>
      <c r="T165" s="20"/>
      <c r="U165" s="20"/>
      <c r="V165" s="20"/>
      <c r="W165" s="20"/>
      <c r="X165" s="20"/>
      <c r="Y165" s="20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ht="18.0" customHeight="1">
      <c r="A166" s="8" t="s">
        <v>2583</v>
      </c>
      <c r="B166" s="9">
        <v>44279.0</v>
      </c>
      <c r="C166" s="68" t="s">
        <v>27</v>
      </c>
      <c r="D166" s="69" t="s">
        <v>408</v>
      </c>
      <c r="E166" s="12" t="s">
        <v>27</v>
      </c>
      <c r="F166" s="13" t="s">
        <v>29</v>
      </c>
      <c r="G166" s="14"/>
      <c r="H166" s="15">
        <v>1081.67</v>
      </c>
      <c r="I166" s="14"/>
      <c r="J166" s="15">
        <v>1081.67</v>
      </c>
      <c r="K166" s="14"/>
      <c r="L166" s="14"/>
      <c r="M166" s="14"/>
      <c r="N166" s="16"/>
      <c r="O166" s="3">
        <f t="shared" si="1"/>
        <v>1081.67</v>
      </c>
      <c r="P166" s="56"/>
      <c r="Q166" s="18" t="s">
        <v>409</v>
      </c>
      <c r="R166" s="18" t="s">
        <v>31</v>
      </c>
      <c r="S166" s="19" t="s">
        <v>410</v>
      </c>
      <c r="T166" s="20"/>
      <c r="U166" s="20"/>
      <c r="V166" s="20"/>
      <c r="W166" s="20"/>
      <c r="X166" s="20"/>
      <c r="Y166" s="20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ht="18.0" customHeight="1">
      <c r="A167" s="8" t="s">
        <v>2583</v>
      </c>
      <c r="B167" s="9">
        <v>44280.0</v>
      </c>
      <c r="C167" s="68" t="s">
        <v>20</v>
      </c>
      <c r="D167" s="69" t="s">
        <v>411</v>
      </c>
      <c r="E167" s="12" t="s">
        <v>100</v>
      </c>
      <c r="F167" s="13" t="s">
        <v>29</v>
      </c>
      <c r="G167" s="14"/>
      <c r="H167" s="15">
        <v>273.0</v>
      </c>
      <c r="I167" s="14"/>
      <c r="J167" s="15">
        <v>273.0</v>
      </c>
      <c r="K167" s="14"/>
      <c r="L167" s="14"/>
      <c r="M167" s="14"/>
      <c r="N167" s="16"/>
      <c r="O167" s="3">
        <f t="shared" si="1"/>
        <v>273</v>
      </c>
      <c r="P167" s="56"/>
      <c r="Q167" s="18" t="s">
        <v>384</v>
      </c>
      <c r="R167" s="18" t="s">
        <v>31</v>
      </c>
      <c r="S167" s="19" t="s">
        <v>412</v>
      </c>
      <c r="T167" s="20"/>
      <c r="U167" s="20"/>
      <c r="V167" s="20"/>
      <c r="W167" s="20"/>
      <c r="X167" s="20"/>
      <c r="Y167" s="20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ht="18.0" customHeight="1">
      <c r="A168" s="8" t="s">
        <v>2583</v>
      </c>
      <c r="B168" s="9">
        <v>44287.0</v>
      </c>
      <c r="C168" s="68" t="s">
        <v>20</v>
      </c>
      <c r="D168" s="69" t="s">
        <v>413</v>
      </c>
      <c r="E168" s="12" t="s">
        <v>100</v>
      </c>
      <c r="F168" s="13" t="s">
        <v>39</v>
      </c>
      <c r="G168" s="14"/>
      <c r="H168" s="15">
        <v>1498.4</v>
      </c>
      <c r="I168" s="14"/>
      <c r="J168" s="15">
        <v>1498.4</v>
      </c>
      <c r="K168" s="14"/>
      <c r="L168" s="14"/>
      <c r="M168" s="14"/>
      <c r="N168" s="16"/>
      <c r="O168" s="3">
        <f t="shared" si="1"/>
        <v>1498.4</v>
      </c>
      <c r="P168" s="56"/>
      <c r="Q168" s="18" t="s">
        <v>101</v>
      </c>
      <c r="R168" s="18" t="s">
        <v>31</v>
      </c>
      <c r="S168" s="19" t="s">
        <v>414</v>
      </c>
      <c r="T168" s="20"/>
      <c r="U168" s="20"/>
      <c r="V168" s="20"/>
      <c r="W168" s="20"/>
      <c r="X168" s="20"/>
      <c r="Y168" s="20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ht="18.0" customHeight="1">
      <c r="A169" s="8" t="s">
        <v>2583</v>
      </c>
      <c r="B169" s="9">
        <v>44287.0</v>
      </c>
      <c r="C169" s="68" t="s">
        <v>20</v>
      </c>
      <c r="D169" s="69" t="s">
        <v>415</v>
      </c>
      <c r="E169" s="12" t="s">
        <v>367</v>
      </c>
      <c r="F169" s="13" t="s">
        <v>39</v>
      </c>
      <c r="G169" s="14"/>
      <c r="H169" s="15">
        <v>410.0</v>
      </c>
      <c r="I169" s="14"/>
      <c r="J169" s="15">
        <v>410.0</v>
      </c>
      <c r="K169" s="14"/>
      <c r="L169" s="14"/>
      <c r="M169" s="14"/>
      <c r="N169" s="16"/>
      <c r="O169" s="3">
        <f t="shared" si="1"/>
        <v>410</v>
      </c>
      <c r="P169" s="56"/>
      <c r="Q169" s="18" t="s">
        <v>30</v>
      </c>
      <c r="R169" s="18" t="s">
        <v>25</v>
      </c>
      <c r="S169" s="19" t="s">
        <v>416</v>
      </c>
      <c r="T169" s="20"/>
      <c r="U169" s="20"/>
      <c r="V169" s="20"/>
      <c r="W169" s="20"/>
      <c r="X169" s="20"/>
      <c r="Y169" s="20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ht="18.0" customHeight="1">
      <c r="A170" s="8" t="s">
        <v>2583</v>
      </c>
      <c r="B170" s="9">
        <v>44287.0</v>
      </c>
      <c r="C170" s="68" t="s">
        <v>20</v>
      </c>
      <c r="D170" s="69" t="s">
        <v>417</v>
      </c>
      <c r="E170" s="12" t="s">
        <v>367</v>
      </c>
      <c r="F170" s="13" t="s">
        <v>39</v>
      </c>
      <c r="G170" s="14"/>
      <c r="H170" s="15">
        <v>410.0</v>
      </c>
      <c r="I170" s="14"/>
      <c r="J170" s="15">
        <v>410.0</v>
      </c>
      <c r="K170" s="14"/>
      <c r="L170" s="14">
        <v>480.0</v>
      </c>
      <c r="M170" s="14"/>
      <c r="N170" s="16"/>
      <c r="O170" s="3">
        <f t="shared" si="1"/>
        <v>890</v>
      </c>
      <c r="P170" s="56"/>
      <c r="Q170" s="18" t="s">
        <v>30</v>
      </c>
      <c r="R170" s="18" t="s">
        <v>25</v>
      </c>
      <c r="S170" s="19" t="s">
        <v>418</v>
      </c>
      <c r="T170" s="20"/>
      <c r="U170" s="20"/>
      <c r="V170" s="20"/>
      <c r="W170" s="20"/>
      <c r="X170" s="20"/>
      <c r="Y170" s="20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ht="18.0" customHeight="1">
      <c r="A171" s="8" t="s">
        <v>2583</v>
      </c>
      <c r="B171" s="9">
        <v>44287.0</v>
      </c>
      <c r="C171" s="68" t="s">
        <v>20</v>
      </c>
      <c r="D171" s="69" t="s">
        <v>419</v>
      </c>
      <c r="E171" s="12" t="s">
        <v>420</v>
      </c>
      <c r="F171" s="13" t="s">
        <v>39</v>
      </c>
      <c r="G171" s="14"/>
      <c r="H171" s="15">
        <v>273.0</v>
      </c>
      <c r="I171" s="14"/>
      <c r="J171" s="15">
        <v>273.0</v>
      </c>
      <c r="K171" s="14"/>
      <c r="L171" s="14"/>
      <c r="M171" s="14"/>
      <c r="N171" s="16"/>
      <c r="O171" s="3">
        <f t="shared" si="1"/>
        <v>273</v>
      </c>
      <c r="P171" s="56"/>
      <c r="Q171" s="18" t="s">
        <v>125</v>
      </c>
      <c r="R171" s="18" t="s">
        <v>31</v>
      </c>
      <c r="S171" s="19" t="s">
        <v>421</v>
      </c>
      <c r="T171" s="20"/>
      <c r="U171" s="20"/>
      <c r="V171" s="20"/>
      <c r="W171" s="20"/>
      <c r="X171" s="20"/>
      <c r="Y171" s="20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ht="18.0" customHeight="1">
      <c r="A172" s="8" t="s">
        <v>2583</v>
      </c>
      <c r="B172" s="9">
        <v>44287.0</v>
      </c>
      <c r="C172" s="68" t="s">
        <v>27</v>
      </c>
      <c r="D172" s="69" t="s">
        <v>422</v>
      </c>
      <c r="E172" s="12" t="s">
        <v>367</v>
      </c>
      <c r="F172" s="13" t="s">
        <v>29</v>
      </c>
      <c r="G172" s="14"/>
      <c r="H172" s="15">
        <v>273.0</v>
      </c>
      <c r="I172" s="14"/>
      <c r="J172" s="15">
        <v>273.0</v>
      </c>
      <c r="K172" s="14"/>
      <c r="L172" s="14"/>
      <c r="M172" s="14">
        <v>205.0</v>
      </c>
      <c r="N172" s="16"/>
      <c r="O172" s="3">
        <f t="shared" si="1"/>
        <v>478</v>
      </c>
      <c r="P172" s="56"/>
      <c r="Q172" s="18" t="s">
        <v>125</v>
      </c>
      <c r="R172" s="18" t="s">
        <v>25</v>
      </c>
      <c r="S172" s="19" t="s">
        <v>423</v>
      </c>
      <c r="T172" s="20"/>
      <c r="U172" s="20"/>
      <c r="V172" s="20"/>
      <c r="W172" s="20"/>
      <c r="X172" s="20"/>
      <c r="Y172" s="20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ht="18.0" customHeight="1">
      <c r="A173" s="8" t="s">
        <v>2583</v>
      </c>
      <c r="B173" s="9">
        <v>44287.0</v>
      </c>
      <c r="C173" s="68" t="s">
        <v>20</v>
      </c>
      <c r="D173" s="69" t="s">
        <v>424</v>
      </c>
      <c r="E173" s="12" t="s">
        <v>367</v>
      </c>
      <c r="F173" s="13" t="s">
        <v>39</v>
      </c>
      <c r="G173" s="14"/>
      <c r="H173" s="15">
        <v>547.0</v>
      </c>
      <c r="I173" s="14"/>
      <c r="J173" s="15">
        <v>547.0</v>
      </c>
      <c r="K173" s="14"/>
      <c r="L173" s="14"/>
      <c r="M173" s="14"/>
      <c r="N173" s="16"/>
      <c r="O173" s="3">
        <f t="shared" si="1"/>
        <v>547</v>
      </c>
      <c r="P173" s="56"/>
      <c r="Q173" s="18" t="s">
        <v>34</v>
      </c>
      <c r="R173" s="18" t="s">
        <v>25</v>
      </c>
      <c r="S173" s="19" t="s">
        <v>425</v>
      </c>
      <c r="T173" s="20"/>
      <c r="U173" s="20"/>
      <c r="V173" s="20"/>
      <c r="W173" s="20"/>
      <c r="X173" s="20"/>
      <c r="Y173" s="20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ht="18.0" customHeight="1">
      <c r="A174" s="8" t="s">
        <v>2583</v>
      </c>
      <c r="B174" s="9">
        <v>44287.0</v>
      </c>
      <c r="C174" s="68" t="s">
        <v>27</v>
      </c>
      <c r="D174" s="69" t="s">
        <v>426</v>
      </c>
      <c r="E174" s="12" t="s">
        <v>27</v>
      </c>
      <c r="F174" s="13" t="s">
        <v>39</v>
      </c>
      <c r="G174" s="14"/>
      <c r="H174" s="15">
        <v>416.0</v>
      </c>
      <c r="I174" s="14"/>
      <c r="J174" s="15">
        <v>416.0</v>
      </c>
      <c r="K174" s="14"/>
      <c r="L174" s="14"/>
      <c r="M174" s="14"/>
      <c r="N174" s="16"/>
      <c r="O174" s="3">
        <f t="shared" si="1"/>
        <v>416</v>
      </c>
      <c r="P174" s="56"/>
      <c r="Q174" s="18" t="s">
        <v>30</v>
      </c>
      <c r="R174" s="18" t="s">
        <v>31</v>
      </c>
      <c r="S174" s="19" t="s">
        <v>427</v>
      </c>
      <c r="T174" s="20"/>
      <c r="U174" s="20"/>
      <c r="V174" s="20"/>
      <c r="W174" s="20"/>
      <c r="X174" s="20"/>
      <c r="Y174" s="20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ht="18.0" customHeight="1">
      <c r="A175" s="8" t="s">
        <v>2583</v>
      </c>
      <c r="B175" s="9">
        <v>44287.0</v>
      </c>
      <c r="C175" s="68" t="s">
        <v>27</v>
      </c>
      <c r="D175" s="69" t="s">
        <v>428</v>
      </c>
      <c r="E175" s="12" t="s">
        <v>27</v>
      </c>
      <c r="F175" s="13" t="s">
        <v>29</v>
      </c>
      <c r="G175" s="14"/>
      <c r="H175" s="15">
        <v>273.0</v>
      </c>
      <c r="I175" s="14"/>
      <c r="J175" s="15">
        <v>273.0</v>
      </c>
      <c r="K175" s="14"/>
      <c r="L175" s="14"/>
      <c r="M175" s="14"/>
      <c r="N175" s="16"/>
      <c r="O175" s="3">
        <f t="shared" si="1"/>
        <v>273</v>
      </c>
      <c r="P175" s="56"/>
      <c r="Q175" s="18" t="s">
        <v>30</v>
      </c>
      <c r="R175" s="18" t="s">
        <v>31</v>
      </c>
      <c r="S175" s="19" t="s">
        <v>429</v>
      </c>
      <c r="T175" s="20"/>
      <c r="U175" s="20"/>
      <c r="V175" s="20"/>
      <c r="W175" s="20"/>
      <c r="X175" s="20"/>
      <c r="Y175" s="20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ht="18.0" customHeight="1">
      <c r="A176" s="8" t="s">
        <v>2583</v>
      </c>
      <c r="B176" s="9">
        <v>44317.0</v>
      </c>
      <c r="C176" s="68" t="s">
        <v>67</v>
      </c>
      <c r="D176" s="69" t="s">
        <v>432</v>
      </c>
      <c r="E176" s="12" t="s">
        <v>367</v>
      </c>
      <c r="F176" s="13" t="s">
        <v>433</v>
      </c>
      <c r="G176" s="14"/>
      <c r="H176" s="15">
        <v>1078.33</v>
      </c>
      <c r="I176" s="14"/>
      <c r="J176" s="15">
        <v>1078.33</v>
      </c>
      <c r="K176" s="14"/>
      <c r="L176" s="14"/>
      <c r="M176" s="14"/>
      <c r="N176" s="16"/>
      <c r="O176" s="3">
        <f t="shared" si="1"/>
        <v>1078.33</v>
      </c>
      <c r="P176" s="56"/>
      <c r="Q176" s="18" t="s">
        <v>61</v>
      </c>
      <c r="R176" s="18" t="s">
        <v>93</v>
      </c>
      <c r="S176" s="19" t="s">
        <v>435</v>
      </c>
      <c r="T176" s="20"/>
      <c r="U176" s="20"/>
      <c r="V176" s="20"/>
      <c r="W176" s="20"/>
      <c r="X176" s="20"/>
      <c r="Y176" s="20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ht="18.0" customHeight="1">
      <c r="A177" s="8" t="s">
        <v>2583</v>
      </c>
      <c r="B177" s="9">
        <v>44348.0</v>
      </c>
      <c r="C177" s="68" t="s">
        <v>20</v>
      </c>
      <c r="D177" s="69" t="s">
        <v>436</v>
      </c>
      <c r="E177" s="12" t="s">
        <v>100</v>
      </c>
      <c r="F177" s="13" t="s">
        <v>39</v>
      </c>
      <c r="G177" s="14"/>
      <c r="H177" s="15">
        <v>368.0</v>
      </c>
      <c r="I177" s="14"/>
      <c r="J177" s="15">
        <v>392.0</v>
      </c>
      <c r="K177" s="14"/>
      <c r="L177" s="14"/>
      <c r="M177" s="14"/>
      <c r="N177" s="16"/>
      <c r="O177" s="3">
        <f t="shared" si="1"/>
        <v>392</v>
      </c>
      <c r="P177" s="56"/>
      <c r="Q177" s="18" t="s">
        <v>437</v>
      </c>
      <c r="R177" s="18" t="s">
        <v>438</v>
      </c>
      <c r="S177" s="19" t="s">
        <v>439</v>
      </c>
      <c r="T177" s="20"/>
      <c r="U177" s="20"/>
      <c r="V177" s="20"/>
      <c r="W177" s="20"/>
      <c r="X177" s="20"/>
      <c r="Y177" s="20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ht="18.0" customHeight="1">
      <c r="A178" s="8" t="s">
        <v>2583</v>
      </c>
      <c r="B178" s="9">
        <v>44348.0</v>
      </c>
      <c r="C178" s="68" t="s">
        <v>67</v>
      </c>
      <c r="D178" s="69" t="s">
        <v>440</v>
      </c>
      <c r="E178" s="12" t="s">
        <v>100</v>
      </c>
      <c r="F178" s="13" t="s">
        <v>29</v>
      </c>
      <c r="G178" s="14"/>
      <c r="H178" s="15">
        <v>261.0</v>
      </c>
      <c r="I178" s="14"/>
      <c r="J178" s="15">
        <v>278.0</v>
      </c>
      <c r="K178" s="14"/>
      <c r="L178" s="14"/>
      <c r="M178" s="14"/>
      <c r="N178" s="16"/>
      <c r="O178" s="3">
        <f t="shared" si="1"/>
        <v>278</v>
      </c>
      <c r="P178" s="56"/>
      <c r="Q178" s="18" t="s">
        <v>438</v>
      </c>
      <c r="R178" s="18" t="s">
        <v>438</v>
      </c>
      <c r="S178" s="19" t="s">
        <v>441</v>
      </c>
      <c r="T178" s="20"/>
      <c r="U178" s="20"/>
      <c r="V178" s="20"/>
      <c r="W178" s="20"/>
      <c r="X178" s="20"/>
      <c r="Y178" s="20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ht="18.0" customHeight="1">
      <c r="A179" s="8" t="s">
        <v>2583</v>
      </c>
      <c r="B179" s="9">
        <v>44349.0</v>
      </c>
      <c r="C179" s="68" t="s">
        <v>20</v>
      </c>
      <c r="D179" s="69" t="s">
        <v>442</v>
      </c>
      <c r="E179" s="12" t="s">
        <v>100</v>
      </c>
      <c r="F179" s="13" t="s">
        <v>29</v>
      </c>
      <c r="G179" s="14"/>
      <c r="H179" s="15">
        <v>277.0</v>
      </c>
      <c r="I179" s="14"/>
      <c r="J179" s="15">
        <v>295.0</v>
      </c>
      <c r="K179" s="14"/>
      <c r="L179" s="14"/>
      <c r="M179" s="14"/>
      <c r="N179" s="16"/>
      <c r="O179" s="3">
        <f t="shared" si="1"/>
        <v>295</v>
      </c>
      <c r="P179" s="56"/>
      <c r="Q179" s="18" t="s">
        <v>443</v>
      </c>
      <c r="R179" s="18" t="s">
        <v>438</v>
      </c>
      <c r="S179" s="19" t="s">
        <v>444</v>
      </c>
      <c r="T179" s="20"/>
      <c r="U179" s="20"/>
      <c r="V179" s="20"/>
      <c r="W179" s="20"/>
      <c r="X179" s="20"/>
      <c r="Y179" s="20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ht="18.0" customHeight="1">
      <c r="A180" s="8" t="s">
        <v>2583</v>
      </c>
      <c r="B180" s="9">
        <v>44351.0</v>
      </c>
      <c r="C180" s="68" t="s">
        <v>20</v>
      </c>
      <c r="D180" s="69" t="s">
        <v>445</v>
      </c>
      <c r="E180" s="12" t="s">
        <v>367</v>
      </c>
      <c r="F180" s="13" t="s">
        <v>39</v>
      </c>
      <c r="G180" s="14"/>
      <c r="H180" s="15">
        <v>1400.0</v>
      </c>
      <c r="I180" s="14"/>
      <c r="J180" s="15">
        <v>1492.0</v>
      </c>
      <c r="K180" s="14"/>
      <c r="L180" s="14"/>
      <c r="M180" s="14">
        <f>1077+359</f>
        <v>1436</v>
      </c>
      <c r="N180" s="16"/>
      <c r="O180" s="3">
        <f t="shared" si="1"/>
        <v>2928</v>
      </c>
      <c r="P180" s="56"/>
      <c r="Q180" s="18" t="s">
        <v>446</v>
      </c>
      <c r="R180" s="18" t="s">
        <v>101</v>
      </c>
      <c r="S180" s="19" t="s">
        <v>447</v>
      </c>
      <c r="T180" s="20"/>
      <c r="U180" s="20"/>
      <c r="V180" s="20"/>
      <c r="W180" s="20"/>
      <c r="X180" s="20"/>
      <c r="Y180" s="20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ht="18.0" customHeight="1">
      <c r="A181" s="8" t="s">
        <v>2583</v>
      </c>
      <c r="B181" s="9">
        <v>44354.0</v>
      </c>
      <c r="C181" s="68" t="s">
        <v>20</v>
      </c>
      <c r="D181" s="69" t="s">
        <v>448</v>
      </c>
      <c r="E181" s="12" t="s">
        <v>367</v>
      </c>
      <c r="F181" s="13" t="s">
        <v>23</v>
      </c>
      <c r="G181" s="14"/>
      <c r="H181" s="15">
        <v>924.0</v>
      </c>
      <c r="I181" s="14"/>
      <c r="J181" s="15">
        <v>924.0</v>
      </c>
      <c r="K181" s="14"/>
      <c r="L181" s="14">
        <v>600.0</v>
      </c>
      <c r="M181" s="14"/>
      <c r="N181" s="16"/>
      <c r="O181" s="3">
        <f t="shared" si="1"/>
        <v>1524</v>
      </c>
      <c r="P181" s="56"/>
      <c r="Q181" s="18">
        <v>15.0</v>
      </c>
      <c r="R181" s="18" t="s">
        <v>101</v>
      </c>
      <c r="S181" s="19" t="s">
        <v>449</v>
      </c>
      <c r="T181" s="20"/>
      <c r="U181" s="20"/>
      <c r="V181" s="20"/>
      <c r="W181" s="20"/>
      <c r="X181" s="20"/>
      <c r="Y181" s="20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ht="18.0" customHeight="1">
      <c r="A182" s="8" t="s">
        <v>2583</v>
      </c>
      <c r="B182" s="9">
        <v>44354.0</v>
      </c>
      <c r="C182" s="68" t="s">
        <v>20</v>
      </c>
      <c r="D182" s="69" t="s">
        <v>1441</v>
      </c>
      <c r="E182" s="12" t="s">
        <v>367</v>
      </c>
      <c r="F182" s="13" t="s">
        <v>610</v>
      </c>
      <c r="G182" s="14">
        <v>410.0</v>
      </c>
      <c r="H182" s="15"/>
      <c r="I182" s="14"/>
      <c r="J182" s="15"/>
      <c r="K182" s="14"/>
      <c r="L182" s="14"/>
      <c r="M182" s="14">
        <v>410.0</v>
      </c>
      <c r="N182" s="16"/>
      <c r="O182" s="3">
        <f t="shared" si="1"/>
        <v>410</v>
      </c>
      <c r="P182" s="56"/>
      <c r="Q182" s="18">
        <v>15.0</v>
      </c>
      <c r="R182" s="18" t="s">
        <v>101</v>
      </c>
      <c r="S182" s="19">
        <v>4.2171037000122E13</v>
      </c>
      <c r="T182" s="20"/>
      <c r="U182" s="20"/>
      <c r="V182" s="20"/>
      <c r="W182" s="20"/>
      <c r="X182" s="20"/>
      <c r="Y182" s="20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ht="18.0" customHeight="1">
      <c r="A183" s="8" t="s">
        <v>2583</v>
      </c>
      <c r="B183" s="9">
        <v>44361.0</v>
      </c>
      <c r="C183" s="68" t="s">
        <v>20</v>
      </c>
      <c r="D183" s="69" t="s">
        <v>450</v>
      </c>
      <c r="E183" s="12" t="s">
        <v>100</v>
      </c>
      <c r="F183" s="13" t="s">
        <v>29</v>
      </c>
      <c r="G183" s="14"/>
      <c r="H183" s="15">
        <v>245.0</v>
      </c>
      <c r="I183" s="14"/>
      <c r="J183" s="15">
        <v>261.0</v>
      </c>
      <c r="K183" s="14"/>
      <c r="L183" s="14"/>
      <c r="M183" s="14"/>
      <c r="N183" s="16"/>
      <c r="O183" s="3">
        <f t="shared" si="1"/>
        <v>261</v>
      </c>
      <c r="P183" s="56"/>
      <c r="Q183" s="18">
        <v>11.0</v>
      </c>
      <c r="R183" s="18" t="s">
        <v>438</v>
      </c>
      <c r="S183" s="19" t="s">
        <v>451</v>
      </c>
      <c r="T183" s="20"/>
      <c r="U183" s="20"/>
      <c r="V183" s="20"/>
      <c r="W183" s="20"/>
      <c r="X183" s="20"/>
      <c r="Y183" s="20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ht="18.0" customHeight="1">
      <c r="A184" s="8" t="s">
        <v>2583</v>
      </c>
      <c r="B184" s="9">
        <v>44407.0</v>
      </c>
      <c r="C184" s="68" t="s">
        <v>20</v>
      </c>
      <c r="D184" s="69" t="s">
        <v>1445</v>
      </c>
      <c r="E184" s="12" t="s">
        <v>367</v>
      </c>
      <c r="F184" s="13" t="s">
        <v>457</v>
      </c>
      <c r="G184" s="14"/>
      <c r="H184" s="15">
        <v>313.0</v>
      </c>
      <c r="I184" s="14"/>
      <c r="J184" s="15">
        <v>313.0</v>
      </c>
      <c r="K184" s="14"/>
      <c r="L184" s="14"/>
      <c r="M184" s="14"/>
      <c r="N184" s="16"/>
      <c r="O184" s="3">
        <f t="shared" si="1"/>
        <v>313</v>
      </c>
      <c r="P184" s="56"/>
      <c r="Q184" s="18" t="s">
        <v>458</v>
      </c>
      <c r="R184" s="18" t="s">
        <v>454</v>
      </c>
      <c r="S184" s="19" t="s">
        <v>459</v>
      </c>
      <c r="T184" s="20"/>
      <c r="U184" s="20"/>
      <c r="V184" s="20"/>
      <c r="W184" s="20"/>
      <c r="X184" s="20"/>
      <c r="Y184" s="20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ht="18.0" customHeight="1">
      <c r="A185" s="8" t="s">
        <v>2583</v>
      </c>
      <c r="B185" s="9">
        <v>44414.0</v>
      </c>
      <c r="C185" s="68" t="s">
        <v>27</v>
      </c>
      <c r="D185" s="69" t="s">
        <v>460</v>
      </c>
      <c r="E185" s="12" t="s">
        <v>27</v>
      </c>
      <c r="F185" s="13" t="s">
        <v>23</v>
      </c>
      <c r="G185" s="14"/>
      <c r="H185" s="15">
        <v>986.0</v>
      </c>
      <c r="I185" s="14"/>
      <c r="J185" s="15">
        <v>986.0</v>
      </c>
      <c r="K185" s="14"/>
      <c r="L185" s="14"/>
      <c r="M185" s="14"/>
      <c r="N185" s="16">
        <v>93.0</v>
      </c>
      <c r="O185" s="3">
        <f t="shared" si="1"/>
        <v>893</v>
      </c>
      <c r="P185" s="56" t="s">
        <v>346</v>
      </c>
      <c r="Q185" s="18" t="s">
        <v>30</v>
      </c>
      <c r="R185" s="18" t="s">
        <v>461</v>
      </c>
      <c r="S185" s="19" t="s">
        <v>462</v>
      </c>
      <c r="T185" s="20"/>
      <c r="U185" s="20"/>
      <c r="V185" s="20"/>
      <c r="W185" s="20"/>
      <c r="X185" s="20"/>
      <c r="Y185" s="20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ht="18.0" customHeight="1">
      <c r="A186" s="8" t="s">
        <v>2583</v>
      </c>
      <c r="B186" s="9">
        <v>44414.0</v>
      </c>
      <c r="C186" s="68" t="s">
        <v>27</v>
      </c>
      <c r="D186" s="69" t="s">
        <v>463</v>
      </c>
      <c r="E186" s="12" t="s">
        <v>27</v>
      </c>
      <c r="F186" s="13" t="s">
        <v>23</v>
      </c>
      <c r="G186" s="14"/>
      <c r="H186" s="15">
        <v>986.0</v>
      </c>
      <c r="I186" s="14"/>
      <c r="J186" s="15">
        <v>986.0</v>
      </c>
      <c r="K186" s="14"/>
      <c r="L186" s="14"/>
      <c r="M186" s="14"/>
      <c r="N186" s="16">
        <v>93.0</v>
      </c>
      <c r="O186" s="3">
        <f t="shared" si="1"/>
        <v>893</v>
      </c>
      <c r="P186" s="56" t="s">
        <v>346</v>
      </c>
      <c r="Q186" s="18" t="s">
        <v>30</v>
      </c>
      <c r="R186" s="18" t="s">
        <v>461</v>
      </c>
      <c r="S186" s="19" t="s">
        <v>464</v>
      </c>
      <c r="T186" s="20"/>
      <c r="U186" s="20"/>
      <c r="V186" s="20"/>
      <c r="W186" s="20"/>
      <c r="X186" s="20"/>
      <c r="Y186" s="20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ht="18.0" customHeight="1">
      <c r="A187" s="8" t="s">
        <v>2583</v>
      </c>
      <c r="B187" s="9">
        <v>44424.0</v>
      </c>
      <c r="C187" s="68" t="s">
        <v>20</v>
      </c>
      <c r="D187" s="69" t="s">
        <v>469</v>
      </c>
      <c r="E187" s="12" t="s">
        <v>100</v>
      </c>
      <c r="F187" s="13" t="s">
        <v>457</v>
      </c>
      <c r="G187" s="14"/>
      <c r="H187" s="15">
        <v>468.0</v>
      </c>
      <c r="I187" s="14"/>
      <c r="J187" s="15">
        <v>468.0</v>
      </c>
      <c r="K187" s="14"/>
      <c r="L187" s="14"/>
      <c r="M187" s="14"/>
      <c r="N187" s="16"/>
      <c r="O187" s="3">
        <f t="shared" si="1"/>
        <v>468</v>
      </c>
      <c r="P187" s="56"/>
      <c r="Q187" s="18">
        <v>15.0</v>
      </c>
      <c r="R187" s="18" t="s">
        <v>461</v>
      </c>
      <c r="S187" s="19" t="s">
        <v>470</v>
      </c>
      <c r="T187" s="20"/>
      <c r="U187" s="20"/>
      <c r="V187" s="20"/>
      <c r="W187" s="20"/>
      <c r="X187" s="20"/>
      <c r="Y187" s="20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ht="18.0" customHeight="1">
      <c r="A188" s="8" t="s">
        <v>2583</v>
      </c>
      <c r="B188" s="9">
        <v>44426.0</v>
      </c>
      <c r="C188" s="68" t="s">
        <v>27</v>
      </c>
      <c r="D188" s="69" t="s">
        <v>474</v>
      </c>
      <c r="E188" s="12" t="s">
        <v>27</v>
      </c>
      <c r="F188" s="13" t="s">
        <v>457</v>
      </c>
      <c r="G188" s="14"/>
      <c r="H188" s="15">
        <v>256.0</v>
      </c>
      <c r="I188" s="14"/>
      <c r="J188" s="15">
        <v>256.0</v>
      </c>
      <c r="K188" s="14"/>
      <c r="L188" s="14"/>
      <c r="M188" s="14"/>
      <c r="N188" s="16"/>
      <c r="O188" s="3">
        <f t="shared" si="1"/>
        <v>256</v>
      </c>
      <c r="P188" s="56"/>
      <c r="Q188" s="18" t="s">
        <v>30</v>
      </c>
      <c r="R188" s="18" t="s">
        <v>461</v>
      </c>
      <c r="S188" s="19" t="s">
        <v>475</v>
      </c>
      <c r="T188" s="20"/>
      <c r="U188" s="20"/>
      <c r="V188" s="20"/>
      <c r="W188" s="20"/>
      <c r="X188" s="20"/>
      <c r="Y188" s="20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ht="18.0" customHeight="1">
      <c r="A189" s="8" t="s">
        <v>2583</v>
      </c>
      <c r="B189" s="9">
        <v>44426.0</v>
      </c>
      <c r="C189" s="68" t="s">
        <v>27</v>
      </c>
      <c r="D189" s="69" t="s">
        <v>474</v>
      </c>
      <c r="E189" s="12" t="s">
        <v>367</v>
      </c>
      <c r="F189" s="13" t="s">
        <v>392</v>
      </c>
      <c r="G189" s="14"/>
      <c r="H189" s="15"/>
      <c r="I189" s="14"/>
      <c r="J189" s="15"/>
      <c r="K189" s="14"/>
      <c r="L189" s="14">
        <v>520.0</v>
      </c>
      <c r="M189" s="14"/>
      <c r="N189" s="16"/>
      <c r="O189" s="3">
        <f t="shared" si="1"/>
        <v>520</v>
      </c>
      <c r="P189" s="56"/>
      <c r="Q189" s="18" t="s">
        <v>30</v>
      </c>
      <c r="R189" s="18" t="s">
        <v>476</v>
      </c>
      <c r="S189" s="19" t="s">
        <v>477</v>
      </c>
      <c r="T189" s="20"/>
      <c r="U189" s="20"/>
      <c r="V189" s="20"/>
      <c r="W189" s="20"/>
      <c r="X189" s="20"/>
      <c r="Y189" s="20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ht="18.0" customHeight="1">
      <c r="A190" s="8" t="s">
        <v>2583</v>
      </c>
      <c r="B190" s="9">
        <v>44426.0</v>
      </c>
      <c r="C190" s="68" t="s">
        <v>27</v>
      </c>
      <c r="D190" s="69" t="s">
        <v>474</v>
      </c>
      <c r="E190" s="12" t="s">
        <v>27</v>
      </c>
      <c r="F190" s="13" t="s">
        <v>457</v>
      </c>
      <c r="G190" s="14"/>
      <c r="H190" s="15">
        <v>321.0</v>
      </c>
      <c r="I190" s="14"/>
      <c r="J190" s="15">
        <v>321.0</v>
      </c>
      <c r="K190" s="14"/>
      <c r="L190" s="14"/>
      <c r="M190" s="14"/>
      <c r="N190" s="16"/>
      <c r="O190" s="3">
        <f t="shared" si="1"/>
        <v>321</v>
      </c>
      <c r="P190" s="56"/>
      <c r="Q190" s="18" t="s">
        <v>30</v>
      </c>
      <c r="R190" s="18" t="s">
        <v>461</v>
      </c>
      <c r="S190" s="19" t="s">
        <v>475</v>
      </c>
      <c r="T190" s="20"/>
      <c r="U190" s="20"/>
      <c r="V190" s="20"/>
      <c r="W190" s="20"/>
      <c r="X190" s="20"/>
      <c r="Y190" s="20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ht="18.0" customHeight="1">
      <c r="A191" s="8" t="s">
        <v>2583</v>
      </c>
      <c r="B191" s="9">
        <v>44427.0</v>
      </c>
      <c r="C191" s="68" t="s">
        <v>27</v>
      </c>
      <c r="D191" s="69" t="s">
        <v>478</v>
      </c>
      <c r="E191" s="12" t="s">
        <v>100</v>
      </c>
      <c r="F191" s="13" t="s">
        <v>453</v>
      </c>
      <c r="G191" s="14"/>
      <c r="H191" s="15">
        <v>712.0</v>
      </c>
      <c r="I191" s="14"/>
      <c r="J191" s="15">
        <v>712.0</v>
      </c>
      <c r="K191" s="14"/>
      <c r="L191" s="14"/>
      <c r="M191" s="14"/>
      <c r="N191" s="16"/>
      <c r="O191" s="3">
        <f t="shared" si="1"/>
        <v>712</v>
      </c>
      <c r="P191" s="56"/>
      <c r="Q191" s="18" t="s">
        <v>479</v>
      </c>
      <c r="R191" s="18" t="s">
        <v>461</v>
      </c>
      <c r="S191" s="19" t="s">
        <v>480</v>
      </c>
      <c r="T191" s="20"/>
      <c r="U191" s="20"/>
      <c r="V191" s="20"/>
      <c r="W191" s="20"/>
      <c r="X191" s="20"/>
      <c r="Y191" s="20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ht="18.0" customHeight="1">
      <c r="A192" s="8" t="s">
        <v>2583</v>
      </c>
      <c r="B192" s="9">
        <v>44433.0</v>
      </c>
      <c r="C192" s="68" t="s">
        <v>20</v>
      </c>
      <c r="D192" s="69" t="s">
        <v>481</v>
      </c>
      <c r="E192" s="12" t="s">
        <v>367</v>
      </c>
      <c r="F192" s="13" t="s">
        <v>457</v>
      </c>
      <c r="G192" s="14"/>
      <c r="H192" s="15">
        <v>233.0</v>
      </c>
      <c r="I192" s="14"/>
      <c r="J192" s="15">
        <v>248.0</v>
      </c>
      <c r="K192" s="14"/>
      <c r="L192" s="14"/>
      <c r="M192" s="14"/>
      <c r="N192" s="16"/>
      <c r="O192" s="3">
        <f t="shared" si="1"/>
        <v>248</v>
      </c>
      <c r="P192" s="56"/>
      <c r="Q192" s="18" t="s">
        <v>482</v>
      </c>
      <c r="R192" s="18" t="s">
        <v>476</v>
      </c>
      <c r="S192" s="19" t="s">
        <v>483</v>
      </c>
      <c r="T192" s="20"/>
      <c r="U192" s="20"/>
      <c r="V192" s="20"/>
      <c r="W192" s="20"/>
      <c r="X192" s="20"/>
      <c r="Y192" s="20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ht="18.0" customHeight="1">
      <c r="A193" s="8" t="s">
        <v>2583</v>
      </c>
      <c r="B193" s="9">
        <v>44433.0</v>
      </c>
      <c r="C193" s="68" t="s">
        <v>20</v>
      </c>
      <c r="D193" s="69" t="s">
        <v>484</v>
      </c>
      <c r="E193" s="12" t="s">
        <v>100</v>
      </c>
      <c r="F193" s="13" t="s">
        <v>457</v>
      </c>
      <c r="G193" s="14"/>
      <c r="H193" s="15">
        <v>323.0</v>
      </c>
      <c r="I193" s="14"/>
      <c r="J193" s="15">
        <v>323.0</v>
      </c>
      <c r="K193" s="14"/>
      <c r="L193" s="14"/>
      <c r="M193" s="14"/>
      <c r="N193" s="16"/>
      <c r="O193" s="3">
        <f t="shared" si="1"/>
        <v>323</v>
      </c>
      <c r="P193" s="56"/>
      <c r="Q193" s="18" t="s">
        <v>482</v>
      </c>
      <c r="R193" s="18" t="s">
        <v>461</v>
      </c>
      <c r="S193" s="19" t="s">
        <v>485</v>
      </c>
      <c r="T193" s="20"/>
      <c r="U193" s="20"/>
      <c r="V193" s="20"/>
      <c r="W193" s="20"/>
      <c r="X193" s="20"/>
      <c r="Y193" s="20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ht="18.0" customHeight="1">
      <c r="A194" s="8" t="s">
        <v>2583</v>
      </c>
      <c r="B194" s="9">
        <v>44433.0</v>
      </c>
      <c r="C194" s="68" t="s">
        <v>27</v>
      </c>
      <c r="D194" s="69" t="s">
        <v>486</v>
      </c>
      <c r="E194" s="12" t="s">
        <v>27</v>
      </c>
      <c r="F194" s="13" t="s">
        <v>457</v>
      </c>
      <c r="G194" s="14"/>
      <c r="H194" s="15">
        <v>256.0</v>
      </c>
      <c r="I194" s="14"/>
      <c r="J194" s="15">
        <v>256.0</v>
      </c>
      <c r="K194" s="14"/>
      <c r="L194" s="14"/>
      <c r="M194" s="14"/>
      <c r="N194" s="16"/>
      <c r="O194" s="3">
        <f t="shared" si="1"/>
        <v>256</v>
      </c>
      <c r="P194" s="56"/>
      <c r="Q194" s="18" t="s">
        <v>30</v>
      </c>
      <c r="R194" s="18" t="s">
        <v>461</v>
      </c>
      <c r="S194" s="19" t="s">
        <v>487</v>
      </c>
      <c r="T194" s="20"/>
      <c r="U194" s="20"/>
      <c r="V194" s="20"/>
      <c r="W194" s="20"/>
      <c r="X194" s="20"/>
      <c r="Y194" s="20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ht="18.0" customHeight="1">
      <c r="A195" s="8" t="s">
        <v>2583</v>
      </c>
      <c r="B195" s="9">
        <v>44436.0</v>
      </c>
      <c r="C195" s="68" t="s">
        <v>20</v>
      </c>
      <c r="D195" s="69" t="s">
        <v>488</v>
      </c>
      <c r="E195" s="12" t="s">
        <v>367</v>
      </c>
      <c r="F195" s="13" t="s">
        <v>39</v>
      </c>
      <c r="G195" s="14"/>
      <c r="H195" s="15">
        <v>971.3299999999999</v>
      </c>
      <c r="I195" s="14"/>
      <c r="J195" s="15">
        <v>1035.33</v>
      </c>
      <c r="K195" s="14"/>
      <c r="L195" s="14"/>
      <c r="M195" s="14"/>
      <c r="N195" s="16"/>
      <c r="O195" s="3">
        <f t="shared" si="1"/>
        <v>1035.33</v>
      </c>
      <c r="P195" s="56"/>
      <c r="Q195" s="18" t="s">
        <v>30</v>
      </c>
      <c r="R195" s="18" t="s">
        <v>476</v>
      </c>
      <c r="S195" s="19" t="s">
        <v>489</v>
      </c>
      <c r="T195" s="20"/>
      <c r="U195" s="20"/>
      <c r="V195" s="20"/>
      <c r="W195" s="20"/>
      <c r="X195" s="20"/>
      <c r="Y195" s="20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ht="18.0" customHeight="1">
      <c r="A196" s="8" t="s">
        <v>2583</v>
      </c>
      <c r="B196" s="9">
        <v>44438.0</v>
      </c>
      <c r="C196" s="68" t="s">
        <v>20</v>
      </c>
      <c r="D196" s="69" t="s">
        <v>490</v>
      </c>
      <c r="E196" s="12" t="s">
        <v>367</v>
      </c>
      <c r="F196" s="13" t="s">
        <v>457</v>
      </c>
      <c r="G196" s="14"/>
      <c r="H196" s="15">
        <v>1400.0</v>
      </c>
      <c r="I196" s="14"/>
      <c r="J196" s="15">
        <v>1492.0</v>
      </c>
      <c r="K196" s="14"/>
      <c r="L196" s="14">
        <v>900.0</v>
      </c>
      <c r="M196" s="14"/>
      <c r="N196" s="16"/>
      <c r="O196" s="3">
        <f t="shared" si="1"/>
        <v>2392</v>
      </c>
      <c r="P196" s="56"/>
      <c r="Q196" s="18" t="s">
        <v>482</v>
      </c>
      <c r="R196" s="18" t="s">
        <v>476</v>
      </c>
      <c r="S196" s="19" t="s">
        <v>491</v>
      </c>
      <c r="T196" s="20"/>
      <c r="U196" s="20"/>
      <c r="V196" s="20"/>
      <c r="W196" s="20"/>
      <c r="X196" s="20"/>
      <c r="Y196" s="20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ht="18.0" customHeight="1">
      <c r="A197" s="8" t="s">
        <v>2583</v>
      </c>
      <c r="B197" s="9">
        <v>44439.0</v>
      </c>
      <c r="C197" s="68" t="s">
        <v>20</v>
      </c>
      <c r="D197" s="69" t="s">
        <v>492</v>
      </c>
      <c r="E197" s="12" t="s">
        <v>100</v>
      </c>
      <c r="F197" s="13" t="s">
        <v>453</v>
      </c>
      <c r="G197" s="14"/>
      <c r="H197" s="15">
        <v>385.0</v>
      </c>
      <c r="I197" s="14"/>
      <c r="J197" s="15">
        <v>385.0</v>
      </c>
      <c r="K197" s="14"/>
      <c r="L197" s="14"/>
      <c r="M197" s="14"/>
      <c r="N197" s="16"/>
      <c r="O197" s="3">
        <f t="shared" si="1"/>
        <v>385</v>
      </c>
      <c r="P197" s="56"/>
      <c r="Q197" s="18" t="s">
        <v>52</v>
      </c>
      <c r="R197" s="18" t="s">
        <v>461</v>
      </c>
      <c r="S197" s="19" t="s">
        <v>493</v>
      </c>
      <c r="T197" s="20"/>
      <c r="U197" s="20"/>
      <c r="V197" s="20"/>
      <c r="W197" s="20"/>
      <c r="X197" s="20"/>
      <c r="Y197" s="20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ht="18.0" customHeight="1">
      <c r="A198" s="8" t="s">
        <v>2583</v>
      </c>
      <c r="B198" s="9">
        <v>44439.0</v>
      </c>
      <c r="C198" s="68" t="s">
        <v>20</v>
      </c>
      <c r="D198" s="69" t="s">
        <v>494</v>
      </c>
      <c r="E198" s="12" t="s">
        <v>367</v>
      </c>
      <c r="F198" s="13" t="s">
        <v>453</v>
      </c>
      <c r="G198" s="14"/>
      <c r="H198" s="15">
        <v>385.0</v>
      </c>
      <c r="I198" s="14"/>
      <c r="J198" s="15">
        <v>410.0</v>
      </c>
      <c r="K198" s="14"/>
      <c r="L198" s="14"/>
      <c r="M198" s="14"/>
      <c r="N198" s="16"/>
      <c r="O198" s="3">
        <f t="shared" si="1"/>
        <v>410</v>
      </c>
      <c r="P198" s="56"/>
      <c r="Q198" s="18">
        <v>25.0</v>
      </c>
      <c r="R198" s="18" t="s">
        <v>476</v>
      </c>
      <c r="S198" s="19" t="s">
        <v>495</v>
      </c>
      <c r="T198" s="20"/>
      <c r="U198" s="20"/>
      <c r="V198" s="20"/>
      <c r="W198" s="20"/>
      <c r="X198" s="20"/>
      <c r="Y198" s="20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ht="18.0" customHeight="1">
      <c r="A199" s="8" t="s">
        <v>2583</v>
      </c>
      <c r="B199" s="9">
        <v>44456.0</v>
      </c>
      <c r="C199" s="68" t="s">
        <v>67</v>
      </c>
      <c r="D199" s="69" t="s">
        <v>498</v>
      </c>
      <c r="E199" s="12" t="s">
        <v>367</v>
      </c>
      <c r="F199" s="13" t="s">
        <v>29</v>
      </c>
      <c r="G199" s="14"/>
      <c r="H199" s="15">
        <v>245.0</v>
      </c>
      <c r="I199" s="14"/>
      <c r="J199" s="15">
        <v>277.0</v>
      </c>
      <c r="K199" s="14"/>
      <c r="L199" s="14"/>
      <c r="M199" s="14"/>
      <c r="N199" s="16"/>
      <c r="O199" s="3">
        <f t="shared" si="1"/>
        <v>277</v>
      </c>
      <c r="P199" s="56"/>
      <c r="Q199" s="18" t="s">
        <v>24</v>
      </c>
      <c r="R199" s="18" t="s">
        <v>476</v>
      </c>
      <c r="S199" s="19" t="s">
        <v>499</v>
      </c>
      <c r="T199" s="20"/>
      <c r="U199" s="20"/>
      <c r="V199" s="20"/>
      <c r="W199" s="20"/>
      <c r="X199" s="20"/>
      <c r="Y199" s="20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ht="18.0" customHeight="1">
      <c r="A200" s="8" t="s">
        <v>2583</v>
      </c>
      <c r="B200" s="9">
        <v>44459.0</v>
      </c>
      <c r="C200" s="68" t="s">
        <v>20</v>
      </c>
      <c r="D200" s="69" t="s">
        <v>500</v>
      </c>
      <c r="E200" s="12" t="s">
        <v>367</v>
      </c>
      <c r="F200" s="13" t="s">
        <v>39</v>
      </c>
      <c r="G200" s="14"/>
      <c r="H200" s="15">
        <v>231.33</v>
      </c>
      <c r="I200" s="14"/>
      <c r="J200" s="15">
        <v>261.33</v>
      </c>
      <c r="K200" s="14"/>
      <c r="L200" s="14"/>
      <c r="M200" s="14"/>
      <c r="N200" s="16"/>
      <c r="O200" s="3">
        <f t="shared" si="1"/>
        <v>261.33</v>
      </c>
      <c r="P200" s="56"/>
      <c r="Q200" s="18" t="s">
        <v>196</v>
      </c>
      <c r="R200" s="18" t="s">
        <v>476</v>
      </c>
      <c r="S200" s="19" t="s">
        <v>501</v>
      </c>
      <c r="T200" s="20"/>
      <c r="U200" s="20"/>
      <c r="V200" s="20"/>
      <c r="W200" s="20"/>
      <c r="X200" s="20"/>
      <c r="Y200" s="20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ht="18.0" customHeight="1">
      <c r="A201" s="8" t="s">
        <v>2583</v>
      </c>
      <c r="B201" s="9">
        <v>44463.0</v>
      </c>
      <c r="C201" s="68" t="s">
        <v>20</v>
      </c>
      <c r="D201" s="69" t="s">
        <v>502</v>
      </c>
      <c r="E201" s="12" t="s">
        <v>367</v>
      </c>
      <c r="F201" s="13" t="s">
        <v>29</v>
      </c>
      <c r="G201" s="14"/>
      <c r="H201" s="15">
        <v>245.0</v>
      </c>
      <c r="I201" s="14"/>
      <c r="J201" s="15">
        <v>277.0</v>
      </c>
      <c r="K201" s="14"/>
      <c r="L201" s="14"/>
      <c r="M201" s="14"/>
      <c r="N201" s="16"/>
      <c r="O201" s="3">
        <f t="shared" si="1"/>
        <v>277</v>
      </c>
      <c r="P201" s="56"/>
      <c r="Q201" s="18" t="s">
        <v>503</v>
      </c>
      <c r="R201" s="18" t="s">
        <v>476</v>
      </c>
      <c r="S201" s="19" t="s">
        <v>504</v>
      </c>
      <c r="T201" s="20"/>
      <c r="U201" s="20"/>
      <c r="V201" s="20"/>
      <c r="W201" s="20"/>
      <c r="X201" s="20"/>
      <c r="Y201" s="20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ht="18.0" customHeight="1">
      <c r="A202" s="8" t="s">
        <v>2583</v>
      </c>
      <c r="B202" s="9">
        <v>44487.0</v>
      </c>
      <c r="C202" s="68" t="s">
        <v>20</v>
      </c>
      <c r="D202" s="69" t="s">
        <v>507</v>
      </c>
      <c r="E202" s="12" t="s">
        <v>367</v>
      </c>
      <c r="F202" s="13" t="s">
        <v>29</v>
      </c>
      <c r="G202" s="14"/>
      <c r="H202" s="15">
        <v>708.0</v>
      </c>
      <c r="I202" s="14"/>
      <c r="J202" s="15">
        <v>708.0</v>
      </c>
      <c r="K202" s="14"/>
      <c r="L202" s="14"/>
      <c r="M202" s="14"/>
      <c r="N202" s="16"/>
      <c r="O202" s="3">
        <f t="shared" si="1"/>
        <v>708</v>
      </c>
      <c r="P202" s="56"/>
      <c r="Q202" s="18" t="s">
        <v>196</v>
      </c>
      <c r="R202" s="18" t="s">
        <v>446</v>
      </c>
      <c r="S202" s="19" t="s">
        <v>508</v>
      </c>
      <c r="T202" s="20"/>
      <c r="U202" s="20"/>
      <c r="V202" s="20"/>
      <c r="W202" s="20"/>
      <c r="X202" s="20"/>
      <c r="Y202" s="20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ht="18.0" customHeight="1">
      <c r="A203" s="8" t="s">
        <v>2583</v>
      </c>
      <c r="B203" s="9">
        <v>44489.0</v>
      </c>
      <c r="C203" s="68" t="s">
        <v>20</v>
      </c>
      <c r="D203" s="69" t="s">
        <v>509</v>
      </c>
      <c r="E203" s="12" t="s">
        <v>367</v>
      </c>
      <c r="F203" s="13" t="s">
        <v>453</v>
      </c>
      <c r="G203" s="14"/>
      <c r="H203" s="15">
        <v>667.17</v>
      </c>
      <c r="I203" s="14"/>
      <c r="J203" s="15">
        <v>667.17</v>
      </c>
      <c r="K203" s="14"/>
      <c r="L203" s="14"/>
      <c r="M203" s="14"/>
      <c r="N203" s="16"/>
      <c r="O203" s="3">
        <f t="shared" si="1"/>
        <v>667.17</v>
      </c>
      <c r="P203" s="56"/>
      <c r="Q203" s="18" t="s">
        <v>510</v>
      </c>
      <c r="R203" s="18" t="s">
        <v>446</v>
      </c>
      <c r="S203" s="19" t="s">
        <v>511</v>
      </c>
      <c r="T203" s="20"/>
      <c r="U203" s="20"/>
      <c r="V203" s="20"/>
      <c r="W203" s="20"/>
      <c r="X203" s="20"/>
      <c r="Y203" s="20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ht="18.0" customHeight="1">
      <c r="A204" s="8" t="s">
        <v>2583</v>
      </c>
      <c r="B204" s="9">
        <v>44489.0</v>
      </c>
      <c r="C204" s="68" t="s">
        <v>20</v>
      </c>
      <c r="D204" s="69" t="s">
        <v>512</v>
      </c>
      <c r="E204" s="12" t="s">
        <v>367</v>
      </c>
      <c r="F204" s="13" t="s">
        <v>453</v>
      </c>
      <c r="G204" s="14"/>
      <c r="H204" s="15">
        <v>423.0</v>
      </c>
      <c r="I204" s="14"/>
      <c r="J204" s="15">
        <v>423.0</v>
      </c>
      <c r="K204" s="14"/>
      <c r="L204" s="14"/>
      <c r="M204" s="14"/>
      <c r="N204" s="16"/>
      <c r="O204" s="3">
        <f t="shared" si="1"/>
        <v>423</v>
      </c>
      <c r="P204" s="56"/>
      <c r="Q204" s="18" t="s">
        <v>196</v>
      </c>
      <c r="R204" s="18" t="s">
        <v>446</v>
      </c>
      <c r="S204" s="19" t="s">
        <v>513</v>
      </c>
      <c r="T204" s="20"/>
      <c r="U204" s="20"/>
      <c r="V204" s="20"/>
      <c r="W204" s="20"/>
      <c r="X204" s="20"/>
      <c r="Y204" s="20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ht="18.0" customHeight="1">
      <c r="A205" s="8" t="s">
        <v>2583</v>
      </c>
      <c r="B205" s="9">
        <v>44490.0</v>
      </c>
      <c r="C205" s="68" t="s">
        <v>20</v>
      </c>
      <c r="D205" s="69" t="s">
        <v>514</v>
      </c>
      <c r="E205" s="12" t="s">
        <v>100</v>
      </c>
      <c r="F205" s="13" t="s">
        <v>453</v>
      </c>
      <c r="G205" s="14"/>
      <c r="H205" s="15">
        <v>273.0</v>
      </c>
      <c r="I205" s="14"/>
      <c r="J205" s="15">
        <v>273.0</v>
      </c>
      <c r="K205" s="14"/>
      <c r="L205" s="14"/>
      <c r="M205" s="14"/>
      <c r="N205" s="16"/>
      <c r="O205" s="3">
        <f t="shared" si="1"/>
        <v>273</v>
      </c>
      <c r="P205" s="56"/>
      <c r="Q205" s="18" t="s">
        <v>30</v>
      </c>
      <c r="R205" s="18" t="s">
        <v>446</v>
      </c>
      <c r="S205" s="19" t="s">
        <v>515</v>
      </c>
      <c r="T205" s="20"/>
      <c r="U205" s="20"/>
      <c r="V205" s="20"/>
      <c r="W205" s="20"/>
      <c r="X205" s="20"/>
      <c r="Y205" s="20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ht="18.0" customHeight="1">
      <c r="A206" s="8" t="s">
        <v>2583</v>
      </c>
      <c r="B206" s="9">
        <v>44496.0</v>
      </c>
      <c r="C206" s="68" t="s">
        <v>20</v>
      </c>
      <c r="D206" s="69" t="s">
        <v>516</v>
      </c>
      <c r="E206" s="12" t="s">
        <v>367</v>
      </c>
      <c r="F206" s="13" t="s">
        <v>453</v>
      </c>
      <c r="G206" s="14"/>
      <c r="H206" s="15">
        <v>423.0</v>
      </c>
      <c r="I206" s="14"/>
      <c r="J206" s="15">
        <v>423.0</v>
      </c>
      <c r="K206" s="14"/>
      <c r="L206" s="14"/>
      <c r="M206" s="14"/>
      <c r="N206" s="16"/>
      <c r="O206" s="3">
        <f t="shared" si="1"/>
        <v>423</v>
      </c>
      <c r="P206" s="56"/>
      <c r="Q206" s="18">
        <v>15.0</v>
      </c>
      <c r="R206" s="18" t="s">
        <v>446</v>
      </c>
      <c r="S206" s="19" t="s">
        <v>517</v>
      </c>
      <c r="T206" s="20"/>
      <c r="U206" s="20"/>
      <c r="V206" s="20"/>
      <c r="W206" s="20"/>
      <c r="X206" s="20"/>
      <c r="Y206" s="20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ht="18.0" customHeight="1">
      <c r="A207" s="8" t="s">
        <v>2583</v>
      </c>
      <c r="B207" s="9">
        <v>44498.0</v>
      </c>
      <c r="C207" s="68" t="s">
        <v>20</v>
      </c>
      <c r="D207" s="69" t="s">
        <v>518</v>
      </c>
      <c r="E207" s="12" t="s">
        <v>100</v>
      </c>
      <c r="F207" s="13" t="s">
        <v>453</v>
      </c>
      <c r="G207" s="14"/>
      <c r="H207" s="15">
        <v>410.0</v>
      </c>
      <c r="I207" s="14"/>
      <c r="J207" s="15">
        <v>410.0</v>
      </c>
      <c r="K207" s="14"/>
      <c r="L207" s="14"/>
      <c r="M207" s="14"/>
      <c r="N207" s="16"/>
      <c r="O207" s="3">
        <f t="shared" si="1"/>
        <v>410</v>
      </c>
      <c r="P207" s="56"/>
      <c r="Q207" s="18" t="s">
        <v>519</v>
      </c>
      <c r="R207" s="18" t="s">
        <v>446</v>
      </c>
      <c r="S207" s="19" t="s">
        <v>520</v>
      </c>
      <c r="T207" s="20"/>
      <c r="U207" s="20"/>
      <c r="V207" s="20"/>
      <c r="W207" s="20"/>
      <c r="X207" s="20"/>
      <c r="Y207" s="20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ht="18.0" customHeight="1">
      <c r="A208" s="8" t="s">
        <v>2583</v>
      </c>
      <c r="B208" s="9">
        <v>44498.0</v>
      </c>
      <c r="C208" s="68" t="s">
        <v>20</v>
      </c>
      <c r="D208" s="69" t="s">
        <v>521</v>
      </c>
      <c r="E208" s="12" t="s">
        <v>367</v>
      </c>
      <c r="F208" s="13" t="s">
        <v>457</v>
      </c>
      <c r="G208" s="14"/>
      <c r="H208" s="15">
        <v>393.33</v>
      </c>
      <c r="I208" s="14"/>
      <c r="J208" s="15">
        <v>393.33</v>
      </c>
      <c r="K208" s="14"/>
      <c r="L208" s="14"/>
      <c r="M208" s="14"/>
      <c r="N208" s="16"/>
      <c r="O208" s="3">
        <f t="shared" si="1"/>
        <v>393.33</v>
      </c>
      <c r="P208" s="56"/>
      <c r="Q208" s="18">
        <v>19.0</v>
      </c>
      <c r="R208" s="18" t="s">
        <v>446</v>
      </c>
      <c r="S208" s="19" t="s">
        <v>522</v>
      </c>
      <c r="T208" s="20"/>
      <c r="U208" s="20"/>
      <c r="V208" s="20"/>
      <c r="W208" s="20"/>
      <c r="X208" s="20"/>
      <c r="Y208" s="20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ht="18.0" customHeight="1">
      <c r="A209" s="8" t="s">
        <v>2583</v>
      </c>
      <c r="B209" s="9">
        <v>44510.0</v>
      </c>
      <c r="C209" s="68" t="s">
        <v>20</v>
      </c>
      <c r="D209" s="69" t="s">
        <v>524</v>
      </c>
      <c r="E209" s="12" t="s">
        <v>367</v>
      </c>
      <c r="F209" s="13" t="s">
        <v>39</v>
      </c>
      <c r="G209" s="14"/>
      <c r="H209" s="15">
        <v>410.0</v>
      </c>
      <c r="I209" s="14"/>
      <c r="J209" s="15">
        <v>410.0</v>
      </c>
      <c r="K209" s="14"/>
      <c r="L209" s="14"/>
      <c r="M209" s="14"/>
      <c r="N209" s="16"/>
      <c r="O209" s="3">
        <f t="shared" si="1"/>
        <v>410</v>
      </c>
      <c r="P209" s="56"/>
      <c r="Q209" s="18" t="s">
        <v>196</v>
      </c>
      <c r="R209" s="18" t="s">
        <v>61</v>
      </c>
      <c r="S209" s="19" t="s">
        <v>525</v>
      </c>
      <c r="T209" s="20"/>
      <c r="U209" s="20"/>
      <c r="V209" s="20"/>
      <c r="W209" s="20"/>
      <c r="X209" s="20"/>
      <c r="Y209" s="20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ht="18.0" customHeight="1">
      <c r="A210" s="8" t="s">
        <v>2583</v>
      </c>
      <c r="B210" s="9">
        <v>44512.0</v>
      </c>
      <c r="C210" s="68" t="s">
        <v>20</v>
      </c>
      <c r="D210" s="69" t="s">
        <v>528</v>
      </c>
      <c r="E210" s="12" t="s">
        <v>100</v>
      </c>
      <c r="F210" s="13" t="s">
        <v>453</v>
      </c>
      <c r="G210" s="14"/>
      <c r="H210" s="15">
        <v>247.33</v>
      </c>
      <c r="I210" s="14"/>
      <c r="J210" s="15">
        <v>247.33</v>
      </c>
      <c r="K210" s="14"/>
      <c r="L210" s="14"/>
      <c r="M210" s="14"/>
      <c r="N210" s="16"/>
      <c r="O210" s="3">
        <f t="shared" si="1"/>
        <v>247.33</v>
      </c>
      <c r="P210" s="56"/>
      <c r="Q210" s="18">
        <v>24.0</v>
      </c>
      <c r="R210" s="18" t="s">
        <v>61</v>
      </c>
      <c r="S210" s="19" t="s">
        <v>529</v>
      </c>
      <c r="T210" s="20"/>
      <c r="U210" s="20"/>
      <c r="V210" s="20"/>
      <c r="W210" s="20"/>
      <c r="X210" s="20"/>
      <c r="Y210" s="20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ht="18.0" customHeight="1">
      <c r="A211" s="8" t="s">
        <v>2583</v>
      </c>
      <c r="B211" s="9">
        <v>44517.0</v>
      </c>
      <c r="C211" s="68" t="s">
        <v>27</v>
      </c>
      <c r="D211" s="69" t="s">
        <v>530</v>
      </c>
      <c r="E211" s="12" t="s">
        <v>27</v>
      </c>
      <c r="F211" s="13" t="s">
        <v>457</v>
      </c>
      <c r="G211" s="14"/>
      <c r="H211" s="15">
        <v>402.33</v>
      </c>
      <c r="I211" s="14"/>
      <c r="J211" s="15">
        <v>402.33</v>
      </c>
      <c r="K211" s="14"/>
      <c r="L211" s="14"/>
      <c r="M211" s="14"/>
      <c r="N211" s="16"/>
      <c r="O211" s="3">
        <f t="shared" si="1"/>
        <v>402.33</v>
      </c>
      <c r="P211" s="56"/>
      <c r="Q211" s="18" t="s">
        <v>30</v>
      </c>
      <c r="R211" s="18" t="s">
        <v>61</v>
      </c>
      <c r="S211" s="19" t="s">
        <v>531</v>
      </c>
      <c r="T211" s="20"/>
      <c r="U211" s="20"/>
      <c r="V211" s="20"/>
      <c r="W211" s="20"/>
      <c r="X211" s="20"/>
      <c r="Y211" s="20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ht="18.0" customHeight="1">
      <c r="A212" s="8" t="s">
        <v>2583</v>
      </c>
      <c r="B212" s="9">
        <v>44519.0</v>
      </c>
      <c r="C212" s="68" t="s">
        <v>27</v>
      </c>
      <c r="D212" s="69" t="s">
        <v>532</v>
      </c>
      <c r="E212" s="12" t="s">
        <v>27</v>
      </c>
      <c r="F212" s="13" t="s">
        <v>453</v>
      </c>
      <c r="G212" s="14"/>
      <c r="H212" s="15">
        <v>410.0</v>
      </c>
      <c r="I212" s="14"/>
      <c r="J212" s="15">
        <v>410.0</v>
      </c>
      <c r="K212" s="14"/>
      <c r="L212" s="14"/>
      <c r="M212" s="14"/>
      <c r="N212" s="16"/>
      <c r="O212" s="3">
        <f t="shared" si="1"/>
        <v>410</v>
      </c>
      <c r="P212" s="56"/>
      <c r="Q212" s="18" t="s">
        <v>30</v>
      </c>
      <c r="R212" s="18" t="s">
        <v>61</v>
      </c>
      <c r="S212" s="19" t="s">
        <v>533</v>
      </c>
      <c r="T212" s="20"/>
      <c r="U212" s="20"/>
      <c r="V212" s="20"/>
      <c r="W212" s="20"/>
      <c r="X212" s="20"/>
      <c r="Y212" s="20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ht="18.0" customHeight="1">
      <c r="A213" s="8" t="s">
        <v>2583</v>
      </c>
      <c r="B213" s="9">
        <v>44525.0</v>
      </c>
      <c r="C213" s="68" t="s">
        <v>20</v>
      </c>
      <c r="D213" s="69" t="s">
        <v>534</v>
      </c>
      <c r="E213" s="12" t="s">
        <v>367</v>
      </c>
      <c r="F213" s="13" t="s">
        <v>29</v>
      </c>
      <c r="G213" s="14"/>
      <c r="H213" s="15">
        <v>273.0</v>
      </c>
      <c r="I213" s="14"/>
      <c r="J213" s="15">
        <v>273.0</v>
      </c>
      <c r="K213" s="14"/>
      <c r="L213" s="14"/>
      <c r="M213" s="14">
        <v>359.0</v>
      </c>
      <c r="N213" s="16"/>
      <c r="O213" s="3">
        <f t="shared" si="1"/>
        <v>632</v>
      </c>
      <c r="P213" s="56"/>
      <c r="Q213" s="18" t="s">
        <v>30</v>
      </c>
      <c r="R213" s="18" t="s">
        <v>61</v>
      </c>
      <c r="S213" s="19" t="s">
        <v>535</v>
      </c>
      <c r="T213" s="20"/>
      <c r="U213" s="20"/>
      <c r="V213" s="20"/>
      <c r="W213" s="20"/>
      <c r="X213" s="20"/>
      <c r="Y213" s="20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ht="18.0" customHeight="1">
      <c r="A214" s="8" t="s">
        <v>2583</v>
      </c>
      <c r="B214" s="9">
        <v>44529.0</v>
      </c>
      <c r="C214" s="68" t="s">
        <v>27</v>
      </c>
      <c r="D214" s="69" t="s">
        <v>536</v>
      </c>
      <c r="E214" s="12" t="s">
        <v>367</v>
      </c>
      <c r="F214" s="13" t="s">
        <v>29</v>
      </c>
      <c r="G214" s="14"/>
      <c r="H214" s="15">
        <v>273.0</v>
      </c>
      <c r="I214" s="14"/>
      <c r="J214" s="15">
        <v>273.0</v>
      </c>
      <c r="K214" s="14"/>
      <c r="L214" s="14"/>
      <c r="M214" s="14"/>
      <c r="N214" s="16"/>
      <c r="O214" s="3">
        <f t="shared" si="1"/>
        <v>273</v>
      </c>
      <c r="P214" s="56"/>
      <c r="Q214" s="18" t="s">
        <v>196</v>
      </c>
      <c r="R214" s="18" t="s">
        <v>61</v>
      </c>
      <c r="S214" s="19" t="s">
        <v>537</v>
      </c>
      <c r="T214" s="20"/>
      <c r="U214" s="20"/>
      <c r="V214" s="20"/>
      <c r="W214" s="20"/>
      <c r="X214" s="20"/>
      <c r="Y214" s="20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ht="18.0" customHeight="1">
      <c r="A215" s="8" t="s">
        <v>2583</v>
      </c>
      <c r="B215" s="9">
        <v>44543.0</v>
      </c>
      <c r="C215" s="68" t="s">
        <v>20</v>
      </c>
      <c r="D215" s="69" t="s">
        <v>540</v>
      </c>
      <c r="E215" s="12" t="s">
        <v>367</v>
      </c>
      <c r="F215" s="13" t="s">
        <v>29</v>
      </c>
      <c r="G215" s="14"/>
      <c r="H215" s="15">
        <v>233.0</v>
      </c>
      <c r="I215" s="14">
        <v>15.0</v>
      </c>
      <c r="J215" s="15">
        <v>248.0</v>
      </c>
      <c r="K215" s="14"/>
      <c r="L215" s="14"/>
      <c r="M215" s="14"/>
      <c r="N215" s="16"/>
      <c r="O215" s="3">
        <f t="shared" si="1"/>
        <v>248</v>
      </c>
      <c r="P215" s="56"/>
      <c r="Q215" s="18" t="s">
        <v>30</v>
      </c>
      <c r="R215" s="18" t="s">
        <v>213</v>
      </c>
      <c r="S215" s="19">
        <v>4.5916081000102E13</v>
      </c>
      <c r="T215" s="20"/>
      <c r="U215" s="20"/>
      <c r="V215" s="20"/>
      <c r="W215" s="20"/>
      <c r="X215" s="20"/>
      <c r="Y215" s="20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ht="18.0" customHeight="1">
      <c r="A216" s="8" t="s">
        <v>2583</v>
      </c>
      <c r="B216" s="9">
        <v>44545.0</v>
      </c>
      <c r="C216" s="68" t="s">
        <v>27</v>
      </c>
      <c r="D216" s="69" t="s">
        <v>542</v>
      </c>
      <c r="E216" s="12" t="s">
        <v>27</v>
      </c>
      <c r="F216" s="13" t="s">
        <v>457</v>
      </c>
      <c r="G216" s="14"/>
      <c r="H216" s="15">
        <v>233.0</v>
      </c>
      <c r="I216" s="14">
        <v>15.0</v>
      </c>
      <c r="J216" s="15">
        <v>248.0</v>
      </c>
      <c r="K216" s="14"/>
      <c r="L216" s="14"/>
      <c r="M216" s="14"/>
      <c r="N216" s="16"/>
      <c r="O216" s="3">
        <f t="shared" si="1"/>
        <v>248</v>
      </c>
      <c r="P216" s="56"/>
      <c r="Q216" s="18" t="s">
        <v>30</v>
      </c>
      <c r="R216" s="18" t="s">
        <v>213</v>
      </c>
      <c r="S216" s="19" t="s">
        <v>543</v>
      </c>
      <c r="T216" s="20"/>
      <c r="U216" s="20"/>
      <c r="V216" s="20"/>
      <c r="W216" s="20"/>
      <c r="X216" s="20"/>
      <c r="Y216" s="20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ht="18.0" customHeight="1">
      <c r="A217" s="8" t="s">
        <v>2583</v>
      </c>
      <c r="B217" s="9">
        <v>44579.0</v>
      </c>
      <c r="C217" s="68" t="s">
        <v>20</v>
      </c>
      <c r="D217" s="69" t="s">
        <v>544</v>
      </c>
      <c r="E217" s="12" t="s">
        <v>367</v>
      </c>
      <c r="F217" s="13" t="s">
        <v>29</v>
      </c>
      <c r="G217" s="14"/>
      <c r="H217" s="15">
        <v>293.0</v>
      </c>
      <c r="I217" s="14">
        <v>19.0</v>
      </c>
      <c r="J217" s="15">
        <v>312.0</v>
      </c>
      <c r="K217" s="14"/>
      <c r="L217" s="14"/>
      <c r="M217" s="14"/>
      <c r="N217" s="16"/>
      <c r="O217" s="3">
        <f t="shared" si="1"/>
        <v>312</v>
      </c>
      <c r="P217" s="56"/>
      <c r="Q217" s="18" t="s">
        <v>458</v>
      </c>
      <c r="R217" s="18" t="s">
        <v>519</v>
      </c>
      <c r="S217" s="19" t="s">
        <v>545</v>
      </c>
      <c r="T217" s="20"/>
      <c r="U217" s="20"/>
      <c r="V217" s="20"/>
      <c r="W217" s="20"/>
      <c r="X217" s="20"/>
      <c r="Y217" s="20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ht="18.0" customHeight="1">
      <c r="A218" s="8" t="s">
        <v>2583</v>
      </c>
      <c r="B218" s="9">
        <v>44593.0</v>
      </c>
      <c r="C218" s="68" t="s">
        <v>20</v>
      </c>
      <c r="D218" s="69" t="s">
        <v>549</v>
      </c>
      <c r="E218" s="12" t="s">
        <v>367</v>
      </c>
      <c r="F218" s="13" t="s">
        <v>453</v>
      </c>
      <c r="G218" s="14"/>
      <c r="H218" s="15">
        <v>733.0</v>
      </c>
      <c r="I218" s="14">
        <v>33.0</v>
      </c>
      <c r="J218" s="15">
        <v>766.0</v>
      </c>
      <c r="K218" s="14"/>
      <c r="L218" s="14"/>
      <c r="M218" s="14"/>
      <c r="N218" s="16"/>
      <c r="O218" s="3">
        <f t="shared" si="1"/>
        <v>766</v>
      </c>
      <c r="P218" s="56"/>
      <c r="Q218" s="18" t="s">
        <v>34</v>
      </c>
      <c r="R218" s="18" t="s">
        <v>550</v>
      </c>
      <c r="S218" s="19" t="s">
        <v>551</v>
      </c>
      <c r="T218" s="20"/>
      <c r="U218" s="20"/>
      <c r="V218" s="20"/>
      <c r="W218" s="20"/>
      <c r="X218" s="20"/>
      <c r="Y218" s="20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ht="18.0" customHeight="1">
      <c r="A219" s="8" t="s">
        <v>2583</v>
      </c>
      <c r="B219" s="9">
        <v>44595.0</v>
      </c>
      <c r="C219" s="68" t="s">
        <v>20</v>
      </c>
      <c r="D219" s="69" t="s">
        <v>552</v>
      </c>
      <c r="E219" s="12" t="s">
        <v>367</v>
      </c>
      <c r="F219" s="13" t="s">
        <v>453</v>
      </c>
      <c r="G219" s="14"/>
      <c r="H219" s="15">
        <v>914.67</v>
      </c>
      <c r="I219" s="14">
        <v>41.0</v>
      </c>
      <c r="J219" s="15">
        <v>955.67</v>
      </c>
      <c r="K219" s="14"/>
      <c r="L219" s="14"/>
      <c r="M219" s="14"/>
      <c r="N219" s="16"/>
      <c r="O219" s="3">
        <f t="shared" si="1"/>
        <v>955.67</v>
      </c>
      <c r="P219" s="56"/>
      <c r="Q219" s="18" t="s">
        <v>34</v>
      </c>
      <c r="R219" s="18" t="s">
        <v>550</v>
      </c>
      <c r="S219" s="19" t="s">
        <v>553</v>
      </c>
      <c r="T219" s="20"/>
      <c r="U219" s="20"/>
      <c r="V219" s="20"/>
      <c r="W219" s="20"/>
      <c r="X219" s="20"/>
      <c r="Y219" s="20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ht="18.0" customHeight="1">
      <c r="A220" s="8" t="s">
        <v>2583</v>
      </c>
      <c r="B220" s="9">
        <v>44595.0</v>
      </c>
      <c r="C220" s="68" t="s">
        <v>20</v>
      </c>
      <c r="D220" s="69" t="s">
        <v>554</v>
      </c>
      <c r="E220" s="12" t="s">
        <v>367</v>
      </c>
      <c r="F220" s="13" t="s">
        <v>29</v>
      </c>
      <c r="G220" s="14"/>
      <c r="H220" s="15">
        <v>293.0</v>
      </c>
      <c r="I220" s="14">
        <v>13.0</v>
      </c>
      <c r="J220" s="15">
        <v>306.0</v>
      </c>
      <c r="K220" s="14"/>
      <c r="L220" s="14"/>
      <c r="M220" s="14"/>
      <c r="N220" s="16"/>
      <c r="O220" s="3">
        <f t="shared" si="1"/>
        <v>306</v>
      </c>
      <c r="P220" s="56"/>
      <c r="Q220" s="18" t="s">
        <v>406</v>
      </c>
      <c r="R220" s="18" t="s">
        <v>550</v>
      </c>
      <c r="S220" s="19" t="s">
        <v>555</v>
      </c>
      <c r="T220" s="20"/>
      <c r="U220" s="20"/>
      <c r="V220" s="20"/>
      <c r="W220" s="20"/>
      <c r="X220" s="20"/>
      <c r="Y220" s="20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ht="18.0" customHeight="1">
      <c r="A221" s="8" t="s">
        <v>2583</v>
      </c>
      <c r="B221" s="9">
        <v>44600.0</v>
      </c>
      <c r="C221" s="68" t="s">
        <v>27</v>
      </c>
      <c r="D221" s="69" t="s">
        <v>556</v>
      </c>
      <c r="E221" s="12" t="s">
        <v>27</v>
      </c>
      <c r="F221" s="13" t="s">
        <v>453</v>
      </c>
      <c r="G221" s="14"/>
      <c r="H221" s="15">
        <v>343.0</v>
      </c>
      <c r="I221" s="14">
        <v>15.0</v>
      </c>
      <c r="J221" s="15">
        <v>358.0</v>
      </c>
      <c r="K221" s="14"/>
      <c r="L221" s="14"/>
      <c r="M221" s="14"/>
      <c r="N221" s="16"/>
      <c r="O221" s="3">
        <f t="shared" si="1"/>
        <v>358</v>
      </c>
      <c r="P221" s="56"/>
      <c r="Q221" s="18" t="s">
        <v>30</v>
      </c>
      <c r="R221" s="18" t="s">
        <v>550</v>
      </c>
      <c r="S221" s="19" t="s">
        <v>558</v>
      </c>
      <c r="T221" s="20"/>
      <c r="U221" s="20"/>
      <c r="V221" s="20"/>
      <c r="W221" s="20"/>
      <c r="X221" s="20"/>
      <c r="Y221" s="20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ht="18.0" customHeight="1">
      <c r="A222" s="8" t="s">
        <v>2583</v>
      </c>
      <c r="B222" s="9">
        <v>44602.0</v>
      </c>
      <c r="C222" s="68" t="s">
        <v>20</v>
      </c>
      <c r="D222" s="69" t="s">
        <v>559</v>
      </c>
      <c r="E222" s="12" t="s">
        <v>367</v>
      </c>
      <c r="F222" s="13" t="s">
        <v>29</v>
      </c>
      <c r="G222" s="14"/>
      <c r="H222" s="15">
        <v>292.0</v>
      </c>
      <c r="I222" s="14">
        <v>13.0</v>
      </c>
      <c r="J222" s="15">
        <v>305.0</v>
      </c>
      <c r="K222" s="14"/>
      <c r="L222" s="14"/>
      <c r="M222" s="14"/>
      <c r="N222" s="16"/>
      <c r="O222" s="3">
        <f t="shared" si="1"/>
        <v>305</v>
      </c>
      <c r="P222" s="56"/>
      <c r="Q222" s="18" t="s">
        <v>30</v>
      </c>
      <c r="R222" s="18" t="s">
        <v>550</v>
      </c>
      <c r="S222" s="19" t="s">
        <v>560</v>
      </c>
      <c r="T222" s="20"/>
      <c r="U222" s="20"/>
      <c r="V222" s="20"/>
      <c r="W222" s="20"/>
      <c r="X222" s="20"/>
      <c r="Y222" s="20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ht="18.0" customHeight="1">
      <c r="A223" s="8" t="s">
        <v>2583</v>
      </c>
      <c r="B223" s="9">
        <v>44603.0</v>
      </c>
      <c r="C223" s="68" t="s">
        <v>27</v>
      </c>
      <c r="D223" s="69" t="s">
        <v>561</v>
      </c>
      <c r="E223" s="12" t="s">
        <v>27</v>
      </c>
      <c r="F223" s="13" t="s">
        <v>453</v>
      </c>
      <c r="G223" s="14"/>
      <c r="H223" s="15">
        <v>412.0</v>
      </c>
      <c r="I223" s="14">
        <v>18.0</v>
      </c>
      <c r="J223" s="15">
        <v>430.0</v>
      </c>
      <c r="K223" s="14"/>
      <c r="L223" s="14"/>
      <c r="M223" s="14"/>
      <c r="N223" s="16"/>
      <c r="O223" s="3">
        <f t="shared" si="1"/>
        <v>430</v>
      </c>
      <c r="P223" s="56"/>
      <c r="Q223" s="18" t="s">
        <v>30</v>
      </c>
      <c r="R223" s="18" t="s">
        <v>550</v>
      </c>
      <c r="S223" s="19" t="s">
        <v>562</v>
      </c>
      <c r="T223" s="20"/>
      <c r="U223" s="20"/>
      <c r="V223" s="20"/>
      <c r="W223" s="20"/>
      <c r="X223" s="20"/>
      <c r="Y223" s="20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ht="18.0" customHeight="1">
      <c r="A224" s="8" t="s">
        <v>2583</v>
      </c>
      <c r="B224" s="9">
        <v>44614.0</v>
      </c>
      <c r="C224" s="68" t="s">
        <v>20</v>
      </c>
      <c r="D224" s="69" t="s">
        <v>565</v>
      </c>
      <c r="E224" s="12" t="s">
        <v>367</v>
      </c>
      <c r="F224" s="13" t="s">
        <v>29</v>
      </c>
      <c r="G224" s="14"/>
      <c r="H224" s="15">
        <v>292.0</v>
      </c>
      <c r="I224" s="14">
        <v>13.0</v>
      </c>
      <c r="J224" s="15">
        <v>305.0</v>
      </c>
      <c r="K224" s="14"/>
      <c r="L224" s="14"/>
      <c r="M224" s="14"/>
      <c r="N224" s="16"/>
      <c r="O224" s="3">
        <f t="shared" si="1"/>
        <v>305</v>
      </c>
      <c r="P224" s="56"/>
      <c r="Q224" s="18" t="s">
        <v>30</v>
      </c>
      <c r="R224" s="18" t="s">
        <v>550</v>
      </c>
      <c r="S224" s="19" t="s">
        <v>566</v>
      </c>
      <c r="T224" s="20"/>
      <c r="U224" s="20"/>
      <c r="V224" s="20"/>
      <c r="W224" s="20"/>
      <c r="X224" s="20"/>
      <c r="Y224" s="20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ht="18.0" customHeight="1">
      <c r="A225" s="8" t="s">
        <v>2583</v>
      </c>
      <c r="B225" s="9">
        <v>44616.0</v>
      </c>
      <c r="C225" s="68" t="s">
        <v>20</v>
      </c>
      <c r="D225" s="69" t="s">
        <v>567</v>
      </c>
      <c r="E225" s="12" t="s">
        <v>367</v>
      </c>
      <c r="F225" s="13" t="s">
        <v>457</v>
      </c>
      <c r="G225" s="14"/>
      <c r="H225" s="15">
        <v>313.0</v>
      </c>
      <c r="I225" s="14">
        <v>14.0</v>
      </c>
      <c r="J225" s="15">
        <v>327.0</v>
      </c>
      <c r="K225" s="14"/>
      <c r="L225" s="14"/>
      <c r="M225" s="14"/>
      <c r="N225" s="16"/>
      <c r="O225" s="3">
        <f t="shared" si="1"/>
        <v>327</v>
      </c>
      <c r="P225" s="56"/>
      <c r="Q225" s="18" t="s">
        <v>406</v>
      </c>
      <c r="R225" s="18" t="s">
        <v>550</v>
      </c>
      <c r="S225" s="19" t="s">
        <v>568</v>
      </c>
      <c r="T225" s="20"/>
      <c r="U225" s="20"/>
      <c r="V225" s="20"/>
      <c r="W225" s="20"/>
      <c r="X225" s="20"/>
      <c r="Y225" s="20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ht="18.0" customHeight="1">
      <c r="A226" s="8" t="s">
        <v>2583</v>
      </c>
      <c r="B226" s="9">
        <v>44622.0</v>
      </c>
      <c r="C226" s="68" t="s">
        <v>20</v>
      </c>
      <c r="D226" s="69" t="s">
        <v>569</v>
      </c>
      <c r="E226" s="12" t="s">
        <v>367</v>
      </c>
      <c r="F226" s="13" t="s">
        <v>39</v>
      </c>
      <c r="G226" s="14"/>
      <c r="H226" s="15">
        <v>440.0</v>
      </c>
      <c r="I226" s="14"/>
      <c r="J226" s="15">
        <v>440.0</v>
      </c>
      <c r="K226" s="14"/>
      <c r="L226" s="14"/>
      <c r="M226" s="14"/>
      <c r="N226" s="16"/>
      <c r="O226" s="3">
        <f t="shared" si="1"/>
        <v>440</v>
      </c>
      <c r="P226" s="56"/>
      <c r="Q226" s="18" t="s">
        <v>34</v>
      </c>
      <c r="R226" s="18" t="s">
        <v>570</v>
      </c>
      <c r="S226" s="19" t="s">
        <v>571</v>
      </c>
      <c r="T226" s="20"/>
      <c r="U226" s="20"/>
      <c r="V226" s="20"/>
      <c r="W226" s="20"/>
      <c r="X226" s="20"/>
      <c r="Y226" s="20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ht="18.0" customHeight="1">
      <c r="A227" s="8" t="s">
        <v>2583</v>
      </c>
      <c r="B227" s="9">
        <v>44623.0</v>
      </c>
      <c r="C227" s="68" t="s">
        <v>20</v>
      </c>
      <c r="D227" s="69" t="s">
        <v>574</v>
      </c>
      <c r="E227" s="12" t="s">
        <v>367</v>
      </c>
      <c r="F227" s="13" t="s">
        <v>457</v>
      </c>
      <c r="G227" s="14"/>
      <c r="H227" s="15">
        <v>303.0</v>
      </c>
      <c r="I227" s="14"/>
      <c r="J227" s="15">
        <v>303.0</v>
      </c>
      <c r="K227" s="14"/>
      <c r="L227" s="14"/>
      <c r="M227" s="14"/>
      <c r="N227" s="16"/>
      <c r="O227" s="3">
        <f t="shared" si="1"/>
        <v>303</v>
      </c>
      <c r="P227" s="56"/>
      <c r="Q227" s="18" t="s">
        <v>34</v>
      </c>
      <c r="R227" s="18" t="s">
        <v>570</v>
      </c>
      <c r="S227" s="19" t="s">
        <v>575</v>
      </c>
      <c r="T227" s="20"/>
      <c r="U227" s="20"/>
      <c r="V227" s="20"/>
      <c r="W227" s="20"/>
      <c r="X227" s="20"/>
      <c r="Y227" s="20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ht="18.0" customHeight="1">
      <c r="A228" s="8" t="s">
        <v>2583</v>
      </c>
      <c r="B228" s="9">
        <v>44624.0</v>
      </c>
      <c r="C228" s="68" t="s">
        <v>27</v>
      </c>
      <c r="D228" s="69" t="s">
        <v>576</v>
      </c>
      <c r="E228" s="12" t="s">
        <v>27</v>
      </c>
      <c r="F228" s="13" t="s">
        <v>457</v>
      </c>
      <c r="G228" s="14"/>
      <c r="H228" s="15">
        <v>293.0</v>
      </c>
      <c r="I228" s="14"/>
      <c r="J228" s="15">
        <v>293.0</v>
      </c>
      <c r="K228" s="14"/>
      <c r="L228" s="14"/>
      <c r="M228" s="14"/>
      <c r="N228" s="16"/>
      <c r="O228" s="3">
        <f t="shared" si="1"/>
        <v>293</v>
      </c>
      <c r="P228" s="56"/>
      <c r="Q228" s="18" t="s">
        <v>30</v>
      </c>
      <c r="R228" s="18" t="s">
        <v>577</v>
      </c>
      <c r="S228" s="19" t="s">
        <v>578</v>
      </c>
      <c r="T228" s="20"/>
      <c r="U228" s="20"/>
      <c r="V228" s="20"/>
      <c r="W228" s="20"/>
      <c r="X228" s="20"/>
      <c r="Y228" s="20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ht="18.0" customHeight="1">
      <c r="A229" s="8" t="s">
        <v>2583</v>
      </c>
      <c r="B229" s="9">
        <v>44629.0</v>
      </c>
      <c r="C229" s="68" t="s">
        <v>20</v>
      </c>
      <c r="D229" s="69" t="s">
        <v>579</v>
      </c>
      <c r="E229" s="12" t="s">
        <v>100</v>
      </c>
      <c r="F229" s="13" t="s">
        <v>457</v>
      </c>
      <c r="G229" s="14"/>
      <c r="H229" s="15">
        <v>293.0</v>
      </c>
      <c r="I229" s="14"/>
      <c r="J229" s="15">
        <v>293.0</v>
      </c>
      <c r="K229" s="14"/>
      <c r="L229" s="14"/>
      <c r="M229" s="14"/>
      <c r="N229" s="16"/>
      <c r="O229" s="3">
        <f t="shared" si="1"/>
        <v>293</v>
      </c>
      <c r="P229" s="56"/>
      <c r="Q229" s="18" t="s">
        <v>454</v>
      </c>
      <c r="R229" s="18" t="s">
        <v>577</v>
      </c>
      <c r="S229" s="19" t="s">
        <v>580</v>
      </c>
      <c r="T229" s="20"/>
      <c r="U229" s="20"/>
      <c r="V229" s="20"/>
      <c r="W229" s="20"/>
      <c r="X229" s="20"/>
      <c r="Y229" s="20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ht="18.0" customHeight="1">
      <c r="A230" s="8" t="s">
        <v>2583</v>
      </c>
      <c r="B230" s="9">
        <v>44630.0</v>
      </c>
      <c r="C230" s="68" t="s">
        <v>20</v>
      </c>
      <c r="D230" s="69" t="s">
        <v>581</v>
      </c>
      <c r="E230" s="12" t="s">
        <v>367</v>
      </c>
      <c r="F230" s="13" t="s">
        <v>29</v>
      </c>
      <c r="G230" s="14"/>
      <c r="H230" s="15">
        <v>293.0</v>
      </c>
      <c r="I230" s="14"/>
      <c r="J230" s="15">
        <v>293.0</v>
      </c>
      <c r="K230" s="14"/>
      <c r="L230" s="14"/>
      <c r="M230" s="14"/>
      <c r="N230" s="16"/>
      <c r="O230" s="3">
        <f t="shared" si="1"/>
        <v>293</v>
      </c>
      <c r="P230" s="56"/>
      <c r="Q230" s="18" t="s">
        <v>61</v>
      </c>
      <c r="R230" s="18" t="s">
        <v>570</v>
      </c>
      <c r="S230" s="19" t="s">
        <v>582</v>
      </c>
      <c r="T230" s="20"/>
      <c r="U230" s="20"/>
      <c r="V230" s="20"/>
      <c r="W230" s="20"/>
      <c r="X230" s="20"/>
      <c r="Y230" s="20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ht="18.0" customHeight="1">
      <c r="A231" s="8" t="s">
        <v>2583</v>
      </c>
      <c r="B231" s="9">
        <v>44635.0</v>
      </c>
      <c r="C231" s="68" t="s">
        <v>20</v>
      </c>
      <c r="D231" s="69" t="s">
        <v>583</v>
      </c>
      <c r="E231" s="12" t="s">
        <v>367</v>
      </c>
      <c r="F231" s="13" t="s">
        <v>39</v>
      </c>
      <c r="G231" s="14"/>
      <c r="H231" s="15">
        <v>440.0</v>
      </c>
      <c r="I231" s="14"/>
      <c r="J231" s="15">
        <v>440.0</v>
      </c>
      <c r="K231" s="14"/>
      <c r="L231" s="14"/>
      <c r="M231" s="14"/>
      <c r="N231" s="16"/>
      <c r="O231" s="3">
        <f t="shared" si="1"/>
        <v>440</v>
      </c>
      <c r="P231" s="56"/>
      <c r="Q231" s="18" t="s">
        <v>30</v>
      </c>
      <c r="R231" s="18" t="s">
        <v>570</v>
      </c>
      <c r="S231" s="19" t="s">
        <v>584</v>
      </c>
      <c r="T231" s="20"/>
      <c r="U231" s="20"/>
      <c r="V231" s="20"/>
      <c r="W231" s="20"/>
      <c r="X231" s="20"/>
      <c r="Y231" s="20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ht="18.0" customHeight="1">
      <c r="A232" s="8" t="s">
        <v>2583</v>
      </c>
      <c r="B232" s="9">
        <v>44636.0</v>
      </c>
      <c r="C232" s="68" t="s">
        <v>20</v>
      </c>
      <c r="D232" s="69" t="s">
        <v>585</v>
      </c>
      <c r="E232" s="12" t="s">
        <v>100</v>
      </c>
      <c r="F232" s="13" t="s">
        <v>457</v>
      </c>
      <c r="G232" s="14"/>
      <c r="H232" s="15">
        <v>293.0</v>
      </c>
      <c r="I232" s="14"/>
      <c r="J232" s="15">
        <v>293.0</v>
      </c>
      <c r="K232" s="14"/>
      <c r="L232" s="14"/>
      <c r="M232" s="14"/>
      <c r="N232" s="16"/>
      <c r="O232" s="3">
        <f t="shared" si="1"/>
        <v>293</v>
      </c>
      <c r="P232" s="56"/>
      <c r="Q232" s="18" t="s">
        <v>101</v>
      </c>
      <c r="R232" s="18" t="s">
        <v>577</v>
      </c>
      <c r="S232" s="19" t="s">
        <v>586</v>
      </c>
      <c r="T232" s="20"/>
      <c r="U232" s="20"/>
      <c r="V232" s="20"/>
      <c r="W232" s="20"/>
      <c r="X232" s="20"/>
      <c r="Y232" s="20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ht="18.0" customHeight="1">
      <c r="A233" s="8" t="s">
        <v>2583</v>
      </c>
      <c r="B233" s="9">
        <v>44636.0</v>
      </c>
      <c r="C233" s="68" t="s">
        <v>20</v>
      </c>
      <c r="D233" s="69" t="s">
        <v>587</v>
      </c>
      <c r="E233" s="12" t="s">
        <v>367</v>
      </c>
      <c r="F233" s="13" t="s">
        <v>457</v>
      </c>
      <c r="G233" s="14"/>
      <c r="H233" s="15">
        <v>293.0</v>
      </c>
      <c r="I233" s="14"/>
      <c r="J233" s="15">
        <v>293.0</v>
      </c>
      <c r="K233" s="14"/>
      <c r="L233" s="14"/>
      <c r="M233" s="14"/>
      <c r="N233" s="16"/>
      <c r="O233" s="3">
        <f t="shared" si="1"/>
        <v>293</v>
      </c>
      <c r="P233" s="56"/>
      <c r="Q233" s="18" t="s">
        <v>458</v>
      </c>
      <c r="R233" s="18" t="s">
        <v>570</v>
      </c>
      <c r="S233" s="19" t="s">
        <v>588</v>
      </c>
      <c r="T233" s="20"/>
      <c r="U233" s="20"/>
      <c r="V233" s="20"/>
      <c r="W233" s="20"/>
      <c r="X233" s="20"/>
      <c r="Y233" s="20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ht="18.0" customHeight="1">
      <c r="A234" s="8" t="s">
        <v>2583</v>
      </c>
      <c r="B234" s="9">
        <v>44645.0</v>
      </c>
      <c r="C234" s="68" t="s">
        <v>67</v>
      </c>
      <c r="D234" s="69" t="s">
        <v>589</v>
      </c>
      <c r="E234" s="12" t="s">
        <v>367</v>
      </c>
      <c r="F234" s="13" t="s">
        <v>453</v>
      </c>
      <c r="G234" s="14"/>
      <c r="H234" s="15">
        <v>732.9952</v>
      </c>
      <c r="I234" s="14"/>
      <c r="J234" s="15">
        <v>732.9952</v>
      </c>
      <c r="K234" s="14"/>
      <c r="L234" s="14"/>
      <c r="M234" s="14"/>
      <c r="N234" s="16"/>
      <c r="O234" s="3">
        <f t="shared" si="1"/>
        <v>732.9952</v>
      </c>
      <c r="P234" s="56"/>
      <c r="Q234" s="18" t="s">
        <v>30</v>
      </c>
      <c r="R234" s="18" t="s">
        <v>577</v>
      </c>
      <c r="S234" s="19" t="s">
        <v>590</v>
      </c>
      <c r="T234" s="20"/>
      <c r="U234" s="20"/>
      <c r="V234" s="20"/>
      <c r="W234" s="20"/>
      <c r="X234" s="20"/>
      <c r="Y234" s="20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ht="18.0" customHeight="1">
      <c r="A235" s="8" t="s">
        <v>2583</v>
      </c>
      <c r="B235" s="9">
        <v>44648.0</v>
      </c>
      <c r="C235" s="68" t="s">
        <v>20</v>
      </c>
      <c r="D235" s="69" t="s">
        <v>591</v>
      </c>
      <c r="E235" s="12" t="s">
        <v>367</v>
      </c>
      <c r="F235" s="13" t="s">
        <v>29</v>
      </c>
      <c r="G235" s="14"/>
      <c r="H235" s="15">
        <v>293.0</v>
      </c>
      <c r="I235" s="14"/>
      <c r="J235" s="15">
        <v>293.0</v>
      </c>
      <c r="K235" s="14"/>
      <c r="L235" s="14"/>
      <c r="M235" s="14"/>
      <c r="N235" s="16"/>
      <c r="O235" s="3">
        <f t="shared" si="1"/>
        <v>293</v>
      </c>
      <c r="P235" s="56"/>
      <c r="Q235" s="18" t="s">
        <v>503</v>
      </c>
      <c r="R235" s="18" t="s">
        <v>570</v>
      </c>
      <c r="S235" s="19" t="s">
        <v>592</v>
      </c>
      <c r="T235" s="20"/>
      <c r="U235" s="20"/>
      <c r="V235" s="20"/>
      <c r="W235" s="20"/>
      <c r="X235" s="20"/>
      <c r="Y235" s="20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ht="18.0" customHeight="1">
      <c r="A236" s="8" t="s">
        <v>2583</v>
      </c>
      <c r="B236" s="9">
        <v>44658.0</v>
      </c>
      <c r="C236" s="68" t="s">
        <v>20</v>
      </c>
      <c r="D236" s="69" t="s">
        <v>593</v>
      </c>
      <c r="E236" s="12" t="s">
        <v>367</v>
      </c>
      <c r="F236" s="13" t="s">
        <v>39</v>
      </c>
      <c r="G236" s="14"/>
      <c r="H236" s="15">
        <v>439.0</v>
      </c>
      <c r="I236" s="14"/>
      <c r="J236" s="15">
        <v>439.0</v>
      </c>
      <c r="K236" s="14"/>
      <c r="L236" s="14"/>
      <c r="M236" s="14"/>
      <c r="N236" s="16"/>
      <c r="O236" s="3">
        <f t="shared" si="1"/>
        <v>439</v>
      </c>
      <c r="P236" s="56"/>
      <c r="Q236" s="18" t="s">
        <v>61</v>
      </c>
      <c r="R236" s="18" t="s">
        <v>25</v>
      </c>
      <c r="S236" s="19" t="s">
        <v>594</v>
      </c>
      <c r="T236" s="20"/>
      <c r="U236" s="20"/>
      <c r="V236" s="20"/>
      <c r="W236" s="20"/>
      <c r="X236" s="20"/>
      <c r="Y236" s="20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ht="18.0" customHeight="1">
      <c r="A237" s="8" t="s">
        <v>2583</v>
      </c>
      <c r="B237" s="9">
        <v>44679.0</v>
      </c>
      <c r="C237" s="68" t="s">
        <v>20</v>
      </c>
      <c r="D237" s="69" t="s">
        <v>595</v>
      </c>
      <c r="E237" s="12" t="s">
        <v>367</v>
      </c>
      <c r="F237" s="13" t="s">
        <v>345</v>
      </c>
      <c r="G237" s="14"/>
      <c r="H237" s="15">
        <v>818.33</v>
      </c>
      <c r="I237" s="14"/>
      <c r="J237" s="15">
        <v>818.33</v>
      </c>
      <c r="K237" s="14"/>
      <c r="L237" s="14"/>
      <c r="M237" s="14"/>
      <c r="N237" s="16"/>
      <c r="O237" s="3">
        <f t="shared" si="1"/>
        <v>818.33</v>
      </c>
      <c r="P237" s="56"/>
      <c r="Q237" s="18" t="s">
        <v>596</v>
      </c>
      <c r="R237" s="18" t="s">
        <v>25</v>
      </c>
      <c r="S237" s="19" t="s">
        <v>597</v>
      </c>
      <c r="T237" s="20"/>
      <c r="U237" s="20"/>
      <c r="V237" s="20"/>
      <c r="W237" s="20"/>
      <c r="X237" s="20"/>
      <c r="Y237" s="20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ht="18.0" customHeight="1">
      <c r="A238" s="8" t="s">
        <v>2583</v>
      </c>
      <c r="B238" s="9">
        <v>44701.0</v>
      </c>
      <c r="C238" s="68" t="s">
        <v>20</v>
      </c>
      <c r="D238" s="69" t="s">
        <v>600</v>
      </c>
      <c r="E238" s="12" t="s">
        <v>367</v>
      </c>
      <c r="F238" s="13" t="s">
        <v>39</v>
      </c>
      <c r="G238" s="14"/>
      <c r="H238" s="15">
        <v>414.0</v>
      </c>
      <c r="I238" s="14"/>
      <c r="J238" s="15">
        <v>414.0</v>
      </c>
      <c r="K238" s="14"/>
      <c r="L238" s="14"/>
      <c r="M238" s="14"/>
      <c r="N238" s="16"/>
      <c r="O238" s="3">
        <f t="shared" si="1"/>
        <v>414</v>
      </c>
      <c r="P238" s="56"/>
      <c r="Q238" s="18" t="s">
        <v>30</v>
      </c>
      <c r="R238" s="18" t="s">
        <v>93</v>
      </c>
      <c r="S238" s="19" t="s">
        <v>601</v>
      </c>
      <c r="T238" s="20"/>
      <c r="U238" s="20"/>
      <c r="V238" s="20"/>
      <c r="W238" s="20"/>
      <c r="X238" s="20"/>
      <c r="Y238" s="20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ht="18.0" customHeight="1">
      <c r="A239" s="8" t="s">
        <v>2583</v>
      </c>
      <c r="B239" s="9">
        <v>44705.0</v>
      </c>
      <c r="C239" s="68" t="s">
        <v>20</v>
      </c>
      <c r="D239" s="69" t="s">
        <v>1215</v>
      </c>
      <c r="E239" s="12" t="s">
        <v>367</v>
      </c>
      <c r="F239" s="13" t="s">
        <v>39</v>
      </c>
      <c r="G239" s="14"/>
      <c r="H239" s="15">
        <v>414.0</v>
      </c>
      <c r="I239" s="14"/>
      <c r="J239" s="15">
        <v>414.0</v>
      </c>
      <c r="K239" s="14"/>
      <c r="L239" s="14"/>
      <c r="M239" s="14"/>
      <c r="N239" s="16"/>
      <c r="O239" s="3">
        <f t="shared" si="1"/>
        <v>414</v>
      </c>
      <c r="P239" s="56"/>
      <c r="Q239" s="18" t="s">
        <v>482</v>
      </c>
      <c r="R239" s="18" t="s">
        <v>93</v>
      </c>
      <c r="S239" s="19" t="s">
        <v>603</v>
      </c>
      <c r="T239" s="20"/>
      <c r="U239" s="20"/>
      <c r="V239" s="20"/>
      <c r="W239" s="20"/>
      <c r="X239" s="20"/>
      <c r="Y239" s="20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ht="18.0" customHeight="1">
      <c r="A240" s="8" t="s">
        <v>2583</v>
      </c>
      <c r="B240" s="9">
        <v>44706.0</v>
      </c>
      <c r="C240" s="68" t="s">
        <v>20</v>
      </c>
      <c r="D240" s="69" t="s">
        <v>604</v>
      </c>
      <c r="E240" s="12" t="s">
        <v>367</v>
      </c>
      <c r="F240" s="13" t="s">
        <v>29</v>
      </c>
      <c r="G240" s="14"/>
      <c r="H240" s="15">
        <v>276.0</v>
      </c>
      <c r="I240" s="14"/>
      <c r="J240" s="15">
        <v>276.0</v>
      </c>
      <c r="K240" s="14"/>
      <c r="L240" s="14"/>
      <c r="M240" s="14">
        <v>780.0</v>
      </c>
      <c r="N240" s="16"/>
      <c r="O240" s="3">
        <f t="shared" si="1"/>
        <v>1056</v>
      </c>
      <c r="P240" s="56"/>
      <c r="Q240" s="18" t="s">
        <v>482</v>
      </c>
      <c r="R240" s="18" t="s">
        <v>93</v>
      </c>
      <c r="S240" s="19" t="s">
        <v>605</v>
      </c>
      <c r="T240" s="20"/>
      <c r="U240" s="20"/>
      <c r="V240" s="20"/>
      <c r="W240" s="20"/>
      <c r="X240" s="20"/>
      <c r="Y240" s="20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ht="18.0" customHeight="1">
      <c r="A241" s="8" t="s">
        <v>2583</v>
      </c>
      <c r="B241" s="9">
        <v>44707.0</v>
      </c>
      <c r="C241" s="68" t="s">
        <v>20</v>
      </c>
      <c r="D241" s="69" t="s">
        <v>606</v>
      </c>
      <c r="E241" s="12" t="s">
        <v>367</v>
      </c>
      <c r="F241" s="13" t="s">
        <v>607</v>
      </c>
      <c r="G241" s="14"/>
      <c r="H241" s="15">
        <v>319.0</v>
      </c>
      <c r="I241" s="14"/>
      <c r="J241" s="15">
        <v>319.0</v>
      </c>
      <c r="K241" s="14"/>
      <c r="L241" s="14"/>
      <c r="M241" s="14"/>
      <c r="N241" s="16"/>
      <c r="O241" s="3">
        <f t="shared" si="1"/>
        <v>319</v>
      </c>
      <c r="P241" s="56"/>
      <c r="Q241" s="18" t="s">
        <v>510</v>
      </c>
      <c r="R241" s="18" t="s">
        <v>93</v>
      </c>
      <c r="S241" s="19" t="s">
        <v>608</v>
      </c>
      <c r="T241" s="20"/>
      <c r="U241" s="20"/>
      <c r="V241" s="20"/>
      <c r="W241" s="20"/>
      <c r="X241" s="20"/>
      <c r="Y241" s="20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ht="18.0" customHeight="1">
      <c r="A242" s="8" t="s">
        <v>2583</v>
      </c>
      <c r="B242" s="9">
        <v>44734.0</v>
      </c>
      <c r="C242" s="68" t="s">
        <v>20</v>
      </c>
      <c r="D242" s="69" t="s">
        <v>609</v>
      </c>
      <c r="E242" s="12" t="s">
        <v>367</v>
      </c>
      <c r="F242" s="13" t="s">
        <v>610</v>
      </c>
      <c r="G242" s="14"/>
      <c r="H242" s="15">
        <v>359.0</v>
      </c>
      <c r="I242" s="14"/>
      <c r="J242" s="15">
        <v>382.0</v>
      </c>
      <c r="K242" s="14"/>
      <c r="L242" s="14"/>
      <c r="M242" s="14"/>
      <c r="N242" s="16"/>
      <c r="O242" s="3">
        <f t="shared" si="1"/>
        <v>382</v>
      </c>
      <c r="P242" s="56"/>
      <c r="Q242" s="18" t="s">
        <v>34</v>
      </c>
      <c r="R242" s="18" t="s">
        <v>101</v>
      </c>
      <c r="S242" s="19" t="s">
        <v>611</v>
      </c>
      <c r="T242" s="20"/>
      <c r="U242" s="20"/>
      <c r="V242" s="20"/>
      <c r="W242" s="20"/>
      <c r="X242" s="20"/>
      <c r="Y242" s="20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ht="18.0" customHeight="1">
      <c r="A243" s="8" t="s">
        <v>2583</v>
      </c>
      <c r="B243" s="9">
        <v>44734.0</v>
      </c>
      <c r="C243" s="68" t="s">
        <v>67</v>
      </c>
      <c r="D243" s="69" t="s">
        <v>612</v>
      </c>
      <c r="E243" s="12" t="s">
        <v>367</v>
      </c>
      <c r="F243" s="13" t="s">
        <v>433</v>
      </c>
      <c r="G243" s="14"/>
      <c r="H243" s="15">
        <v>987.0</v>
      </c>
      <c r="I243" s="14"/>
      <c r="J243" s="15">
        <v>1052.0</v>
      </c>
      <c r="K243" s="14"/>
      <c r="L243" s="14"/>
      <c r="M243" s="14">
        <v>250.0</v>
      </c>
      <c r="N243" s="16"/>
      <c r="O243" s="3">
        <f t="shared" si="1"/>
        <v>1302</v>
      </c>
      <c r="P243" s="56"/>
      <c r="Q243" s="18" t="s">
        <v>30</v>
      </c>
      <c r="R243" s="18" t="s">
        <v>101</v>
      </c>
      <c r="S243" s="19" t="s">
        <v>613</v>
      </c>
      <c r="T243" s="20"/>
      <c r="U243" s="20"/>
      <c r="V243" s="20"/>
      <c r="W243" s="20"/>
      <c r="X243" s="20"/>
      <c r="Y243" s="20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ht="18.0" customHeight="1">
      <c r="A244" s="8" t="s">
        <v>2583</v>
      </c>
      <c r="B244" s="9">
        <v>44739.0</v>
      </c>
      <c r="C244" s="68" t="s">
        <v>20</v>
      </c>
      <c r="D244" s="69" t="s">
        <v>614</v>
      </c>
      <c r="E244" s="12" t="s">
        <v>367</v>
      </c>
      <c r="F244" s="13" t="s">
        <v>39</v>
      </c>
      <c r="G244" s="14"/>
      <c r="H244" s="15">
        <v>394.0</v>
      </c>
      <c r="I244" s="14"/>
      <c r="J244" s="15">
        <v>420.0</v>
      </c>
      <c r="K244" s="14"/>
      <c r="L244" s="14"/>
      <c r="M244" s="14"/>
      <c r="N244" s="16"/>
      <c r="O244" s="3">
        <f t="shared" si="1"/>
        <v>420</v>
      </c>
      <c r="P244" s="56"/>
      <c r="Q244" s="18" t="s">
        <v>30</v>
      </c>
      <c r="R244" s="18" t="s">
        <v>101</v>
      </c>
      <c r="S244" s="19" t="s">
        <v>615</v>
      </c>
      <c r="T244" s="20"/>
      <c r="U244" s="20"/>
      <c r="V244" s="20"/>
      <c r="W244" s="20"/>
      <c r="X244" s="20"/>
      <c r="Y244" s="20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ht="18.0" customHeight="1">
      <c r="A245" s="8" t="s">
        <v>2583</v>
      </c>
      <c r="B245" s="9">
        <v>44740.0</v>
      </c>
      <c r="C245" s="68" t="s">
        <v>20</v>
      </c>
      <c r="D245" s="69" t="s">
        <v>616</v>
      </c>
      <c r="E245" s="12" t="s">
        <v>367</v>
      </c>
      <c r="F245" s="13" t="s">
        <v>617</v>
      </c>
      <c r="G245" s="14"/>
      <c r="H245" s="15">
        <v>328.0</v>
      </c>
      <c r="I245" s="14"/>
      <c r="J245" s="15">
        <v>349.0</v>
      </c>
      <c r="K245" s="14"/>
      <c r="L245" s="14"/>
      <c r="M245" s="14">
        <f>360*2</f>
        <v>720</v>
      </c>
      <c r="N245" s="16"/>
      <c r="O245" s="3">
        <f t="shared" si="1"/>
        <v>1069</v>
      </c>
      <c r="P245" s="56" t="s">
        <v>1827</v>
      </c>
      <c r="Q245" s="18" t="s">
        <v>125</v>
      </c>
      <c r="R245" s="18" t="s">
        <v>101</v>
      </c>
      <c r="S245" s="19" t="s">
        <v>618</v>
      </c>
      <c r="T245" s="20"/>
      <c r="U245" s="20"/>
      <c r="V245" s="20"/>
      <c r="W245" s="20"/>
      <c r="X245" s="20"/>
      <c r="Y245" s="20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ht="18.0" customHeight="1">
      <c r="A246" s="8" t="s">
        <v>2583</v>
      </c>
      <c r="B246" s="9">
        <v>44743.0</v>
      </c>
      <c r="C246" s="68" t="s">
        <v>27</v>
      </c>
      <c r="D246" s="69" t="s">
        <v>621</v>
      </c>
      <c r="E246" s="12" t="s">
        <v>27</v>
      </c>
      <c r="F246" s="13" t="s">
        <v>607</v>
      </c>
      <c r="G246" s="14"/>
      <c r="H246" s="15">
        <v>787.0</v>
      </c>
      <c r="I246" s="14"/>
      <c r="J246" s="15">
        <v>787.0</v>
      </c>
      <c r="K246" s="14"/>
      <c r="L246" s="14"/>
      <c r="M246" s="14"/>
      <c r="N246" s="16"/>
      <c r="O246" s="3">
        <f t="shared" si="1"/>
        <v>787</v>
      </c>
      <c r="P246" s="56"/>
      <c r="Q246" s="18" t="s">
        <v>30</v>
      </c>
      <c r="R246" s="18" t="s">
        <v>622</v>
      </c>
      <c r="S246" s="19" t="s">
        <v>623</v>
      </c>
      <c r="T246" s="20"/>
      <c r="U246" s="20"/>
      <c r="V246" s="20"/>
      <c r="W246" s="20"/>
      <c r="X246" s="20"/>
      <c r="Y246" s="20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ht="18.0" customHeight="1">
      <c r="A247" s="8" t="s">
        <v>2583</v>
      </c>
      <c r="B247" s="9">
        <v>44746.0</v>
      </c>
      <c r="C247" s="68" t="s">
        <v>20</v>
      </c>
      <c r="D247" s="69" t="s">
        <v>624</v>
      </c>
      <c r="E247" s="12" t="s">
        <v>367</v>
      </c>
      <c r="F247" s="13" t="s">
        <v>39</v>
      </c>
      <c r="G247" s="14"/>
      <c r="H247" s="15">
        <v>638.0</v>
      </c>
      <c r="I247" s="14"/>
      <c r="J247" s="15">
        <v>638.0</v>
      </c>
      <c r="K247" s="14"/>
      <c r="L247" s="14"/>
      <c r="M247" s="14"/>
      <c r="N247" s="16"/>
      <c r="O247" s="3">
        <f t="shared" si="1"/>
        <v>638</v>
      </c>
      <c r="P247" s="56"/>
      <c r="Q247" s="18" t="s">
        <v>446</v>
      </c>
      <c r="R247" s="18" t="s">
        <v>454</v>
      </c>
      <c r="S247" s="19" t="s">
        <v>625</v>
      </c>
      <c r="T247" s="20"/>
      <c r="U247" s="20"/>
      <c r="V247" s="20"/>
      <c r="W247" s="20"/>
      <c r="X247" s="20"/>
      <c r="Y247" s="20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ht="18.0" customHeight="1">
      <c r="A248" s="8" t="s">
        <v>2583</v>
      </c>
      <c r="B248" s="9">
        <v>44746.0</v>
      </c>
      <c r="C248" s="68" t="s">
        <v>20</v>
      </c>
      <c r="D248" s="69" t="s">
        <v>626</v>
      </c>
      <c r="E248" s="12" t="s">
        <v>367</v>
      </c>
      <c r="F248" s="13" t="s">
        <v>617</v>
      </c>
      <c r="G248" s="14"/>
      <c r="H248" s="15">
        <v>1414.67</v>
      </c>
      <c r="I248" s="14"/>
      <c r="J248" s="15">
        <v>1414.67</v>
      </c>
      <c r="K248" s="14"/>
      <c r="L248" s="14"/>
      <c r="M248" s="14">
        <v>359.0</v>
      </c>
      <c r="N248" s="16"/>
      <c r="O248" s="3">
        <f t="shared" si="1"/>
        <v>1773.67</v>
      </c>
      <c r="P248" s="56"/>
      <c r="Q248" s="18" t="s">
        <v>446</v>
      </c>
      <c r="R248" s="18" t="s">
        <v>454</v>
      </c>
      <c r="S248" s="19" t="s">
        <v>627</v>
      </c>
      <c r="T248" s="20"/>
      <c r="U248" s="20"/>
      <c r="V248" s="20"/>
      <c r="W248" s="20"/>
      <c r="X248" s="20"/>
      <c r="Y248" s="20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ht="18.0" customHeight="1">
      <c r="A249" s="8" t="s">
        <v>2583</v>
      </c>
      <c r="B249" s="9">
        <v>44747.0</v>
      </c>
      <c r="C249" s="68" t="s">
        <v>27</v>
      </c>
      <c r="D249" s="69" t="s">
        <v>1828</v>
      </c>
      <c r="E249" s="12" t="s">
        <v>27</v>
      </c>
      <c r="F249" s="13" t="s">
        <v>617</v>
      </c>
      <c r="G249" s="14"/>
      <c r="H249" s="15">
        <v>420.0</v>
      </c>
      <c r="I249" s="14"/>
      <c r="J249" s="15">
        <v>420.0</v>
      </c>
      <c r="K249" s="14"/>
      <c r="L249" s="14"/>
      <c r="M249" s="14"/>
      <c r="N249" s="16"/>
      <c r="O249" s="3">
        <f t="shared" si="1"/>
        <v>420</v>
      </c>
      <c r="P249" s="56"/>
      <c r="Q249" s="18" t="s">
        <v>30</v>
      </c>
      <c r="R249" s="18" t="s">
        <v>622</v>
      </c>
      <c r="S249" s="19">
        <v>5.5100450000148E13</v>
      </c>
      <c r="T249" s="20"/>
      <c r="U249" s="20"/>
      <c r="V249" s="20"/>
      <c r="W249" s="20"/>
      <c r="X249" s="20"/>
      <c r="Y249" s="20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ht="18.0" customHeight="1">
      <c r="A250" s="8" t="s">
        <v>2583</v>
      </c>
      <c r="B250" s="9">
        <v>44749.0</v>
      </c>
      <c r="C250" s="68" t="s">
        <v>20</v>
      </c>
      <c r="D250" s="69" t="s">
        <v>630</v>
      </c>
      <c r="E250" s="12" t="s">
        <v>367</v>
      </c>
      <c r="F250" s="13" t="s">
        <v>23</v>
      </c>
      <c r="G250" s="14"/>
      <c r="H250" s="15">
        <v>1261.0</v>
      </c>
      <c r="I250" s="14"/>
      <c r="J250" s="15">
        <v>1261.0</v>
      </c>
      <c r="K250" s="14"/>
      <c r="L250" s="14"/>
      <c r="M250" s="14"/>
      <c r="N250" s="16"/>
      <c r="O250" s="3">
        <f t="shared" si="1"/>
        <v>1261</v>
      </c>
      <c r="P250" s="56"/>
      <c r="Q250" s="18" t="s">
        <v>446</v>
      </c>
      <c r="R250" s="18" t="s">
        <v>454</v>
      </c>
      <c r="S250" s="19" t="s">
        <v>631</v>
      </c>
      <c r="T250" s="20"/>
      <c r="U250" s="20"/>
      <c r="V250" s="20"/>
      <c r="W250" s="20"/>
      <c r="X250" s="20"/>
      <c r="Y250" s="20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ht="18.0" customHeight="1">
      <c r="A251" s="8" t="s">
        <v>2583</v>
      </c>
      <c r="B251" s="9">
        <v>44753.0</v>
      </c>
      <c r="C251" s="68" t="s">
        <v>20</v>
      </c>
      <c r="D251" s="69" t="s">
        <v>632</v>
      </c>
      <c r="E251" s="12" t="s">
        <v>367</v>
      </c>
      <c r="F251" s="13" t="s">
        <v>29</v>
      </c>
      <c r="G251" s="14"/>
      <c r="H251" s="15">
        <v>293.0</v>
      </c>
      <c r="I251" s="14"/>
      <c r="J251" s="15">
        <v>293.0</v>
      </c>
      <c r="K251" s="14"/>
      <c r="L251" s="14"/>
      <c r="M251" s="14"/>
      <c r="N251" s="16"/>
      <c r="O251" s="3">
        <f t="shared" si="1"/>
        <v>293</v>
      </c>
      <c r="P251" s="56"/>
      <c r="Q251" s="18" t="s">
        <v>34</v>
      </c>
      <c r="R251" s="18" t="s">
        <v>454</v>
      </c>
      <c r="S251" s="19" t="s">
        <v>633</v>
      </c>
      <c r="T251" s="20"/>
      <c r="U251" s="20"/>
      <c r="V251" s="20"/>
      <c r="W251" s="20"/>
      <c r="X251" s="20"/>
      <c r="Y251" s="20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ht="18.0" customHeight="1">
      <c r="A252" s="8" t="s">
        <v>2583</v>
      </c>
      <c r="B252" s="9">
        <v>44761.0</v>
      </c>
      <c r="C252" s="68" t="s">
        <v>20</v>
      </c>
      <c r="D252" s="69" t="s">
        <v>634</v>
      </c>
      <c r="E252" s="12" t="s">
        <v>367</v>
      </c>
      <c r="F252" s="13" t="s">
        <v>39</v>
      </c>
      <c r="G252" s="14"/>
      <c r="H252" s="15">
        <v>472.0</v>
      </c>
      <c r="I252" s="14"/>
      <c r="J252" s="15">
        <v>472.0</v>
      </c>
      <c r="K252" s="14"/>
      <c r="L252" s="14"/>
      <c r="M252" s="14"/>
      <c r="N252" s="16"/>
      <c r="O252" s="3">
        <f t="shared" si="1"/>
        <v>472</v>
      </c>
      <c r="P252" s="56"/>
      <c r="Q252" s="18" t="s">
        <v>510</v>
      </c>
      <c r="R252" s="18" t="s">
        <v>454</v>
      </c>
      <c r="S252" s="19" t="s">
        <v>635</v>
      </c>
      <c r="T252" s="20"/>
      <c r="U252" s="20"/>
      <c r="V252" s="20"/>
      <c r="W252" s="20"/>
      <c r="X252" s="20"/>
      <c r="Y252" s="20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ht="18.0" customHeight="1">
      <c r="A253" s="8" t="s">
        <v>2583</v>
      </c>
      <c r="B253" s="9">
        <v>44782.0</v>
      </c>
      <c r="C253" s="68" t="s">
        <v>20</v>
      </c>
      <c r="D253" s="69" t="s">
        <v>636</v>
      </c>
      <c r="E253" s="12" t="s">
        <v>100</v>
      </c>
      <c r="F253" s="13" t="s">
        <v>453</v>
      </c>
      <c r="G253" s="14"/>
      <c r="H253" s="15">
        <v>413.13</v>
      </c>
      <c r="I253" s="14"/>
      <c r="J253" s="15">
        <v>413.13</v>
      </c>
      <c r="K253" s="14"/>
      <c r="L253" s="14"/>
      <c r="M253" s="14"/>
      <c r="N253" s="16"/>
      <c r="O253" s="3">
        <f t="shared" si="1"/>
        <v>413.13</v>
      </c>
      <c r="P253" s="56"/>
      <c r="Q253" s="18" t="s">
        <v>101</v>
      </c>
      <c r="R253" s="18" t="s">
        <v>461</v>
      </c>
      <c r="S253" s="19" t="s">
        <v>637</v>
      </c>
      <c r="T253" s="20"/>
      <c r="U253" s="20"/>
      <c r="V253" s="20"/>
      <c r="W253" s="20"/>
      <c r="X253" s="20"/>
      <c r="Y253" s="20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ht="18.0" customHeight="1">
      <c r="A254" s="8" t="s">
        <v>2583</v>
      </c>
      <c r="B254" s="9">
        <v>44784.0</v>
      </c>
      <c r="C254" s="68" t="s">
        <v>20</v>
      </c>
      <c r="D254" s="69" t="s">
        <v>638</v>
      </c>
      <c r="E254" s="12" t="s">
        <v>367</v>
      </c>
      <c r="F254" s="13" t="s">
        <v>453</v>
      </c>
      <c r="G254" s="14"/>
      <c r="H254" s="15">
        <v>689.0</v>
      </c>
      <c r="I254" s="14"/>
      <c r="J254" s="15">
        <v>734.0</v>
      </c>
      <c r="K254" s="14"/>
      <c r="L254" s="14"/>
      <c r="M254" s="14"/>
      <c r="N254" s="16"/>
      <c r="O254" s="3">
        <f t="shared" si="1"/>
        <v>734</v>
      </c>
      <c r="P254" s="56"/>
      <c r="Q254" s="18" t="s">
        <v>30</v>
      </c>
      <c r="R254" s="18" t="s">
        <v>476</v>
      </c>
      <c r="S254" s="19" t="s">
        <v>639</v>
      </c>
      <c r="T254" s="20"/>
      <c r="U254" s="20"/>
      <c r="V254" s="20"/>
      <c r="W254" s="20"/>
      <c r="X254" s="20"/>
      <c r="Y254" s="20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ht="18.0" customHeight="1">
      <c r="A255" s="8" t="s">
        <v>2583</v>
      </c>
      <c r="B255" s="9">
        <v>44784.0</v>
      </c>
      <c r="C255" s="68" t="s">
        <v>27</v>
      </c>
      <c r="D255" s="69" t="s">
        <v>640</v>
      </c>
      <c r="E255" s="12" t="s">
        <v>367</v>
      </c>
      <c r="F255" s="13" t="s">
        <v>453</v>
      </c>
      <c r="G255" s="14"/>
      <c r="H255" s="15">
        <v>413.0</v>
      </c>
      <c r="I255" s="14"/>
      <c r="J255" s="15">
        <v>413.0</v>
      </c>
      <c r="K255" s="14"/>
      <c r="L255" s="14"/>
      <c r="M255" s="14"/>
      <c r="N255" s="16"/>
      <c r="O255" s="3">
        <f t="shared" si="1"/>
        <v>413</v>
      </c>
      <c r="P255" s="56"/>
      <c r="Q255" s="18" t="s">
        <v>30</v>
      </c>
      <c r="R255" s="18" t="s">
        <v>476</v>
      </c>
      <c r="S255" s="19" t="s">
        <v>641</v>
      </c>
      <c r="T255" s="20"/>
      <c r="U255" s="20"/>
      <c r="V255" s="20"/>
      <c r="W255" s="20"/>
      <c r="X255" s="20"/>
      <c r="Y255" s="20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ht="18.0" customHeight="1">
      <c r="A256" s="8" t="s">
        <v>2583</v>
      </c>
      <c r="B256" s="9">
        <v>44790.0</v>
      </c>
      <c r="C256" s="68" t="s">
        <v>20</v>
      </c>
      <c r="D256" s="69" t="s">
        <v>642</v>
      </c>
      <c r="E256" s="12" t="s">
        <v>367</v>
      </c>
      <c r="F256" s="13" t="s">
        <v>29</v>
      </c>
      <c r="G256" s="14"/>
      <c r="H256" s="15">
        <v>229.0</v>
      </c>
      <c r="I256" s="14"/>
      <c r="J256" s="15">
        <v>244.0</v>
      </c>
      <c r="K256" s="14"/>
      <c r="L256" s="14"/>
      <c r="M256" s="14"/>
      <c r="N256" s="16"/>
      <c r="O256" s="3">
        <f t="shared" si="1"/>
        <v>244</v>
      </c>
      <c r="P256" s="56"/>
      <c r="Q256" s="18" t="s">
        <v>34</v>
      </c>
      <c r="R256" s="18" t="s">
        <v>476</v>
      </c>
      <c r="S256" s="19" t="s">
        <v>643</v>
      </c>
      <c r="T256" s="20"/>
      <c r="U256" s="20"/>
      <c r="V256" s="20"/>
      <c r="W256" s="20"/>
      <c r="X256" s="20"/>
      <c r="Y256" s="20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ht="18.0" customHeight="1">
      <c r="A257" s="8" t="s">
        <v>2583</v>
      </c>
      <c r="B257" s="9">
        <v>44795.0</v>
      </c>
      <c r="C257" s="68" t="s">
        <v>20</v>
      </c>
      <c r="D257" s="69" t="s">
        <v>644</v>
      </c>
      <c r="E257" s="12" t="s">
        <v>367</v>
      </c>
      <c r="F257" s="13" t="s">
        <v>39</v>
      </c>
      <c r="G257" s="14"/>
      <c r="H257" s="15">
        <v>343.0</v>
      </c>
      <c r="I257" s="14"/>
      <c r="J257" s="15">
        <v>365.0</v>
      </c>
      <c r="K257" s="14"/>
      <c r="L257" s="14"/>
      <c r="M257" s="14"/>
      <c r="N257" s="16"/>
      <c r="O257" s="3">
        <f t="shared" si="1"/>
        <v>365</v>
      </c>
      <c r="P257" s="56"/>
      <c r="Q257" s="18" t="s">
        <v>196</v>
      </c>
      <c r="R257" s="18" t="s">
        <v>476</v>
      </c>
      <c r="S257" s="19" t="s">
        <v>645</v>
      </c>
      <c r="T257" s="20"/>
      <c r="U257" s="20"/>
      <c r="V257" s="20"/>
      <c r="W257" s="20"/>
      <c r="X257" s="20"/>
      <c r="Y257" s="20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ht="18.0" customHeight="1">
      <c r="A258" s="8" t="s">
        <v>2583</v>
      </c>
      <c r="B258" s="9">
        <v>44796.0</v>
      </c>
      <c r="C258" s="68" t="s">
        <v>20</v>
      </c>
      <c r="D258" s="69" t="s">
        <v>646</v>
      </c>
      <c r="E258" s="12" t="s">
        <v>367</v>
      </c>
      <c r="F258" s="13" t="s">
        <v>39</v>
      </c>
      <c r="G258" s="14"/>
      <c r="H258" s="15">
        <v>412.0</v>
      </c>
      <c r="I258" s="14"/>
      <c r="J258" s="15">
        <v>439.0</v>
      </c>
      <c r="K258" s="14"/>
      <c r="L258" s="14"/>
      <c r="M258" s="14"/>
      <c r="N258" s="16"/>
      <c r="O258" s="3">
        <f t="shared" si="1"/>
        <v>439</v>
      </c>
      <c r="P258" s="56"/>
      <c r="Q258" s="18" t="s">
        <v>647</v>
      </c>
      <c r="R258" s="18" t="s">
        <v>476</v>
      </c>
      <c r="S258" s="19" t="s">
        <v>648</v>
      </c>
      <c r="T258" s="20"/>
      <c r="U258" s="20"/>
      <c r="V258" s="20"/>
      <c r="W258" s="20"/>
      <c r="X258" s="20"/>
      <c r="Y258" s="20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ht="18.0" customHeight="1">
      <c r="A259" s="8" t="s">
        <v>2583</v>
      </c>
      <c r="B259" s="9">
        <v>44809.0</v>
      </c>
      <c r="C259" s="68" t="s">
        <v>20</v>
      </c>
      <c r="D259" s="69" t="s">
        <v>649</v>
      </c>
      <c r="E259" s="12" t="s">
        <v>367</v>
      </c>
      <c r="F259" s="13" t="s">
        <v>650</v>
      </c>
      <c r="G259" s="14"/>
      <c r="H259" s="15">
        <v>993.87</v>
      </c>
      <c r="I259" s="14"/>
      <c r="J259" s="15">
        <v>993.87</v>
      </c>
      <c r="K259" s="14"/>
      <c r="L259" s="14"/>
      <c r="M259" s="14"/>
      <c r="N259" s="16"/>
      <c r="O259" s="3">
        <f t="shared" si="1"/>
        <v>993.87</v>
      </c>
      <c r="P259" s="56"/>
      <c r="Q259" s="18" t="s">
        <v>61</v>
      </c>
      <c r="R259" s="18" t="s">
        <v>379</v>
      </c>
      <c r="S259" s="19" t="s">
        <v>651</v>
      </c>
      <c r="T259" s="20"/>
      <c r="U259" s="20"/>
      <c r="V259" s="20"/>
      <c r="W259" s="20"/>
      <c r="X259" s="20"/>
      <c r="Y259" s="20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ht="18.0" customHeight="1">
      <c r="A260" s="8" t="s">
        <v>2583</v>
      </c>
      <c r="B260" s="9">
        <v>44810.0</v>
      </c>
      <c r="C260" s="68" t="s">
        <v>27</v>
      </c>
      <c r="D260" s="69" t="s">
        <v>652</v>
      </c>
      <c r="E260" s="12" t="s">
        <v>367</v>
      </c>
      <c r="F260" s="13" t="s">
        <v>39</v>
      </c>
      <c r="G260" s="14"/>
      <c r="H260" s="15">
        <v>420.0</v>
      </c>
      <c r="I260" s="14"/>
      <c r="J260" s="15">
        <v>420.0</v>
      </c>
      <c r="K260" s="14"/>
      <c r="L260" s="14"/>
      <c r="M260" s="14"/>
      <c r="N260" s="16"/>
      <c r="O260" s="3">
        <f t="shared" si="1"/>
        <v>420</v>
      </c>
      <c r="P260" s="56"/>
      <c r="Q260" s="18" t="s">
        <v>34</v>
      </c>
      <c r="R260" s="18" t="s">
        <v>379</v>
      </c>
      <c r="S260" s="19" t="s">
        <v>653</v>
      </c>
      <c r="T260" s="20"/>
      <c r="U260" s="20"/>
      <c r="V260" s="20"/>
      <c r="W260" s="20"/>
      <c r="X260" s="20"/>
      <c r="Y260" s="20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ht="18.0" customHeight="1">
      <c r="A261" s="8" t="s">
        <v>2583</v>
      </c>
      <c r="B261" s="9">
        <v>44810.0</v>
      </c>
      <c r="C261" s="68" t="s">
        <v>20</v>
      </c>
      <c r="D261" s="69" t="s">
        <v>654</v>
      </c>
      <c r="E261" s="12" t="s">
        <v>367</v>
      </c>
      <c r="F261" s="13" t="s">
        <v>39</v>
      </c>
      <c r="G261" s="14"/>
      <c r="H261" s="15">
        <v>351.0</v>
      </c>
      <c r="I261" s="14"/>
      <c r="J261" s="15">
        <v>351.0</v>
      </c>
      <c r="K261" s="14"/>
      <c r="L261" s="14"/>
      <c r="M261" s="14"/>
      <c r="N261" s="16"/>
      <c r="O261" s="3">
        <f t="shared" si="1"/>
        <v>351</v>
      </c>
      <c r="P261" s="56"/>
      <c r="Q261" s="18" t="s">
        <v>213</v>
      </c>
      <c r="R261" s="18" t="s">
        <v>379</v>
      </c>
      <c r="S261" s="19" t="s">
        <v>655</v>
      </c>
      <c r="T261" s="20"/>
      <c r="U261" s="20"/>
      <c r="V261" s="20"/>
      <c r="W261" s="20"/>
      <c r="X261" s="20"/>
      <c r="Y261" s="20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ht="18.0" customHeight="1">
      <c r="A262" s="8" t="s">
        <v>2583</v>
      </c>
      <c r="B262" s="9">
        <v>44813.0</v>
      </c>
      <c r="C262" s="68" t="s">
        <v>20</v>
      </c>
      <c r="D262" s="69" t="s">
        <v>656</v>
      </c>
      <c r="E262" s="12" t="s">
        <v>367</v>
      </c>
      <c r="F262" s="13" t="s">
        <v>39</v>
      </c>
      <c r="G262" s="14"/>
      <c r="H262" s="15">
        <v>701.0</v>
      </c>
      <c r="I262" s="14"/>
      <c r="J262" s="15">
        <v>701.0</v>
      </c>
      <c r="K262" s="14"/>
      <c r="L262" s="14"/>
      <c r="M262" s="14"/>
      <c r="N262" s="16"/>
      <c r="O262" s="3">
        <f t="shared" si="1"/>
        <v>701</v>
      </c>
      <c r="P262" s="56"/>
      <c r="Q262" s="18" t="s">
        <v>30</v>
      </c>
      <c r="R262" s="18" t="s">
        <v>379</v>
      </c>
      <c r="S262" s="19">
        <v>1.8205020000164E13</v>
      </c>
      <c r="T262" s="20"/>
      <c r="U262" s="20"/>
      <c r="V262" s="20"/>
      <c r="W262" s="20"/>
      <c r="X262" s="20"/>
      <c r="Y262" s="20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ht="18.0" customHeight="1">
      <c r="A263" s="8" t="s">
        <v>2583</v>
      </c>
      <c r="B263" s="9">
        <v>44824.0</v>
      </c>
      <c r="C263" s="68" t="s">
        <v>27</v>
      </c>
      <c r="D263" s="69" t="s">
        <v>662</v>
      </c>
      <c r="E263" s="12" t="s">
        <v>27</v>
      </c>
      <c r="F263" s="13" t="s">
        <v>453</v>
      </c>
      <c r="G263" s="14"/>
      <c r="H263" s="15">
        <v>420.0</v>
      </c>
      <c r="I263" s="14"/>
      <c r="J263" s="15">
        <v>420.0</v>
      </c>
      <c r="K263" s="14"/>
      <c r="L263" s="14"/>
      <c r="M263" s="14"/>
      <c r="N263" s="16"/>
      <c r="O263" s="3">
        <f t="shared" si="1"/>
        <v>420</v>
      </c>
      <c r="P263" s="56"/>
      <c r="Q263" s="18" t="s">
        <v>30</v>
      </c>
      <c r="R263" s="18" t="s">
        <v>660</v>
      </c>
      <c r="S263" s="19" t="s">
        <v>663</v>
      </c>
      <c r="T263" s="20"/>
      <c r="U263" s="20"/>
      <c r="V263" s="20"/>
      <c r="W263" s="20"/>
      <c r="X263" s="20"/>
      <c r="Y263" s="20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ht="18.0" customHeight="1">
      <c r="A264" s="8" t="s">
        <v>2583</v>
      </c>
      <c r="B264" s="9">
        <v>44824.0</v>
      </c>
      <c r="C264" s="68" t="s">
        <v>27</v>
      </c>
      <c r="D264" s="69" t="s">
        <v>664</v>
      </c>
      <c r="E264" s="12" t="s">
        <v>27</v>
      </c>
      <c r="F264" s="13" t="s">
        <v>453</v>
      </c>
      <c r="G264" s="14"/>
      <c r="H264" s="15">
        <v>420.0</v>
      </c>
      <c r="I264" s="14"/>
      <c r="J264" s="15">
        <v>420.0</v>
      </c>
      <c r="K264" s="14"/>
      <c r="L264" s="14"/>
      <c r="M264" s="14"/>
      <c r="N264" s="16"/>
      <c r="O264" s="3">
        <f t="shared" si="1"/>
        <v>420</v>
      </c>
      <c r="P264" s="56"/>
      <c r="Q264" s="18" t="s">
        <v>30</v>
      </c>
      <c r="R264" s="18" t="s">
        <v>660</v>
      </c>
      <c r="S264" s="19" t="s">
        <v>665</v>
      </c>
      <c r="T264" s="20"/>
      <c r="U264" s="20"/>
      <c r="V264" s="20"/>
      <c r="W264" s="20"/>
      <c r="X264" s="20"/>
      <c r="Y264" s="20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ht="18.0" customHeight="1">
      <c r="A265" s="8" t="s">
        <v>2583</v>
      </c>
      <c r="B265" s="9">
        <v>44830.0</v>
      </c>
      <c r="C265" s="68" t="s">
        <v>20</v>
      </c>
      <c r="D265" s="69" t="s">
        <v>666</v>
      </c>
      <c r="E265" s="12" t="s">
        <v>367</v>
      </c>
      <c r="F265" s="13" t="s">
        <v>39</v>
      </c>
      <c r="G265" s="14"/>
      <c r="H265" s="15">
        <v>701.0</v>
      </c>
      <c r="I265" s="14"/>
      <c r="J265" s="15">
        <v>701.0</v>
      </c>
      <c r="K265" s="14"/>
      <c r="L265" s="14"/>
      <c r="M265" s="14">
        <v>410.0</v>
      </c>
      <c r="N265" s="16"/>
      <c r="O265" s="3">
        <f t="shared" si="1"/>
        <v>1111</v>
      </c>
      <c r="P265" s="56"/>
      <c r="Q265" s="18" t="s">
        <v>667</v>
      </c>
      <c r="R265" s="18" t="s">
        <v>379</v>
      </c>
      <c r="S265" s="19" t="s">
        <v>668</v>
      </c>
      <c r="T265" s="20"/>
      <c r="U265" s="20"/>
      <c r="V265" s="20"/>
      <c r="W265" s="20"/>
      <c r="X265" s="20"/>
      <c r="Y265" s="20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ht="18.0" customHeight="1">
      <c r="A266" s="8" t="s">
        <v>2583</v>
      </c>
      <c r="B266" s="9">
        <v>44831.0</v>
      </c>
      <c r="C266" s="68" t="s">
        <v>20</v>
      </c>
      <c r="D266" s="69" t="s">
        <v>669</v>
      </c>
      <c r="E266" s="12" t="s">
        <v>367</v>
      </c>
      <c r="F266" s="13" t="s">
        <v>39</v>
      </c>
      <c r="G266" s="14"/>
      <c r="H266" s="15">
        <v>420.0</v>
      </c>
      <c r="I266" s="14"/>
      <c r="J266" s="15">
        <v>420.0</v>
      </c>
      <c r="K266" s="14"/>
      <c r="L266" s="14"/>
      <c r="M266" s="14"/>
      <c r="N266" s="16"/>
      <c r="O266" s="3">
        <f t="shared" si="1"/>
        <v>420</v>
      </c>
      <c r="P266" s="56"/>
      <c r="Q266" s="18" t="s">
        <v>670</v>
      </c>
      <c r="R266" s="18" t="s">
        <v>379</v>
      </c>
      <c r="S266" s="19" t="s">
        <v>671</v>
      </c>
      <c r="T266" s="20"/>
      <c r="U266" s="20"/>
      <c r="V266" s="20"/>
      <c r="W266" s="20"/>
      <c r="X266" s="20"/>
      <c r="Y266" s="20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ht="18.0" customHeight="1">
      <c r="A267" s="8" t="s">
        <v>2583</v>
      </c>
      <c r="B267" s="9">
        <v>44861.0</v>
      </c>
      <c r="C267" s="68" t="s">
        <v>27</v>
      </c>
      <c r="D267" s="69" t="s">
        <v>672</v>
      </c>
      <c r="E267" s="12" t="s">
        <v>27</v>
      </c>
      <c r="F267" s="13" t="s">
        <v>39</v>
      </c>
      <c r="G267" s="14"/>
      <c r="H267" s="15">
        <v>439.0</v>
      </c>
      <c r="I267" s="14"/>
      <c r="J267" s="15">
        <v>439.0</v>
      </c>
      <c r="K267" s="14"/>
      <c r="L267" s="14"/>
      <c r="M267" s="14"/>
      <c r="N267" s="16"/>
      <c r="O267" s="3">
        <f t="shared" si="1"/>
        <v>439</v>
      </c>
      <c r="P267" s="56"/>
      <c r="Q267" s="18" t="s">
        <v>30</v>
      </c>
      <c r="R267" s="18" t="s">
        <v>446</v>
      </c>
      <c r="S267" s="19" t="s">
        <v>673</v>
      </c>
      <c r="T267" s="20"/>
      <c r="U267" s="20"/>
      <c r="V267" s="20"/>
      <c r="W267" s="20"/>
      <c r="X267" s="20"/>
      <c r="Y267" s="20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ht="18.0" customHeight="1">
      <c r="A268" s="8" t="s">
        <v>2583</v>
      </c>
      <c r="B268" s="9">
        <v>44861.0</v>
      </c>
      <c r="C268" s="68" t="s">
        <v>20</v>
      </c>
      <c r="D268" s="69" t="s">
        <v>674</v>
      </c>
      <c r="E268" s="12" t="s">
        <v>367</v>
      </c>
      <c r="F268" s="13" t="s">
        <v>39</v>
      </c>
      <c r="G268" s="14"/>
      <c r="H268" s="15">
        <v>439.0</v>
      </c>
      <c r="I268" s="14"/>
      <c r="J268" s="15">
        <v>439.0</v>
      </c>
      <c r="K268" s="14"/>
      <c r="L268" s="14"/>
      <c r="M268" s="14"/>
      <c r="N268" s="16"/>
      <c r="O268" s="3">
        <f t="shared" si="1"/>
        <v>439</v>
      </c>
      <c r="P268" s="56"/>
      <c r="Q268" s="18" t="s">
        <v>503</v>
      </c>
      <c r="R268" s="18" t="s">
        <v>446</v>
      </c>
      <c r="S268" s="19" t="s">
        <v>675</v>
      </c>
      <c r="T268" s="20"/>
      <c r="U268" s="20"/>
      <c r="V268" s="20"/>
      <c r="W268" s="20"/>
      <c r="X268" s="20"/>
      <c r="Y268" s="20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ht="18.0" customHeight="1">
      <c r="A269" s="8" t="s">
        <v>2583</v>
      </c>
      <c r="B269" s="9">
        <v>44876.0</v>
      </c>
      <c r="C269" s="68" t="s">
        <v>20</v>
      </c>
      <c r="D269" s="69" t="s">
        <v>549</v>
      </c>
      <c r="E269" s="12" t="s">
        <v>367</v>
      </c>
      <c r="F269" s="13" t="s">
        <v>676</v>
      </c>
      <c r="G269" s="14"/>
      <c r="H269" s="15">
        <v>333.0</v>
      </c>
      <c r="I269" s="14"/>
      <c r="J269" s="15">
        <v>333.0</v>
      </c>
      <c r="K269" s="14"/>
      <c r="L269" s="14"/>
      <c r="M269" s="14"/>
      <c r="N269" s="16"/>
      <c r="O269" s="3">
        <f t="shared" si="1"/>
        <v>333</v>
      </c>
      <c r="P269" s="56"/>
      <c r="Q269" s="18" t="s">
        <v>34</v>
      </c>
      <c r="R269" s="18" t="s">
        <v>61</v>
      </c>
      <c r="S269" s="19" t="s">
        <v>551</v>
      </c>
      <c r="T269" s="20"/>
      <c r="U269" s="20"/>
      <c r="V269" s="20"/>
      <c r="W269" s="20"/>
      <c r="X269" s="20"/>
      <c r="Y269" s="20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ht="18.0" customHeight="1">
      <c r="A270" s="8" t="s">
        <v>2583</v>
      </c>
      <c r="B270" s="9">
        <v>44876.0</v>
      </c>
      <c r="C270" s="68" t="s">
        <v>20</v>
      </c>
      <c r="D270" s="69" t="s">
        <v>677</v>
      </c>
      <c r="E270" s="12" t="s">
        <v>367</v>
      </c>
      <c r="F270" s="13" t="s">
        <v>39</v>
      </c>
      <c r="G270" s="14"/>
      <c r="H270" s="15">
        <v>439.0</v>
      </c>
      <c r="I270" s="14"/>
      <c r="J270" s="15">
        <v>439.0</v>
      </c>
      <c r="K270" s="14"/>
      <c r="L270" s="14"/>
      <c r="M270" s="14"/>
      <c r="N270" s="16"/>
      <c r="O270" s="3">
        <f t="shared" si="1"/>
        <v>439</v>
      </c>
      <c r="P270" s="56"/>
      <c r="Q270" s="18" t="s">
        <v>34</v>
      </c>
      <c r="R270" s="18" t="s">
        <v>61</v>
      </c>
      <c r="S270" s="19" t="s">
        <v>678</v>
      </c>
      <c r="T270" s="20"/>
      <c r="U270" s="20"/>
      <c r="V270" s="20"/>
      <c r="W270" s="20"/>
      <c r="X270" s="20"/>
      <c r="Y270" s="20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ht="18.0" customHeight="1">
      <c r="A271" s="8" t="s">
        <v>2583</v>
      </c>
      <c r="B271" s="9">
        <v>44886.0</v>
      </c>
      <c r="C271" s="68" t="s">
        <v>20</v>
      </c>
      <c r="D271" s="69" t="s">
        <v>679</v>
      </c>
      <c r="E271" s="12" t="s">
        <v>367</v>
      </c>
      <c r="F271" s="13" t="s">
        <v>680</v>
      </c>
      <c r="G271" s="14"/>
      <c r="H271" s="15">
        <v>759.0</v>
      </c>
      <c r="I271" s="14"/>
      <c r="J271" s="15">
        <v>759.0</v>
      </c>
      <c r="K271" s="14"/>
      <c r="L271" s="14"/>
      <c r="M271" s="14"/>
      <c r="N271" s="16"/>
      <c r="O271" s="3">
        <f t="shared" si="1"/>
        <v>759</v>
      </c>
      <c r="P271" s="56"/>
      <c r="Q271" s="18" t="s">
        <v>196</v>
      </c>
      <c r="R271" s="18" t="s">
        <v>61</v>
      </c>
      <c r="S271" s="19" t="s">
        <v>681</v>
      </c>
      <c r="T271" s="20"/>
      <c r="U271" s="20"/>
      <c r="V271" s="20"/>
      <c r="W271" s="20"/>
      <c r="X271" s="20"/>
      <c r="Y271" s="20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ht="18.0" customHeight="1">
      <c r="A272" s="8" t="s">
        <v>2583</v>
      </c>
      <c r="B272" s="9">
        <v>44897.0</v>
      </c>
      <c r="C272" s="68" t="s">
        <v>27</v>
      </c>
      <c r="D272" s="69" t="s">
        <v>682</v>
      </c>
      <c r="E272" s="12" t="s">
        <v>27</v>
      </c>
      <c r="F272" s="13" t="s">
        <v>433</v>
      </c>
      <c r="G272" s="14"/>
      <c r="H272" s="15">
        <v>1240.0</v>
      </c>
      <c r="I272" s="14">
        <v>81.0</v>
      </c>
      <c r="J272" s="15">
        <v>1321.0</v>
      </c>
      <c r="K272" s="14"/>
      <c r="L272" s="14"/>
      <c r="M272" s="14"/>
      <c r="N272" s="16"/>
      <c r="O272" s="3">
        <f t="shared" si="1"/>
        <v>1321</v>
      </c>
      <c r="P272" s="56"/>
      <c r="Q272" s="18" t="s">
        <v>30</v>
      </c>
      <c r="R272" s="18" t="s">
        <v>213</v>
      </c>
      <c r="S272" s="19" t="s">
        <v>683</v>
      </c>
      <c r="T272" s="20"/>
      <c r="U272" s="20"/>
      <c r="V272" s="20"/>
      <c r="W272" s="20"/>
      <c r="X272" s="20"/>
      <c r="Y272" s="20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ht="18.0" customHeight="1">
      <c r="A273" s="8" t="s">
        <v>2583</v>
      </c>
      <c r="B273" s="9">
        <v>44898.0</v>
      </c>
      <c r="C273" s="68" t="s">
        <v>20</v>
      </c>
      <c r="D273" s="69" t="s">
        <v>684</v>
      </c>
      <c r="E273" s="12" t="s">
        <v>367</v>
      </c>
      <c r="F273" s="13" t="s">
        <v>39</v>
      </c>
      <c r="G273" s="14"/>
      <c r="H273" s="15">
        <v>412.0</v>
      </c>
      <c r="I273" s="14">
        <v>27.0</v>
      </c>
      <c r="J273" s="15">
        <v>439.0</v>
      </c>
      <c r="K273" s="14"/>
      <c r="L273" s="14"/>
      <c r="M273" s="14"/>
      <c r="N273" s="16"/>
      <c r="O273" s="3">
        <f t="shared" si="1"/>
        <v>439</v>
      </c>
      <c r="P273" s="56"/>
      <c r="Q273" s="18" t="s">
        <v>34</v>
      </c>
      <c r="R273" s="18" t="s">
        <v>213</v>
      </c>
      <c r="S273" s="19" t="s">
        <v>685</v>
      </c>
      <c r="T273" s="20"/>
      <c r="U273" s="20"/>
      <c r="V273" s="20"/>
      <c r="W273" s="20"/>
      <c r="X273" s="20"/>
      <c r="Y273" s="20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ht="18.0" customHeight="1">
      <c r="A274" s="8" t="s">
        <v>2583</v>
      </c>
      <c r="B274" s="9">
        <v>44907.0</v>
      </c>
      <c r="C274" s="68" t="s">
        <v>20</v>
      </c>
      <c r="D274" s="69" t="s">
        <v>686</v>
      </c>
      <c r="E274" s="12" t="s">
        <v>367</v>
      </c>
      <c r="F274" s="13" t="s">
        <v>39</v>
      </c>
      <c r="G274" s="14"/>
      <c r="H274" s="15">
        <v>288.37</v>
      </c>
      <c r="I274" s="14">
        <v>19.0</v>
      </c>
      <c r="J274" s="15">
        <v>307.37</v>
      </c>
      <c r="K274" s="14"/>
      <c r="L274" s="14"/>
      <c r="M274" s="14"/>
      <c r="N274" s="16"/>
      <c r="O274" s="3">
        <f t="shared" si="1"/>
        <v>307.37</v>
      </c>
      <c r="P274" s="56"/>
      <c r="Q274" s="18" t="s">
        <v>34</v>
      </c>
      <c r="R274" s="18" t="s">
        <v>213</v>
      </c>
      <c r="S274" s="19" t="s">
        <v>687</v>
      </c>
      <c r="T274" s="20"/>
      <c r="U274" s="20"/>
      <c r="V274" s="20"/>
      <c r="W274" s="20"/>
      <c r="X274" s="20"/>
      <c r="Y274" s="20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ht="18.0" customHeight="1">
      <c r="A275" s="8" t="s">
        <v>2583</v>
      </c>
      <c r="B275" s="9">
        <v>44937.0</v>
      </c>
      <c r="C275" s="68" t="s">
        <v>20</v>
      </c>
      <c r="D275" s="69" t="s">
        <v>688</v>
      </c>
      <c r="E275" s="12" t="s">
        <v>367</v>
      </c>
      <c r="F275" s="13" t="s">
        <v>680</v>
      </c>
      <c r="G275" s="14">
        <v>4000.0</v>
      </c>
      <c r="H275" s="15">
        <v>759.0</v>
      </c>
      <c r="I275" s="14">
        <f>50</f>
        <v>50</v>
      </c>
      <c r="J275" s="15">
        <v>809.0</v>
      </c>
      <c r="K275" s="14"/>
      <c r="L275" s="14"/>
      <c r="M275" s="14"/>
      <c r="N275" s="16"/>
      <c r="O275" s="3">
        <f t="shared" si="1"/>
        <v>809</v>
      </c>
      <c r="P275" s="56"/>
      <c r="Q275" s="18" t="s">
        <v>30</v>
      </c>
      <c r="R275" s="18" t="s">
        <v>519</v>
      </c>
      <c r="S275" s="19" t="s">
        <v>689</v>
      </c>
      <c r="T275" s="20"/>
      <c r="U275" s="20"/>
      <c r="V275" s="20"/>
      <c r="W275" s="20"/>
      <c r="X275" s="20"/>
      <c r="Y275" s="20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ht="18.0" customHeight="1">
      <c r="A276" s="8" t="s">
        <v>2583</v>
      </c>
      <c r="B276" s="9">
        <v>44937.0</v>
      </c>
      <c r="C276" s="68" t="s">
        <v>20</v>
      </c>
      <c r="D276" s="69" t="s">
        <v>688</v>
      </c>
      <c r="E276" s="12" t="s">
        <v>367</v>
      </c>
      <c r="F276" s="13" t="s">
        <v>1442</v>
      </c>
      <c r="G276" s="14"/>
      <c r="H276" s="15"/>
      <c r="I276" s="14">
        <v>27.0</v>
      </c>
      <c r="J276" s="15"/>
      <c r="K276" s="14"/>
      <c r="L276" s="14"/>
      <c r="M276" s="14">
        <f>410+I276</f>
        <v>437</v>
      </c>
      <c r="N276" s="16"/>
      <c r="O276" s="3">
        <f t="shared" si="1"/>
        <v>437</v>
      </c>
      <c r="P276" s="56"/>
      <c r="Q276" s="18" t="s">
        <v>30</v>
      </c>
      <c r="R276" s="18" t="s">
        <v>519</v>
      </c>
      <c r="S276" s="19" t="s">
        <v>689</v>
      </c>
      <c r="T276" s="20"/>
      <c r="U276" s="20"/>
      <c r="V276" s="20"/>
      <c r="W276" s="20"/>
      <c r="X276" s="20"/>
      <c r="Y276" s="20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ht="18.0" customHeight="1">
      <c r="A277" s="8" t="s">
        <v>2583</v>
      </c>
      <c r="B277" s="9">
        <v>44942.0</v>
      </c>
      <c r="C277" s="68" t="s">
        <v>20</v>
      </c>
      <c r="D277" s="69" t="s">
        <v>690</v>
      </c>
      <c r="E277" s="12" t="s">
        <v>367</v>
      </c>
      <c r="F277" s="13" t="s">
        <v>39</v>
      </c>
      <c r="G277" s="14">
        <v>2000.0</v>
      </c>
      <c r="H277" s="15">
        <v>401.0</v>
      </c>
      <c r="I277" s="14">
        <v>26.0</v>
      </c>
      <c r="J277" s="15">
        <v>427.0</v>
      </c>
      <c r="K277" s="14"/>
      <c r="L277" s="14"/>
      <c r="M277" s="14"/>
      <c r="N277" s="16"/>
      <c r="O277" s="3">
        <f t="shared" si="1"/>
        <v>427</v>
      </c>
      <c r="P277" s="56"/>
      <c r="Q277" s="18" t="s">
        <v>34</v>
      </c>
      <c r="R277" s="18" t="s">
        <v>519</v>
      </c>
      <c r="S277" s="19" t="s">
        <v>691</v>
      </c>
      <c r="T277" s="20"/>
      <c r="U277" s="20"/>
      <c r="V277" s="20"/>
      <c r="W277" s="20"/>
      <c r="X277" s="20"/>
      <c r="Y277" s="20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ht="18.0" customHeight="1">
      <c r="A278" s="8" t="s">
        <v>2583</v>
      </c>
      <c r="B278" s="9">
        <v>44960.0</v>
      </c>
      <c r="C278" s="68" t="s">
        <v>20</v>
      </c>
      <c r="D278" s="69" t="s">
        <v>696</v>
      </c>
      <c r="E278" s="12" t="s">
        <v>367</v>
      </c>
      <c r="F278" s="13" t="s">
        <v>39</v>
      </c>
      <c r="G278" s="14">
        <v>0.0</v>
      </c>
      <c r="H278" s="15">
        <v>400.0</v>
      </c>
      <c r="I278" s="14">
        <v>18.0</v>
      </c>
      <c r="J278" s="15">
        <v>418.0</v>
      </c>
      <c r="K278" s="14"/>
      <c r="L278" s="14"/>
      <c r="M278" s="14"/>
      <c r="N278" s="16"/>
      <c r="O278" s="3">
        <f t="shared" si="1"/>
        <v>418</v>
      </c>
      <c r="P278" s="56"/>
      <c r="Q278" s="18" t="s">
        <v>213</v>
      </c>
      <c r="R278" s="18" t="s">
        <v>550</v>
      </c>
      <c r="S278" s="19" t="s">
        <v>697</v>
      </c>
      <c r="T278" s="20"/>
      <c r="U278" s="20"/>
      <c r="V278" s="20"/>
      <c r="W278" s="20"/>
      <c r="X278" s="20"/>
      <c r="Y278" s="20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ht="18.0" customHeight="1">
      <c r="A279" s="8" t="s">
        <v>2583</v>
      </c>
      <c r="B279" s="9">
        <v>44960.0</v>
      </c>
      <c r="C279" s="68" t="s">
        <v>20</v>
      </c>
      <c r="D279" s="69" t="s">
        <v>698</v>
      </c>
      <c r="E279" s="12" t="s">
        <v>367</v>
      </c>
      <c r="F279" s="13" t="s">
        <v>39</v>
      </c>
      <c r="G279" s="14">
        <v>3000.0</v>
      </c>
      <c r="H279" s="15">
        <v>1092.0</v>
      </c>
      <c r="I279" s="14">
        <v>49.0</v>
      </c>
      <c r="J279" s="15">
        <v>1141.0</v>
      </c>
      <c r="K279" s="14"/>
      <c r="L279" s="14"/>
      <c r="M279" s="14"/>
      <c r="N279" s="16"/>
      <c r="O279" s="3">
        <f t="shared" si="1"/>
        <v>1141</v>
      </c>
      <c r="P279" s="56"/>
      <c r="Q279" s="18" t="s">
        <v>446</v>
      </c>
      <c r="R279" s="18" t="s">
        <v>550</v>
      </c>
      <c r="S279" s="19" t="s">
        <v>699</v>
      </c>
      <c r="T279" s="20"/>
      <c r="U279" s="20"/>
      <c r="V279" s="20"/>
      <c r="W279" s="20"/>
      <c r="X279" s="20"/>
      <c r="Y279" s="20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ht="18.0" customHeight="1">
      <c r="A280" s="8" t="s">
        <v>2583</v>
      </c>
      <c r="B280" s="9">
        <v>44966.0</v>
      </c>
      <c r="C280" s="68" t="s">
        <v>27</v>
      </c>
      <c r="D280" s="69" t="s">
        <v>700</v>
      </c>
      <c r="E280" s="12" t="s">
        <v>27</v>
      </c>
      <c r="F280" s="13" t="s">
        <v>680</v>
      </c>
      <c r="G280" s="14">
        <v>4000.0</v>
      </c>
      <c r="H280" s="15">
        <v>712.0</v>
      </c>
      <c r="I280" s="14">
        <v>32.0</v>
      </c>
      <c r="J280" s="15">
        <v>744.0</v>
      </c>
      <c r="K280" s="14"/>
      <c r="L280" s="14"/>
      <c r="M280" s="14"/>
      <c r="N280" s="16"/>
      <c r="O280" s="3">
        <f t="shared" si="1"/>
        <v>744</v>
      </c>
      <c r="P280" s="56"/>
      <c r="Q280" s="18" t="s">
        <v>30</v>
      </c>
      <c r="R280" s="18" t="s">
        <v>550</v>
      </c>
      <c r="S280" s="19" t="s">
        <v>701</v>
      </c>
      <c r="T280" s="20"/>
      <c r="U280" s="20"/>
      <c r="V280" s="20"/>
      <c r="W280" s="20"/>
      <c r="X280" s="20"/>
      <c r="Y280" s="20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 ht="18.0" customHeight="1">
      <c r="A281" s="8" t="s">
        <v>2583</v>
      </c>
      <c r="B281" s="9">
        <v>44988.0</v>
      </c>
      <c r="C281" s="68" t="s">
        <v>20</v>
      </c>
      <c r="D281" s="69" t="s">
        <v>702</v>
      </c>
      <c r="E281" s="12" t="s">
        <v>367</v>
      </c>
      <c r="F281" s="13" t="s">
        <v>680</v>
      </c>
      <c r="G281" s="14">
        <v>3200.0</v>
      </c>
      <c r="H281" s="15">
        <v>759.0</v>
      </c>
      <c r="I281" s="14"/>
      <c r="J281" s="15">
        <v>759.0</v>
      </c>
      <c r="K281" s="14"/>
      <c r="L281" s="14"/>
      <c r="M281" s="14"/>
      <c r="N281" s="16"/>
      <c r="O281" s="3">
        <f t="shared" si="1"/>
        <v>759</v>
      </c>
      <c r="P281" s="56"/>
      <c r="Q281" s="18" t="s">
        <v>213</v>
      </c>
      <c r="R281" s="18" t="s">
        <v>570</v>
      </c>
      <c r="S281" s="19" t="s">
        <v>703</v>
      </c>
      <c r="T281" s="20"/>
      <c r="U281" s="20"/>
      <c r="V281" s="20"/>
      <c r="W281" s="20"/>
      <c r="X281" s="20"/>
      <c r="Y281" s="20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 ht="18.0" customHeight="1">
      <c r="A282" s="8" t="s">
        <v>2583</v>
      </c>
      <c r="B282" s="9">
        <v>45000.0</v>
      </c>
      <c r="C282" s="68" t="s">
        <v>20</v>
      </c>
      <c r="D282" s="69" t="s">
        <v>704</v>
      </c>
      <c r="E282" s="12" t="s">
        <v>367</v>
      </c>
      <c r="F282" s="13" t="s">
        <v>39</v>
      </c>
      <c r="G282" s="14">
        <v>7000.0</v>
      </c>
      <c r="H282" s="15">
        <v>2766.0</v>
      </c>
      <c r="I282" s="14"/>
      <c r="J282" s="15">
        <v>2766.0</v>
      </c>
      <c r="K282" s="14"/>
      <c r="L282" s="14"/>
      <c r="M282" s="14">
        <v>1.0</v>
      </c>
      <c r="N282" s="16"/>
      <c r="O282" s="3">
        <f t="shared" si="1"/>
        <v>2767</v>
      </c>
      <c r="P282" s="56"/>
      <c r="Q282" s="18" t="s">
        <v>510</v>
      </c>
      <c r="R282" s="18" t="s">
        <v>570</v>
      </c>
      <c r="S282" s="19" t="s">
        <v>705</v>
      </c>
      <c r="T282" s="20"/>
      <c r="U282" s="20"/>
      <c r="V282" s="20"/>
      <c r="W282" s="20"/>
      <c r="X282" s="20"/>
      <c r="Y282" s="20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 ht="18.0" customHeight="1">
      <c r="A283" s="8" t="s">
        <v>2583</v>
      </c>
      <c r="B283" s="9">
        <v>45001.0</v>
      </c>
      <c r="C283" s="68" t="s">
        <v>20</v>
      </c>
      <c r="D283" s="69" t="s">
        <v>706</v>
      </c>
      <c r="E283" s="12" t="s">
        <v>367</v>
      </c>
      <c r="F283" s="13" t="s">
        <v>433</v>
      </c>
      <c r="G283" s="14">
        <v>14000.0</v>
      </c>
      <c r="H283" s="15">
        <v>3904.0</v>
      </c>
      <c r="I283" s="14"/>
      <c r="J283" s="15">
        <v>3904.0</v>
      </c>
      <c r="K283" s="14"/>
      <c r="L283" s="14"/>
      <c r="M283" s="14"/>
      <c r="N283" s="16"/>
      <c r="O283" s="3">
        <f t="shared" si="1"/>
        <v>3904</v>
      </c>
      <c r="P283" s="56"/>
      <c r="Q283" s="18" t="s">
        <v>34</v>
      </c>
      <c r="R283" s="18" t="s">
        <v>570</v>
      </c>
      <c r="S283" s="19" t="s">
        <v>707</v>
      </c>
      <c r="T283" s="20"/>
      <c r="U283" s="20"/>
      <c r="V283" s="20"/>
      <c r="W283" s="20"/>
      <c r="X283" s="20"/>
      <c r="Y283" s="20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 ht="18.0" customHeight="1">
      <c r="A284" s="8" t="s">
        <v>2583</v>
      </c>
      <c r="B284" s="9">
        <v>45001.0</v>
      </c>
      <c r="C284" s="68" t="s">
        <v>20</v>
      </c>
      <c r="D284" s="69" t="s">
        <v>708</v>
      </c>
      <c r="E284" s="12" t="s">
        <v>367</v>
      </c>
      <c r="F284" s="13" t="s">
        <v>680</v>
      </c>
      <c r="G284" s="14">
        <v>4000.0</v>
      </c>
      <c r="H284" s="15">
        <v>759.0</v>
      </c>
      <c r="I284" s="14"/>
      <c r="J284" s="15">
        <v>759.0</v>
      </c>
      <c r="K284" s="14"/>
      <c r="L284" s="14"/>
      <c r="M284" s="14"/>
      <c r="N284" s="16"/>
      <c r="O284" s="3">
        <f t="shared" si="1"/>
        <v>759</v>
      </c>
      <c r="P284" s="56"/>
      <c r="Q284" s="18" t="s">
        <v>34</v>
      </c>
      <c r="R284" s="18" t="s">
        <v>570</v>
      </c>
      <c r="S284" s="19" t="s">
        <v>709</v>
      </c>
      <c r="T284" s="20"/>
      <c r="U284" s="20"/>
      <c r="V284" s="20"/>
      <c r="W284" s="20"/>
      <c r="X284" s="20"/>
      <c r="Y284" s="20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 ht="18.0" customHeight="1">
      <c r="A285" s="8" t="s">
        <v>2583</v>
      </c>
      <c r="B285" s="9">
        <v>45006.0</v>
      </c>
      <c r="C285" s="68" t="s">
        <v>20</v>
      </c>
      <c r="D285" s="69" t="s">
        <v>710</v>
      </c>
      <c r="E285" s="12" t="s">
        <v>367</v>
      </c>
      <c r="F285" s="13" t="s">
        <v>680</v>
      </c>
      <c r="G285" s="14">
        <v>4000.0</v>
      </c>
      <c r="H285" s="15">
        <v>759.0</v>
      </c>
      <c r="I285" s="14"/>
      <c r="J285" s="15">
        <v>759.0</v>
      </c>
      <c r="K285" s="14"/>
      <c r="L285" s="14"/>
      <c r="M285" s="14">
        <v>410.0</v>
      </c>
      <c r="N285" s="16"/>
      <c r="O285" s="3">
        <f t="shared" si="1"/>
        <v>1169</v>
      </c>
      <c r="P285" s="56"/>
      <c r="Q285" s="18" t="s">
        <v>30</v>
      </c>
      <c r="R285" s="18" t="s">
        <v>570</v>
      </c>
      <c r="S285" s="19" t="s">
        <v>711</v>
      </c>
      <c r="T285" s="20"/>
      <c r="U285" s="20"/>
      <c r="V285" s="20"/>
      <c r="W285" s="20"/>
      <c r="X285" s="20"/>
      <c r="Y285" s="20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 ht="18.0" customHeight="1">
      <c r="A286" s="8" t="s">
        <v>2583</v>
      </c>
      <c r="B286" s="9">
        <v>45013.0</v>
      </c>
      <c r="C286" s="68" t="s">
        <v>20</v>
      </c>
      <c r="D286" s="69" t="s">
        <v>712</v>
      </c>
      <c r="E286" s="12" t="s">
        <v>367</v>
      </c>
      <c r="F286" s="13" t="s">
        <v>23</v>
      </c>
      <c r="G286" s="14">
        <v>11400.0</v>
      </c>
      <c r="H286" s="15">
        <v>1650.0</v>
      </c>
      <c r="I286" s="14"/>
      <c r="J286" s="15">
        <v>1650.0</v>
      </c>
      <c r="K286" s="14"/>
      <c r="L286" s="14"/>
      <c r="M286" s="14"/>
      <c r="N286" s="16"/>
      <c r="O286" s="3">
        <f t="shared" si="1"/>
        <v>1650</v>
      </c>
      <c r="P286" s="56"/>
      <c r="Q286" s="18" t="s">
        <v>30</v>
      </c>
      <c r="R286" s="18" t="s">
        <v>570</v>
      </c>
      <c r="S286" s="19" t="s">
        <v>713</v>
      </c>
      <c r="T286" s="20"/>
      <c r="U286" s="20"/>
      <c r="V286" s="20"/>
      <c r="W286" s="20"/>
      <c r="X286" s="20"/>
      <c r="Y286" s="20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 ht="18.0" customHeight="1">
      <c r="A287" s="8" t="s">
        <v>2583</v>
      </c>
      <c r="B287" s="9">
        <v>45015.0</v>
      </c>
      <c r="C287" s="68" t="s">
        <v>20</v>
      </c>
      <c r="D287" s="69" t="s">
        <v>714</v>
      </c>
      <c r="E287" s="12" t="s">
        <v>367</v>
      </c>
      <c r="F287" s="13" t="s">
        <v>680</v>
      </c>
      <c r="G287" s="14">
        <v>3200.0</v>
      </c>
      <c r="H287" s="15">
        <v>604.0</v>
      </c>
      <c r="I287" s="14"/>
      <c r="J287" s="15">
        <v>604.0</v>
      </c>
      <c r="K287" s="14"/>
      <c r="L287" s="14"/>
      <c r="M287" s="14"/>
      <c r="N287" s="16"/>
      <c r="O287" s="3">
        <f t="shared" si="1"/>
        <v>604</v>
      </c>
      <c r="P287" s="56"/>
      <c r="Q287" s="18" t="s">
        <v>510</v>
      </c>
      <c r="R287" s="18" t="s">
        <v>570</v>
      </c>
      <c r="S287" s="19">
        <v>5.7157691000159E13</v>
      </c>
      <c r="T287" s="20"/>
      <c r="U287" s="20"/>
      <c r="V287" s="20"/>
      <c r="W287" s="20"/>
      <c r="X287" s="20"/>
      <c r="Y287" s="20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 ht="18.0" customHeight="1">
      <c r="A288" s="8" t="s">
        <v>2583</v>
      </c>
      <c r="B288" s="9">
        <v>44035.0</v>
      </c>
      <c r="C288" s="68" t="s">
        <v>27</v>
      </c>
      <c r="D288" s="69" t="s">
        <v>716</v>
      </c>
      <c r="E288" s="12" t="s">
        <v>367</v>
      </c>
      <c r="F288" s="13" t="s">
        <v>29</v>
      </c>
      <c r="G288" s="14"/>
      <c r="H288" s="15">
        <v>293.0</v>
      </c>
      <c r="I288" s="14"/>
      <c r="J288" s="15">
        <v>293.0</v>
      </c>
      <c r="K288" s="14"/>
      <c r="L288" s="14"/>
      <c r="M288" s="14"/>
      <c r="N288" s="16"/>
      <c r="O288" s="3">
        <f t="shared" si="1"/>
        <v>293</v>
      </c>
      <c r="P288" s="56"/>
      <c r="Q288" s="18" t="s">
        <v>61</v>
      </c>
      <c r="R288" s="18" t="s">
        <v>454</v>
      </c>
      <c r="S288" s="19" t="s">
        <v>717</v>
      </c>
      <c r="T288" s="20"/>
      <c r="U288" s="20"/>
      <c r="V288" s="20"/>
      <c r="W288" s="20"/>
      <c r="X288" s="20"/>
      <c r="Y288" s="20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 ht="18.0" customHeight="1">
      <c r="A289" s="8" t="s">
        <v>2583</v>
      </c>
      <c r="B289" s="9">
        <v>45021.0</v>
      </c>
      <c r="C289" s="68" t="s">
        <v>20</v>
      </c>
      <c r="D289" s="69" t="s">
        <v>718</v>
      </c>
      <c r="E289" s="12" t="s">
        <v>367</v>
      </c>
      <c r="F289" s="13" t="s">
        <v>680</v>
      </c>
      <c r="G289" s="14">
        <v>4000.0</v>
      </c>
      <c r="H289" s="15">
        <v>759.0</v>
      </c>
      <c r="I289" s="14"/>
      <c r="J289" s="15">
        <v>759.0</v>
      </c>
      <c r="K289" s="14"/>
      <c r="L289" s="14"/>
      <c r="M289" s="14"/>
      <c r="N289" s="16"/>
      <c r="O289" s="3">
        <f t="shared" si="1"/>
        <v>759</v>
      </c>
      <c r="P289" s="56"/>
      <c r="Q289" s="18" t="s">
        <v>446</v>
      </c>
      <c r="R289" s="18" t="s">
        <v>25</v>
      </c>
      <c r="S289" s="19" t="s">
        <v>719</v>
      </c>
      <c r="T289" s="20"/>
      <c r="U289" s="20"/>
      <c r="V289" s="20"/>
      <c r="W289" s="20"/>
      <c r="X289" s="20"/>
      <c r="Y289" s="20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 ht="18.0" customHeight="1">
      <c r="A290" s="8" t="s">
        <v>2583</v>
      </c>
      <c r="B290" s="9">
        <v>45022.0</v>
      </c>
      <c r="C290" s="68" t="s">
        <v>20</v>
      </c>
      <c r="D290" s="69" t="s">
        <v>720</v>
      </c>
      <c r="E290" s="12" t="s">
        <v>367</v>
      </c>
      <c r="F290" s="13" t="s">
        <v>680</v>
      </c>
      <c r="G290" s="14">
        <v>3200.0</v>
      </c>
      <c r="H290" s="15">
        <v>724.0</v>
      </c>
      <c r="I290" s="14"/>
      <c r="J290" s="15">
        <v>724.0</v>
      </c>
      <c r="K290" s="14"/>
      <c r="L290" s="14"/>
      <c r="M290" s="14">
        <v>359.0</v>
      </c>
      <c r="N290" s="16"/>
      <c r="O290" s="3">
        <f t="shared" si="1"/>
        <v>1083</v>
      </c>
      <c r="P290" s="56"/>
      <c r="Q290" s="18" t="s">
        <v>196</v>
      </c>
      <c r="R290" s="18" t="s">
        <v>25</v>
      </c>
      <c r="S290" s="19" t="s">
        <v>721</v>
      </c>
      <c r="T290" s="20"/>
      <c r="U290" s="20"/>
      <c r="V290" s="20"/>
      <c r="W290" s="20"/>
      <c r="X290" s="20"/>
      <c r="Y290" s="20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 ht="18.0" customHeight="1">
      <c r="A291" s="8" t="s">
        <v>2583</v>
      </c>
      <c r="B291" s="9">
        <v>44383.0</v>
      </c>
      <c r="C291" s="68" t="s">
        <v>27</v>
      </c>
      <c r="D291" s="69" t="s">
        <v>722</v>
      </c>
      <c r="E291" s="12" t="s">
        <v>27</v>
      </c>
      <c r="F291" s="13" t="s">
        <v>29</v>
      </c>
      <c r="G291" s="14"/>
      <c r="H291" s="15">
        <v>268.0</v>
      </c>
      <c r="I291" s="14"/>
      <c r="J291" s="15">
        <v>268.0</v>
      </c>
      <c r="K291" s="14"/>
      <c r="L291" s="14"/>
      <c r="M291" s="14"/>
      <c r="N291" s="16"/>
      <c r="O291" s="3">
        <f t="shared" si="1"/>
        <v>268</v>
      </c>
      <c r="P291" s="56"/>
      <c r="Q291" s="18" t="s">
        <v>30</v>
      </c>
      <c r="R291" s="18" t="s">
        <v>622</v>
      </c>
      <c r="S291" s="19" t="s">
        <v>723</v>
      </c>
      <c r="T291" s="20"/>
      <c r="U291" s="20"/>
      <c r="V291" s="20"/>
      <c r="W291" s="20"/>
      <c r="X291" s="20"/>
      <c r="Y291" s="20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 ht="18.0" customHeight="1">
      <c r="A292" s="8" t="s">
        <v>2583</v>
      </c>
      <c r="B292" s="9">
        <v>45048.0</v>
      </c>
      <c r="C292" s="68" t="s">
        <v>20</v>
      </c>
      <c r="D292" s="69" t="s">
        <v>724</v>
      </c>
      <c r="E292" s="12" t="s">
        <v>367</v>
      </c>
      <c r="F292" s="13" t="s">
        <v>680</v>
      </c>
      <c r="G292" s="14">
        <v>2500.0</v>
      </c>
      <c r="H292" s="15">
        <v>786.0</v>
      </c>
      <c r="I292" s="14"/>
      <c r="J292" s="15">
        <v>786.0</v>
      </c>
      <c r="K292" s="14"/>
      <c r="L292" s="14">
        <v>720.0</v>
      </c>
      <c r="M292" s="14">
        <v>410.0</v>
      </c>
      <c r="N292" s="16"/>
      <c r="O292" s="3">
        <f t="shared" si="1"/>
        <v>1916</v>
      </c>
      <c r="P292" s="56"/>
      <c r="Q292" s="18" t="s">
        <v>196</v>
      </c>
      <c r="R292" s="18" t="s">
        <v>93</v>
      </c>
      <c r="S292" s="19" t="s">
        <v>725</v>
      </c>
      <c r="T292" s="20"/>
      <c r="U292" s="20"/>
      <c r="V292" s="20"/>
      <c r="W292" s="20"/>
      <c r="X292" s="20"/>
      <c r="Y292" s="20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 ht="18.0" customHeight="1">
      <c r="A293" s="8" t="s">
        <v>2583</v>
      </c>
      <c r="B293" s="9">
        <v>45049.0</v>
      </c>
      <c r="C293" s="68" t="s">
        <v>20</v>
      </c>
      <c r="D293" s="69" t="s">
        <v>726</v>
      </c>
      <c r="E293" s="12" t="s">
        <v>367</v>
      </c>
      <c r="F293" s="13" t="s">
        <v>680</v>
      </c>
      <c r="G293" s="14">
        <v>3000.0</v>
      </c>
      <c r="H293" s="15">
        <v>751.0</v>
      </c>
      <c r="I293" s="14"/>
      <c r="J293" s="15">
        <v>751.0</v>
      </c>
      <c r="K293" s="14"/>
      <c r="L293" s="14"/>
      <c r="M293" s="14">
        <v>359.0</v>
      </c>
      <c r="N293" s="16"/>
      <c r="O293" s="3">
        <f t="shared" si="1"/>
        <v>1110</v>
      </c>
      <c r="P293" s="56"/>
      <c r="Q293" s="18" t="s">
        <v>30</v>
      </c>
      <c r="R293" s="18" t="s">
        <v>93</v>
      </c>
      <c r="S293" s="19" t="s">
        <v>727</v>
      </c>
      <c r="T293" s="20"/>
      <c r="U293" s="20"/>
      <c r="V293" s="20"/>
      <c r="W293" s="20"/>
      <c r="X293" s="20"/>
      <c r="Y293" s="20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 ht="18.0" customHeight="1">
      <c r="A294" s="8" t="s">
        <v>2583</v>
      </c>
      <c r="B294" s="9">
        <v>45051.0</v>
      </c>
      <c r="C294" s="68" t="s">
        <v>20</v>
      </c>
      <c r="D294" s="69" t="s">
        <v>728</v>
      </c>
      <c r="E294" s="12" t="s">
        <v>367</v>
      </c>
      <c r="F294" s="13" t="s">
        <v>680</v>
      </c>
      <c r="G294" s="14">
        <v>4000.0</v>
      </c>
      <c r="H294" s="15">
        <v>786.0</v>
      </c>
      <c r="I294" s="14"/>
      <c r="J294" s="15">
        <v>786.0</v>
      </c>
      <c r="K294" s="14"/>
      <c r="L294" s="14"/>
      <c r="M294" s="14"/>
      <c r="N294" s="16"/>
      <c r="O294" s="3">
        <f t="shared" si="1"/>
        <v>786</v>
      </c>
      <c r="P294" s="56"/>
      <c r="Q294" s="18" t="s">
        <v>213</v>
      </c>
      <c r="R294" s="18" t="s">
        <v>93</v>
      </c>
      <c r="S294" s="19" t="s">
        <v>729</v>
      </c>
      <c r="T294" s="20"/>
      <c r="U294" s="20"/>
      <c r="V294" s="20"/>
      <c r="W294" s="20"/>
      <c r="X294" s="20"/>
      <c r="Y294" s="20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 ht="18.0" customHeight="1">
      <c r="A295" s="8" t="s">
        <v>2583</v>
      </c>
      <c r="B295" s="9">
        <v>45062.0</v>
      </c>
      <c r="C295" s="68" t="s">
        <v>20</v>
      </c>
      <c r="D295" s="69" t="s">
        <v>730</v>
      </c>
      <c r="E295" s="12" t="s">
        <v>367</v>
      </c>
      <c r="F295" s="13" t="s">
        <v>680</v>
      </c>
      <c r="G295" s="14">
        <v>2500.0</v>
      </c>
      <c r="H295" s="15">
        <v>786.0</v>
      </c>
      <c r="I295" s="14"/>
      <c r="J295" s="15">
        <v>786.0</v>
      </c>
      <c r="K295" s="14"/>
      <c r="L295" s="14"/>
      <c r="M295" s="14"/>
      <c r="N295" s="16"/>
      <c r="O295" s="3">
        <f t="shared" si="1"/>
        <v>786</v>
      </c>
      <c r="P295" s="56"/>
      <c r="Q295" s="18" t="s">
        <v>24</v>
      </c>
      <c r="R295" s="18" t="s">
        <v>93</v>
      </c>
      <c r="S295" s="19" t="s">
        <v>731</v>
      </c>
      <c r="T295" s="20"/>
      <c r="U295" s="20"/>
      <c r="V295" s="20"/>
      <c r="W295" s="20"/>
      <c r="X295" s="20"/>
      <c r="Y295" s="20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 ht="18.0" customHeight="1">
      <c r="A296" s="8" t="s">
        <v>2583</v>
      </c>
      <c r="B296" s="9">
        <v>45062.0</v>
      </c>
      <c r="C296" s="68" t="s">
        <v>20</v>
      </c>
      <c r="D296" s="69" t="s">
        <v>732</v>
      </c>
      <c r="E296" s="12" t="s">
        <v>367</v>
      </c>
      <c r="F296" s="13" t="s">
        <v>345</v>
      </c>
      <c r="G296" s="14">
        <v>4000.0</v>
      </c>
      <c r="H296" s="15">
        <v>724.0</v>
      </c>
      <c r="I296" s="14"/>
      <c r="J296" s="15">
        <v>724.0</v>
      </c>
      <c r="K296" s="14"/>
      <c r="L296" s="14">
        <v>960.0</v>
      </c>
      <c r="M296" s="14"/>
      <c r="N296" s="16"/>
      <c r="O296" s="3">
        <f t="shared" si="1"/>
        <v>1684</v>
      </c>
      <c r="P296" s="56"/>
      <c r="Q296" s="18" t="s">
        <v>733</v>
      </c>
      <c r="R296" s="18" t="s">
        <v>93</v>
      </c>
      <c r="S296" s="19" t="s">
        <v>734</v>
      </c>
      <c r="T296" s="20"/>
      <c r="U296" s="20"/>
      <c r="V296" s="20"/>
      <c r="W296" s="20"/>
      <c r="X296" s="20"/>
      <c r="Y296" s="20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 ht="18.0" customHeight="1">
      <c r="A297" s="8" t="s">
        <v>2583</v>
      </c>
      <c r="B297" s="9">
        <v>45064.0</v>
      </c>
      <c r="C297" s="68" t="s">
        <v>20</v>
      </c>
      <c r="D297" s="69" t="s">
        <v>1216</v>
      </c>
      <c r="E297" s="12" t="s">
        <v>367</v>
      </c>
      <c r="F297" s="13" t="s">
        <v>680</v>
      </c>
      <c r="G297" s="14">
        <v>680.0</v>
      </c>
      <c r="H297" s="15">
        <v>786.0</v>
      </c>
      <c r="I297" s="14"/>
      <c r="J297" s="15">
        <v>786.0</v>
      </c>
      <c r="K297" s="14"/>
      <c r="L297" s="14"/>
      <c r="M297" s="14"/>
      <c r="N297" s="16"/>
      <c r="O297" s="3">
        <f t="shared" si="1"/>
        <v>786</v>
      </c>
      <c r="P297" s="56"/>
      <c r="Q297" s="18" t="s">
        <v>30</v>
      </c>
      <c r="R297" s="18" t="s">
        <v>93</v>
      </c>
      <c r="S297" s="19" t="s">
        <v>736</v>
      </c>
      <c r="T297" s="20"/>
      <c r="U297" s="20"/>
      <c r="V297" s="20"/>
      <c r="W297" s="20"/>
      <c r="X297" s="20"/>
      <c r="Y297" s="20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 ht="18.0" customHeight="1">
      <c r="A298" s="8" t="s">
        <v>2583</v>
      </c>
      <c r="B298" s="9">
        <v>45078.0</v>
      </c>
      <c r="C298" s="68" t="s">
        <v>27</v>
      </c>
      <c r="D298" s="69" t="s">
        <v>739</v>
      </c>
      <c r="E298" s="12" t="s">
        <v>27</v>
      </c>
      <c r="F298" s="13" t="s">
        <v>680</v>
      </c>
      <c r="G298" s="14">
        <v>2000.0</v>
      </c>
      <c r="H298" s="15">
        <v>712.0</v>
      </c>
      <c r="I298" s="14"/>
      <c r="J298" s="15">
        <v>759.0</v>
      </c>
      <c r="K298" s="14"/>
      <c r="L298" s="14"/>
      <c r="M298" s="14"/>
      <c r="N298" s="16"/>
      <c r="O298" s="3">
        <f t="shared" si="1"/>
        <v>759</v>
      </c>
      <c r="P298" s="56"/>
      <c r="Q298" s="18" t="s">
        <v>30</v>
      </c>
      <c r="R298" s="18" t="s">
        <v>438</v>
      </c>
      <c r="S298" s="19" t="s">
        <v>740</v>
      </c>
      <c r="T298" s="20"/>
      <c r="U298" s="20"/>
      <c r="V298" s="20"/>
      <c r="W298" s="20"/>
      <c r="X298" s="20"/>
      <c r="Y298" s="20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 ht="18.0" customHeight="1">
      <c r="A299" s="8" t="s">
        <v>2583</v>
      </c>
      <c r="B299" s="9">
        <v>45083.0</v>
      </c>
      <c r="C299" s="68" t="s">
        <v>20</v>
      </c>
      <c r="D299" s="69" t="s">
        <v>741</v>
      </c>
      <c r="E299" s="12" t="s">
        <v>367</v>
      </c>
      <c r="F299" s="13" t="s">
        <v>23</v>
      </c>
      <c r="G299" s="14">
        <v>11250.0</v>
      </c>
      <c r="H299" s="15">
        <v>1308.0</v>
      </c>
      <c r="I299" s="14"/>
      <c r="J299" s="15">
        <v>1394.0</v>
      </c>
      <c r="K299" s="14"/>
      <c r="L299" s="14"/>
      <c r="M299" s="14"/>
      <c r="N299" s="16"/>
      <c r="O299" s="3">
        <f t="shared" si="1"/>
        <v>1394</v>
      </c>
      <c r="P299" s="56"/>
      <c r="Q299" s="18" t="s">
        <v>670</v>
      </c>
      <c r="R299" s="18" t="s">
        <v>101</v>
      </c>
      <c r="S299" s="19" t="s">
        <v>742</v>
      </c>
      <c r="T299" s="20"/>
      <c r="U299" s="20"/>
      <c r="V299" s="20"/>
      <c r="W299" s="20"/>
      <c r="X299" s="20"/>
      <c r="Y299" s="20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 ht="18.0" customHeight="1">
      <c r="A300" s="8" t="s">
        <v>2583</v>
      </c>
      <c r="B300" s="9">
        <v>45083.0</v>
      </c>
      <c r="C300" s="68" t="s">
        <v>20</v>
      </c>
      <c r="D300" s="69" t="s">
        <v>743</v>
      </c>
      <c r="E300" s="12" t="s">
        <v>367</v>
      </c>
      <c r="F300" s="13" t="s">
        <v>23</v>
      </c>
      <c r="G300" s="14">
        <v>11250.0</v>
      </c>
      <c r="H300" s="15">
        <v>1308.0</v>
      </c>
      <c r="I300" s="14"/>
      <c r="J300" s="15">
        <v>1394.0</v>
      </c>
      <c r="K300" s="14"/>
      <c r="L300" s="14"/>
      <c r="M300" s="14"/>
      <c r="N300" s="16"/>
      <c r="O300" s="3">
        <f t="shared" si="1"/>
        <v>1394</v>
      </c>
      <c r="P300" s="56"/>
      <c r="Q300" s="18" t="s">
        <v>34</v>
      </c>
      <c r="R300" s="18" t="s">
        <v>101</v>
      </c>
      <c r="S300" s="19" t="s">
        <v>744</v>
      </c>
      <c r="T300" s="20"/>
      <c r="U300" s="20"/>
      <c r="V300" s="20"/>
      <c r="W300" s="20"/>
      <c r="X300" s="20"/>
      <c r="Y300" s="20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 ht="18.0" customHeight="1">
      <c r="A301" s="8" t="s">
        <v>2583</v>
      </c>
      <c r="B301" s="9">
        <v>45090.0</v>
      </c>
      <c r="C301" s="68" t="s">
        <v>20</v>
      </c>
      <c r="D301" s="69" t="s">
        <v>745</v>
      </c>
      <c r="E301" s="12" t="s">
        <v>367</v>
      </c>
      <c r="F301" s="13" t="s">
        <v>680</v>
      </c>
      <c r="G301" s="14">
        <v>4150.0</v>
      </c>
      <c r="H301" s="15">
        <v>712.0</v>
      </c>
      <c r="I301" s="14"/>
      <c r="J301" s="15">
        <v>759.0</v>
      </c>
      <c r="K301" s="14"/>
      <c r="L301" s="14"/>
      <c r="M301" s="14"/>
      <c r="N301" s="16"/>
      <c r="O301" s="3">
        <f t="shared" si="1"/>
        <v>759</v>
      </c>
      <c r="P301" s="56"/>
      <c r="Q301" s="18" t="s">
        <v>34</v>
      </c>
      <c r="R301" s="18" t="s">
        <v>101</v>
      </c>
      <c r="S301" s="19" t="s">
        <v>746</v>
      </c>
      <c r="T301" s="20"/>
      <c r="U301" s="20"/>
      <c r="V301" s="20"/>
      <c r="W301" s="20"/>
      <c r="X301" s="20"/>
      <c r="Y301" s="20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 ht="18.0" customHeight="1">
      <c r="A302" s="8" t="s">
        <v>2583</v>
      </c>
      <c r="B302" s="9">
        <v>45091.0</v>
      </c>
      <c r="C302" s="68" t="s">
        <v>27</v>
      </c>
      <c r="D302" s="69" t="s">
        <v>747</v>
      </c>
      <c r="E302" s="12" t="s">
        <v>367</v>
      </c>
      <c r="F302" s="13" t="s">
        <v>680</v>
      </c>
      <c r="G302" s="14">
        <v>3200.0</v>
      </c>
      <c r="H302" s="15">
        <v>712.0</v>
      </c>
      <c r="I302" s="14"/>
      <c r="J302" s="15">
        <v>759.0</v>
      </c>
      <c r="K302" s="14"/>
      <c r="L302" s="14"/>
      <c r="M302" s="14"/>
      <c r="N302" s="16"/>
      <c r="O302" s="3">
        <f t="shared" si="1"/>
        <v>759</v>
      </c>
      <c r="P302" s="56"/>
      <c r="Q302" s="18" t="s">
        <v>34</v>
      </c>
      <c r="R302" s="18" t="s">
        <v>101</v>
      </c>
      <c r="S302" s="19" t="s">
        <v>748</v>
      </c>
      <c r="T302" s="20"/>
      <c r="U302" s="20"/>
      <c r="V302" s="20"/>
      <c r="W302" s="20"/>
      <c r="X302" s="20"/>
      <c r="Y302" s="20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 ht="18.0" customHeight="1">
      <c r="A303" s="8" t="s">
        <v>2583</v>
      </c>
      <c r="B303" s="9">
        <v>45096.0</v>
      </c>
      <c r="C303" s="68" t="s">
        <v>20</v>
      </c>
      <c r="D303" s="69" t="s">
        <v>749</v>
      </c>
      <c r="E303" s="12" t="s">
        <v>367</v>
      </c>
      <c r="F303" s="13" t="s">
        <v>680</v>
      </c>
      <c r="G303" s="14">
        <v>2000.0</v>
      </c>
      <c r="H303" s="15">
        <v>712.0</v>
      </c>
      <c r="I303" s="14"/>
      <c r="J303" s="15">
        <v>759.0</v>
      </c>
      <c r="K303" s="14"/>
      <c r="L303" s="14"/>
      <c r="M303" s="14"/>
      <c r="N303" s="16"/>
      <c r="O303" s="3">
        <f t="shared" si="1"/>
        <v>759</v>
      </c>
      <c r="P303" s="56"/>
      <c r="Q303" s="18" t="s">
        <v>196</v>
      </c>
      <c r="R303" s="18" t="s">
        <v>101</v>
      </c>
      <c r="S303" s="19" t="s">
        <v>750</v>
      </c>
      <c r="T303" s="20"/>
      <c r="U303" s="20"/>
      <c r="V303" s="20"/>
      <c r="W303" s="20"/>
      <c r="X303" s="20"/>
      <c r="Y303" s="20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 ht="18.0" customHeight="1">
      <c r="A304" s="8" t="s">
        <v>2583</v>
      </c>
      <c r="B304" s="9">
        <v>45099.0</v>
      </c>
      <c r="C304" s="68" t="s">
        <v>27</v>
      </c>
      <c r="D304" s="69" t="s">
        <v>751</v>
      </c>
      <c r="E304" s="12" t="s">
        <v>27</v>
      </c>
      <c r="F304" s="13" t="s">
        <v>680</v>
      </c>
      <c r="G304" s="14">
        <v>3000.0</v>
      </c>
      <c r="H304" s="15">
        <v>498.0</v>
      </c>
      <c r="I304" s="14"/>
      <c r="J304" s="15">
        <v>531.0</v>
      </c>
      <c r="K304" s="14"/>
      <c r="L304" s="14"/>
      <c r="M304" s="14"/>
      <c r="N304" s="16"/>
      <c r="O304" s="3">
        <f t="shared" si="1"/>
        <v>531</v>
      </c>
      <c r="P304" s="56"/>
      <c r="Q304" s="18" t="s">
        <v>30</v>
      </c>
      <c r="R304" s="18" t="s">
        <v>438</v>
      </c>
      <c r="S304" s="19" t="s">
        <v>752</v>
      </c>
      <c r="T304" s="20"/>
      <c r="U304" s="20"/>
      <c r="V304" s="20"/>
      <c r="W304" s="20"/>
      <c r="X304" s="20"/>
      <c r="Y304" s="20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 ht="18.0" customHeight="1">
      <c r="A305" s="8" t="s">
        <v>2583</v>
      </c>
      <c r="B305" s="9">
        <v>45099.0</v>
      </c>
      <c r="C305" s="68" t="s">
        <v>27</v>
      </c>
      <c r="D305" s="69" t="s">
        <v>753</v>
      </c>
      <c r="E305" s="12" t="s">
        <v>27</v>
      </c>
      <c r="F305" s="13" t="s">
        <v>680</v>
      </c>
      <c r="G305" s="14">
        <v>3600.0</v>
      </c>
      <c r="H305" s="15">
        <f>918-150</f>
        <v>768</v>
      </c>
      <c r="I305" s="14"/>
      <c r="J305" s="15">
        <v>768.0</v>
      </c>
      <c r="K305" s="14"/>
      <c r="L305" s="14"/>
      <c r="M305" s="14"/>
      <c r="N305" s="16"/>
      <c r="O305" s="3">
        <f t="shared" si="1"/>
        <v>768</v>
      </c>
      <c r="P305" s="56"/>
      <c r="Q305" s="18" t="s">
        <v>30</v>
      </c>
      <c r="R305" s="18" t="s">
        <v>438</v>
      </c>
      <c r="S305" s="19" t="s">
        <v>755</v>
      </c>
      <c r="T305" s="20"/>
      <c r="U305" s="20"/>
      <c r="V305" s="20"/>
      <c r="W305" s="20"/>
      <c r="X305" s="20"/>
      <c r="Y305" s="20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 ht="18.0" customHeight="1">
      <c r="A306" s="8" t="s">
        <v>2583</v>
      </c>
      <c r="B306" s="9">
        <v>45100.0</v>
      </c>
      <c r="C306" s="68" t="s">
        <v>20</v>
      </c>
      <c r="D306" s="69" t="s">
        <v>756</v>
      </c>
      <c r="E306" s="12" t="s">
        <v>367</v>
      </c>
      <c r="F306" s="13" t="s">
        <v>680</v>
      </c>
      <c r="G306" s="14">
        <v>1000.0</v>
      </c>
      <c r="H306" s="15">
        <v>712.0</v>
      </c>
      <c r="I306" s="14"/>
      <c r="J306" s="15">
        <v>759.0</v>
      </c>
      <c r="K306" s="14"/>
      <c r="L306" s="14"/>
      <c r="M306" s="14"/>
      <c r="N306" s="16"/>
      <c r="O306" s="3">
        <f t="shared" si="1"/>
        <v>759</v>
      </c>
      <c r="P306" s="56"/>
      <c r="Q306" s="18" t="s">
        <v>503</v>
      </c>
      <c r="R306" s="18" t="s">
        <v>101</v>
      </c>
      <c r="S306" s="19" t="s">
        <v>757</v>
      </c>
      <c r="T306" s="20"/>
      <c r="U306" s="20"/>
      <c r="V306" s="20"/>
      <c r="W306" s="20"/>
      <c r="X306" s="20"/>
      <c r="Y306" s="20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 ht="18.0" customHeight="1">
      <c r="A307" s="8" t="s">
        <v>2583</v>
      </c>
      <c r="B307" s="9">
        <v>45104.0</v>
      </c>
      <c r="C307" s="68" t="s">
        <v>20</v>
      </c>
      <c r="D307" s="69" t="s">
        <v>758</v>
      </c>
      <c r="E307" s="12" t="s">
        <v>367</v>
      </c>
      <c r="F307" s="13" t="s">
        <v>680</v>
      </c>
      <c r="G307" s="14">
        <v>3000.0</v>
      </c>
      <c r="H307" s="15">
        <v>712.0</v>
      </c>
      <c r="I307" s="14"/>
      <c r="J307" s="15">
        <v>759.0</v>
      </c>
      <c r="K307" s="14"/>
      <c r="L307" s="14"/>
      <c r="M307" s="14"/>
      <c r="N307" s="16"/>
      <c r="O307" s="3">
        <f t="shared" si="1"/>
        <v>759</v>
      </c>
      <c r="P307" s="56"/>
      <c r="Q307" s="18" t="s">
        <v>670</v>
      </c>
      <c r="R307" s="18" t="s">
        <v>101</v>
      </c>
      <c r="S307" s="19" t="s">
        <v>759</v>
      </c>
      <c r="T307" s="20"/>
      <c r="U307" s="20"/>
      <c r="V307" s="20"/>
      <c r="W307" s="20"/>
      <c r="X307" s="20"/>
      <c r="Y307" s="20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 ht="18.0" customHeight="1">
      <c r="A308" s="8" t="s">
        <v>2583</v>
      </c>
      <c r="B308" s="9">
        <v>44687.0</v>
      </c>
      <c r="C308" s="68" t="s">
        <v>20</v>
      </c>
      <c r="D308" s="69" t="s">
        <v>760</v>
      </c>
      <c r="E308" s="12" t="s">
        <v>367</v>
      </c>
      <c r="F308" s="13" t="s">
        <v>39</v>
      </c>
      <c r="G308" s="14"/>
      <c r="H308" s="15">
        <v>691.0</v>
      </c>
      <c r="I308" s="14"/>
      <c r="J308" s="15">
        <v>691.0</v>
      </c>
      <c r="K308" s="14"/>
      <c r="L308" s="14"/>
      <c r="M308" s="14"/>
      <c r="N308" s="16"/>
      <c r="O308" s="3">
        <f t="shared" si="1"/>
        <v>691</v>
      </c>
      <c r="P308" s="56"/>
      <c r="Q308" s="18" t="s">
        <v>61</v>
      </c>
      <c r="R308" s="18" t="s">
        <v>93</v>
      </c>
      <c r="S308" s="19">
        <v>4.0140690000107E13</v>
      </c>
      <c r="T308" s="20"/>
      <c r="U308" s="20"/>
      <c r="V308" s="20"/>
      <c r="W308" s="20"/>
      <c r="X308" s="20"/>
      <c r="Y308" s="20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 ht="18.0" customHeight="1">
      <c r="A309" s="8" t="s">
        <v>2583</v>
      </c>
      <c r="B309" s="9">
        <v>45124.0</v>
      </c>
      <c r="C309" s="68" t="s">
        <v>67</v>
      </c>
      <c r="D309" s="69" t="s">
        <v>762</v>
      </c>
      <c r="E309" s="12" t="s">
        <v>367</v>
      </c>
      <c r="F309" s="13" t="s">
        <v>39</v>
      </c>
      <c r="G309" s="14">
        <v>4000.0</v>
      </c>
      <c r="H309" s="15">
        <v>1092.0</v>
      </c>
      <c r="I309" s="14"/>
      <c r="J309" s="15">
        <v>1092.0</v>
      </c>
      <c r="K309" s="14"/>
      <c r="L309" s="14"/>
      <c r="M309" s="14"/>
      <c r="N309" s="16"/>
      <c r="O309" s="3">
        <f t="shared" si="1"/>
        <v>1092</v>
      </c>
      <c r="P309" s="56"/>
      <c r="Q309" s="18" t="s">
        <v>34</v>
      </c>
      <c r="R309" s="18" t="s">
        <v>454</v>
      </c>
      <c r="S309" s="19" t="s">
        <v>763</v>
      </c>
      <c r="T309" s="20"/>
      <c r="U309" s="20"/>
      <c r="V309" s="20"/>
      <c r="W309" s="20"/>
      <c r="X309" s="20"/>
      <c r="Y309" s="20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 ht="18.0" customHeight="1">
      <c r="A310" s="8" t="s">
        <v>2583</v>
      </c>
      <c r="B310" s="9">
        <v>45125.0</v>
      </c>
      <c r="C310" s="68" t="s">
        <v>20</v>
      </c>
      <c r="D310" s="69" t="s">
        <v>764</v>
      </c>
      <c r="E310" s="12" t="s">
        <v>367</v>
      </c>
      <c r="F310" s="13" t="s">
        <v>680</v>
      </c>
      <c r="G310" s="14">
        <v>1000.0</v>
      </c>
      <c r="H310" s="15">
        <v>625.0</v>
      </c>
      <c r="I310" s="14"/>
      <c r="J310" s="15">
        <v>625.0</v>
      </c>
      <c r="K310" s="14"/>
      <c r="L310" s="14"/>
      <c r="M310" s="14">
        <v>410.0</v>
      </c>
      <c r="N310" s="16"/>
      <c r="O310" s="3">
        <f t="shared" si="1"/>
        <v>1035</v>
      </c>
      <c r="P310" s="56"/>
      <c r="Q310" s="18" t="s">
        <v>30</v>
      </c>
      <c r="R310" s="18" t="s">
        <v>454</v>
      </c>
      <c r="S310" s="19" t="s">
        <v>765</v>
      </c>
      <c r="T310" s="20"/>
      <c r="U310" s="20"/>
      <c r="V310" s="20"/>
      <c r="W310" s="20"/>
      <c r="X310" s="20"/>
      <c r="Y310" s="20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 ht="18.0" customHeight="1">
      <c r="A311" s="8" t="s">
        <v>2583</v>
      </c>
      <c r="B311" s="9">
        <v>45125.0</v>
      </c>
      <c r="C311" s="68" t="s">
        <v>20</v>
      </c>
      <c r="D311" s="69" t="s">
        <v>766</v>
      </c>
      <c r="E311" s="12" t="s">
        <v>367</v>
      </c>
      <c r="F311" s="13" t="s">
        <v>680</v>
      </c>
      <c r="G311" s="14">
        <v>1000.0</v>
      </c>
      <c r="H311" s="15">
        <v>625.0</v>
      </c>
      <c r="I311" s="14"/>
      <c r="J311" s="15">
        <v>625.0</v>
      </c>
      <c r="K311" s="14"/>
      <c r="L311" s="14"/>
      <c r="M311" s="14"/>
      <c r="N311" s="16"/>
      <c r="O311" s="3">
        <f t="shared" si="1"/>
        <v>625</v>
      </c>
      <c r="P311" s="56"/>
      <c r="Q311" s="18" t="s">
        <v>30</v>
      </c>
      <c r="R311" s="18" t="s">
        <v>454</v>
      </c>
      <c r="S311" s="19" t="s">
        <v>767</v>
      </c>
      <c r="T311" s="20"/>
      <c r="U311" s="20"/>
      <c r="V311" s="20"/>
      <c r="W311" s="20"/>
      <c r="X311" s="20"/>
      <c r="Y311" s="20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 ht="18.0" customHeight="1">
      <c r="A312" s="8" t="s">
        <v>2583</v>
      </c>
      <c r="B312" s="9">
        <v>45135.0</v>
      </c>
      <c r="C312" s="68" t="s">
        <v>20</v>
      </c>
      <c r="D312" s="69" t="s">
        <v>768</v>
      </c>
      <c r="E312" s="12" t="s">
        <v>367</v>
      </c>
      <c r="F312" s="13" t="s">
        <v>680</v>
      </c>
      <c r="G312" s="14">
        <v>2000.0</v>
      </c>
      <c r="H312" s="15">
        <v>853.0</v>
      </c>
      <c r="I312" s="14"/>
      <c r="J312" s="15">
        <v>853.0</v>
      </c>
      <c r="K312" s="14"/>
      <c r="L312" s="14"/>
      <c r="M312" s="14"/>
      <c r="N312" s="16"/>
      <c r="O312" s="3">
        <f t="shared" si="1"/>
        <v>853</v>
      </c>
      <c r="P312" s="56"/>
      <c r="Q312" s="18" t="s">
        <v>125</v>
      </c>
      <c r="R312" s="18" t="s">
        <v>454</v>
      </c>
      <c r="S312" s="19" t="s">
        <v>769</v>
      </c>
      <c r="T312" s="20"/>
      <c r="U312" s="20"/>
      <c r="V312" s="20"/>
      <c r="W312" s="20"/>
      <c r="X312" s="20"/>
      <c r="Y312" s="20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 ht="18.0" customHeight="1">
      <c r="A313" s="8" t="s">
        <v>2583</v>
      </c>
      <c r="B313" s="9">
        <v>43160.0</v>
      </c>
      <c r="C313" s="68" t="s">
        <v>27</v>
      </c>
      <c r="D313" s="69" t="s">
        <v>770</v>
      </c>
      <c r="E313" s="12" t="s">
        <v>367</v>
      </c>
      <c r="F313" s="13" t="s">
        <v>39</v>
      </c>
      <c r="G313" s="14"/>
      <c r="H313" s="15">
        <v>410.0</v>
      </c>
      <c r="I313" s="14"/>
      <c r="J313" s="15">
        <v>410.0</v>
      </c>
      <c r="K313" s="14"/>
      <c r="L313" s="14"/>
      <c r="M313" s="14"/>
      <c r="N313" s="16"/>
      <c r="O313" s="3">
        <f t="shared" si="1"/>
        <v>410</v>
      </c>
      <c r="P313" s="56"/>
      <c r="Q313" s="18" t="s">
        <v>34</v>
      </c>
      <c r="R313" s="18" t="s">
        <v>25</v>
      </c>
      <c r="S313" s="19" t="s">
        <v>771</v>
      </c>
      <c r="T313" s="20"/>
      <c r="U313" s="20"/>
      <c r="V313" s="20"/>
      <c r="W313" s="20"/>
      <c r="X313" s="20"/>
      <c r="Y313" s="20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 ht="18.0" customHeight="1">
      <c r="A314" s="8" t="s">
        <v>2583</v>
      </c>
      <c r="B314" s="9">
        <v>45139.0</v>
      </c>
      <c r="C314" s="68" t="s">
        <v>20</v>
      </c>
      <c r="D314" s="69" t="s">
        <v>772</v>
      </c>
      <c r="E314" s="12" t="s">
        <v>367</v>
      </c>
      <c r="F314" s="13" t="s">
        <v>680</v>
      </c>
      <c r="G314" s="14">
        <v>2000.0</v>
      </c>
      <c r="H314" s="15">
        <v>557.0</v>
      </c>
      <c r="I314" s="14"/>
      <c r="J314" s="15">
        <v>307.0</v>
      </c>
      <c r="K314" s="14"/>
      <c r="L314" s="14"/>
      <c r="M314" s="14">
        <v>250.0</v>
      </c>
      <c r="N314" s="16"/>
      <c r="O314" s="3">
        <f t="shared" si="1"/>
        <v>557</v>
      </c>
      <c r="P314" s="56"/>
      <c r="Q314" s="18" t="s">
        <v>34</v>
      </c>
      <c r="R314" s="18" t="s">
        <v>379</v>
      </c>
      <c r="S314" s="19" t="s">
        <v>773</v>
      </c>
      <c r="T314" s="20"/>
      <c r="U314" s="20"/>
      <c r="V314" s="20"/>
      <c r="W314" s="20"/>
      <c r="X314" s="20"/>
      <c r="Y314" s="20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 ht="18.0" customHeight="1">
      <c r="A315" s="8" t="s">
        <v>2583</v>
      </c>
      <c r="B315" s="9">
        <v>45140.0</v>
      </c>
      <c r="C315" s="68" t="s">
        <v>20</v>
      </c>
      <c r="D315" s="69" t="s">
        <v>774</v>
      </c>
      <c r="E315" s="12" t="s">
        <v>367</v>
      </c>
      <c r="F315" s="13" t="s">
        <v>680</v>
      </c>
      <c r="G315" s="14">
        <v>3500.0</v>
      </c>
      <c r="H315" s="15">
        <v>759.0</v>
      </c>
      <c r="I315" s="14"/>
      <c r="J315" s="15">
        <v>759.0</v>
      </c>
      <c r="K315" s="14"/>
      <c r="L315" s="14"/>
      <c r="M315" s="14"/>
      <c r="N315" s="16"/>
      <c r="O315" s="3">
        <f t="shared" si="1"/>
        <v>759</v>
      </c>
      <c r="P315" s="56"/>
      <c r="Q315" s="18" t="s">
        <v>34</v>
      </c>
      <c r="R315" s="18" t="s">
        <v>379</v>
      </c>
      <c r="S315" s="19" t="s">
        <v>775</v>
      </c>
      <c r="T315" s="20"/>
      <c r="U315" s="20"/>
      <c r="V315" s="20"/>
      <c r="W315" s="20"/>
      <c r="X315" s="20"/>
      <c r="Y315" s="20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 ht="18.0" customHeight="1">
      <c r="A316" s="8" t="s">
        <v>2583</v>
      </c>
      <c r="B316" s="9">
        <v>45146.0</v>
      </c>
      <c r="C316" s="68" t="s">
        <v>20</v>
      </c>
      <c r="D316" s="69" t="s">
        <v>776</v>
      </c>
      <c r="E316" s="12" t="s">
        <v>367</v>
      </c>
      <c r="F316" s="13" t="s">
        <v>680</v>
      </c>
      <c r="G316" s="14">
        <v>4000.0</v>
      </c>
      <c r="H316" s="15">
        <v>669.0</v>
      </c>
      <c r="I316" s="14"/>
      <c r="J316" s="15">
        <v>669.0</v>
      </c>
      <c r="K316" s="14"/>
      <c r="L316" s="14"/>
      <c r="M316" s="14"/>
      <c r="N316" s="16"/>
      <c r="O316" s="3">
        <f t="shared" si="1"/>
        <v>669</v>
      </c>
      <c r="P316" s="56"/>
      <c r="Q316" s="18" t="s">
        <v>379</v>
      </c>
      <c r="R316" s="18" t="s">
        <v>379</v>
      </c>
      <c r="S316" s="19" t="s">
        <v>777</v>
      </c>
      <c r="T316" s="20"/>
      <c r="U316" s="20"/>
      <c r="V316" s="20"/>
      <c r="W316" s="20"/>
      <c r="X316" s="20"/>
      <c r="Y316" s="20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 ht="18.0" customHeight="1">
      <c r="A317" s="8" t="s">
        <v>2583</v>
      </c>
      <c r="B317" s="9">
        <v>45146.0</v>
      </c>
      <c r="C317" s="68" t="s">
        <v>27</v>
      </c>
      <c r="D317" s="69" t="s">
        <v>778</v>
      </c>
      <c r="E317" s="12" t="s">
        <v>367</v>
      </c>
      <c r="F317" s="13" t="s">
        <v>680</v>
      </c>
      <c r="G317" s="14">
        <v>4000.0</v>
      </c>
      <c r="H317" s="15">
        <v>759.0</v>
      </c>
      <c r="I317" s="14"/>
      <c r="J317" s="15">
        <v>759.0</v>
      </c>
      <c r="K317" s="14"/>
      <c r="L317" s="14"/>
      <c r="M317" s="14"/>
      <c r="N317" s="16"/>
      <c r="O317" s="3">
        <f t="shared" si="1"/>
        <v>759</v>
      </c>
      <c r="P317" s="56"/>
      <c r="Q317" s="18" t="s">
        <v>30</v>
      </c>
      <c r="R317" s="18" t="s">
        <v>379</v>
      </c>
      <c r="S317" s="19" t="s">
        <v>779</v>
      </c>
      <c r="T317" s="20"/>
      <c r="U317" s="20"/>
      <c r="V317" s="20"/>
      <c r="W317" s="20"/>
      <c r="X317" s="20"/>
      <c r="Y317" s="20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 ht="18.0" customHeight="1">
      <c r="A318" s="8" t="s">
        <v>2583</v>
      </c>
      <c r="B318" s="9">
        <v>45148.0</v>
      </c>
      <c r="C318" s="68" t="s">
        <v>27</v>
      </c>
      <c r="D318" s="69" t="s">
        <v>780</v>
      </c>
      <c r="E318" s="12" t="s">
        <v>27</v>
      </c>
      <c r="F318" s="13" t="s">
        <v>680</v>
      </c>
      <c r="G318" s="14">
        <v>4000.0</v>
      </c>
      <c r="H318" s="15">
        <v>759.0</v>
      </c>
      <c r="I318" s="14"/>
      <c r="J318" s="15">
        <v>759.0</v>
      </c>
      <c r="K318" s="14"/>
      <c r="L318" s="14"/>
      <c r="M318" s="14">
        <v>380.0</v>
      </c>
      <c r="N318" s="16"/>
      <c r="O318" s="3">
        <f t="shared" si="1"/>
        <v>1139</v>
      </c>
      <c r="P318" s="56"/>
      <c r="Q318" s="18" t="s">
        <v>30</v>
      </c>
      <c r="R318" s="18" t="s">
        <v>660</v>
      </c>
      <c r="S318" s="19" t="s">
        <v>781</v>
      </c>
      <c r="T318" s="20"/>
      <c r="U318" s="20"/>
      <c r="V318" s="20"/>
      <c r="W318" s="20"/>
      <c r="X318" s="20"/>
      <c r="Y318" s="20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 ht="18.0" customHeight="1">
      <c r="A319" s="8" t="s">
        <v>2583</v>
      </c>
      <c r="B319" s="9">
        <v>45149.0</v>
      </c>
      <c r="C319" s="68" t="s">
        <v>20</v>
      </c>
      <c r="D319" s="69" t="s">
        <v>782</v>
      </c>
      <c r="E319" s="12" t="s">
        <v>367</v>
      </c>
      <c r="F319" s="13" t="s">
        <v>680</v>
      </c>
      <c r="G319" s="14">
        <v>4000.0</v>
      </c>
      <c r="H319" s="15">
        <v>759.0</v>
      </c>
      <c r="I319" s="14"/>
      <c r="J319" s="15">
        <v>759.0</v>
      </c>
      <c r="K319" s="14"/>
      <c r="L319" s="14"/>
      <c r="M319" s="14">
        <f>410*2</f>
        <v>820</v>
      </c>
      <c r="N319" s="16"/>
      <c r="O319" s="3">
        <f t="shared" si="1"/>
        <v>1579</v>
      </c>
      <c r="P319" s="56"/>
      <c r="Q319" s="18" t="s">
        <v>34</v>
      </c>
      <c r="R319" s="18" t="s">
        <v>379</v>
      </c>
      <c r="S319" s="19" t="s">
        <v>783</v>
      </c>
      <c r="T319" s="20"/>
      <c r="U319" s="20"/>
      <c r="V319" s="20"/>
      <c r="W319" s="20"/>
      <c r="X319" s="20"/>
      <c r="Y319" s="20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 ht="18.0" customHeight="1">
      <c r="A320" s="8" t="s">
        <v>2583</v>
      </c>
      <c r="B320" s="9">
        <v>45152.0</v>
      </c>
      <c r="C320" s="68" t="s">
        <v>20</v>
      </c>
      <c r="D320" s="69" t="s">
        <v>784</v>
      </c>
      <c r="E320" s="12" t="s">
        <v>367</v>
      </c>
      <c r="F320" s="13" t="s">
        <v>680</v>
      </c>
      <c r="G320" s="14">
        <v>3600.0</v>
      </c>
      <c r="H320" s="15">
        <v>669.0</v>
      </c>
      <c r="I320" s="14"/>
      <c r="J320" s="15">
        <v>669.0</v>
      </c>
      <c r="K320" s="14"/>
      <c r="L320" s="14"/>
      <c r="M320" s="14"/>
      <c r="N320" s="16"/>
      <c r="O320" s="3">
        <f t="shared" si="1"/>
        <v>669</v>
      </c>
      <c r="P320" s="56"/>
      <c r="Q320" s="18" t="s">
        <v>667</v>
      </c>
      <c r="R320" s="18" t="s">
        <v>379</v>
      </c>
      <c r="S320" s="19" t="s">
        <v>785</v>
      </c>
      <c r="T320" s="20"/>
      <c r="U320" s="20"/>
      <c r="V320" s="20"/>
      <c r="W320" s="20"/>
      <c r="X320" s="20"/>
      <c r="Y320" s="20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 ht="18.0" customHeight="1">
      <c r="A321" s="8" t="s">
        <v>2583</v>
      </c>
      <c r="B321" s="9">
        <v>45154.0</v>
      </c>
      <c r="C321" s="68" t="s">
        <v>20</v>
      </c>
      <c r="D321" s="69" t="s">
        <v>786</v>
      </c>
      <c r="E321" s="12" t="s">
        <v>367</v>
      </c>
      <c r="F321" s="13" t="s">
        <v>680</v>
      </c>
      <c r="G321" s="14">
        <v>4000.0</v>
      </c>
      <c r="H321" s="15">
        <v>759.0</v>
      </c>
      <c r="I321" s="14"/>
      <c r="J321" s="15">
        <v>759.0</v>
      </c>
      <c r="K321" s="14"/>
      <c r="L321" s="14"/>
      <c r="M321" s="14"/>
      <c r="N321" s="16"/>
      <c r="O321" s="3">
        <f t="shared" si="1"/>
        <v>759</v>
      </c>
      <c r="P321" s="56"/>
      <c r="Q321" s="18" t="s">
        <v>34</v>
      </c>
      <c r="R321" s="18" t="s">
        <v>379</v>
      </c>
      <c r="S321" s="19" t="s">
        <v>787</v>
      </c>
      <c r="T321" s="20"/>
      <c r="U321" s="20"/>
      <c r="V321" s="20"/>
      <c r="W321" s="20"/>
      <c r="X321" s="20"/>
      <c r="Y321" s="20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 ht="18.0" customHeight="1">
      <c r="A322" s="8" t="s">
        <v>2583</v>
      </c>
      <c r="B322" s="9">
        <v>45163.0</v>
      </c>
      <c r="C322" s="68" t="s">
        <v>20</v>
      </c>
      <c r="D322" s="69" t="s">
        <v>794</v>
      </c>
      <c r="E322" s="12" t="s">
        <v>367</v>
      </c>
      <c r="F322" s="13" t="s">
        <v>680</v>
      </c>
      <c r="G322" s="14">
        <v>4000.0</v>
      </c>
      <c r="H322" s="15">
        <v>759.0</v>
      </c>
      <c r="I322" s="14"/>
      <c r="J322" s="15">
        <v>759.0</v>
      </c>
      <c r="K322" s="14"/>
      <c r="L322" s="14"/>
      <c r="M322" s="14"/>
      <c r="N322" s="16"/>
      <c r="O322" s="3">
        <f t="shared" si="1"/>
        <v>759</v>
      </c>
      <c r="P322" s="56"/>
      <c r="Q322" s="18" t="s">
        <v>125</v>
      </c>
      <c r="R322" s="18" t="s">
        <v>379</v>
      </c>
      <c r="S322" s="19" t="s">
        <v>795</v>
      </c>
      <c r="T322" s="20"/>
      <c r="U322" s="20"/>
      <c r="V322" s="20"/>
      <c r="W322" s="20"/>
      <c r="X322" s="20"/>
      <c r="Y322" s="20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 ht="18.0" customHeight="1">
      <c r="A323" s="8" t="s">
        <v>2583</v>
      </c>
      <c r="B323" s="9">
        <v>44834.0</v>
      </c>
      <c r="C323" s="68" t="s">
        <v>20</v>
      </c>
      <c r="D323" s="69" t="s">
        <v>796</v>
      </c>
      <c r="E323" s="12" t="s">
        <v>367</v>
      </c>
      <c r="F323" s="13" t="s">
        <v>39</v>
      </c>
      <c r="G323" s="14"/>
      <c r="H323" s="15">
        <v>1204.0</v>
      </c>
      <c r="I323" s="14"/>
      <c r="J323" s="15">
        <v>1204.0</v>
      </c>
      <c r="K323" s="14"/>
      <c r="L323" s="14"/>
      <c r="M323" s="14"/>
      <c r="N323" s="16"/>
      <c r="O323" s="3">
        <f t="shared" si="1"/>
        <v>1204</v>
      </c>
      <c r="P323" s="56"/>
      <c r="Q323" s="18" t="s">
        <v>125</v>
      </c>
      <c r="R323" s="18" t="s">
        <v>379</v>
      </c>
      <c r="S323" s="19" t="s">
        <v>797</v>
      </c>
      <c r="T323" s="20"/>
      <c r="U323" s="20"/>
      <c r="V323" s="20"/>
      <c r="W323" s="20"/>
      <c r="X323" s="20"/>
      <c r="Y323" s="20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 ht="18.0" customHeight="1">
      <c r="A324" s="8" t="s">
        <v>2583</v>
      </c>
      <c r="B324" s="9">
        <v>45173.0</v>
      </c>
      <c r="C324" s="68" t="s">
        <v>20</v>
      </c>
      <c r="D324" s="69" t="s">
        <v>798</v>
      </c>
      <c r="E324" s="12" t="s">
        <v>367</v>
      </c>
      <c r="F324" s="13" t="s">
        <v>680</v>
      </c>
      <c r="G324" s="14">
        <v>4000.0</v>
      </c>
      <c r="H324" s="15">
        <v>759.0</v>
      </c>
      <c r="I324" s="14"/>
      <c r="J324" s="15">
        <v>759.0</v>
      </c>
      <c r="K324" s="14"/>
      <c r="L324" s="14"/>
      <c r="M324" s="14"/>
      <c r="N324" s="16"/>
      <c r="O324" s="3">
        <f t="shared" si="1"/>
        <v>759</v>
      </c>
      <c r="P324" s="56"/>
      <c r="Q324" s="18" t="s">
        <v>34</v>
      </c>
      <c r="R324" s="18" t="s">
        <v>379</v>
      </c>
      <c r="S324" s="19" t="s">
        <v>799</v>
      </c>
      <c r="T324" s="20"/>
      <c r="U324" s="20"/>
      <c r="V324" s="20"/>
      <c r="W324" s="20"/>
      <c r="X324" s="20"/>
      <c r="Y324" s="20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 ht="18.0" customHeight="1">
      <c r="A325" s="8" t="s">
        <v>2583</v>
      </c>
      <c r="B325" s="9">
        <v>45183.0</v>
      </c>
      <c r="C325" s="68" t="s">
        <v>27</v>
      </c>
      <c r="D325" s="69" t="s">
        <v>800</v>
      </c>
      <c r="E325" s="12" t="s">
        <v>27</v>
      </c>
      <c r="F325" s="13" t="s">
        <v>680</v>
      </c>
      <c r="G325" s="14">
        <v>4000.0</v>
      </c>
      <c r="H325" s="15">
        <v>759.0</v>
      </c>
      <c r="I325" s="14"/>
      <c r="J325" s="15">
        <v>759.0</v>
      </c>
      <c r="K325" s="14"/>
      <c r="L325" s="14"/>
      <c r="M325" s="14"/>
      <c r="N325" s="16"/>
      <c r="O325" s="3">
        <f t="shared" si="1"/>
        <v>759</v>
      </c>
      <c r="P325" s="56"/>
      <c r="Q325" s="18" t="s">
        <v>30</v>
      </c>
      <c r="R325" s="18">
        <v>9.0</v>
      </c>
      <c r="S325" s="19" t="s">
        <v>801</v>
      </c>
      <c r="T325" s="20"/>
      <c r="U325" s="20"/>
      <c r="V325" s="20"/>
      <c r="W325" s="20"/>
      <c r="X325" s="20"/>
      <c r="Y325" s="20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 ht="18.0" customHeight="1">
      <c r="A326" s="8" t="s">
        <v>2583</v>
      </c>
      <c r="B326" s="9">
        <v>45190.0</v>
      </c>
      <c r="C326" s="68" t="s">
        <v>20</v>
      </c>
      <c r="D326" s="69" t="s">
        <v>802</v>
      </c>
      <c r="E326" s="12" t="s">
        <v>367</v>
      </c>
      <c r="F326" s="13" t="s">
        <v>680</v>
      </c>
      <c r="G326" s="14">
        <v>3800.0</v>
      </c>
      <c r="H326" s="15">
        <v>759.0</v>
      </c>
      <c r="I326" s="14"/>
      <c r="J326" s="15">
        <v>759.0</v>
      </c>
      <c r="K326" s="14"/>
      <c r="L326" s="14"/>
      <c r="M326" s="14">
        <f>680+410</f>
        <v>1090</v>
      </c>
      <c r="N326" s="16"/>
      <c r="O326" s="3">
        <f t="shared" si="1"/>
        <v>1849</v>
      </c>
      <c r="P326" s="56"/>
      <c r="Q326" s="18" t="s">
        <v>196</v>
      </c>
      <c r="R326" s="18" t="s">
        <v>379</v>
      </c>
      <c r="S326" s="19" t="s">
        <v>803</v>
      </c>
      <c r="T326" s="20"/>
      <c r="U326" s="20"/>
      <c r="V326" s="20"/>
      <c r="W326" s="20"/>
      <c r="X326" s="20"/>
      <c r="Y326" s="20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 ht="18.0" customHeight="1">
      <c r="A327" s="8" t="s">
        <v>2583</v>
      </c>
      <c r="B327" s="9">
        <v>45190.0</v>
      </c>
      <c r="C327" s="68" t="s">
        <v>27</v>
      </c>
      <c r="D327" s="69" t="s">
        <v>804</v>
      </c>
      <c r="E327" s="12" t="s">
        <v>27</v>
      </c>
      <c r="F327" s="13" t="s">
        <v>453</v>
      </c>
      <c r="G327" s="14">
        <v>4000.0</v>
      </c>
      <c r="H327" s="15">
        <v>1555.0</v>
      </c>
      <c r="I327" s="14"/>
      <c r="J327" s="15">
        <v>1555.0</v>
      </c>
      <c r="K327" s="14"/>
      <c r="L327" s="14"/>
      <c r="M327" s="14">
        <f>150*2</f>
        <v>300</v>
      </c>
      <c r="N327" s="16"/>
      <c r="O327" s="3">
        <f t="shared" si="1"/>
        <v>1855</v>
      </c>
      <c r="P327" s="56"/>
      <c r="Q327" s="18" t="s">
        <v>30</v>
      </c>
      <c r="R327" s="18">
        <v>9.0</v>
      </c>
      <c r="S327" s="19" t="s">
        <v>806</v>
      </c>
      <c r="T327" s="20"/>
      <c r="U327" s="20"/>
      <c r="V327" s="20"/>
      <c r="W327" s="20"/>
      <c r="X327" s="20"/>
      <c r="Y327" s="20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 ht="18.0" customHeight="1">
      <c r="A328" s="8" t="s">
        <v>2583</v>
      </c>
      <c r="B328" s="9">
        <v>45191.0</v>
      </c>
      <c r="C328" s="68" t="s">
        <v>27</v>
      </c>
      <c r="D328" s="69" t="s">
        <v>807</v>
      </c>
      <c r="E328" s="12" t="s">
        <v>27</v>
      </c>
      <c r="F328" s="13" t="s">
        <v>680</v>
      </c>
      <c r="G328" s="14">
        <v>4000.0</v>
      </c>
      <c r="H328" s="15">
        <v>759.0</v>
      </c>
      <c r="I328" s="14"/>
      <c r="J328" s="15">
        <v>759.0</v>
      </c>
      <c r="K328" s="14"/>
      <c r="L328" s="14"/>
      <c r="M328" s="14"/>
      <c r="N328" s="16"/>
      <c r="O328" s="3">
        <f t="shared" si="1"/>
        <v>759</v>
      </c>
      <c r="P328" s="56"/>
      <c r="Q328" s="18" t="s">
        <v>30</v>
      </c>
      <c r="R328" s="18">
        <v>9.0</v>
      </c>
      <c r="S328" s="19" t="s">
        <v>808</v>
      </c>
      <c r="T328" s="20"/>
      <c r="U328" s="20"/>
      <c r="V328" s="20"/>
      <c r="W328" s="20"/>
      <c r="X328" s="20"/>
      <c r="Y328" s="20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 ht="18.0" customHeight="1">
      <c r="A329" s="8" t="s">
        <v>2583</v>
      </c>
      <c r="B329" s="9">
        <v>45196.0</v>
      </c>
      <c r="C329" s="68" t="s">
        <v>20</v>
      </c>
      <c r="D329" s="69" t="s">
        <v>809</v>
      </c>
      <c r="E329" s="12" t="s">
        <v>367</v>
      </c>
      <c r="F329" s="13" t="s">
        <v>680</v>
      </c>
      <c r="G329" s="14">
        <v>4000.0</v>
      </c>
      <c r="H329" s="15">
        <v>759.0</v>
      </c>
      <c r="I329" s="14"/>
      <c r="J329" s="15">
        <v>759.0</v>
      </c>
      <c r="K329" s="14"/>
      <c r="L329" s="14"/>
      <c r="M329" s="14"/>
      <c r="N329" s="16"/>
      <c r="O329" s="3">
        <f t="shared" si="1"/>
        <v>759</v>
      </c>
      <c r="P329" s="56"/>
      <c r="Q329" s="18" t="s">
        <v>125</v>
      </c>
      <c r="R329" s="18" t="s">
        <v>379</v>
      </c>
      <c r="S329" s="19" t="s">
        <v>810</v>
      </c>
      <c r="T329" s="20"/>
      <c r="U329" s="20"/>
      <c r="V329" s="20"/>
      <c r="W329" s="20"/>
      <c r="X329" s="20"/>
      <c r="Y329" s="20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 ht="18.0" customHeight="1">
      <c r="A330" s="8" t="s">
        <v>2583</v>
      </c>
      <c r="B330" s="9">
        <v>45204.0</v>
      </c>
      <c r="C330" s="68" t="s">
        <v>20</v>
      </c>
      <c r="D330" s="69" t="s">
        <v>811</v>
      </c>
      <c r="E330" s="12" t="s">
        <v>367</v>
      </c>
      <c r="F330" s="13" t="s">
        <v>39</v>
      </c>
      <c r="G330" s="14">
        <v>4000.0</v>
      </c>
      <c r="H330" s="15">
        <v>1093.0</v>
      </c>
      <c r="I330" s="14"/>
      <c r="J330" s="15">
        <v>1093.0</v>
      </c>
      <c r="K330" s="14"/>
      <c r="L330" s="14"/>
      <c r="M330" s="14">
        <f>680*3</f>
        <v>2040</v>
      </c>
      <c r="N330" s="16"/>
      <c r="O330" s="3">
        <f t="shared" si="1"/>
        <v>3133</v>
      </c>
      <c r="P330" s="56"/>
      <c r="Q330" s="18" t="s">
        <v>34</v>
      </c>
      <c r="R330" s="18">
        <v>10.0</v>
      </c>
      <c r="S330" s="19" t="s">
        <v>812</v>
      </c>
      <c r="T330" s="20"/>
      <c r="U330" s="20"/>
      <c r="V330" s="20"/>
      <c r="W330" s="20"/>
      <c r="X330" s="20"/>
      <c r="Y330" s="20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 ht="18.0" customHeight="1">
      <c r="A331" s="8" t="s">
        <v>2583</v>
      </c>
      <c r="B331" s="9">
        <v>45229.0</v>
      </c>
      <c r="C331" s="68" t="s">
        <v>67</v>
      </c>
      <c r="D331" s="69" t="s">
        <v>813</v>
      </c>
      <c r="E331" s="12" t="s">
        <v>367</v>
      </c>
      <c r="F331" s="13" t="s">
        <v>680</v>
      </c>
      <c r="G331" s="14">
        <v>4000.0</v>
      </c>
      <c r="H331" s="15">
        <v>759.0</v>
      </c>
      <c r="I331" s="14"/>
      <c r="J331" s="15">
        <v>759.0</v>
      </c>
      <c r="K331" s="14"/>
      <c r="L331" s="14"/>
      <c r="M331" s="14"/>
      <c r="N331" s="16"/>
      <c r="O331" s="3">
        <f t="shared" si="1"/>
        <v>759</v>
      </c>
      <c r="P331" s="56"/>
      <c r="Q331" s="18" t="s">
        <v>596</v>
      </c>
      <c r="R331" s="18">
        <v>10.0</v>
      </c>
      <c r="S331" s="19" t="s">
        <v>814</v>
      </c>
      <c r="T331" s="20"/>
      <c r="U331" s="20"/>
      <c r="V331" s="20"/>
      <c r="W331" s="20"/>
      <c r="X331" s="20"/>
      <c r="Y331" s="20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 ht="18.0" customHeight="1">
      <c r="A332" s="8" t="s">
        <v>2583</v>
      </c>
      <c r="B332" s="9">
        <v>44039.0</v>
      </c>
      <c r="C332" s="68" t="s">
        <v>20</v>
      </c>
      <c r="D332" s="69" t="s">
        <v>815</v>
      </c>
      <c r="E332" s="12" t="s">
        <v>367</v>
      </c>
      <c r="F332" s="13" t="s">
        <v>39</v>
      </c>
      <c r="G332" s="14"/>
      <c r="H332" s="15">
        <v>460.0</v>
      </c>
      <c r="I332" s="14"/>
      <c r="J332" s="15">
        <v>460.0</v>
      </c>
      <c r="K332" s="14"/>
      <c r="L332" s="14"/>
      <c r="M332" s="14"/>
      <c r="N332" s="16"/>
      <c r="O332" s="3">
        <f t="shared" si="1"/>
        <v>460</v>
      </c>
      <c r="P332" s="56"/>
      <c r="Q332" s="18" t="s">
        <v>34</v>
      </c>
      <c r="R332" s="18" t="s">
        <v>25</v>
      </c>
      <c r="S332" s="19" t="s">
        <v>816</v>
      </c>
      <c r="T332" s="20"/>
      <c r="U332" s="20"/>
      <c r="V332" s="20"/>
      <c r="W332" s="20"/>
      <c r="X332" s="20"/>
      <c r="Y332" s="20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 ht="18.0" customHeight="1">
      <c r="A333" s="8" t="s">
        <v>2583</v>
      </c>
      <c r="B333" s="9">
        <v>45251.0</v>
      </c>
      <c r="C333" s="68" t="s">
        <v>20</v>
      </c>
      <c r="D333" s="69" t="s">
        <v>817</v>
      </c>
      <c r="E333" s="12" t="s">
        <v>367</v>
      </c>
      <c r="F333" s="13" t="s">
        <v>680</v>
      </c>
      <c r="G333" s="14">
        <v>625.0</v>
      </c>
      <c r="H333" s="15">
        <v>279.0</v>
      </c>
      <c r="I333" s="14"/>
      <c r="J333" s="15">
        <v>279.0</v>
      </c>
      <c r="K333" s="14"/>
      <c r="L333" s="14"/>
      <c r="M333" s="14"/>
      <c r="N333" s="16"/>
      <c r="O333" s="3">
        <f t="shared" si="1"/>
        <v>279</v>
      </c>
      <c r="P333" s="56"/>
      <c r="Q333" s="18" t="s">
        <v>406</v>
      </c>
      <c r="R333" s="18">
        <v>11.0</v>
      </c>
      <c r="S333" s="19" t="s">
        <v>818</v>
      </c>
      <c r="T333" s="20"/>
      <c r="U333" s="20"/>
      <c r="V333" s="20"/>
      <c r="W333" s="20"/>
      <c r="X333" s="20"/>
      <c r="Y333" s="20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 ht="18.0" customHeight="1">
      <c r="A334" s="8" t="s">
        <v>2583</v>
      </c>
      <c r="B334" s="9">
        <v>45251.0</v>
      </c>
      <c r="C334" s="68" t="s">
        <v>20</v>
      </c>
      <c r="D334" s="69" t="s">
        <v>817</v>
      </c>
      <c r="E334" s="12" t="s">
        <v>367</v>
      </c>
      <c r="F334" s="13" t="s">
        <v>680</v>
      </c>
      <c r="G334" s="14">
        <v>625.0</v>
      </c>
      <c r="H334" s="15">
        <v>279.0</v>
      </c>
      <c r="I334" s="14"/>
      <c r="J334" s="15">
        <v>279.0</v>
      </c>
      <c r="K334" s="14"/>
      <c r="L334" s="14"/>
      <c r="M334" s="14"/>
      <c r="N334" s="16"/>
      <c r="O334" s="3">
        <f t="shared" si="1"/>
        <v>279</v>
      </c>
      <c r="P334" s="56"/>
      <c r="Q334" s="18" t="s">
        <v>406</v>
      </c>
      <c r="R334" s="18">
        <v>11.0</v>
      </c>
      <c r="S334" s="19" t="s">
        <v>819</v>
      </c>
      <c r="T334" s="20"/>
      <c r="U334" s="20"/>
      <c r="V334" s="20"/>
      <c r="W334" s="20"/>
      <c r="X334" s="20"/>
      <c r="Y334" s="20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 ht="18.0" customHeight="1">
      <c r="A335" s="8" t="s">
        <v>2583</v>
      </c>
      <c r="B335" s="9">
        <v>45251.0</v>
      </c>
      <c r="C335" s="68" t="s">
        <v>20</v>
      </c>
      <c r="D335" s="69" t="s">
        <v>817</v>
      </c>
      <c r="E335" s="12" t="s">
        <v>367</v>
      </c>
      <c r="F335" s="13" t="s">
        <v>680</v>
      </c>
      <c r="G335" s="14">
        <v>625.0</v>
      </c>
      <c r="H335" s="15">
        <v>279.0</v>
      </c>
      <c r="I335" s="14"/>
      <c r="J335" s="15">
        <v>279.0</v>
      </c>
      <c r="K335" s="14"/>
      <c r="L335" s="14"/>
      <c r="M335" s="14"/>
      <c r="N335" s="16"/>
      <c r="O335" s="3">
        <f t="shared" si="1"/>
        <v>279</v>
      </c>
      <c r="P335" s="56"/>
      <c r="Q335" s="18" t="s">
        <v>406</v>
      </c>
      <c r="R335" s="18">
        <v>11.0</v>
      </c>
      <c r="S335" s="19" t="s">
        <v>820</v>
      </c>
      <c r="T335" s="20"/>
      <c r="U335" s="20"/>
      <c r="V335" s="20"/>
      <c r="W335" s="20"/>
      <c r="X335" s="20"/>
      <c r="Y335" s="20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 ht="18.0" customHeight="1">
      <c r="A336" s="8" t="s">
        <v>2583</v>
      </c>
      <c r="B336" s="9">
        <v>45252.0</v>
      </c>
      <c r="C336" s="68" t="s">
        <v>20</v>
      </c>
      <c r="D336" s="69" t="s">
        <v>822</v>
      </c>
      <c r="E336" s="12" t="s">
        <v>367</v>
      </c>
      <c r="F336" s="13" t="s">
        <v>680</v>
      </c>
      <c r="G336" s="14">
        <v>2000.0</v>
      </c>
      <c r="H336" s="15">
        <v>759.0</v>
      </c>
      <c r="I336" s="14"/>
      <c r="J336" s="15">
        <v>759.0</v>
      </c>
      <c r="K336" s="14"/>
      <c r="L336" s="14"/>
      <c r="M336" s="14"/>
      <c r="N336" s="16"/>
      <c r="O336" s="3">
        <f t="shared" si="1"/>
        <v>759</v>
      </c>
      <c r="P336" s="56"/>
      <c r="Q336" s="18" t="s">
        <v>196</v>
      </c>
      <c r="R336" s="18">
        <v>11.0</v>
      </c>
      <c r="S336" s="19" t="s">
        <v>823</v>
      </c>
      <c r="T336" s="20"/>
      <c r="U336" s="20"/>
      <c r="V336" s="20"/>
      <c r="W336" s="20"/>
      <c r="X336" s="20"/>
      <c r="Y336" s="20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 ht="18.0" customHeight="1">
      <c r="A337" s="8" t="s">
        <v>2583</v>
      </c>
      <c r="B337" s="9">
        <v>45259.0</v>
      </c>
      <c r="C337" s="68" t="s">
        <v>20</v>
      </c>
      <c r="D337" s="69" t="s">
        <v>827</v>
      </c>
      <c r="E337" s="12" t="s">
        <v>367</v>
      </c>
      <c r="F337" s="13" t="s">
        <v>680</v>
      </c>
      <c r="G337" s="14">
        <v>2000.0</v>
      </c>
      <c r="H337" s="15">
        <v>759.0</v>
      </c>
      <c r="I337" s="14"/>
      <c r="J337" s="15">
        <v>759.0</v>
      </c>
      <c r="K337" s="14"/>
      <c r="L337" s="14"/>
      <c r="M337" s="14"/>
      <c r="N337" s="16"/>
      <c r="O337" s="3">
        <f t="shared" si="1"/>
        <v>759</v>
      </c>
      <c r="P337" s="56"/>
      <c r="Q337" s="18" t="s">
        <v>596</v>
      </c>
      <c r="R337" s="18">
        <v>11.0</v>
      </c>
      <c r="S337" s="19" t="s">
        <v>828</v>
      </c>
      <c r="T337" s="20"/>
      <c r="U337" s="20"/>
      <c r="V337" s="20"/>
      <c r="W337" s="20"/>
      <c r="X337" s="20"/>
      <c r="Y337" s="20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 ht="18.0" customHeight="1">
      <c r="A338" s="8" t="s">
        <v>2583</v>
      </c>
      <c r="B338" s="9">
        <v>45261.0</v>
      </c>
      <c r="C338" s="68" t="s">
        <v>20</v>
      </c>
      <c r="D338" s="69" t="s">
        <v>829</v>
      </c>
      <c r="E338" s="12" t="s">
        <v>367</v>
      </c>
      <c r="F338" s="13" t="s">
        <v>680</v>
      </c>
      <c r="G338" s="14">
        <v>0.0</v>
      </c>
      <c r="H338" s="15">
        <v>724.0</v>
      </c>
      <c r="I338" s="14"/>
      <c r="J338" s="15">
        <v>724.0</v>
      </c>
      <c r="K338" s="14"/>
      <c r="L338" s="14"/>
      <c r="M338" s="14"/>
      <c r="N338" s="16"/>
      <c r="O338" s="3">
        <f t="shared" si="1"/>
        <v>724</v>
      </c>
      <c r="P338" s="56"/>
      <c r="Q338" s="18" t="s">
        <v>34</v>
      </c>
      <c r="R338" s="18" t="s">
        <v>379</v>
      </c>
      <c r="S338" s="19" t="s">
        <v>830</v>
      </c>
      <c r="T338" s="20"/>
      <c r="U338" s="20"/>
      <c r="V338" s="20"/>
      <c r="W338" s="20"/>
      <c r="X338" s="20"/>
      <c r="Y338" s="20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 ht="18.0" customHeight="1">
      <c r="A339" s="8" t="s">
        <v>2583</v>
      </c>
      <c r="B339" s="9">
        <v>45265.0</v>
      </c>
      <c r="C339" s="68" t="s">
        <v>20</v>
      </c>
      <c r="D339" s="69" t="s">
        <v>831</v>
      </c>
      <c r="E339" s="12" t="s">
        <v>367</v>
      </c>
      <c r="F339" s="13" t="s">
        <v>680</v>
      </c>
      <c r="G339" s="14">
        <v>680.0</v>
      </c>
      <c r="H339" s="15">
        <v>680.0</v>
      </c>
      <c r="I339" s="14"/>
      <c r="J339" s="15">
        <f>H339</f>
        <v>680</v>
      </c>
      <c r="K339" s="14"/>
      <c r="L339" s="14"/>
      <c r="M339" s="14"/>
      <c r="N339" s="16"/>
      <c r="O339" s="3">
        <f t="shared" si="1"/>
        <v>680</v>
      </c>
      <c r="P339" s="56"/>
      <c r="Q339" s="18" t="s">
        <v>125</v>
      </c>
      <c r="R339" s="18" t="s">
        <v>454</v>
      </c>
      <c r="S339" s="19" t="s">
        <v>832</v>
      </c>
      <c r="T339" s="20"/>
      <c r="U339" s="20"/>
      <c r="V339" s="20"/>
      <c r="W339" s="20"/>
      <c r="X339" s="20"/>
      <c r="Y339" s="20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 ht="18.0" customHeight="1">
      <c r="A340" s="8" t="s">
        <v>2583</v>
      </c>
      <c r="B340" s="9">
        <v>45272.0</v>
      </c>
      <c r="C340" s="68" t="s">
        <v>27</v>
      </c>
      <c r="D340" s="69" t="s">
        <v>833</v>
      </c>
      <c r="E340" s="12" t="s">
        <v>27</v>
      </c>
      <c r="F340" s="13" t="s">
        <v>680</v>
      </c>
      <c r="G340" s="14">
        <v>4000.0</v>
      </c>
      <c r="H340" s="15">
        <v>712.0</v>
      </c>
      <c r="I340" s="14">
        <v>47.0</v>
      </c>
      <c r="J340" s="15">
        <v>759.0</v>
      </c>
      <c r="K340" s="14"/>
      <c r="L340" s="14"/>
      <c r="M340" s="14"/>
      <c r="N340" s="16"/>
      <c r="O340" s="3">
        <f t="shared" si="1"/>
        <v>759</v>
      </c>
      <c r="P340" s="56"/>
      <c r="Q340" s="18" t="s">
        <v>30</v>
      </c>
      <c r="R340" s="18" t="s">
        <v>213</v>
      </c>
      <c r="S340" s="19" t="s">
        <v>834</v>
      </c>
      <c r="T340" s="20"/>
      <c r="U340" s="20"/>
      <c r="V340" s="20"/>
      <c r="W340" s="20"/>
      <c r="X340" s="20"/>
      <c r="Y340" s="20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 ht="18.0" customHeight="1">
      <c r="A341" s="8" t="s">
        <v>2583</v>
      </c>
      <c r="B341" s="9">
        <v>45280.0</v>
      </c>
      <c r="C341" s="68" t="s">
        <v>20</v>
      </c>
      <c r="D341" s="69" t="s">
        <v>835</v>
      </c>
      <c r="E341" s="12" t="s">
        <v>367</v>
      </c>
      <c r="F341" s="13" t="s">
        <v>680</v>
      </c>
      <c r="G341" s="14">
        <v>0.0</v>
      </c>
      <c r="H341" s="15">
        <v>680.0</v>
      </c>
      <c r="I341" s="14">
        <v>44.0</v>
      </c>
      <c r="J341" s="15">
        <v>724.0</v>
      </c>
      <c r="K341" s="14"/>
      <c r="L341" s="14"/>
      <c r="M341" s="14"/>
      <c r="N341" s="16"/>
      <c r="O341" s="3">
        <f t="shared" si="1"/>
        <v>724</v>
      </c>
      <c r="P341" s="56"/>
      <c r="Q341" s="18" t="s">
        <v>101</v>
      </c>
      <c r="R341" s="18" t="s">
        <v>213</v>
      </c>
      <c r="S341" s="19" t="s">
        <v>836</v>
      </c>
      <c r="T341" s="20"/>
      <c r="U341" s="20"/>
      <c r="V341" s="20"/>
      <c r="W341" s="20"/>
      <c r="X341" s="20"/>
      <c r="Y341" s="20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 ht="18.0" customHeight="1">
      <c r="A342" s="8" t="s">
        <v>2583</v>
      </c>
      <c r="B342" s="9">
        <v>45302.0</v>
      </c>
      <c r="C342" s="68" t="s">
        <v>20</v>
      </c>
      <c r="D342" s="69" t="s">
        <v>837</v>
      </c>
      <c r="E342" s="12" t="s">
        <v>367</v>
      </c>
      <c r="F342" s="13" t="s">
        <v>680</v>
      </c>
      <c r="G342" s="14">
        <v>3500.0</v>
      </c>
      <c r="H342" s="15">
        <v>725.0</v>
      </c>
      <c r="I342" s="14">
        <v>47.0</v>
      </c>
      <c r="J342" s="15">
        <v>772.0</v>
      </c>
      <c r="K342" s="14"/>
      <c r="L342" s="14"/>
      <c r="M342" s="14"/>
      <c r="N342" s="16"/>
      <c r="O342" s="3">
        <f t="shared" si="1"/>
        <v>772</v>
      </c>
      <c r="P342" s="56"/>
      <c r="Q342" s="18" t="s">
        <v>458</v>
      </c>
      <c r="R342" s="18" t="s">
        <v>519</v>
      </c>
      <c r="S342" s="19" t="s">
        <v>838</v>
      </c>
      <c r="T342" s="20"/>
      <c r="U342" s="20"/>
      <c r="V342" s="20"/>
      <c r="W342" s="20"/>
      <c r="X342" s="20"/>
      <c r="Y342" s="20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 ht="18.0" customHeight="1">
      <c r="A343" s="8" t="s">
        <v>2583</v>
      </c>
      <c r="B343" s="9">
        <v>45307.0</v>
      </c>
      <c r="C343" s="68" t="s">
        <v>20</v>
      </c>
      <c r="D343" s="69" t="s">
        <v>839</v>
      </c>
      <c r="E343" s="12" t="s">
        <v>367</v>
      </c>
      <c r="F343" s="13" t="s">
        <v>680</v>
      </c>
      <c r="G343" s="14">
        <v>0.0</v>
      </c>
      <c r="H343" s="15">
        <v>392.0</v>
      </c>
      <c r="I343" s="14">
        <v>26.0</v>
      </c>
      <c r="J343" s="15">
        <v>418.0</v>
      </c>
      <c r="K343" s="14"/>
      <c r="L343" s="14"/>
      <c r="M343" s="14"/>
      <c r="N343" s="16"/>
      <c r="O343" s="3">
        <f t="shared" si="1"/>
        <v>418</v>
      </c>
      <c r="P343" s="56"/>
      <c r="Q343" s="18" t="s">
        <v>458</v>
      </c>
      <c r="R343" s="18" t="s">
        <v>519</v>
      </c>
      <c r="S343" s="19" t="s">
        <v>840</v>
      </c>
      <c r="T343" s="20"/>
      <c r="U343" s="20"/>
      <c r="V343" s="20"/>
      <c r="W343" s="20"/>
      <c r="X343" s="20"/>
      <c r="Y343" s="20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 ht="18.0" customHeight="1">
      <c r="A344" s="8" t="s">
        <v>2583</v>
      </c>
      <c r="B344" s="9">
        <v>45314.0</v>
      </c>
      <c r="C344" s="68" t="s">
        <v>20</v>
      </c>
      <c r="D344" s="69" t="s">
        <v>841</v>
      </c>
      <c r="E344" s="12" t="s">
        <v>367</v>
      </c>
      <c r="F344" s="13" t="s">
        <v>680</v>
      </c>
      <c r="G344" s="14">
        <v>3800.0</v>
      </c>
      <c r="H344" s="15">
        <v>725.0</v>
      </c>
      <c r="I344" s="14">
        <v>47.0</v>
      </c>
      <c r="J344" s="15">
        <v>772.0</v>
      </c>
      <c r="K344" s="14"/>
      <c r="L344" s="14"/>
      <c r="M344" s="14"/>
      <c r="N344" s="16"/>
      <c r="O344" s="3">
        <f t="shared" si="1"/>
        <v>772</v>
      </c>
      <c r="P344" s="56"/>
      <c r="Q344" s="18" t="s">
        <v>647</v>
      </c>
      <c r="R344" s="18" t="s">
        <v>519</v>
      </c>
      <c r="S344" s="19" t="s">
        <v>842</v>
      </c>
      <c r="T344" s="20"/>
      <c r="U344" s="20"/>
      <c r="V344" s="20"/>
      <c r="W344" s="20"/>
      <c r="X344" s="20"/>
      <c r="Y344" s="20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 ht="18.0" customHeight="1">
      <c r="A345" s="8" t="s">
        <v>2583</v>
      </c>
      <c r="B345" s="9">
        <v>45314.0</v>
      </c>
      <c r="C345" s="68" t="s">
        <v>20</v>
      </c>
      <c r="D345" s="69" t="s">
        <v>841</v>
      </c>
      <c r="E345" s="12" t="s">
        <v>367</v>
      </c>
      <c r="F345" s="13" t="s">
        <v>1442</v>
      </c>
      <c r="G345" s="14"/>
      <c r="H345" s="15"/>
      <c r="I345" s="14">
        <v>25.0</v>
      </c>
      <c r="J345" s="15"/>
      <c r="K345" s="14"/>
      <c r="L345" s="14"/>
      <c r="M345" s="14">
        <f>382+I345</f>
        <v>407</v>
      </c>
      <c r="N345" s="16"/>
      <c r="O345" s="3">
        <f t="shared" si="1"/>
        <v>407</v>
      </c>
      <c r="P345" s="56"/>
      <c r="Q345" s="18" t="s">
        <v>647</v>
      </c>
      <c r="R345" s="18" t="s">
        <v>519</v>
      </c>
      <c r="S345" s="19" t="s">
        <v>842</v>
      </c>
      <c r="T345" s="20"/>
      <c r="U345" s="20"/>
      <c r="V345" s="20"/>
      <c r="W345" s="20"/>
      <c r="X345" s="20"/>
      <c r="Y345" s="20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 ht="18.0" customHeight="1">
      <c r="A346" s="8" t="s">
        <v>2583</v>
      </c>
      <c r="B346" s="9">
        <v>45314.0</v>
      </c>
      <c r="C346" s="68" t="s">
        <v>20</v>
      </c>
      <c r="D346" s="69" t="s">
        <v>843</v>
      </c>
      <c r="E346" s="12" t="s">
        <v>367</v>
      </c>
      <c r="F346" s="13" t="s">
        <v>680</v>
      </c>
      <c r="G346" s="14">
        <v>3600.0</v>
      </c>
      <c r="H346" s="15">
        <v>680.0</v>
      </c>
      <c r="I346" s="14">
        <v>44.0</v>
      </c>
      <c r="J346" s="15">
        <v>724.0</v>
      </c>
      <c r="K346" s="14"/>
      <c r="L346" s="14"/>
      <c r="M346" s="14"/>
      <c r="N346" s="16"/>
      <c r="O346" s="3">
        <f t="shared" si="1"/>
        <v>724</v>
      </c>
      <c r="P346" s="56"/>
      <c r="Q346" s="18" t="s">
        <v>647</v>
      </c>
      <c r="R346" s="18" t="s">
        <v>519</v>
      </c>
      <c r="S346" s="19" t="s">
        <v>844</v>
      </c>
      <c r="T346" s="20"/>
      <c r="U346" s="20"/>
      <c r="V346" s="20"/>
      <c r="W346" s="20"/>
      <c r="X346" s="20"/>
      <c r="Y346" s="20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 ht="18.0" customHeight="1">
      <c r="A347" s="8" t="s">
        <v>2583</v>
      </c>
      <c r="B347" s="9">
        <v>45322.0</v>
      </c>
      <c r="C347" s="68" t="s">
        <v>20</v>
      </c>
      <c r="D347" s="69" t="s">
        <v>847</v>
      </c>
      <c r="E347" s="12" t="s">
        <v>367</v>
      </c>
      <c r="F347" s="13" t="s">
        <v>39</v>
      </c>
      <c r="G347" s="14">
        <v>0.0</v>
      </c>
      <c r="H347" s="15">
        <v>638.0</v>
      </c>
      <c r="I347" s="14">
        <v>42.0</v>
      </c>
      <c r="J347" s="15">
        <v>680.0</v>
      </c>
      <c r="K347" s="14"/>
      <c r="L347" s="14"/>
      <c r="M347" s="14"/>
      <c r="N347" s="16"/>
      <c r="O347" s="3">
        <f t="shared" si="1"/>
        <v>680</v>
      </c>
      <c r="P347" s="56"/>
      <c r="Q347" s="18" t="s">
        <v>125</v>
      </c>
      <c r="R347" s="18" t="s">
        <v>519</v>
      </c>
      <c r="S347" s="19" t="s">
        <v>848</v>
      </c>
      <c r="T347" s="20"/>
      <c r="U347" s="20"/>
      <c r="V347" s="20"/>
      <c r="W347" s="20"/>
      <c r="X347" s="20"/>
      <c r="Y347" s="20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 ht="18.0" customHeight="1">
      <c r="A348" s="8" t="s">
        <v>2583</v>
      </c>
      <c r="B348" s="9">
        <v>45322.0</v>
      </c>
      <c r="C348" s="68" t="s">
        <v>20</v>
      </c>
      <c r="D348" s="69" t="s">
        <v>847</v>
      </c>
      <c r="E348" s="12" t="s">
        <v>367</v>
      </c>
      <c r="F348" s="13" t="s">
        <v>1442</v>
      </c>
      <c r="G348" s="14"/>
      <c r="H348" s="15"/>
      <c r="I348" s="14">
        <f>23*5</f>
        <v>115</v>
      </c>
      <c r="J348" s="15"/>
      <c r="K348" s="14"/>
      <c r="L348" s="14"/>
      <c r="M348" s="14">
        <f>382*5+359</f>
        <v>2269</v>
      </c>
      <c r="N348" s="16"/>
      <c r="O348" s="3">
        <f t="shared" si="1"/>
        <v>2269</v>
      </c>
      <c r="P348" s="56"/>
      <c r="Q348" s="18" t="s">
        <v>125</v>
      </c>
      <c r="R348" s="18" t="s">
        <v>519</v>
      </c>
      <c r="S348" s="19" t="s">
        <v>848</v>
      </c>
      <c r="T348" s="20"/>
      <c r="U348" s="20"/>
      <c r="V348" s="20"/>
      <c r="W348" s="20"/>
      <c r="X348" s="20"/>
      <c r="Y348" s="20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 ht="18.0" customHeight="1">
      <c r="A349" s="8" t="s">
        <v>2583</v>
      </c>
      <c r="B349" s="9">
        <v>45327.0</v>
      </c>
      <c r="C349" s="68" t="s">
        <v>20</v>
      </c>
      <c r="D349" s="69" t="s">
        <v>849</v>
      </c>
      <c r="E349" s="12" t="s">
        <v>367</v>
      </c>
      <c r="F349" s="13" t="s">
        <v>680</v>
      </c>
      <c r="G349" s="14">
        <v>3500.0</v>
      </c>
      <c r="H349" s="15">
        <v>639.0</v>
      </c>
      <c r="I349" s="14">
        <v>28.0</v>
      </c>
      <c r="J349" s="15">
        <v>667.0</v>
      </c>
      <c r="K349" s="14"/>
      <c r="L349" s="14"/>
      <c r="M349" s="14"/>
      <c r="N349" s="16"/>
      <c r="O349" s="3">
        <f t="shared" si="1"/>
        <v>667</v>
      </c>
      <c r="P349" s="56"/>
      <c r="Q349" s="18" t="s">
        <v>446</v>
      </c>
      <c r="R349" s="18" t="s">
        <v>550</v>
      </c>
      <c r="S349" s="19" t="s">
        <v>850</v>
      </c>
      <c r="T349" s="20"/>
      <c r="U349" s="20"/>
      <c r="V349" s="20"/>
      <c r="W349" s="20"/>
      <c r="X349" s="20"/>
      <c r="Y349" s="20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 ht="18.0" customHeight="1">
      <c r="A350" s="8" t="s">
        <v>2583</v>
      </c>
      <c r="B350" s="9">
        <v>45328.0</v>
      </c>
      <c r="C350" s="68" t="s">
        <v>20</v>
      </c>
      <c r="D350" s="69" t="s">
        <v>851</v>
      </c>
      <c r="E350" s="12" t="s">
        <v>367</v>
      </c>
      <c r="F350" s="13" t="s">
        <v>680</v>
      </c>
      <c r="G350" s="14">
        <v>0.0</v>
      </c>
      <c r="H350" s="15">
        <v>724.0</v>
      </c>
      <c r="I350" s="14">
        <v>32.0</v>
      </c>
      <c r="J350" s="15">
        <v>756.0</v>
      </c>
      <c r="K350" s="14"/>
      <c r="L350" s="14"/>
      <c r="M350" s="14"/>
      <c r="N350" s="16"/>
      <c r="O350" s="3">
        <f t="shared" si="1"/>
        <v>756</v>
      </c>
      <c r="P350" s="56"/>
      <c r="Q350" s="18" t="s">
        <v>446</v>
      </c>
      <c r="R350" s="18" t="s">
        <v>550</v>
      </c>
      <c r="S350" s="19" t="s">
        <v>852</v>
      </c>
      <c r="T350" s="20"/>
      <c r="U350" s="20"/>
      <c r="V350" s="20"/>
      <c r="W350" s="20"/>
      <c r="X350" s="20"/>
      <c r="Y350" s="20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 ht="18.0" customHeight="1">
      <c r="A351" s="8" t="s">
        <v>2583</v>
      </c>
      <c r="B351" s="9">
        <v>45331.0</v>
      </c>
      <c r="C351" s="68" t="s">
        <v>20</v>
      </c>
      <c r="D351" s="69" t="s">
        <v>853</v>
      </c>
      <c r="E351" s="12" t="s">
        <v>367</v>
      </c>
      <c r="F351" s="13" t="s">
        <v>854</v>
      </c>
      <c r="G351" s="14">
        <v>7000.0</v>
      </c>
      <c r="H351" s="15">
        <v>1577.0</v>
      </c>
      <c r="I351" s="14"/>
      <c r="J351" s="15">
        <v>1577.0</v>
      </c>
      <c r="K351" s="14"/>
      <c r="L351" s="14"/>
      <c r="M351" s="14">
        <v>410.0</v>
      </c>
      <c r="N351" s="16"/>
      <c r="O351" s="3">
        <f t="shared" si="1"/>
        <v>1987</v>
      </c>
      <c r="P351" s="56"/>
      <c r="Q351" s="18" t="s">
        <v>482</v>
      </c>
      <c r="R351" s="18" t="s">
        <v>570</v>
      </c>
      <c r="S351" s="19" t="s">
        <v>855</v>
      </c>
      <c r="T351" s="20"/>
      <c r="U351" s="20"/>
      <c r="V351" s="20"/>
      <c r="W351" s="20"/>
      <c r="X351" s="20"/>
      <c r="Y351" s="20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 ht="18.0" customHeight="1">
      <c r="A352" s="8" t="s">
        <v>2583</v>
      </c>
      <c r="B352" s="9">
        <v>45337.0</v>
      </c>
      <c r="C352" s="68" t="s">
        <v>27</v>
      </c>
      <c r="D352" s="69" t="s">
        <v>856</v>
      </c>
      <c r="E352" s="12" t="s">
        <v>27</v>
      </c>
      <c r="F352" s="13" t="s">
        <v>680</v>
      </c>
      <c r="G352" s="14">
        <v>4000.0</v>
      </c>
      <c r="H352" s="15">
        <v>680.0</v>
      </c>
      <c r="I352" s="14">
        <v>30.0</v>
      </c>
      <c r="J352" s="15">
        <v>710.0</v>
      </c>
      <c r="K352" s="14"/>
      <c r="L352" s="14"/>
      <c r="M352" s="14"/>
      <c r="N352" s="16"/>
      <c r="O352" s="3">
        <f t="shared" si="1"/>
        <v>710</v>
      </c>
      <c r="P352" s="56"/>
      <c r="Q352" s="18" t="s">
        <v>30</v>
      </c>
      <c r="R352" s="18" t="s">
        <v>550</v>
      </c>
      <c r="S352" s="19" t="s">
        <v>857</v>
      </c>
      <c r="T352" s="20"/>
      <c r="U352" s="20"/>
      <c r="V352" s="20"/>
      <c r="W352" s="20"/>
      <c r="X352" s="20"/>
      <c r="Y352" s="20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 ht="18.0" customHeight="1">
      <c r="A353" s="8" t="s">
        <v>2583</v>
      </c>
      <c r="B353" s="9">
        <v>45343.0</v>
      </c>
      <c r="C353" s="68" t="s">
        <v>67</v>
      </c>
      <c r="D353" s="69" t="s">
        <v>858</v>
      </c>
      <c r="E353" s="12" t="s">
        <v>367</v>
      </c>
      <c r="F353" s="13" t="s">
        <v>680</v>
      </c>
      <c r="G353" s="14">
        <v>4000.0</v>
      </c>
      <c r="H353" s="15">
        <v>724.0</v>
      </c>
      <c r="I353" s="14">
        <v>32.0</v>
      </c>
      <c r="J353" s="15">
        <v>756.0</v>
      </c>
      <c r="K353" s="14"/>
      <c r="L353" s="14"/>
      <c r="M353" s="14"/>
      <c r="N353" s="16"/>
      <c r="O353" s="3">
        <f t="shared" si="1"/>
        <v>756</v>
      </c>
      <c r="P353" s="56"/>
      <c r="Q353" s="18" t="s">
        <v>34</v>
      </c>
      <c r="R353" s="18" t="s">
        <v>550</v>
      </c>
      <c r="S353" s="19" t="s">
        <v>859</v>
      </c>
      <c r="T353" s="20"/>
      <c r="U353" s="20"/>
      <c r="V353" s="20"/>
      <c r="W353" s="20"/>
      <c r="X353" s="20"/>
      <c r="Y353" s="20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 ht="18.0" customHeight="1">
      <c r="A354" s="8" t="s">
        <v>2583</v>
      </c>
      <c r="B354" s="9">
        <v>45343.0</v>
      </c>
      <c r="C354" s="68" t="s">
        <v>20</v>
      </c>
      <c r="D354" s="69" t="s">
        <v>860</v>
      </c>
      <c r="E354" s="12" t="s">
        <v>367</v>
      </c>
      <c r="F354" s="13" t="s">
        <v>610</v>
      </c>
      <c r="G354" s="14"/>
      <c r="H354" s="15">
        <v>319.0</v>
      </c>
      <c r="I354" s="14">
        <v>14.0</v>
      </c>
      <c r="J354" s="15">
        <v>333.0</v>
      </c>
      <c r="K354" s="14"/>
      <c r="L354" s="14"/>
      <c r="M354" s="14"/>
      <c r="N354" s="16"/>
      <c r="O354" s="3">
        <f t="shared" si="1"/>
        <v>333</v>
      </c>
      <c r="P354" s="56"/>
      <c r="Q354" s="18" t="s">
        <v>196</v>
      </c>
      <c r="R354" s="18" t="s">
        <v>550</v>
      </c>
      <c r="S354" s="19" t="s">
        <v>861</v>
      </c>
      <c r="T354" s="20"/>
      <c r="U354" s="20"/>
      <c r="V354" s="20"/>
      <c r="W354" s="20"/>
      <c r="X354" s="20"/>
      <c r="Y354" s="20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 ht="18.0" customHeight="1">
      <c r="A355" s="8" t="s">
        <v>2583</v>
      </c>
      <c r="B355" s="9">
        <v>45343.0</v>
      </c>
      <c r="C355" s="68" t="s">
        <v>20</v>
      </c>
      <c r="D355" s="69" t="s">
        <v>862</v>
      </c>
      <c r="E355" s="12" t="s">
        <v>367</v>
      </c>
      <c r="F355" s="13" t="s">
        <v>680</v>
      </c>
      <c r="G355" s="14">
        <v>0.0</v>
      </c>
      <c r="H355" s="15">
        <v>680.0</v>
      </c>
      <c r="I355" s="14">
        <v>30.0</v>
      </c>
      <c r="J355" s="15">
        <v>710.0</v>
      </c>
      <c r="K355" s="14"/>
      <c r="L355" s="14">
        <v>600.0</v>
      </c>
      <c r="M355" s="14"/>
      <c r="N355" s="16">
        <v>381.0</v>
      </c>
      <c r="O355" s="3">
        <f t="shared" si="1"/>
        <v>929</v>
      </c>
      <c r="P355" s="56" t="s">
        <v>940</v>
      </c>
      <c r="Q355" s="18" t="s">
        <v>196</v>
      </c>
      <c r="R355" s="18" t="s">
        <v>550</v>
      </c>
      <c r="S355" s="19" t="s">
        <v>864</v>
      </c>
      <c r="T355" s="20"/>
      <c r="U355" s="20"/>
      <c r="V355" s="20"/>
      <c r="W355" s="20"/>
      <c r="X355" s="20"/>
      <c r="Y355" s="20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 ht="18.0" customHeight="1">
      <c r="A356" s="8" t="s">
        <v>2583</v>
      </c>
      <c r="B356" s="9">
        <v>45344.0</v>
      </c>
      <c r="C356" s="68" t="s">
        <v>27</v>
      </c>
      <c r="D356" s="69" t="s">
        <v>865</v>
      </c>
      <c r="E356" s="12" t="s">
        <v>27</v>
      </c>
      <c r="F356" s="13" t="s">
        <v>680</v>
      </c>
      <c r="G356" s="14"/>
      <c r="H356" s="15">
        <v>758.0</v>
      </c>
      <c r="I356" s="14"/>
      <c r="J356" s="15">
        <v>758.0</v>
      </c>
      <c r="K356" s="14"/>
      <c r="L356" s="14"/>
      <c r="M356" s="14"/>
      <c r="N356" s="16"/>
      <c r="O356" s="3">
        <f t="shared" si="1"/>
        <v>758</v>
      </c>
      <c r="P356" s="56"/>
      <c r="Q356" s="18" t="s">
        <v>30</v>
      </c>
      <c r="R356" s="18" t="s">
        <v>577</v>
      </c>
      <c r="S356" s="19" t="s">
        <v>867</v>
      </c>
      <c r="T356" s="20"/>
      <c r="U356" s="20"/>
      <c r="V356" s="20"/>
      <c r="W356" s="20"/>
      <c r="X356" s="20"/>
      <c r="Y356" s="20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 ht="18.0" customHeight="1">
      <c r="A357" s="8" t="s">
        <v>2583</v>
      </c>
      <c r="B357" s="9">
        <v>45345.0</v>
      </c>
      <c r="C357" s="68" t="s">
        <v>20</v>
      </c>
      <c r="D357" s="69" t="s">
        <v>868</v>
      </c>
      <c r="E357" s="12" t="s">
        <v>367</v>
      </c>
      <c r="F357" s="13" t="s">
        <v>680</v>
      </c>
      <c r="G357" s="14">
        <v>4000.0</v>
      </c>
      <c r="H357" s="15">
        <v>724.0</v>
      </c>
      <c r="I357" s="14">
        <v>32.0</v>
      </c>
      <c r="J357" s="15">
        <v>756.0</v>
      </c>
      <c r="K357" s="14"/>
      <c r="L357" s="14"/>
      <c r="M357" s="14"/>
      <c r="N357" s="16"/>
      <c r="O357" s="3">
        <f t="shared" si="1"/>
        <v>756</v>
      </c>
      <c r="P357" s="56"/>
      <c r="Q357" s="18" t="s">
        <v>647</v>
      </c>
      <c r="R357" s="18" t="s">
        <v>550</v>
      </c>
      <c r="S357" s="19" t="s">
        <v>869</v>
      </c>
      <c r="T357" s="20"/>
      <c r="U357" s="20"/>
      <c r="V357" s="20"/>
      <c r="W357" s="20"/>
      <c r="X357" s="20"/>
      <c r="Y357" s="20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 ht="18.0" customHeight="1">
      <c r="A358" s="8" t="s">
        <v>2583</v>
      </c>
      <c r="B358" s="9">
        <v>45345.0</v>
      </c>
      <c r="C358" s="68" t="s">
        <v>20</v>
      </c>
      <c r="D358" s="69" t="s">
        <v>870</v>
      </c>
      <c r="E358" s="12" t="s">
        <v>367</v>
      </c>
      <c r="F358" s="13" t="s">
        <v>610</v>
      </c>
      <c r="G358" s="14">
        <v>0.0</v>
      </c>
      <c r="H358" s="15">
        <v>382.0</v>
      </c>
      <c r="I358" s="14">
        <v>17.0</v>
      </c>
      <c r="J358" s="15">
        <v>399.0</v>
      </c>
      <c r="K358" s="14"/>
      <c r="L358" s="14"/>
      <c r="M358" s="14"/>
      <c r="N358" s="16"/>
      <c r="O358" s="3">
        <f t="shared" si="1"/>
        <v>399</v>
      </c>
      <c r="P358" s="56"/>
      <c r="Q358" s="18" t="s">
        <v>647</v>
      </c>
      <c r="R358" s="18" t="s">
        <v>550</v>
      </c>
      <c r="S358" s="19" t="s">
        <v>871</v>
      </c>
      <c r="T358" s="20"/>
      <c r="U358" s="20"/>
      <c r="V358" s="20"/>
      <c r="W358" s="20"/>
      <c r="X358" s="20"/>
      <c r="Y358" s="20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 ht="18.0" customHeight="1">
      <c r="A359" s="8" t="s">
        <v>2583</v>
      </c>
      <c r="B359" s="9">
        <v>45349.0</v>
      </c>
      <c r="C359" s="68" t="s">
        <v>20</v>
      </c>
      <c r="D359" s="69" t="s">
        <v>872</v>
      </c>
      <c r="E359" s="12" t="s">
        <v>367</v>
      </c>
      <c r="F359" s="13" t="s">
        <v>680</v>
      </c>
      <c r="G359" s="14">
        <v>3400.0</v>
      </c>
      <c r="H359" s="15">
        <v>724.0</v>
      </c>
      <c r="I359" s="14">
        <v>32.0</v>
      </c>
      <c r="J359" s="15">
        <v>756.0</v>
      </c>
      <c r="K359" s="14"/>
      <c r="L359" s="14"/>
      <c r="M359" s="14"/>
      <c r="N359" s="16"/>
      <c r="O359" s="3">
        <f t="shared" si="1"/>
        <v>756</v>
      </c>
      <c r="P359" s="56"/>
      <c r="Q359" s="18" t="s">
        <v>647</v>
      </c>
      <c r="R359" s="18" t="s">
        <v>550</v>
      </c>
      <c r="S359" s="19" t="s">
        <v>873</v>
      </c>
      <c r="T359" s="20"/>
      <c r="U359" s="20"/>
      <c r="V359" s="20"/>
      <c r="W359" s="20"/>
      <c r="X359" s="20"/>
      <c r="Y359" s="20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 ht="18.0" customHeight="1">
      <c r="A360" s="8" t="s">
        <v>2583</v>
      </c>
      <c r="B360" s="9">
        <v>45349.0</v>
      </c>
      <c r="C360" s="68" t="s">
        <v>27</v>
      </c>
      <c r="D360" s="69" t="s">
        <v>874</v>
      </c>
      <c r="E360" s="12" t="s">
        <v>367</v>
      </c>
      <c r="F360" s="13" t="s">
        <v>392</v>
      </c>
      <c r="G360" s="14">
        <v>840.0</v>
      </c>
      <c r="H360" s="15"/>
      <c r="I360" s="14"/>
      <c r="J360" s="15"/>
      <c r="K360" s="14"/>
      <c r="L360" s="14">
        <v>840.0</v>
      </c>
      <c r="M360" s="14"/>
      <c r="N360" s="16"/>
      <c r="O360" s="3">
        <f t="shared" si="1"/>
        <v>840</v>
      </c>
      <c r="P360" s="56"/>
      <c r="Q360" s="18" t="s">
        <v>384</v>
      </c>
      <c r="R360" s="18" t="s">
        <v>550</v>
      </c>
      <c r="S360" s="19" t="s">
        <v>410</v>
      </c>
      <c r="T360" s="20"/>
      <c r="U360" s="20"/>
      <c r="V360" s="20"/>
      <c r="W360" s="20"/>
      <c r="X360" s="20"/>
      <c r="Y360" s="20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 ht="18.0" customHeight="1">
      <c r="A361" s="8" t="s">
        <v>2583</v>
      </c>
      <c r="B361" s="9">
        <v>45357.0</v>
      </c>
      <c r="C361" s="68" t="s">
        <v>20</v>
      </c>
      <c r="D361" s="69" t="s">
        <v>877</v>
      </c>
      <c r="E361" s="12" t="s">
        <v>367</v>
      </c>
      <c r="F361" s="13" t="s">
        <v>680</v>
      </c>
      <c r="G361" s="14">
        <v>4000.0</v>
      </c>
      <c r="H361" s="15">
        <v>724.0</v>
      </c>
      <c r="I361" s="14"/>
      <c r="J361" s="15">
        <v>724.0</v>
      </c>
      <c r="K361" s="14"/>
      <c r="L361" s="14"/>
      <c r="M361" s="14">
        <v>410.0</v>
      </c>
      <c r="N361" s="16"/>
      <c r="O361" s="3">
        <f t="shared" si="1"/>
        <v>1134</v>
      </c>
      <c r="P361" s="56"/>
      <c r="Q361" s="18" t="s">
        <v>101</v>
      </c>
      <c r="R361" s="18" t="s">
        <v>570</v>
      </c>
      <c r="S361" s="19" t="s">
        <v>878</v>
      </c>
      <c r="T361" s="20"/>
      <c r="U361" s="20"/>
      <c r="V361" s="20"/>
      <c r="W361" s="20"/>
      <c r="X361" s="20"/>
      <c r="Y361" s="20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 ht="18.0" customHeight="1">
      <c r="A362" s="8" t="s">
        <v>2583</v>
      </c>
      <c r="B362" s="9">
        <v>45366.0</v>
      </c>
      <c r="C362" s="68" t="s">
        <v>20</v>
      </c>
      <c r="D362" s="69" t="s">
        <v>881</v>
      </c>
      <c r="E362" s="12" t="s">
        <v>367</v>
      </c>
      <c r="F362" s="13" t="s">
        <v>680</v>
      </c>
      <c r="G362" s="14">
        <f>4000+2000</f>
        <v>6000</v>
      </c>
      <c r="H362" s="15">
        <v>724.0</v>
      </c>
      <c r="I362" s="14"/>
      <c r="J362" s="15">
        <v>724.0</v>
      </c>
      <c r="K362" s="14"/>
      <c r="L362" s="14"/>
      <c r="M362" s="14"/>
      <c r="N362" s="16"/>
      <c r="O362" s="3">
        <f t="shared" si="1"/>
        <v>724</v>
      </c>
      <c r="P362" s="56"/>
      <c r="Q362" s="18" t="s">
        <v>34</v>
      </c>
      <c r="R362" s="18" t="s">
        <v>570</v>
      </c>
      <c r="S362" s="19" t="s">
        <v>882</v>
      </c>
      <c r="T362" s="20"/>
      <c r="U362" s="20"/>
      <c r="V362" s="20"/>
      <c r="W362" s="20"/>
      <c r="X362" s="20"/>
      <c r="Y362" s="20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 ht="18.0" customHeight="1">
      <c r="A363" s="8" t="s">
        <v>2583</v>
      </c>
      <c r="B363" s="9">
        <v>45370.0</v>
      </c>
      <c r="C363" s="68" t="s">
        <v>20</v>
      </c>
      <c r="D363" s="69" t="s">
        <v>885</v>
      </c>
      <c r="E363" s="12" t="s">
        <v>367</v>
      </c>
      <c r="F363" s="13" t="s">
        <v>680</v>
      </c>
      <c r="G363" s="14">
        <v>4000.0</v>
      </c>
      <c r="H363" s="15">
        <v>724.0</v>
      </c>
      <c r="I363" s="14"/>
      <c r="J363" s="15">
        <v>724.0</v>
      </c>
      <c r="K363" s="14"/>
      <c r="L363" s="14"/>
      <c r="M363" s="14"/>
      <c r="N363" s="16"/>
      <c r="O363" s="3">
        <f t="shared" si="1"/>
        <v>724</v>
      </c>
      <c r="P363" s="56"/>
      <c r="Q363" s="18" t="s">
        <v>510</v>
      </c>
      <c r="R363" s="18" t="s">
        <v>570</v>
      </c>
      <c r="S363" s="19" t="s">
        <v>886</v>
      </c>
      <c r="T363" s="20"/>
      <c r="U363" s="20"/>
      <c r="V363" s="20"/>
      <c r="W363" s="20"/>
      <c r="X363" s="20"/>
      <c r="Y363" s="20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 ht="18.0" customHeight="1">
      <c r="A364" s="8" t="s">
        <v>2583</v>
      </c>
      <c r="B364" s="9">
        <v>45378.0</v>
      </c>
      <c r="C364" s="68" t="s">
        <v>20</v>
      </c>
      <c r="D364" s="69" t="s">
        <v>887</v>
      </c>
      <c r="E364" s="12" t="s">
        <v>367</v>
      </c>
      <c r="F364" s="13" t="s">
        <v>680</v>
      </c>
      <c r="G364" s="14">
        <v>4000.0</v>
      </c>
      <c r="H364" s="15">
        <v>724.0</v>
      </c>
      <c r="I364" s="14"/>
      <c r="J364" s="15">
        <v>724.0</v>
      </c>
      <c r="K364" s="14"/>
      <c r="L364" s="14">
        <v>450.0</v>
      </c>
      <c r="M364" s="14"/>
      <c r="N364" s="16"/>
      <c r="O364" s="3">
        <f t="shared" si="1"/>
        <v>1174</v>
      </c>
      <c r="P364" s="56"/>
      <c r="Q364" s="18" t="s">
        <v>384</v>
      </c>
      <c r="R364" s="18" t="s">
        <v>570</v>
      </c>
      <c r="S364" s="19" t="s">
        <v>888</v>
      </c>
      <c r="T364" s="20"/>
      <c r="U364" s="20"/>
      <c r="V364" s="20"/>
      <c r="W364" s="20"/>
      <c r="X364" s="20"/>
      <c r="Y364" s="20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 ht="18.0" customHeight="1">
      <c r="A365" s="8" t="s">
        <v>2583</v>
      </c>
      <c r="B365" s="9">
        <v>45383.0</v>
      </c>
      <c r="C365" s="68" t="s">
        <v>20</v>
      </c>
      <c r="D365" s="69" t="s">
        <v>889</v>
      </c>
      <c r="E365" s="12" t="s">
        <v>367</v>
      </c>
      <c r="F365" s="13" t="s">
        <v>680</v>
      </c>
      <c r="G365" s="14">
        <v>4000.0</v>
      </c>
      <c r="H365" s="15">
        <v>724.0</v>
      </c>
      <c r="I365" s="14"/>
      <c r="J365" s="15">
        <v>724.0</v>
      </c>
      <c r="K365" s="14"/>
      <c r="L365" s="14"/>
      <c r="M365" s="14"/>
      <c r="N365" s="16"/>
      <c r="O365" s="3">
        <f t="shared" si="1"/>
        <v>724</v>
      </c>
      <c r="P365" s="56"/>
      <c r="Q365" s="18" t="s">
        <v>446</v>
      </c>
      <c r="R365" s="18" t="s">
        <v>25</v>
      </c>
      <c r="S365" s="19" t="s">
        <v>890</v>
      </c>
      <c r="T365" s="20"/>
      <c r="U365" s="20"/>
      <c r="V365" s="20"/>
      <c r="W365" s="20"/>
      <c r="X365" s="20"/>
      <c r="Y365" s="20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 ht="18.0" customHeight="1">
      <c r="A366" s="8" t="s">
        <v>2583</v>
      </c>
      <c r="B366" s="9">
        <v>45390.0</v>
      </c>
      <c r="C366" s="68" t="s">
        <v>20</v>
      </c>
      <c r="D366" s="69" t="s">
        <v>893</v>
      </c>
      <c r="E366" s="12" t="s">
        <v>367</v>
      </c>
      <c r="F366" s="13" t="s">
        <v>680</v>
      </c>
      <c r="G366" s="14">
        <v>2000.0</v>
      </c>
      <c r="H366" s="15">
        <v>1449.0</v>
      </c>
      <c r="I366" s="14"/>
      <c r="J366" s="15">
        <v>1449.0</v>
      </c>
      <c r="K366" s="14"/>
      <c r="L366" s="14"/>
      <c r="M366" s="14">
        <v>340.0</v>
      </c>
      <c r="N366" s="16"/>
      <c r="O366" s="3">
        <f t="shared" si="1"/>
        <v>1789</v>
      </c>
      <c r="P366" s="56"/>
      <c r="Q366" s="18" t="s">
        <v>446</v>
      </c>
      <c r="R366" s="18" t="s">
        <v>25</v>
      </c>
      <c r="S366" s="19" t="s">
        <v>894</v>
      </c>
      <c r="T366" s="20"/>
      <c r="U366" s="20"/>
      <c r="V366" s="20"/>
      <c r="W366" s="20"/>
      <c r="X366" s="20"/>
      <c r="Y366" s="20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 ht="18.0" customHeight="1">
      <c r="A367" s="8" t="s">
        <v>2583</v>
      </c>
      <c r="B367" s="9">
        <v>45391.0</v>
      </c>
      <c r="C367" s="68" t="s">
        <v>27</v>
      </c>
      <c r="D367" s="69" t="s">
        <v>895</v>
      </c>
      <c r="E367" s="12" t="s">
        <v>27</v>
      </c>
      <c r="F367" s="13" t="s">
        <v>680</v>
      </c>
      <c r="G367" s="14">
        <v>4000.0</v>
      </c>
      <c r="H367" s="15">
        <v>724.0</v>
      </c>
      <c r="I367" s="14"/>
      <c r="J367" s="15">
        <v>724.0</v>
      </c>
      <c r="K367" s="14"/>
      <c r="L367" s="14"/>
      <c r="M367" s="14"/>
      <c r="N367" s="16"/>
      <c r="O367" s="3">
        <f t="shared" si="1"/>
        <v>724</v>
      </c>
      <c r="P367" s="56"/>
      <c r="Q367" s="18" t="s">
        <v>446</v>
      </c>
      <c r="R367" s="18">
        <f>MONTH(B367)</f>
        <v>4</v>
      </c>
      <c r="S367" s="19" t="s">
        <v>896</v>
      </c>
      <c r="T367" s="20"/>
      <c r="U367" s="20"/>
      <c r="V367" s="20"/>
      <c r="W367" s="20"/>
      <c r="X367" s="20"/>
      <c r="Y367" s="20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 ht="18.0" customHeight="1">
      <c r="A368" s="8" t="s">
        <v>2583</v>
      </c>
      <c r="B368" s="9">
        <v>43588.0</v>
      </c>
      <c r="C368" s="68" t="s">
        <v>27</v>
      </c>
      <c r="D368" s="69" t="s">
        <v>897</v>
      </c>
      <c r="E368" s="12" t="s">
        <v>367</v>
      </c>
      <c r="F368" s="13" t="s">
        <v>23</v>
      </c>
      <c r="G368" s="14">
        <v>0.0</v>
      </c>
      <c r="H368" s="15">
        <v>420.0</v>
      </c>
      <c r="I368" s="14"/>
      <c r="J368" s="15">
        <v>420.0</v>
      </c>
      <c r="K368" s="14"/>
      <c r="L368" s="14"/>
      <c r="M368" s="14"/>
      <c r="N368" s="16"/>
      <c r="O368" s="3">
        <f t="shared" si="1"/>
        <v>420</v>
      </c>
      <c r="P368" s="56"/>
      <c r="Q368" s="18" t="s">
        <v>101</v>
      </c>
      <c r="R368" s="18" t="s">
        <v>93</v>
      </c>
      <c r="S368" s="19" t="s">
        <v>898</v>
      </c>
      <c r="T368" s="20"/>
      <c r="U368" s="20"/>
      <c r="V368" s="20"/>
      <c r="W368" s="20"/>
      <c r="X368" s="20"/>
      <c r="Y368" s="20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 ht="18.0" customHeight="1">
      <c r="A369" s="8" t="s">
        <v>2583</v>
      </c>
      <c r="B369" s="9">
        <v>45398.0</v>
      </c>
      <c r="C369" s="68" t="s">
        <v>20</v>
      </c>
      <c r="D369" s="69" t="s">
        <v>899</v>
      </c>
      <c r="E369" s="12" t="s">
        <v>367</v>
      </c>
      <c r="F369" s="13" t="s">
        <v>680</v>
      </c>
      <c r="G369" s="14">
        <v>4000.0</v>
      </c>
      <c r="H369" s="15">
        <v>724.0</v>
      </c>
      <c r="I369" s="14"/>
      <c r="J369" s="15">
        <v>724.0</v>
      </c>
      <c r="K369" s="14"/>
      <c r="L369" s="14"/>
      <c r="M369" s="14"/>
      <c r="N369" s="16"/>
      <c r="O369" s="3">
        <f t="shared" si="1"/>
        <v>724</v>
      </c>
      <c r="P369" s="56"/>
      <c r="Q369" s="18">
        <f t="shared" ref="Q369:Q372" si="2">DAY(B369)</f>
        <v>16</v>
      </c>
      <c r="R369" s="18" t="s">
        <v>25</v>
      </c>
      <c r="S369" s="19" t="s">
        <v>900</v>
      </c>
      <c r="T369" s="20"/>
      <c r="U369" s="20"/>
      <c r="V369" s="20"/>
      <c r="W369" s="20"/>
      <c r="X369" s="20"/>
      <c r="Y369" s="20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 ht="18.0" customHeight="1">
      <c r="A370" s="8" t="s">
        <v>2583</v>
      </c>
      <c r="B370" s="9">
        <v>45399.0</v>
      </c>
      <c r="C370" s="68" t="s">
        <v>20</v>
      </c>
      <c r="D370" s="69" t="s">
        <v>901</v>
      </c>
      <c r="E370" s="12" t="s">
        <v>367</v>
      </c>
      <c r="F370" s="13" t="s">
        <v>453</v>
      </c>
      <c r="G370" s="14">
        <v>4000.0</v>
      </c>
      <c r="H370" s="15">
        <v>1044.0</v>
      </c>
      <c r="I370" s="14"/>
      <c r="J370" s="15">
        <v>1044.0</v>
      </c>
      <c r="K370" s="14"/>
      <c r="L370" s="14"/>
      <c r="M370" s="14">
        <v>820.0</v>
      </c>
      <c r="N370" s="16"/>
      <c r="O370" s="3">
        <f t="shared" si="1"/>
        <v>1864</v>
      </c>
      <c r="P370" s="56"/>
      <c r="Q370" s="18">
        <f t="shared" si="2"/>
        <v>17</v>
      </c>
      <c r="R370" s="18" t="s">
        <v>25</v>
      </c>
      <c r="S370" s="19" t="s">
        <v>902</v>
      </c>
      <c r="T370" s="20"/>
      <c r="U370" s="20"/>
      <c r="V370" s="20"/>
      <c r="W370" s="20"/>
      <c r="X370" s="20"/>
      <c r="Y370" s="20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 ht="18.0" customHeight="1">
      <c r="A371" s="8" t="s">
        <v>2583</v>
      </c>
      <c r="B371" s="9">
        <v>45404.0</v>
      </c>
      <c r="C371" s="68" t="s">
        <v>20</v>
      </c>
      <c r="D371" s="69" t="s">
        <v>903</v>
      </c>
      <c r="E371" s="12" t="s">
        <v>367</v>
      </c>
      <c r="F371" s="13" t="s">
        <v>345</v>
      </c>
      <c r="G371" s="14">
        <v>4000.0</v>
      </c>
      <c r="H371" s="15">
        <v>724.0</v>
      </c>
      <c r="I371" s="14"/>
      <c r="J371" s="15">
        <v>724.0</v>
      </c>
      <c r="K371" s="14"/>
      <c r="L371" s="14"/>
      <c r="M371" s="14"/>
      <c r="N371" s="16"/>
      <c r="O371" s="3">
        <f t="shared" si="1"/>
        <v>724</v>
      </c>
      <c r="P371" s="56"/>
      <c r="Q371" s="18">
        <f t="shared" si="2"/>
        <v>22</v>
      </c>
      <c r="R371" s="18" t="s">
        <v>25</v>
      </c>
      <c r="S371" s="19" t="s">
        <v>904</v>
      </c>
      <c r="T371" s="20"/>
      <c r="U371" s="20"/>
      <c r="V371" s="20"/>
      <c r="W371" s="20"/>
      <c r="X371" s="20"/>
      <c r="Y371" s="20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 ht="18.0" customHeight="1">
      <c r="A372" s="8" t="s">
        <v>2583</v>
      </c>
      <c r="B372" s="9">
        <v>45407.0</v>
      </c>
      <c r="C372" s="68" t="s">
        <v>20</v>
      </c>
      <c r="D372" s="69" t="s">
        <v>905</v>
      </c>
      <c r="E372" s="12" t="s">
        <v>367</v>
      </c>
      <c r="F372" s="13" t="s">
        <v>680</v>
      </c>
      <c r="G372" s="14">
        <v>4000.0</v>
      </c>
      <c r="H372" s="15">
        <v>724.0</v>
      </c>
      <c r="I372" s="14"/>
      <c r="J372" s="15">
        <v>724.0</v>
      </c>
      <c r="K372" s="14"/>
      <c r="L372" s="14"/>
      <c r="M372" s="14"/>
      <c r="N372" s="16"/>
      <c r="O372" s="3">
        <f t="shared" si="1"/>
        <v>724</v>
      </c>
      <c r="P372" s="56"/>
      <c r="Q372" s="18">
        <f t="shared" si="2"/>
        <v>25</v>
      </c>
      <c r="R372" s="18" t="s">
        <v>25</v>
      </c>
      <c r="S372" s="19" t="s">
        <v>906</v>
      </c>
      <c r="T372" s="20"/>
      <c r="U372" s="20"/>
      <c r="V372" s="20"/>
      <c r="W372" s="20"/>
      <c r="X372" s="20"/>
      <c r="Y372" s="20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 ht="18.0" customHeight="1">
      <c r="A373" s="8" t="s">
        <v>2583</v>
      </c>
      <c r="B373" s="9">
        <v>45408.0</v>
      </c>
      <c r="C373" s="68" t="s">
        <v>20</v>
      </c>
      <c r="D373" s="69" t="s">
        <v>907</v>
      </c>
      <c r="E373" s="12" t="s">
        <v>367</v>
      </c>
      <c r="F373" s="13" t="s">
        <v>680</v>
      </c>
      <c r="G373" s="14">
        <v>3500.0</v>
      </c>
      <c r="H373" s="15">
        <v>724.0</v>
      </c>
      <c r="I373" s="14"/>
      <c r="J373" s="15">
        <v>724.0</v>
      </c>
      <c r="K373" s="14"/>
      <c r="L373" s="14"/>
      <c r="M373" s="14">
        <v>410.0</v>
      </c>
      <c r="N373" s="16"/>
      <c r="O373" s="3">
        <f t="shared" si="1"/>
        <v>1134</v>
      </c>
      <c r="P373" s="56"/>
      <c r="Q373" s="18" t="s">
        <v>446</v>
      </c>
      <c r="R373" s="18" t="s">
        <v>25</v>
      </c>
      <c r="S373" s="19" t="s">
        <v>908</v>
      </c>
      <c r="T373" s="20"/>
      <c r="U373" s="20"/>
      <c r="V373" s="20"/>
      <c r="W373" s="20"/>
      <c r="X373" s="20"/>
      <c r="Y373" s="20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 ht="18.0" customHeight="1">
      <c r="A374" s="8" t="s">
        <v>2583</v>
      </c>
      <c r="B374" s="9">
        <v>45343.0</v>
      </c>
      <c r="C374" s="68" t="s">
        <v>20</v>
      </c>
      <c r="D374" s="69" t="s">
        <v>909</v>
      </c>
      <c r="E374" s="12" t="s">
        <v>367</v>
      </c>
      <c r="F374" s="13" t="s">
        <v>680</v>
      </c>
      <c r="G374" s="14">
        <v>4000.0</v>
      </c>
      <c r="H374" s="15">
        <v>724.0</v>
      </c>
      <c r="I374" s="14">
        <v>32.0</v>
      </c>
      <c r="J374" s="15">
        <v>756.0</v>
      </c>
      <c r="K374" s="14"/>
      <c r="L374" s="14"/>
      <c r="M374" s="14"/>
      <c r="N374" s="16"/>
      <c r="O374" s="3">
        <f t="shared" si="1"/>
        <v>756</v>
      </c>
      <c r="P374" s="56"/>
      <c r="Q374" s="18" t="s">
        <v>406</v>
      </c>
      <c r="R374" s="18" t="s">
        <v>550</v>
      </c>
      <c r="S374" s="19" t="s">
        <v>910</v>
      </c>
      <c r="T374" s="20"/>
      <c r="U374" s="20"/>
      <c r="V374" s="20"/>
      <c r="W374" s="20"/>
      <c r="X374" s="20"/>
      <c r="Y374" s="20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 ht="18.0" customHeight="1">
      <c r="A375" s="8" t="s">
        <v>2583</v>
      </c>
      <c r="B375" s="9">
        <v>45432.0</v>
      </c>
      <c r="C375" s="68" t="s">
        <v>27</v>
      </c>
      <c r="D375" s="69" t="s">
        <v>917</v>
      </c>
      <c r="E375" s="12" t="s">
        <v>27</v>
      </c>
      <c r="F375" s="13" t="s">
        <v>680</v>
      </c>
      <c r="G375" s="14">
        <v>3400.0</v>
      </c>
      <c r="H375" s="15">
        <v>724.0</v>
      </c>
      <c r="I375" s="14"/>
      <c r="J375" s="15">
        <v>724.0</v>
      </c>
      <c r="K375" s="14"/>
      <c r="L375" s="14"/>
      <c r="M375" s="14"/>
      <c r="N375" s="16"/>
      <c r="O375" s="3">
        <f t="shared" si="1"/>
        <v>724</v>
      </c>
      <c r="P375" s="56"/>
      <c r="Q375" s="18" t="s">
        <v>30</v>
      </c>
      <c r="R375" s="18" t="s">
        <v>918</v>
      </c>
      <c r="S375" s="19" t="s">
        <v>919</v>
      </c>
      <c r="T375" s="20"/>
      <c r="U375" s="20"/>
      <c r="V375" s="20"/>
      <c r="W375" s="20"/>
      <c r="X375" s="20"/>
      <c r="Y375" s="20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 ht="18.0" customHeight="1">
      <c r="A376" s="8" t="s">
        <v>2583</v>
      </c>
      <c r="B376" s="9">
        <v>45432.0</v>
      </c>
      <c r="C376" s="68" t="s">
        <v>27</v>
      </c>
      <c r="D376" s="69" t="s">
        <v>917</v>
      </c>
      <c r="E376" s="12" t="s">
        <v>367</v>
      </c>
      <c r="F376" s="13" t="s">
        <v>954</v>
      </c>
      <c r="G376" s="14">
        <v>1000.0</v>
      </c>
      <c r="H376" s="15"/>
      <c r="I376" s="14"/>
      <c r="J376" s="15"/>
      <c r="K376" s="14"/>
      <c r="L376" s="14">
        <v>600.0</v>
      </c>
      <c r="M376" s="14"/>
      <c r="N376" s="16"/>
      <c r="O376" s="3">
        <f t="shared" si="1"/>
        <v>600</v>
      </c>
      <c r="P376" s="56"/>
      <c r="Q376" s="18" t="s">
        <v>30</v>
      </c>
      <c r="R376" s="18" t="s">
        <v>93</v>
      </c>
      <c r="S376" s="19" t="s">
        <v>919</v>
      </c>
      <c r="T376" s="20"/>
      <c r="U376" s="20"/>
      <c r="V376" s="20"/>
      <c r="W376" s="20"/>
      <c r="X376" s="20"/>
      <c r="Y376" s="20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 ht="18.0" customHeight="1">
      <c r="A377" s="8" t="s">
        <v>2583</v>
      </c>
      <c r="B377" s="9">
        <v>45441.0</v>
      </c>
      <c r="C377" s="68" t="s">
        <v>20</v>
      </c>
      <c r="D377" s="69" t="s">
        <v>920</v>
      </c>
      <c r="E377" s="12" t="s">
        <v>367</v>
      </c>
      <c r="F377" s="13" t="s">
        <v>680</v>
      </c>
      <c r="G377" s="14">
        <v>4000.0</v>
      </c>
      <c r="H377" s="15">
        <v>724.0</v>
      </c>
      <c r="I377" s="14"/>
      <c r="J377" s="15">
        <v>724.0</v>
      </c>
      <c r="K377" s="14"/>
      <c r="L377" s="14"/>
      <c r="M377" s="14"/>
      <c r="N377" s="16"/>
      <c r="O377" s="3">
        <f t="shared" si="1"/>
        <v>724</v>
      </c>
      <c r="P377" s="56"/>
      <c r="Q377" s="18" t="s">
        <v>596</v>
      </c>
      <c r="R377" s="18" t="s">
        <v>93</v>
      </c>
      <c r="S377" s="19" t="s">
        <v>921</v>
      </c>
      <c r="T377" s="20"/>
      <c r="U377" s="20"/>
      <c r="V377" s="20"/>
      <c r="W377" s="20"/>
      <c r="X377" s="20"/>
      <c r="Y377" s="20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 ht="18.0" customHeight="1">
      <c r="A378" s="8" t="s">
        <v>2583</v>
      </c>
      <c r="B378" s="9">
        <v>45441.0</v>
      </c>
      <c r="C378" s="68" t="s">
        <v>27</v>
      </c>
      <c r="D378" s="69" t="s">
        <v>922</v>
      </c>
      <c r="E378" s="12" t="s">
        <v>27</v>
      </c>
      <c r="F378" s="13" t="s">
        <v>680</v>
      </c>
      <c r="G378" s="14">
        <v>0.0</v>
      </c>
      <c r="H378" s="15">
        <v>724.0</v>
      </c>
      <c r="I378" s="14"/>
      <c r="J378" s="15">
        <v>724.0</v>
      </c>
      <c r="K378" s="14"/>
      <c r="L378" s="14"/>
      <c r="M378" s="14">
        <v>410.0</v>
      </c>
      <c r="N378" s="16"/>
      <c r="O378" s="3">
        <f t="shared" si="1"/>
        <v>1134</v>
      </c>
      <c r="P378" s="56"/>
      <c r="Q378" s="18" t="s">
        <v>34</v>
      </c>
      <c r="R378" s="18" t="s">
        <v>918</v>
      </c>
      <c r="S378" s="19" t="s">
        <v>923</v>
      </c>
      <c r="T378" s="20"/>
      <c r="U378" s="20"/>
      <c r="V378" s="20"/>
      <c r="W378" s="20"/>
      <c r="X378" s="20"/>
      <c r="Y378" s="20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 ht="18.0" customHeight="1">
      <c r="A379" s="8" t="s">
        <v>2583</v>
      </c>
      <c r="B379" s="9">
        <v>45450.0</v>
      </c>
      <c r="C379" s="68" t="s">
        <v>67</v>
      </c>
      <c r="D379" s="69" t="s">
        <v>924</v>
      </c>
      <c r="E379" s="12" t="s">
        <v>367</v>
      </c>
      <c r="F379" s="13" t="s">
        <v>680</v>
      </c>
      <c r="G379" s="14">
        <v>4000.0</v>
      </c>
      <c r="H379" s="15">
        <v>680.0</v>
      </c>
      <c r="I379" s="14"/>
      <c r="J379" s="15">
        <v>724.0</v>
      </c>
      <c r="K379" s="14"/>
      <c r="L379" s="14"/>
      <c r="M379" s="14"/>
      <c r="N379" s="16"/>
      <c r="O379" s="3">
        <f t="shared" si="1"/>
        <v>724</v>
      </c>
      <c r="P379" s="56"/>
      <c r="Q379" s="18" t="s">
        <v>446</v>
      </c>
      <c r="R379" s="18" t="s">
        <v>101</v>
      </c>
      <c r="S379" s="19" t="s">
        <v>925</v>
      </c>
      <c r="T379" s="20"/>
      <c r="U379" s="20"/>
      <c r="V379" s="20"/>
      <c r="W379" s="20"/>
      <c r="X379" s="20"/>
      <c r="Y379" s="20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 ht="18.0" customHeight="1">
      <c r="A380" s="8" t="s">
        <v>2583</v>
      </c>
      <c r="B380" s="9">
        <v>45462.0</v>
      </c>
      <c r="C380" s="68" t="s">
        <v>20</v>
      </c>
      <c r="D380" s="69" t="s">
        <v>926</v>
      </c>
      <c r="E380" s="12" t="s">
        <v>367</v>
      </c>
      <c r="F380" s="13" t="s">
        <v>39</v>
      </c>
      <c r="G380" s="14">
        <v>349.0</v>
      </c>
      <c r="H380" s="15">
        <v>349.0</v>
      </c>
      <c r="I380" s="14"/>
      <c r="J380" s="15">
        <v>372.0</v>
      </c>
      <c r="K380" s="14"/>
      <c r="L380" s="14"/>
      <c r="M380" s="14"/>
      <c r="N380" s="16"/>
      <c r="O380" s="3">
        <f t="shared" si="1"/>
        <v>372</v>
      </c>
      <c r="P380" s="56"/>
      <c r="Q380" s="18" t="s">
        <v>510</v>
      </c>
      <c r="R380" s="18" t="s">
        <v>101</v>
      </c>
      <c r="S380" s="19" t="s">
        <v>927</v>
      </c>
      <c r="T380" s="20"/>
      <c r="U380" s="20"/>
      <c r="V380" s="20"/>
      <c r="W380" s="20"/>
      <c r="X380" s="20"/>
      <c r="Y380" s="20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 ht="18.0" customHeight="1">
      <c r="A381" s="8" t="s">
        <v>2583</v>
      </c>
      <c r="B381" s="9">
        <v>45464.0</v>
      </c>
      <c r="C381" s="68" t="s">
        <v>20</v>
      </c>
      <c r="D381" s="69" t="s">
        <v>928</v>
      </c>
      <c r="E381" s="12" t="s">
        <v>367</v>
      </c>
      <c r="F381" s="13" t="s">
        <v>453</v>
      </c>
      <c r="G381" s="14">
        <v>4000.0</v>
      </c>
      <c r="H381" s="15">
        <v>980.0</v>
      </c>
      <c r="I381" s="14"/>
      <c r="J381" s="15">
        <v>1044.0</v>
      </c>
      <c r="K381" s="14"/>
      <c r="L381" s="14"/>
      <c r="M381" s="14"/>
      <c r="N381" s="16"/>
      <c r="O381" s="3">
        <f t="shared" si="1"/>
        <v>1044</v>
      </c>
      <c r="P381" s="56"/>
      <c r="Q381" s="18" t="s">
        <v>406</v>
      </c>
      <c r="R381" s="18" t="s">
        <v>101</v>
      </c>
      <c r="S381" s="19" t="s">
        <v>929</v>
      </c>
      <c r="T381" s="20"/>
      <c r="U381" s="20"/>
      <c r="V381" s="20"/>
      <c r="W381" s="20"/>
      <c r="X381" s="20"/>
      <c r="Y381" s="20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 ht="18.0" customHeight="1">
      <c r="A382" s="8" t="s">
        <v>2583</v>
      </c>
      <c r="B382" s="9">
        <v>45470.0</v>
      </c>
      <c r="C382" s="68" t="s">
        <v>20</v>
      </c>
      <c r="D382" s="69" t="s">
        <v>932</v>
      </c>
      <c r="E382" s="12" t="s">
        <v>367</v>
      </c>
      <c r="F382" s="13" t="s">
        <v>680</v>
      </c>
      <c r="G382" s="14">
        <v>4000.0</v>
      </c>
      <c r="H382" s="15">
        <v>780.0</v>
      </c>
      <c r="I382" s="14"/>
      <c r="J382" s="15">
        <v>831.0</v>
      </c>
      <c r="K382" s="14"/>
      <c r="L382" s="14"/>
      <c r="M382" s="14"/>
      <c r="N382" s="16"/>
      <c r="O382" s="3">
        <f t="shared" si="1"/>
        <v>831</v>
      </c>
      <c r="P382" s="56"/>
      <c r="Q382" s="18" t="s">
        <v>384</v>
      </c>
      <c r="R382" s="18" t="s">
        <v>101</v>
      </c>
      <c r="S382" s="19" t="s">
        <v>933</v>
      </c>
      <c r="T382" s="20"/>
      <c r="U382" s="20"/>
      <c r="V382" s="20"/>
      <c r="W382" s="20"/>
      <c r="X382" s="20"/>
      <c r="Y382" s="20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 ht="18.0" customHeight="1">
      <c r="A383" s="8" t="s">
        <v>2583</v>
      </c>
      <c r="B383" s="9">
        <v>45476.0</v>
      </c>
      <c r="C383" s="68" t="s">
        <v>27</v>
      </c>
      <c r="D383" s="69" t="s">
        <v>934</v>
      </c>
      <c r="E383" s="12" t="s">
        <v>27</v>
      </c>
      <c r="F383" s="13" t="s">
        <v>680</v>
      </c>
      <c r="G383" s="14">
        <v>1000.0</v>
      </c>
      <c r="H383" s="15">
        <v>933.0</v>
      </c>
      <c r="I383" s="14"/>
      <c r="J383" s="15">
        <v>933.0</v>
      </c>
      <c r="K383" s="14"/>
      <c r="L383" s="14"/>
      <c r="M383" s="14"/>
      <c r="N383" s="16"/>
      <c r="O383" s="3">
        <f t="shared" si="1"/>
        <v>933</v>
      </c>
      <c r="P383" s="56"/>
      <c r="Q383" s="18" t="s">
        <v>30</v>
      </c>
      <c r="R383" s="18" t="s">
        <v>461</v>
      </c>
      <c r="S383" s="19" t="s">
        <v>935</v>
      </c>
      <c r="T383" s="20"/>
      <c r="U383" s="20"/>
      <c r="V383" s="20"/>
      <c r="W383" s="20"/>
      <c r="X383" s="20"/>
      <c r="Y383" s="20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 ht="18.0" customHeight="1">
      <c r="A384" s="8" t="s">
        <v>2583</v>
      </c>
      <c r="B384" s="9">
        <v>45484.0</v>
      </c>
      <c r="C384" s="68" t="s">
        <v>27</v>
      </c>
      <c r="D384" s="69" t="s">
        <v>936</v>
      </c>
      <c r="E384" s="12" t="s">
        <v>27</v>
      </c>
      <c r="F384" s="13" t="s">
        <v>680</v>
      </c>
      <c r="G384" s="14">
        <v>3600.0</v>
      </c>
      <c r="H384" s="15">
        <v>933.0</v>
      </c>
      <c r="I384" s="14"/>
      <c r="J384" s="15">
        <v>933.0</v>
      </c>
      <c r="K384" s="14"/>
      <c r="L384" s="14"/>
      <c r="M384" s="14"/>
      <c r="N384" s="16">
        <v>69.0</v>
      </c>
      <c r="O384" s="3">
        <f t="shared" si="1"/>
        <v>864</v>
      </c>
      <c r="P384" s="56" t="s">
        <v>1220</v>
      </c>
      <c r="Q384" s="18" t="s">
        <v>30</v>
      </c>
      <c r="R384" s="18" t="s">
        <v>461</v>
      </c>
      <c r="S384" s="19" t="s">
        <v>938</v>
      </c>
      <c r="T384" s="20"/>
      <c r="U384" s="20"/>
      <c r="V384" s="20"/>
      <c r="W384" s="20"/>
      <c r="X384" s="20"/>
      <c r="Y384" s="20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 ht="18.0" customHeight="1">
      <c r="A385" s="8" t="s">
        <v>2583</v>
      </c>
      <c r="B385" s="9">
        <v>45485.0</v>
      </c>
      <c r="C385" s="68" t="s">
        <v>20</v>
      </c>
      <c r="D385" s="69" t="s">
        <v>939</v>
      </c>
      <c r="E385" s="12" t="s">
        <v>367</v>
      </c>
      <c r="F385" s="13" t="s">
        <v>39</v>
      </c>
      <c r="G385" s="14">
        <v>4000.0</v>
      </c>
      <c r="H385" s="15">
        <v>1193.0</v>
      </c>
      <c r="I385" s="14"/>
      <c r="J385" s="15">
        <v>1193.0</v>
      </c>
      <c r="K385" s="14"/>
      <c r="L385" s="14"/>
      <c r="M385" s="14"/>
      <c r="N385" s="16">
        <v>224.0</v>
      </c>
      <c r="O385" s="3">
        <f t="shared" si="1"/>
        <v>969</v>
      </c>
      <c r="P385" s="56" t="s">
        <v>940</v>
      </c>
      <c r="Q385" s="18">
        <v>12.0</v>
      </c>
      <c r="R385" s="18" t="s">
        <v>476</v>
      </c>
      <c r="S385" s="19" t="s">
        <v>941</v>
      </c>
      <c r="T385" s="20"/>
      <c r="U385" s="20"/>
      <c r="V385" s="20"/>
      <c r="W385" s="20"/>
      <c r="X385" s="20"/>
      <c r="Y385" s="20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 ht="18.0" customHeight="1">
      <c r="A386" s="8" t="s">
        <v>2583</v>
      </c>
      <c r="B386" s="9">
        <v>45495.0</v>
      </c>
      <c r="C386" s="68" t="s">
        <v>20</v>
      </c>
      <c r="D386" s="69" t="s">
        <v>944</v>
      </c>
      <c r="E386" s="12" t="s">
        <v>367</v>
      </c>
      <c r="F386" s="13" t="s">
        <v>680</v>
      </c>
      <c r="G386" s="14">
        <v>3600.0</v>
      </c>
      <c r="H386" s="15">
        <v>933.0</v>
      </c>
      <c r="I386" s="14"/>
      <c r="J386" s="15">
        <v>933.0</v>
      </c>
      <c r="K386" s="14"/>
      <c r="L386" s="14"/>
      <c r="M386" s="14"/>
      <c r="N386" s="16"/>
      <c r="O386" s="3">
        <f t="shared" si="1"/>
        <v>933</v>
      </c>
      <c r="P386" s="56"/>
      <c r="Q386" s="18">
        <v>22.0</v>
      </c>
      <c r="R386" s="18" t="s">
        <v>476</v>
      </c>
      <c r="S386" s="19" t="s">
        <v>945</v>
      </c>
      <c r="T386" s="20"/>
      <c r="U386" s="20"/>
      <c r="V386" s="20"/>
      <c r="W386" s="20"/>
      <c r="X386" s="20"/>
      <c r="Y386" s="20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 ht="18.0" customHeight="1">
      <c r="A387" s="8" t="s">
        <v>2583</v>
      </c>
      <c r="B387" s="9">
        <v>45495.0</v>
      </c>
      <c r="C387" s="68" t="s">
        <v>20</v>
      </c>
      <c r="D387" s="69" t="s">
        <v>946</v>
      </c>
      <c r="E387" s="12" t="s">
        <v>367</v>
      </c>
      <c r="F387" s="13" t="s">
        <v>680</v>
      </c>
      <c r="G387" s="14">
        <v>4000.0</v>
      </c>
      <c r="H387" s="15">
        <v>831.0</v>
      </c>
      <c r="I387" s="14"/>
      <c r="J387" s="15">
        <v>831.0</v>
      </c>
      <c r="K387" s="14"/>
      <c r="L387" s="14"/>
      <c r="M387" s="14"/>
      <c r="N387" s="16"/>
      <c r="O387" s="3">
        <f t="shared" si="1"/>
        <v>831</v>
      </c>
      <c r="P387" s="56"/>
      <c r="Q387" s="18">
        <v>22.0</v>
      </c>
      <c r="R387" s="18" t="s">
        <v>476</v>
      </c>
      <c r="S387" s="19" t="s">
        <v>947</v>
      </c>
      <c r="T387" s="20"/>
      <c r="U387" s="20"/>
      <c r="V387" s="20"/>
      <c r="W387" s="20"/>
      <c r="X387" s="20"/>
      <c r="Y387" s="20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 ht="18.0" customHeight="1">
      <c r="A388" s="8" t="s">
        <v>2583</v>
      </c>
      <c r="B388" s="9">
        <v>45509.0</v>
      </c>
      <c r="C388" s="68" t="s">
        <v>20</v>
      </c>
      <c r="D388" s="69" t="s">
        <v>948</v>
      </c>
      <c r="E388" s="12" t="s">
        <v>367</v>
      </c>
      <c r="F388" s="13" t="s">
        <v>680</v>
      </c>
      <c r="G388" s="14">
        <v>680.0</v>
      </c>
      <c r="H388" s="15">
        <v>680.0</v>
      </c>
      <c r="I388" s="14"/>
      <c r="J388" s="15">
        <v>724.0</v>
      </c>
      <c r="K388" s="14"/>
      <c r="L388" s="14"/>
      <c r="M388" s="14">
        <f>257.77*10+258+410</f>
        <v>3245.7</v>
      </c>
      <c r="N388" s="16"/>
      <c r="O388" s="3">
        <f t="shared" si="1"/>
        <v>3969.7</v>
      </c>
      <c r="P388" s="56"/>
      <c r="Q388" s="18" t="s">
        <v>34</v>
      </c>
      <c r="R388" s="18" t="s">
        <v>476</v>
      </c>
      <c r="S388" s="19" t="s">
        <v>949</v>
      </c>
      <c r="T388" s="20"/>
      <c r="U388" s="20"/>
      <c r="V388" s="20"/>
      <c r="W388" s="20"/>
      <c r="X388" s="20"/>
      <c r="Y388" s="20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 ht="18.0" customHeight="1">
      <c r="A389" s="8" t="s">
        <v>2583</v>
      </c>
      <c r="B389" s="9">
        <v>45512.0</v>
      </c>
      <c r="C389" s="68" t="s">
        <v>20</v>
      </c>
      <c r="D389" s="69" t="s">
        <v>950</v>
      </c>
      <c r="E389" s="12" t="s">
        <v>367</v>
      </c>
      <c r="F389" s="13" t="s">
        <v>680</v>
      </c>
      <c r="G389" s="14">
        <v>3500.0</v>
      </c>
      <c r="H389" s="15">
        <v>780.0</v>
      </c>
      <c r="I389" s="14"/>
      <c r="J389" s="15">
        <v>831.0</v>
      </c>
      <c r="K389" s="14"/>
      <c r="L389" s="14"/>
      <c r="M389" s="14"/>
      <c r="N389" s="16"/>
      <c r="O389" s="3">
        <f t="shared" si="1"/>
        <v>831</v>
      </c>
      <c r="P389" s="56"/>
      <c r="Q389" s="18" t="s">
        <v>476</v>
      </c>
      <c r="R389" s="18" t="s">
        <v>476</v>
      </c>
      <c r="S389" s="19" t="s">
        <v>951</v>
      </c>
      <c r="T389" s="20"/>
      <c r="U389" s="20"/>
      <c r="V389" s="20"/>
      <c r="W389" s="20"/>
      <c r="X389" s="20"/>
      <c r="Y389" s="20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 ht="18.0" customHeight="1">
      <c r="A390" s="8" t="s">
        <v>2583</v>
      </c>
      <c r="B390" s="9">
        <v>45513.0</v>
      </c>
      <c r="C390" s="68" t="s">
        <v>20</v>
      </c>
      <c r="D390" s="69" t="s">
        <v>952</v>
      </c>
      <c r="E390" s="12" t="s">
        <v>367</v>
      </c>
      <c r="F390" s="13" t="s">
        <v>680</v>
      </c>
      <c r="G390" s="14">
        <v>4000.0</v>
      </c>
      <c r="H390" s="15">
        <v>780.0</v>
      </c>
      <c r="I390" s="14"/>
      <c r="J390" s="15">
        <v>831.0</v>
      </c>
      <c r="K390" s="14"/>
      <c r="L390" s="14"/>
      <c r="M390" s="14"/>
      <c r="N390" s="16"/>
      <c r="O390" s="3">
        <f t="shared" si="1"/>
        <v>831</v>
      </c>
      <c r="P390" s="56"/>
      <c r="Q390" s="18" t="s">
        <v>379</v>
      </c>
      <c r="R390" s="18" t="s">
        <v>476</v>
      </c>
      <c r="S390" s="19" t="s">
        <v>953</v>
      </c>
      <c r="T390" s="20"/>
      <c r="U390" s="20"/>
      <c r="V390" s="20"/>
      <c r="W390" s="20"/>
      <c r="X390" s="20"/>
      <c r="Y390" s="20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 ht="18.0" customHeight="1">
      <c r="A391" s="8" t="s">
        <v>2583</v>
      </c>
      <c r="B391" s="9">
        <v>45516.0</v>
      </c>
      <c r="C391" s="68" t="s">
        <v>27</v>
      </c>
      <c r="D391" s="69" t="s">
        <v>546</v>
      </c>
      <c r="E391" s="12" t="s">
        <v>367</v>
      </c>
      <c r="F391" s="13" t="s">
        <v>954</v>
      </c>
      <c r="G391" s="14">
        <v>756.0</v>
      </c>
      <c r="H391" s="15"/>
      <c r="I391" s="14"/>
      <c r="J391" s="15"/>
      <c r="K391" s="14"/>
      <c r="L391" s="14">
        <v>800.0</v>
      </c>
      <c r="M391" s="14"/>
      <c r="N391" s="16"/>
      <c r="O391" s="3">
        <f t="shared" si="1"/>
        <v>800</v>
      </c>
      <c r="P391" s="56"/>
      <c r="Q391" s="18" t="s">
        <v>30</v>
      </c>
      <c r="R391" s="18" t="s">
        <v>476</v>
      </c>
      <c r="S391" s="19" t="s">
        <v>548</v>
      </c>
      <c r="T391" s="20"/>
      <c r="U391" s="20"/>
      <c r="V391" s="20"/>
      <c r="W391" s="20"/>
      <c r="X391" s="20"/>
      <c r="Y391" s="20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 ht="18.0" customHeight="1">
      <c r="A392" s="8" t="s">
        <v>2583</v>
      </c>
      <c r="B392" s="9">
        <v>45524.0</v>
      </c>
      <c r="C392" s="68" t="s">
        <v>20</v>
      </c>
      <c r="D392" s="69" t="s">
        <v>955</v>
      </c>
      <c r="E392" s="12" t="s">
        <v>367</v>
      </c>
      <c r="F392" s="13" t="s">
        <v>680</v>
      </c>
      <c r="G392" s="14">
        <v>4000.0</v>
      </c>
      <c r="H392" s="15">
        <v>780.0</v>
      </c>
      <c r="I392" s="14"/>
      <c r="J392" s="15">
        <v>831.0</v>
      </c>
      <c r="K392" s="14"/>
      <c r="L392" s="14"/>
      <c r="M392" s="14"/>
      <c r="N392" s="16"/>
      <c r="O392" s="3">
        <f t="shared" si="1"/>
        <v>831</v>
      </c>
      <c r="P392" s="56"/>
      <c r="Q392" s="18" t="s">
        <v>30</v>
      </c>
      <c r="R392" s="18" t="s">
        <v>476</v>
      </c>
      <c r="S392" s="19" t="s">
        <v>956</v>
      </c>
      <c r="T392" s="20"/>
      <c r="U392" s="20"/>
      <c r="V392" s="20"/>
      <c r="W392" s="20"/>
      <c r="X392" s="20"/>
      <c r="Y392" s="20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 ht="18.0" customHeight="1">
      <c r="A393" s="8" t="s">
        <v>2583</v>
      </c>
      <c r="B393" s="9">
        <v>45525.0</v>
      </c>
      <c r="C393" s="68" t="s">
        <v>20</v>
      </c>
      <c r="D393" s="69" t="s">
        <v>957</v>
      </c>
      <c r="E393" s="12" t="s">
        <v>367</v>
      </c>
      <c r="F393" s="13" t="s">
        <v>680</v>
      </c>
      <c r="G393" s="14">
        <v>1000.0</v>
      </c>
      <c r="H393" s="15">
        <v>780.0</v>
      </c>
      <c r="I393" s="14"/>
      <c r="J393" s="15">
        <v>831.0</v>
      </c>
      <c r="K393" s="14"/>
      <c r="L393" s="14"/>
      <c r="M393" s="14"/>
      <c r="N393" s="16"/>
      <c r="O393" s="3">
        <f t="shared" si="1"/>
        <v>831</v>
      </c>
      <c r="P393" s="56"/>
      <c r="Q393" s="18" t="s">
        <v>406</v>
      </c>
      <c r="R393" s="18" t="s">
        <v>476</v>
      </c>
      <c r="S393" s="19" t="s">
        <v>958</v>
      </c>
      <c r="T393" s="20"/>
      <c r="U393" s="20"/>
      <c r="V393" s="20"/>
      <c r="W393" s="20"/>
      <c r="X393" s="20"/>
      <c r="Y393" s="20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 ht="18.0" customHeight="1">
      <c r="A394" s="8" t="s">
        <v>2583</v>
      </c>
      <c r="B394" s="9">
        <v>45530.0</v>
      </c>
      <c r="C394" s="68" t="s">
        <v>20</v>
      </c>
      <c r="D394" s="69" t="s">
        <v>961</v>
      </c>
      <c r="E394" s="12" t="s">
        <v>367</v>
      </c>
      <c r="F394" s="13" t="s">
        <v>680</v>
      </c>
      <c r="G394" s="14">
        <v>3800.0</v>
      </c>
      <c r="H394" s="15">
        <v>780.0</v>
      </c>
      <c r="I394" s="14"/>
      <c r="J394" s="15">
        <v>831.0</v>
      </c>
      <c r="K394" s="14"/>
      <c r="L394" s="14"/>
      <c r="M394" s="14"/>
      <c r="N394" s="16"/>
      <c r="O394" s="3">
        <f t="shared" si="1"/>
        <v>831</v>
      </c>
      <c r="P394" s="56"/>
      <c r="Q394" s="18" t="s">
        <v>670</v>
      </c>
      <c r="R394" s="18" t="s">
        <v>476</v>
      </c>
      <c r="S394" s="19" t="s">
        <v>962</v>
      </c>
      <c r="T394" s="20"/>
      <c r="U394" s="20"/>
      <c r="V394" s="20"/>
      <c r="W394" s="20"/>
      <c r="X394" s="20"/>
      <c r="Y394" s="20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 ht="18.0" customHeight="1">
      <c r="A395" s="8" t="s">
        <v>2583</v>
      </c>
      <c r="B395" s="9">
        <v>45530.0</v>
      </c>
      <c r="C395" s="68" t="s">
        <v>27</v>
      </c>
      <c r="D395" s="69" t="s">
        <v>963</v>
      </c>
      <c r="E395" s="12" t="s">
        <v>367</v>
      </c>
      <c r="F395" s="13" t="s">
        <v>680</v>
      </c>
      <c r="G395" s="14">
        <v>0.0</v>
      </c>
      <c r="H395" s="15">
        <v>780.0</v>
      </c>
      <c r="I395" s="14"/>
      <c r="J395" s="15">
        <v>780.0</v>
      </c>
      <c r="K395" s="14"/>
      <c r="L395" s="14"/>
      <c r="M395" s="14"/>
      <c r="N395" s="16"/>
      <c r="O395" s="3">
        <f t="shared" si="1"/>
        <v>780</v>
      </c>
      <c r="P395" s="56"/>
      <c r="Q395" s="18" t="s">
        <v>670</v>
      </c>
      <c r="R395" s="18" t="s">
        <v>476</v>
      </c>
      <c r="S395" s="19" t="s">
        <v>965</v>
      </c>
      <c r="T395" s="20"/>
      <c r="U395" s="20"/>
      <c r="V395" s="20"/>
      <c r="W395" s="20"/>
      <c r="X395" s="20"/>
      <c r="Y395" s="20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 ht="18.0" customHeight="1">
      <c r="A396" s="8" t="s">
        <v>2583</v>
      </c>
      <c r="B396" s="9" t="s">
        <v>968</v>
      </c>
      <c r="C396" s="68" t="s">
        <v>27</v>
      </c>
      <c r="D396" s="69" t="s">
        <v>969</v>
      </c>
      <c r="E396" s="12" t="s">
        <v>27</v>
      </c>
      <c r="F396" s="13" t="s">
        <v>680</v>
      </c>
      <c r="G396" s="14">
        <v>3400.0</v>
      </c>
      <c r="H396" s="15">
        <v>1193.0</v>
      </c>
      <c r="I396" s="14"/>
      <c r="J396" s="15">
        <v>1193.0</v>
      </c>
      <c r="K396" s="14"/>
      <c r="L396" s="14"/>
      <c r="M396" s="14"/>
      <c r="N396" s="16"/>
      <c r="O396" s="3">
        <f t="shared" si="1"/>
        <v>1193</v>
      </c>
      <c r="P396" s="56"/>
      <c r="Q396" s="18" t="s">
        <v>446</v>
      </c>
      <c r="R396" s="18" t="s">
        <v>379</v>
      </c>
      <c r="S396" s="19" t="s">
        <v>971</v>
      </c>
      <c r="T396" s="20"/>
      <c r="U396" s="20"/>
      <c r="V396" s="20"/>
      <c r="W396" s="20"/>
      <c r="X396" s="20"/>
      <c r="Y396" s="20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 ht="18.0" customHeight="1">
      <c r="A397" s="8" t="s">
        <v>2583</v>
      </c>
      <c r="B397" s="9" t="s">
        <v>972</v>
      </c>
      <c r="C397" s="68" t="s">
        <v>20</v>
      </c>
      <c r="D397" s="69" t="s">
        <v>973</v>
      </c>
      <c r="E397" s="12" t="s">
        <v>367</v>
      </c>
      <c r="F397" s="13" t="s">
        <v>680</v>
      </c>
      <c r="G397" s="14">
        <v>4000.0</v>
      </c>
      <c r="H397" s="15">
        <v>831.0</v>
      </c>
      <c r="I397" s="14"/>
      <c r="J397" s="15">
        <v>831.0</v>
      </c>
      <c r="K397" s="14"/>
      <c r="L397" s="14"/>
      <c r="M397" s="14"/>
      <c r="N397" s="16"/>
      <c r="O397" s="3">
        <f t="shared" si="1"/>
        <v>831</v>
      </c>
      <c r="P397" s="56"/>
      <c r="Q397" s="18" t="s">
        <v>446</v>
      </c>
      <c r="R397" s="18" t="s">
        <v>379</v>
      </c>
      <c r="S397" s="19" t="s">
        <v>974</v>
      </c>
      <c r="T397" s="20"/>
      <c r="U397" s="20"/>
      <c r="V397" s="20"/>
      <c r="W397" s="20"/>
      <c r="X397" s="20"/>
      <c r="Y397" s="20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 ht="18.0" customHeight="1">
      <c r="A398" s="8" t="s">
        <v>2583</v>
      </c>
      <c r="B398" s="9" t="s">
        <v>972</v>
      </c>
      <c r="C398" s="68" t="s">
        <v>27</v>
      </c>
      <c r="D398" s="69" t="s">
        <v>975</v>
      </c>
      <c r="E398" s="12" t="s">
        <v>27</v>
      </c>
      <c r="F398" s="13" t="s">
        <v>680</v>
      </c>
      <c r="G398" s="14">
        <v>3600.0</v>
      </c>
      <c r="H398" s="15">
        <v>831.0</v>
      </c>
      <c r="I398" s="14"/>
      <c r="J398" s="15">
        <v>831.0</v>
      </c>
      <c r="K398" s="14"/>
      <c r="L398" s="14"/>
      <c r="M398" s="14"/>
      <c r="N398" s="16"/>
      <c r="O398" s="3">
        <f t="shared" si="1"/>
        <v>831</v>
      </c>
      <c r="P398" s="56"/>
      <c r="Q398" s="18" t="s">
        <v>446</v>
      </c>
      <c r="R398" s="18" t="s">
        <v>379</v>
      </c>
      <c r="S398" s="19" t="s">
        <v>976</v>
      </c>
      <c r="T398" s="20"/>
      <c r="U398" s="20"/>
      <c r="V398" s="20"/>
      <c r="W398" s="20"/>
      <c r="X398" s="20"/>
      <c r="Y398" s="20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 ht="18.0" customHeight="1">
      <c r="A399" s="8" t="s">
        <v>2583</v>
      </c>
      <c r="B399" s="9" t="s">
        <v>977</v>
      </c>
      <c r="C399" s="68" t="s">
        <v>27</v>
      </c>
      <c r="D399" s="69" t="s">
        <v>978</v>
      </c>
      <c r="E399" s="12" t="s">
        <v>367</v>
      </c>
      <c r="F399" s="13" t="s">
        <v>680</v>
      </c>
      <c r="G399" s="14">
        <v>3600.0</v>
      </c>
      <c r="H399" s="15">
        <v>831.0</v>
      </c>
      <c r="I399" s="14"/>
      <c r="J399" s="15">
        <v>831.0</v>
      </c>
      <c r="K399" s="14"/>
      <c r="L399" s="14"/>
      <c r="M399" s="14"/>
      <c r="N399" s="16"/>
      <c r="O399" s="3">
        <f t="shared" si="1"/>
        <v>831</v>
      </c>
      <c r="P399" s="56"/>
      <c r="Q399" s="18" t="s">
        <v>384</v>
      </c>
      <c r="R399" s="18" t="s">
        <v>379</v>
      </c>
      <c r="S399" s="19" t="s">
        <v>980</v>
      </c>
      <c r="T399" s="20"/>
      <c r="U399" s="20"/>
      <c r="V399" s="20"/>
      <c r="W399" s="20"/>
      <c r="X399" s="20"/>
      <c r="Y399" s="20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 ht="18.0" customHeight="1">
      <c r="A400" s="8" t="s">
        <v>2583</v>
      </c>
      <c r="B400" s="9" t="s">
        <v>981</v>
      </c>
      <c r="C400" s="68" t="s">
        <v>20</v>
      </c>
      <c r="D400" s="69" t="s">
        <v>982</v>
      </c>
      <c r="E400" s="12" t="s">
        <v>367</v>
      </c>
      <c r="F400" s="13" t="s">
        <v>680</v>
      </c>
      <c r="G400" s="14">
        <v>2000.0</v>
      </c>
      <c r="H400" s="15">
        <v>693.0</v>
      </c>
      <c r="I400" s="14"/>
      <c r="J400" s="15">
        <v>693.0</v>
      </c>
      <c r="K400" s="14"/>
      <c r="L400" s="14"/>
      <c r="M400" s="14">
        <v>410.0</v>
      </c>
      <c r="N400" s="16"/>
      <c r="O400" s="3">
        <f t="shared" si="1"/>
        <v>1103</v>
      </c>
      <c r="P400" s="56"/>
      <c r="Q400" s="18" t="s">
        <v>52</v>
      </c>
      <c r="R400" s="18" t="s">
        <v>379</v>
      </c>
      <c r="S400" s="19" t="s">
        <v>983</v>
      </c>
      <c r="T400" s="20"/>
      <c r="U400" s="20"/>
      <c r="V400" s="20"/>
      <c r="W400" s="20"/>
      <c r="X400" s="20"/>
      <c r="Y400" s="20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 ht="18.0" customHeight="1">
      <c r="A401" s="8" t="s">
        <v>2583</v>
      </c>
      <c r="B401" s="9" t="s">
        <v>981</v>
      </c>
      <c r="C401" s="68" t="s">
        <v>20</v>
      </c>
      <c r="D401" s="69" t="s">
        <v>2637</v>
      </c>
      <c r="E401" s="12" t="s">
        <v>367</v>
      </c>
      <c r="F401" s="13" t="s">
        <v>1075</v>
      </c>
      <c r="G401" s="14">
        <v>4000.0</v>
      </c>
      <c r="H401" s="15">
        <v>1100.0</v>
      </c>
      <c r="I401" s="14"/>
      <c r="J401" s="15">
        <v>1100.0</v>
      </c>
      <c r="K401" s="14"/>
      <c r="L401" s="14"/>
      <c r="M401" s="14"/>
      <c r="N401" s="16"/>
      <c r="O401" s="3">
        <f t="shared" si="1"/>
        <v>1100</v>
      </c>
      <c r="P401" s="56"/>
      <c r="Q401" s="18" t="s">
        <v>52</v>
      </c>
      <c r="R401" s="18" t="s">
        <v>379</v>
      </c>
      <c r="S401" s="19" t="s">
        <v>985</v>
      </c>
      <c r="T401" s="20"/>
      <c r="U401" s="20"/>
      <c r="V401" s="20"/>
      <c r="W401" s="20"/>
      <c r="X401" s="20"/>
      <c r="Y401" s="20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 ht="18.0" customHeight="1">
      <c r="A402" s="8" t="s">
        <v>2583</v>
      </c>
      <c r="B402" s="9">
        <v>45020.0</v>
      </c>
      <c r="C402" s="68" t="s">
        <v>27</v>
      </c>
      <c r="D402" s="69" t="s">
        <v>986</v>
      </c>
      <c r="E402" s="12" t="s">
        <v>27</v>
      </c>
      <c r="F402" s="13" t="s">
        <v>680</v>
      </c>
      <c r="G402" s="14">
        <v>3600.0</v>
      </c>
      <c r="H402" s="15">
        <v>724.0</v>
      </c>
      <c r="I402" s="14"/>
      <c r="J402" s="15">
        <v>724.0</v>
      </c>
      <c r="K402" s="14"/>
      <c r="L402" s="14"/>
      <c r="M402" s="14"/>
      <c r="N402" s="16"/>
      <c r="O402" s="3">
        <f t="shared" si="1"/>
        <v>724</v>
      </c>
      <c r="P402" s="56"/>
      <c r="Q402" s="18" t="s">
        <v>30</v>
      </c>
      <c r="R402" s="18" t="s">
        <v>31</v>
      </c>
      <c r="S402" s="19" t="s">
        <v>987</v>
      </c>
      <c r="T402" s="20"/>
      <c r="U402" s="20"/>
      <c r="V402" s="20"/>
      <c r="W402" s="20"/>
      <c r="X402" s="20"/>
      <c r="Y402" s="20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 ht="18.0" customHeight="1">
      <c r="A403" s="8" t="s">
        <v>2583</v>
      </c>
      <c r="B403" s="9">
        <v>45098.0</v>
      </c>
      <c r="C403" s="68" t="s">
        <v>27</v>
      </c>
      <c r="D403" s="69" t="s">
        <v>988</v>
      </c>
      <c r="E403" s="12" t="s">
        <v>27</v>
      </c>
      <c r="F403" s="13" t="s">
        <v>680</v>
      </c>
      <c r="G403" s="14">
        <v>2000.0</v>
      </c>
      <c r="H403" s="15">
        <v>680.0</v>
      </c>
      <c r="I403" s="14"/>
      <c r="J403" s="15">
        <v>724.0</v>
      </c>
      <c r="K403" s="14"/>
      <c r="L403" s="14"/>
      <c r="M403" s="14"/>
      <c r="N403" s="16"/>
      <c r="O403" s="3">
        <f t="shared" si="1"/>
        <v>724</v>
      </c>
      <c r="P403" s="56"/>
      <c r="Q403" s="18" t="s">
        <v>30</v>
      </c>
      <c r="R403" s="18" t="s">
        <v>438</v>
      </c>
      <c r="S403" s="19" t="s">
        <v>989</v>
      </c>
      <c r="T403" s="20"/>
      <c r="U403" s="20"/>
      <c r="V403" s="20"/>
      <c r="W403" s="20"/>
      <c r="X403" s="20"/>
      <c r="Y403" s="20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 ht="18.0" customHeight="1">
      <c r="A404" s="8" t="s">
        <v>2583</v>
      </c>
      <c r="B404" s="9" t="s">
        <v>992</v>
      </c>
      <c r="C404" s="68" t="s">
        <v>20</v>
      </c>
      <c r="D404" s="69" t="s">
        <v>993</v>
      </c>
      <c r="E404" s="12" t="s">
        <v>367</v>
      </c>
      <c r="F404" s="13" t="s">
        <v>680</v>
      </c>
      <c r="G404" s="14">
        <v>1500.0</v>
      </c>
      <c r="H404" s="15">
        <v>831.0</v>
      </c>
      <c r="I404" s="14"/>
      <c r="J404" s="15">
        <v>831.0</v>
      </c>
      <c r="K404" s="14"/>
      <c r="L404" s="14"/>
      <c r="M404" s="14"/>
      <c r="N404" s="16"/>
      <c r="O404" s="3">
        <f t="shared" si="1"/>
        <v>831</v>
      </c>
      <c r="P404" s="56"/>
      <c r="Q404" s="18" t="s">
        <v>61</v>
      </c>
      <c r="R404" s="18" t="s">
        <v>446</v>
      </c>
      <c r="S404" s="19" t="s">
        <v>994</v>
      </c>
      <c r="T404" s="20"/>
      <c r="U404" s="20"/>
      <c r="V404" s="20"/>
      <c r="W404" s="20"/>
      <c r="X404" s="20"/>
      <c r="Y404" s="20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 ht="18.0" customHeight="1">
      <c r="A405" s="8" t="s">
        <v>2583</v>
      </c>
      <c r="B405" s="9" t="s">
        <v>995</v>
      </c>
      <c r="C405" s="68" t="s">
        <v>20</v>
      </c>
      <c r="D405" s="69" t="s">
        <v>996</v>
      </c>
      <c r="E405" s="12" t="s">
        <v>367</v>
      </c>
      <c r="F405" s="13" t="s">
        <v>680</v>
      </c>
      <c r="G405" s="14">
        <v>4000.0</v>
      </c>
      <c r="H405" s="15">
        <v>831.0</v>
      </c>
      <c r="I405" s="14"/>
      <c r="J405" s="15">
        <v>831.0</v>
      </c>
      <c r="K405" s="14"/>
      <c r="L405" s="14"/>
      <c r="M405" s="14"/>
      <c r="N405" s="16"/>
      <c r="O405" s="3">
        <f t="shared" si="1"/>
        <v>831</v>
      </c>
      <c r="P405" s="56"/>
      <c r="Q405" s="18" t="s">
        <v>406</v>
      </c>
      <c r="R405" s="18" t="s">
        <v>446</v>
      </c>
      <c r="S405" s="19" t="s">
        <v>997</v>
      </c>
      <c r="T405" s="20"/>
      <c r="U405" s="20"/>
      <c r="V405" s="20"/>
      <c r="W405" s="20"/>
      <c r="X405" s="20"/>
      <c r="Y405" s="20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 ht="18.0" customHeight="1">
      <c r="A406" s="8" t="s">
        <v>2583</v>
      </c>
      <c r="B406" s="9">
        <v>45590.0</v>
      </c>
      <c r="C406" s="68" t="s">
        <v>20</v>
      </c>
      <c r="D406" s="69" t="s">
        <v>998</v>
      </c>
      <c r="E406" s="12" t="s">
        <v>367</v>
      </c>
      <c r="F406" s="13" t="s">
        <v>680</v>
      </c>
      <c r="G406" s="14">
        <v>2000.0</v>
      </c>
      <c r="H406" s="15">
        <v>831.0</v>
      </c>
      <c r="I406" s="14"/>
      <c r="J406" s="15">
        <v>831.0</v>
      </c>
      <c r="K406" s="14"/>
      <c r="L406" s="14"/>
      <c r="M406" s="14"/>
      <c r="N406" s="16"/>
      <c r="O406" s="3">
        <f t="shared" si="1"/>
        <v>831</v>
      </c>
      <c r="P406" s="56" t="s">
        <v>999</v>
      </c>
      <c r="Q406" s="18" t="s">
        <v>482</v>
      </c>
      <c r="R406" s="18" t="s">
        <v>446</v>
      </c>
      <c r="S406" s="19" t="s">
        <v>1000</v>
      </c>
      <c r="T406" s="20"/>
      <c r="U406" s="20"/>
      <c r="V406" s="20"/>
      <c r="W406" s="20"/>
      <c r="X406" s="20"/>
      <c r="Y406" s="20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 ht="18.0" customHeight="1">
      <c r="A407" s="8" t="s">
        <v>2583</v>
      </c>
      <c r="B407" s="9">
        <v>45595.0</v>
      </c>
      <c r="C407" s="68" t="s">
        <v>20</v>
      </c>
      <c r="D407" s="69" t="s">
        <v>1001</v>
      </c>
      <c r="E407" s="12" t="s">
        <v>367</v>
      </c>
      <c r="F407" s="13" t="s">
        <v>680</v>
      </c>
      <c r="G407" s="14">
        <v>2000.0</v>
      </c>
      <c r="H407" s="15">
        <v>831.0</v>
      </c>
      <c r="I407" s="14"/>
      <c r="J407" s="15">
        <v>831.0</v>
      </c>
      <c r="K407" s="14"/>
      <c r="L407" s="14"/>
      <c r="M407" s="14"/>
      <c r="N407" s="16"/>
      <c r="O407" s="3">
        <f t="shared" si="1"/>
        <v>831</v>
      </c>
      <c r="P407" s="56"/>
      <c r="Q407" s="18" t="s">
        <v>52</v>
      </c>
      <c r="R407" s="18" t="s">
        <v>446</v>
      </c>
      <c r="S407" s="19" t="s">
        <v>1002</v>
      </c>
      <c r="T407" s="20"/>
      <c r="U407" s="20"/>
      <c r="V407" s="20"/>
      <c r="W407" s="20"/>
      <c r="X407" s="20"/>
      <c r="Y407" s="20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 ht="18.0" customHeight="1">
      <c r="A408" s="8" t="s">
        <v>2583</v>
      </c>
      <c r="B408" s="9">
        <v>44782.0</v>
      </c>
      <c r="C408" s="68" t="s">
        <v>20</v>
      </c>
      <c r="D408" s="69" t="s">
        <v>1003</v>
      </c>
      <c r="E408" s="12" t="s">
        <v>367</v>
      </c>
      <c r="F408" s="13" t="s">
        <v>39</v>
      </c>
      <c r="G408" s="14"/>
      <c r="H408" s="15">
        <v>412.0</v>
      </c>
      <c r="I408" s="14"/>
      <c r="J408" s="15">
        <v>439.0</v>
      </c>
      <c r="K408" s="14"/>
      <c r="L408" s="14"/>
      <c r="M408" s="14"/>
      <c r="N408" s="16"/>
      <c r="O408" s="3">
        <f t="shared" si="1"/>
        <v>439</v>
      </c>
      <c r="P408" s="56"/>
      <c r="Q408" s="18" t="s">
        <v>213</v>
      </c>
      <c r="R408" s="18" t="s">
        <v>476</v>
      </c>
      <c r="S408" s="19" t="s">
        <v>1004</v>
      </c>
      <c r="T408" s="20"/>
      <c r="U408" s="20"/>
      <c r="V408" s="20"/>
      <c r="W408" s="20"/>
      <c r="X408" s="20"/>
      <c r="Y408" s="20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 ht="18.0" customHeight="1">
      <c r="A409" s="8" t="s">
        <v>2583</v>
      </c>
      <c r="B409" s="9">
        <v>44987.0</v>
      </c>
      <c r="C409" s="68" t="s">
        <v>20</v>
      </c>
      <c r="D409" s="69" t="s">
        <v>1005</v>
      </c>
      <c r="E409" s="12" t="s">
        <v>367</v>
      </c>
      <c r="F409" s="13" t="s">
        <v>680</v>
      </c>
      <c r="G409" s="14">
        <v>4000.0</v>
      </c>
      <c r="H409" s="15">
        <v>759.0</v>
      </c>
      <c r="I409" s="14"/>
      <c r="J409" s="15">
        <v>759.0</v>
      </c>
      <c r="K409" s="14"/>
      <c r="L409" s="14"/>
      <c r="M409" s="14"/>
      <c r="N409" s="16"/>
      <c r="O409" s="3">
        <f t="shared" si="1"/>
        <v>759</v>
      </c>
      <c r="P409" s="56"/>
      <c r="Q409" s="18" t="s">
        <v>213</v>
      </c>
      <c r="R409" s="18" t="s">
        <v>570</v>
      </c>
      <c r="S409" s="19" t="s">
        <v>1006</v>
      </c>
      <c r="T409" s="20"/>
      <c r="U409" s="20"/>
      <c r="V409" s="20"/>
      <c r="W409" s="20"/>
      <c r="X409" s="20"/>
      <c r="Y409" s="20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 ht="18.0" customHeight="1">
      <c r="A410" s="8" t="s">
        <v>2583</v>
      </c>
      <c r="B410" s="9">
        <v>45604.0</v>
      </c>
      <c r="C410" s="68" t="s">
        <v>20</v>
      </c>
      <c r="D410" s="69" t="s">
        <v>1009</v>
      </c>
      <c r="E410" s="12" t="s">
        <v>367</v>
      </c>
      <c r="F410" s="13" t="s">
        <v>1010</v>
      </c>
      <c r="G410" s="14">
        <f>2500+4000</f>
        <v>6500</v>
      </c>
      <c r="H410" s="15">
        <v>1183.0</v>
      </c>
      <c r="I410" s="14"/>
      <c r="J410" s="15">
        <v>1183.0</v>
      </c>
      <c r="K410" s="14"/>
      <c r="L410" s="14"/>
      <c r="M410" s="14"/>
      <c r="N410" s="16"/>
      <c r="O410" s="3">
        <f t="shared" si="1"/>
        <v>1183</v>
      </c>
      <c r="P410" s="56"/>
      <c r="Q410" s="18" t="s">
        <v>476</v>
      </c>
      <c r="R410" s="18" t="s">
        <v>61</v>
      </c>
      <c r="S410" s="19" t="s">
        <v>1011</v>
      </c>
      <c r="T410" s="20"/>
      <c r="U410" s="20"/>
      <c r="V410" s="20"/>
      <c r="W410" s="20"/>
      <c r="X410" s="20"/>
      <c r="Y410" s="20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 ht="18.0" customHeight="1">
      <c r="A411" s="8" t="s">
        <v>2583</v>
      </c>
      <c r="B411" s="9">
        <v>45609.0</v>
      </c>
      <c r="C411" s="68" t="s">
        <v>27</v>
      </c>
      <c r="D411" s="69" t="s">
        <v>1015</v>
      </c>
      <c r="E411" s="12" t="s">
        <v>27</v>
      </c>
      <c r="F411" s="13" t="s">
        <v>680</v>
      </c>
      <c r="G411" s="14">
        <v>2000.0</v>
      </c>
      <c r="H411" s="15">
        <v>831.0</v>
      </c>
      <c r="I411" s="14"/>
      <c r="J411" s="15">
        <v>831.0</v>
      </c>
      <c r="K411" s="14"/>
      <c r="L411" s="14"/>
      <c r="M411" s="14"/>
      <c r="N411" s="16"/>
      <c r="O411" s="3">
        <f t="shared" si="1"/>
        <v>831</v>
      </c>
      <c r="P411" s="56"/>
      <c r="Q411" s="18" t="s">
        <v>1013</v>
      </c>
      <c r="R411" s="18" t="s">
        <v>61</v>
      </c>
      <c r="S411" s="19" t="s">
        <v>1016</v>
      </c>
      <c r="T411" s="20"/>
      <c r="U411" s="20"/>
      <c r="V411" s="20"/>
      <c r="W411" s="20"/>
      <c r="X411" s="20"/>
      <c r="Y411" s="20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 ht="18.0" customHeight="1">
      <c r="A412" s="8" t="s">
        <v>2583</v>
      </c>
      <c r="B412" s="9">
        <v>45615.0</v>
      </c>
      <c r="C412" s="68" t="s">
        <v>20</v>
      </c>
      <c r="D412" s="69" t="s">
        <v>1017</v>
      </c>
      <c r="E412" s="12" t="s">
        <v>367</v>
      </c>
      <c r="F412" s="13" t="s">
        <v>1010</v>
      </c>
      <c r="G412" s="14">
        <f>2500+4000</f>
        <v>6500</v>
      </c>
      <c r="H412" s="15">
        <v>1183.0</v>
      </c>
      <c r="I412" s="14"/>
      <c r="J412" s="15">
        <v>1183.0</v>
      </c>
      <c r="K412" s="14"/>
      <c r="L412" s="14">
        <v>400.0</v>
      </c>
      <c r="M412" s="14">
        <f>400*5</f>
        <v>2000</v>
      </c>
      <c r="N412" s="16">
        <v>400.0</v>
      </c>
      <c r="O412" s="3">
        <f t="shared" si="1"/>
        <v>3183</v>
      </c>
      <c r="P412" s="56" t="s">
        <v>1018</v>
      </c>
      <c r="Q412" s="18" t="s">
        <v>510</v>
      </c>
      <c r="R412" s="18" t="s">
        <v>61</v>
      </c>
      <c r="S412" s="19" t="s">
        <v>1019</v>
      </c>
      <c r="T412" s="20"/>
      <c r="U412" s="20"/>
      <c r="V412" s="20"/>
      <c r="W412" s="20"/>
      <c r="X412" s="20"/>
      <c r="Y412" s="20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 ht="18.0" customHeight="1">
      <c r="A413" s="8" t="s">
        <v>2583</v>
      </c>
      <c r="B413" s="9">
        <v>45625.0</v>
      </c>
      <c r="C413" s="68" t="s">
        <v>20</v>
      </c>
      <c r="D413" s="69" t="s">
        <v>1023</v>
      </c>
      <c r="E413" s="12" t="s">
        <v>367</v>
      </c>
      <c r="F413" s="13" t="s">
        <v>680</v>
      </c>
      <c r="G413" s="14">
        <v>2000.0</v>
      </c>
      <c r="H413" s="15">
        <v>831.0</v>
      </c>
      <c r="I413" s="14"/>
      <c r="J413" s="15">
        <v>831.0</v>
      </c>
      <c r="K413" s="14"/>
      <c r="L413" s="14"/>
      <c r="M413" s="14"/>
      <c r="N413" s="16"/>
      <c r="O413" s="3">
        <f t="shared" si="1"/>
        <v>831</v>
      </c>
      <c r="P413" s="56"/>
      <c r="Q413" s="18" t="s">
        <v>596</v>
      </c>
      <c r="R413" s="18" t="s">
        <v>61</v>
      </c>
      <c r="S413" s="19" t="s">
        <v>1024</v>
      </c>
      <c r="T413" s="20"/>
      <c r="U413" s="20"/>
      <c r="V413" s="20"/>
      <c r="W413" s="20"/>
      <c r="X413" s="20"/>
      <c r="Y413" s="20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 ht="18.0" customHeight="1">
      <c r="A414" s="8" t="s">
        <v>2583</v>
      </c>
      <c r="B414" s="9">
        <v>45625.0</v>
      </c>
      <c r="C414" s="68" t="s">
        <v>20</v>
      </c>
      <c r="D414" s="69" t="s">
        <v>1025</v>
      </c>
      <c r="E414" s="12" t="s">
        <v>367</v>
      </c>
      <c r="F414" s="13" t="s">
        <v>453</v>
      </c>
      <c r="G414" s="14">
        <v>2000.0</v>
      </c>
      <c r="H414" s="15">
        <v>1193.0</v>
      </c>
      <c r="I414" s="14"/>
      <c r="J414" s="15">
        <v>1193.0</v>
      </c>
      <c r="K414" s="14"/>
      <c r="L414" s="14"/>
      <c r="M414" s="14"/>
      <c r="N414" s="16"/>
      <c r="O414" s="3">
        <f t="shared" si="1"/>
        <v>1193</v>
      </c>
      <c r="P414" s="56"/>
      <c r="Q414" s="18" t="s">
        <v>596</v>
      </c>
      <c r="R414" s="18" t="s">
        <v>61</v>
      </c>
      <c r="S414" s="19" t="s">
        <v>1026</v>
      </c>
      <c r="T414" s="20"/>
      <c r="U414" s="20"/>
      <c r="V414" s="20"/>
      <c r="W414" s="20"/>
      <c r="X414" s="20"/>
      <c r="Y414" s="20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 ht="18.0" customHeight="1">
      <c r="A415" s="8" t="s">
        <v>2583</v>
      </c>
      <c r="B415" s="9">
        <v>45635.0</v>
      </c>
      <c r="C415" s="68" t="s">
        <v>20</v>
      </c>
      <c r="D415" s="69" t="s">
        <v>1027</v>
      </c>
      <c r="E415" s="12" t="s">
        <v>367</v>
      </c>
      <c r="F415" s="13" t="s">
        <v>680</v>
      </c>
      <c r="G415" s="14">
        <v>780.0</v>
      </c>
      <c r="H415" s="15">
        <v>780.0</v>
      </c>
      <c r="I415" s="14">
        <v>51.0</v>
      </c>
      <c r="J415" s="15">
        <v>831.0</v>
      </c>
      <c r="K415" s="14"/>
      <c r="L415" s="14"/>
      <c r="M415" s="14"/>
      <c r="N415" s="16"/>
      <c r="O415" s="3">
        <f t="shared" si="1"/>
        <v>831</v>
      </c>
      <c r="P415" s="56"/>
      <c r="Q415" s="18" t="s">
        <v>379</v>
      </c>
      <c r="R415" s="18" t="s">
        <v>213</v>
      </c>
      <c r="S415" s="19" t="s">
        <v>1028</v>
      </c>
      <c r="T415" s="20"/>
      <c r="U415" s="20"/>
      <c r="V415" s="20"/>
      <c r="W415" s="20"/>
      <c r="X415" s="20"/>
      <c r="Y415" s="20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 ht="18.0" customHeight="1">
      <c r="A416" s="8" t="s">
        <v>2583</v>
      </c>
      <c r="B416" s="9">
        <v>45636.0</v>
      </c>
      <c r="C416" s="68" t="s">
        <v>20</v>
      </c>
      <c r="D416" s="69" t="s">
        <v>1029</v>
      </c>
      <c r="E416" s="12" t="s">
        <v>367</v>
      </c>
      <c r="F416" s="13" t="s">
        <v>680</v>
      </c>
      <c r="G416" s="14">
        <v>4000.0</v>
      </c>
      <c r="H416" s="15">
        <v>780.0</v>
      </c>
      <c r="I416" s="14">
        <v>51.0</v>
      </c>
      <c r="J416" s="15">
        <v>831.0</v>
      </c>
      <c r="K416" s="14"/>
      <c r="L416" s="14"/>
      <c r="M416" s="14"/>
      <c r="N416" s="16"/>
      <c r="O416" s="3">
        <f t="shared" si="1"/>
        <v>831</v>
      </c>
      <c r="P416" s="56"/>
      <c r="Q416" s="18" t="s">
        <v>446</v>
      </c>
      <c r="R416" s="18" t="s">
        <v>213</v>
      </c>
      <c r="S416" s="19" t="s">
        <v>1030</v>
      </c>
      <c r="T416" s="20"/>
      <c r="U416" s="20"/>
      <c r="V416" s="20"/>
      <c r="W416" s="20"/>
      <c r="X416" s="20"/>
      <c r="Y416" s="20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 ht="18.0" customHeight="1">
      <c r="A417" s="8" t="s">
        <v>2583</v>
      </c>
      <c r="B417" s="9">
        <v>43620.0</v>
      </c>
      <c r="C417" s="68" t="s">
        <v>27</v>
      </c>
      <c r="D417" s="69" t="s">
        <v>1031</v>
      </c>
      <c r="E417" s="12" t="s">
        <v>27</v>
      </c>
      <c r="F417" s="13" t="s">
        <v>29</v>
      </c>
      <c r="G417" s="14"/>
      <c r="H417" s="15">
        <v>678.0</v>
      </c>
      <c r="I417" s="14"/>
      <c r="J417" s="15">
        <v>678.0</v>
      </c>
      <c r="K417" s="14"/>
      <c r="L417" s="14"/>
      <c r="M417" s="14"/>
      <c r="N417" s="16"/>
      <c r="O417" s="3">
        <f t="shared" si="1"/>
        <v>678</v>
      </c>
      <c r="P417" s="56"/>
      <c r="Q417" s="18" t="s">
        <v>30</v>
      </c>
      <c r="R417" s="18" t="s">
        <v>31</v>
      </c>
      <c r="S417" s="19" t="s">
        <v>1032</v>
      </c>
      <c r="T417" s="20"/>
      <c r="U417" s="20"/>
      <c r="V417" s="20"/>
      <c r="W417" s="20"/>
      <c r="X417" s="20"/>
      <c r="Y417" s="20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 ht="18.0" customHeight="1">
      <c r="A418" s="8" t="s">
        <v>2583</v>
      </c>
      <c r="B418" s="9">
        <v>45147.0</v>
      </c>
      <c r="C418" s="68" t="s">
        <v>20</v>
      </c>
      <c r="D418" s="69" t="s">
        <v>1033</v>
      </c>
      <c r="E418" s="12" t="s">
        <v>367</v>
      </c>
      <c r="F418" s="13" t="s">
        <v>680</v>
      </c>
      <c r="G418" s="14">
        <v>1000.0</v>
      </c>
      <c r="H418" s="15">
        <v>531.0</v>
      </c>
      <c r="I418" s="14"/>
      <c r="J418" s="15">
        <v>531.0</v>
      </c>
      <c r="K418" s="14"/>
      <c r="L418" s="14"/>
      <c r="M418" s="14"/>
      <c r="N418" s="16"/>
      <c r="O418" s="3">
        <f t="shared" si="1"/>
        <v>531</v>
      </c>
      <c r="P418" s="56"/>
      <c r="Q418" s="18" t="s">
        <v>34</v>
      </c>
      <c r="R418" s="18" t="s">
        <v>379</v>
      </c>
      <c r="S418" s="19" t="s">
        <v>1034</v>
      </c>
      <c r="T418" s="20"/>
      <c r="U418" s="20"/>
      <c r="V418" s="20"/>
      <c r="W418" s="20"/>
      <c r="X418" s="20"/>
      <c r="Y418" s="20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 ht="18.0" customHeight="1">
      <c r="A419" s="8" t="s">
        <v>2583</v>
      </c>
      <c r="B419" s="9">
        <v>45670.0</v>
      </c>
      <c r="C419" s="68" t="s">
        <v>20</v>
      </c>
      <c r="D419" s="69" t="s">
        <v>1035</v>
      </c>
      <c r="E419" s="12" t="s">
        <v>367</v>
      </c>
      <c r="F419" s="13" t="s">
        <v>453</v>
      </c>
      <c r="G419" s="14">
        <v>2000.0</v>
      </c>
      <c r="H419" s="15">
        <v>1120.0</v>
      </c>
      <c r="I419" s="14">
        <v>73.0</v>
      </c>
      <c r="J419" s="15">
        <v>1193.0</v>
      </c>
      <c r="K419" s="14"/>
      <c r="L419" s="14"/>
      <c r="M419" s="14"/>
      <c r="N419" s="16"/>
      <c r="O419" s="3">
        <f t="shared" si="1"/>
        <v>1193</v>
      </c>
      <c r="P419" s="56"/>
      <c r="Q419" s="18" t="s">
        <v>1013</v>
      </c>
      <c r="R419" s="18" t="s">
        <v>519</v>
      </c>
      <c r="S419" s="19" t="s">
        <v>1036</v>
      </c>
      <c r="T419" s="20"/>
      <c r="U419" s="20"/>
      <c r="V419" s="20"/>
      <c r="W419" s="20"/>
      <c r="X419" s="20"/>
      <c r="Y419" s="20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 ht="18.0" customHeight="1">
      <c r="A420" s="8" t="s">
        <v>2583</v>
      </c>
      <c r="B420" s="9">
        <v>45671.0</v>
      </c>
      <c r="C420" s="68" t="s">
        <v>27</v>
      </c>
      <c r="D420" s="69" t="s">
        <v>1037</v>
      </c>
      <c r="E420" s="12" t="s">
        <v>27</v>
      </c>
      <c r="F420" s="13" t="s">
        <v>680</v>
      </c>
      <c r="G420" s="14">
        <v>3200.0</v>
      </c>
      <c r="H420" s="15">
        <v>780.0</v>
      </c>
      <c r="I420" s="14">
        <v>51.0</v>
      </c>
      <c r="J420" s="15">
        <v>831.0</v>
      </c>
      <c r="K420" s="14"/>
      <c r="L420" s="14"/>
      <c r="M420" s="14"/>
      <c r="N420" s="16">
        <f>H420*20%</f>
        <v>156</v>
      </c>
      <c r="O420" s="3">
        <f t="shared" si="1"/>
        <v>675</v>
      </c>
      <c r="P420" s="56" t="s">
        <v>1038</v>
      </c>
      <c r="Q420" s="18" t="s">
        <v>30</v>
      </c>
      <c r="R420" s="18" t="s">
        <v>519</v>
      </c>
      <c r="S420" s="19">
        <v>4.9707567000191E13</v>
      </c>
      <c r="T420" s="20"/>
      <c r="U420" s="20"/>
      <c r="V420" s="20"/>
      <c r="W420" s="20"/>
      <c r="X420" s="20"/>
      <c r="Y420" s="20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 ht="18.0" customHeight="1">
      <c r="A421" s="8" t="s">
        <v>2583</v>
      </c>
      <c r="B421" s="9">
        <v>45674.0</v>
      </c>
      <c r="C421" s="68" t="s">
        <v>20</v>
      </c>
      <c r="D421" s="69" t="s">
        <v>1040</v>
      </c>
      <c r="E421" s="12" t="s">
        <v>367</v>
      </c>
      <c r="F421" s="13" t="s">
        <v>1010</v>
      </c>
      <c r="G421" s="14">
        <v>4000.0</v>
      </c>
      <c r="H421" s="15">
        <v>1100.0</v>
      </c>
      <c r="I421" s="14">
        <v>72.0</v>
      </c>
      <c r="J421" s="15">
        <v>1172.0</v>
      </c>
      <c r="K421" s="14"/>
      <c r="L421" s="14"/>
      <c r="M421" s="14"/>
      <c r="N421" s="16"/>
      <c r="O421" s="3">
        <f t="shared" si="1"/>
        <v>1172</v>
      </c>
      <c r="P421" s="56"/>
      <c r="Q421" s="18" t="s">
        <v>24</v>
      </c>
      <c r="R421" s="18" t="s">
        <v>519</v>
      </c>
      <c r="S421" s="19" t="s">
        <v>1041</v>
      </c>
      <c r="T421" s="20"/>
      <c r="U421" s="20"/>
      <c r="V421" s="20"/>
      <c r="W421" s="20"/>
      <c r="X421" s="20"/>
      <c r="Y421" s="20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 ht="18.0" customHeight="1">
      <c r="A422" s="8" t="s">
        <v>2583</v>
      </c>
      <c r="B422" s="9">
        <v>43640.0</v>
      </c>
      <c r="C422" s="68" t="s">
        <v>27</v>
      </c>
      <c r="D422" s="69" t="s">
        <v>1042</v>
      </c>
      <c r="E422" s="12" t="s">
        <v>367</v>
      </c>
      <c r="F422" s="13" t="s">
        <v>29</v>
      </c>
      <c r="G422" s="14"/>
      <c r="H422" s="15">
        <v>266.0</v>
      </c>
      <c r="I422" s="14"/>
      <c r="J422" s="15">
        <v>266.0</v>
      </c>
      <c r="K422" s="14"/>
      <c r="L422" s="14"/>
      <c r="M422" s="14"/>
      <c r="N422" s="16"/>
      <c r="O422" s="3">
        <f t="shared" si="1"/>
        <v>266</v>
      </c>
      <c r="P422" s="56"/>
      <c r="Q422" s="18" t="s">
        <v>503</v>
      </c>
      <c r="R422" s="18" t="s">
        <v>519</v>
      </c>
      <c r="S422" s="19" t="s">
        <v>1043</v>
      </c>
      <c r="T422" s="20"/>
      <c r="U422" s="20"/>
      <c r="V422" s="20"/>
      <c r="W422" s="20"/>
      <c r="X422" s="20"/>
      <c r="Y422" s="20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 ht="18.0" customHeight="1">
      <c r="A423" s="8" t="s">
        <v>2583</v>
      </c>
      <c r="B423" s="9">
        <v>45680.0</v>
      </c>
      <c r="C423" s="68" t="s">
        <v>20</v>
      </c>
      <c r="D423" s="69" t="s">
        <v>1046</v>
      </c>
      <c r="E423" s="12" t="s">
        <v>367</v>
      </c>
      <c r="F423" s="13" t="s">
        <v>680</v>
      </c>
      <c r="G423" s="14">
        <v>2000.0</v>
      </c>
      <c r="H423" s="15">
        <v>780.0</v>
      </c>
      <c r="I423" s="14">
        <v>51.0</v>
      </c>
      <c r="J423" s="15">
        <v>831.0</v>
      </c>
      <c r="K423" s="14"/>
      <c r="L423" s="14"/>
      <c r="M423" s="14"/>
      <c r="N423" s="16"/>
      <c r="O423" s="3">
        <f t="shared" si="1"/>
        <v>831</v>
      </c>
      <c r="P423" s="56"/>
      <c r="Q423" s="18" t="s">
        <v>647</v>
      </c>
      <c r="R423" s="18" t="s">
        <v>519</v>
      </c>
      <c r="S423" s="19" t="s">
        <v>1047</v>
      </c>
      <c r="T423" s="20"/>
      <c r="U423" s="20"/>
      <c r="V423" s="20"/>
      <c r="W423" s="20"/>
      <c r="X423" s="20"/>
      <c r="Y423" s="20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 ht="18.0" customHeight="1">
      <c r="A424" s="8" t="s">
        <v>2583</v>
      </c>
      <c r="B424" s="9">
        <v>45681.0</v>
      </c>
      <c r="C424" s="68" t="s">
        <v>20</v>
      </c>
      <c r="D424" s="69" t="s">
        <v>1048</v>
      </c>
      <c r="E424" s="12" t="s">
        <v>367</v>
      </c>
      <c r="F424" s="13" t="s">
        <v>680</v>
      </c>
      <c r="G424" s="14">
        <v>2000.0</v>
      </c>
      <c r="H424" s="15">
        <v>780.0</v>
      </c>
      <c r="I424" s="14">
        <v>51.0</v>
      </c>
      <c r="J424" s="15">
        <v>831.0</v>
      </c>
      <c r="K424" s="14"/>
      <c r="L424" s="14"/>
      <c r="M424" s="14">
        <v>410.0</v>
      </c>
      <c r="N424" s="16"/>
      <c r="O424" s="3">
        <f t="shared" si="1"/>
        <v>1241</v>
      </c>
      <c r="P424" s="56"/>
      <c r="Q424" s="18" t="s">
        <v>503</v>
      </c>
      <c r="R424" s="18" t="s">
        <v>519</v>
      </c>
      <c r="S424" s="19" t="s">
        <v>1049</v>
      </c>
      <c r="T424" s="20"/>
      <c r="U424" s="20"/>
      <c r="V424" s="20"/>
      <c r="W424" s="20"/>
      <c r="X424" s="20"/>
      <c r="Y424" s="20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 ht="18.0" customHeight="1">
      <c r="A425" s="8" t="s">
        <v>2583</v>
      </c>
      <c r="B425" s="9">
        <v>45681.0</v>
      </c>
      <c r="C425" s="68" t="s">
        <v>20</v>
      </c>
      <c r="D425" s="69" t="s">
        <v>1050</v>
      </c>
      <c r="E425" s="12" t="s">
        <v>367</v>
      </c>
      <c r="F425" s="13" t="s">
        <v>1010</v>
      </c>
      <c r="G425" s="14">
        <v>4000.0</v>
      </c>
      <c r="H425" s="15">
        <v>1100.0</v>
      </c>
      <c r="I425" s="14">
        <v>72.0</v>
      </c>
      <c r="J425" s="15">
        <v>1172.0</v>
      </c>
      <c r="K425" s="14"/>
      <c r="L425" s="14"/>
      <c r="M425" s="14"/>
      <c r="N425" s="16"/>
      <c r="O425" s="3">
        <f t="shared" si="1"/>
        <v>1172</v>
      </c>
      <c r="P425" s="56"/>
      <c r="Q425" s="18" t="s">
        <v>503</v>
      </c>
      <c r="R425" s="18" t="s">
        <v>519</v>
      </c>
      <c r="S425" s="19" t="s">
        <v>1051</v>
      </c>
      <c r="T425" s="20"/>
      <c r="U425" s="20"/>
      <c r="V425" s="20"/>
      <c r="W425" s="20"/>
      <c r="X425" s="20"/>
      <c r="Y425" s="20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 ht="18.0" customHeight="1">
      <c r="A426" s="8" t="s">
        <v>2583</v>
      </c>
      <c r="B426" s="9">
        <v>45684.0</v>
      </c>
      <c r="C426" s="68" t="s">
        <v>20</v>
      </c>
      <c r="D426" s="69" t="s">
        <v>1054</v>
      </c>
      <c r="E426" s="12" t="s">
        <v>367</v>
      </c>
      <c r="F426" s="13" t="s">
        <v>1010</v>
      </c>
      <c r="G426" s="14">
        <f>4000+2000</f>
        <v>6000</v>
      </c>
      <c r="H426" s="15">
        <v>1100.0</v>
      </c>
      <c r="I426" s="14">
        <v>72.0</v>
      </c>
      <c r="J426" s="15">
        <v>1172.0</v>
      </c>
      <c r="K426" s="14"/>
      <c r="L426" s="14"/>
      <c r="M426" s="14"/>
      <c r="N426" s="16"/>
      <c r="O426" s="3">
        <f t="shared" si="1"/>
        <v>1172</v>
      </c>
      <c r="P426" s="56"/>
      <c r="Q426" s="18" t="s">
        <v>384</v>
      </c>
      <c r="R426" s="18" t="s">
        <v>519</v>
      </c>
      <c r="S426" s="19" t="s">
        <v>1055</v>
      </c>
      <c r="T426" s="20"/>
      <c r="U426" s="20"/>
      <c r="V426" s="20"/>
      <c r="W426" s="20"/>
      <c r="X426" s="20"/>
      <c r="Y426" s="20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 ht="18.0" customHeight="1">
      <c r="A427" s="8" t="s">
        <v>2583</v>
      </c>
      <c r="B427" s="9">
        <v>45687.0</v>
      </c>
      <c r="C427" s="68" t="s">
        <v>20</v>
      </c>
      <c r="D427" s="69" t="s">
        <v>1059</v>
      </c>
      <c r="E427" s="12" t="s">
        <v>367</v>
      </c>
      <c r="F427" s="13" t="s">
        <v>1010</v>
      </c>
      <c r="G427" s="14">
        <v>4000.0</v>
      </c>
      <c r="H427" s="15">
        <v>1100.0</v>
      </c>
      <c r="I427" s="14">
        <v>72.0</v>
      </c>
      <c r="J427" s="15">
        <v>1172.0</v>
      </c>
      <c r="K427" s="14"/>
      <c r="L427" s="14"/>
      <c r="M427" s="14"/>
      <c r="N427" s="16"/>
      <c r="O427" s="3">
        <f t="shared" si="1"/>
        <v>1172</v>
      </c>
      <c r="P427" s="56"/>
      <c r="Q427" s="18" t="s">
        <v>52</v>
      </c>
      <c r="R427" s="18" t="s">
        <v>519</v>
      </c>
      <c r="S427" s="19" t="s">
        <v>1060</v>
      </c>
      <c r="T427" s="20"/>
      <c r="U427" s="20"/>
      <c r="V427" s="20"/>
      <c r="W427" s="20"/>
      <c r="X427" s="20"/>
      <c r="Y427" s="20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 ht="18.0" customHeight="1">
      <c r="A428" s="8" t="s">
        <v>2583</v>
      </c>
      <c r="B428" s="9">
        <v>45688.0</v>
      </c>
      <c r="C428" s="68" t="s">
        <v>1061</v>
      </c>
      <c r="D428" s="69" t="s">
        <v>1062</v>
      </c>
      <c r="E428" s="12" t="s">
        <v>367</v>
      </c>
      <c r="F428" s="13" t="s">
        <v>1010</v>
      </c>
      <c r="G428" s="14"/>
      <c r="H428" s="15">
        <v>1100.0</v>
      </c>
      <c r="I428" s="14">
        <v>72.0</v>
      </c>
      <c r="J428" s="15">
        <v>1172.0</v>
      </c>
      <c r="K428" s="14"/>
      <c r="L428" s="14"/>
      <c r="M428" s="14"/>
      <c r="N428" s="16"/>
      <c r="O428" s="3">
        <f t="shared" si="1"/>
        <v>1172</v>
      </c>
      <c r="P428" s="56"/>
      <c r="Q428" s="18" t="s">
        <v>52</v>
      </c>
      <c r="R428" s="18" t="s">
        <v>519</v>
      </c>
      <c r="S428" s="19" t="s">
        <v>1063</v>
      </c>
      <c r="T428" s="20"/>
      <c r="U428" s="20"/>
      <c r="V428" s="20"/>
      <c r="W428" s="20"/>
      <c r="X428" s="20"/>
      <c r="Y428" s="20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 ht="18.0" customHeight="1">
      <c r="A429" s="8" t="s">
        <v>2583</v>
      </c>
      <c r="B429" s="9">
        <v>45688.0</v>
      </c>
      <c r="C429" s="68" t="s">
        <v>1061</v>
      </c>
      <c r="D429" s="69" t="s">
        <v>1062</v>
      </c>
      <c r="E429" s="12" t="s">
        <v>367</v>
      </c>
      <c r="F429" s="13" t="s">
        <v>1442</v>
      </c>
      <c r="G429" s="14"/>
      <c r="H429" s="15"/>
      <c r="I429" s="14">
        <v>27.0</v>
      </c>
      <c r="J429" s="15"/>
      <c r="K429" s="14"/>
      <c r="L429" s="14"/>
      <c r="M429" s="14">
        <v>437.0</v>
      </c>
      <c r="N429" s="16"/>
      <c r="O429" s="3">
        <f t="shared" si="1"/>
        <v>437</v>
      </c>
      <c r="P429" s="56"/>
      <c r="Q429" s="18" t="s">
        <v>52</v>
      </c>
      <c r="R429" s="18" t="s">
        <v>519</v>
      </c>
      <c r="S429" s="19" t="s">
        <v>1063</v>
      </c>
      <c r="T429" s="20"/>
      <c r="U429" s="20"/>
      <c r="V429" s="20"/>
      <c r="W429" s="20"/>
      <c r="X429" s="20"/>
      <c r="Y429" s="20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 ht="18.0" customHeight="1">
      <c r="A430" s="8" t="s">
        <v>2583</v>
      </c>
      <c r="B430" s="9">
        <v>45693.0</v>
      </c>
      <c r="C430" s="68" t="s">
        <v>20</v>
      </c>
      <c r="D430" s="69" t="s">
        <v>1066</v>
      </c>
      <c r="E430" s="12" t="s">
        <v>367</v>
      </c>
      <c r="F430" s="13" t="s">
        <v>1010</v>
      </c>
      <c r="G430" s="14">
        <v>4000.0</v>
      </c>
      <c r="H430" s="15">
        <v>1100.0</v>
      </c>
      <c r="I430" s="14">
        <v>49.0</v>
      </c>
      <c r="J430" s="15">
        <v>1149.0</v>
      </c>
      <c r="K430" s="14"/>
      <c r="L430" s="14"/>
      <c r="M430" s="14"/>
      <c r="N430" s="16"/>
      <c r="O430" s="3">
        <f t="shared" si="1"/>
        <v>1149</v>
      </c>
      <c r="P430" s="56"/>
      <c r="Q430" s="18" t="s">
        <v>454</v>
      </c>
      <c r="R430" s="18" t="s">
        <v>550</v>
      </c>
      <c r="S430" s="19" t="s">
        <v>1067</v>
      </c>
      <c r="T430" s="20"/>
      <c r="U430" s="20"/>
      <c r="V430" s="20"/>
      <c r="W430" s="20"/>
      <c r="X430" s="20"/>
      <c r="Y430" s="20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 ht="18.0" customHeight="1">
      <c r="A431" s="8" t="s">
        <v>2583</v>
      </c>
      <c r="B431" s="9">
        <v>45693.0</v>
      </c>
      <c r="C431" s="68" t="s">
        <v>20</v>
      </c>
      <c r="D431" s="69" t="s">
        <v>1068</v>
      </c>
      <c r="E431" s="12" t="s">
        <v>367</v>
      </c>
      <c r="F431" s="13" t="s">
        <v>1010</v>
      </c>
      <c r="G431" s="14">
        <v>2000.0</v>
      </c>
      <c r="H431" s="15">
        <v>1100.0</v>
      </c>
      <c r="I431" s="14">
        <v>49.0</v>
      </c>
      <c r="J431" s="15">
        <v>1149.0</v>
      </c>
      <c r="K431" s="14"/>
      <c r="L431" s="14"/>
      <c r="M431" s="14"/>
      <c r="N431" s="16"/>
      <c r="O431" s="3">
        <f t="shared" si="1"/>
        <v>1149</v>
      </c>
      <c r="P431" s="56"/>
      <c r="Q431" s="18" t="s">
        <v>454</v>
      </c>
      <c r="R431" s="18" t="s">
        <v>550</v>
      </c>
      <c r="S431" s="19" t="s">
        <v>1069</v>
      </c>
      <c r="T431" s="20"/>
      <c r="U431" s="20"/>
      <c r="V431" s="20"/>
      <c r="W431" s="20"/>
      <c r="X431" s="20"/>
      <c r="Y431" s="20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 ht="18.0" customHeight="1">
      <c r="A432" s="8" t="s">
        <v>2583</v>
      </c>
      <c r="B432" s="9">
        <v>45693.0</v>
      </c>
      <c r="C432" s="68" t="s">
        <v>20</v>
      </c>
      <c r="D432" s="69" t="s">
        <v>1070</v>
      </c>
      <c r="E432" s="12" t="s">
        <v>367</v>
      </c>
      <c r="F432" s="13" t="s">
        <v>1010</v>
      </c>
      <c r="G432" s="14">
        <v>6000.0</v>
      </c>
      <c r="H432" s="15">
        <v>1100.0</v>
      </c>
      <c r="I432" s="14">
        <v>49.0</v>
      </c>
      <c r="J432" s="15">
        <v>1149.0</v>
      </c>
      <c r="K432" s="14"/>
      <c r="L432" s="14"/>
      <c r="M432" s="14"/>
      <c r="N432" s="16"/>
      <c r="O432" s="3">
        <f t="shared" si="1"/>
        <v>1149</v>
      </c>
      <c r="P432" s="56"/>
      <c r="Q432" s="18" t="s">
        <v>454</v>
      </c>
      <c r="R432" s="18" t="s">
        <v>550</v>
      </c>
      <c r="S432" s="19" t="s">
        <v>1071</v>
      </c>
      <c r="T432" s="20"/>
      <c r="U432" s="20"/>
      <c r="V432" s="20"/>
      <c r="W432" s="20"/>
      <c r="X432" s="20"/>
      <c r="Y432" s="20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 ht="18.0" customHeight="1">
      <c r="A433" s="8" t="s">
        <v>2583</v>
      </c>
      <c r="B433" s="9">
        <v>45700.0</v>
      </c>
      <c r="C433" s="68" t="s">
        <v>20</v>
      </c>
      <c r="D433" s="69" t="s">
        <v>1072</v>
      </c>
      <c r="E433" s="12" t="s">
        <v>367</v>
      </c>
      <c r="F433" s="13" t="s">
        <v>1010</v>
      </c>
      <c r="G433" s="14">
        <v>4000.0</v>
      </c>
      <c r="H433" s="15">
        <v>1100.0</v>
      </c>
      <c r="I433" s="14">
        <v>49.0</v>
      </c>
      <c r="J433" s="15">
        <v>1149.0</v>
      </c>
      <c r="K433" s="14"/>
      <c r="L433" s="14"/>
      <c r="M433" s="14"/>
      <c r="N433" s="16"/>
      <c r="O433" s="3">
        <f t="shared" si="1"/>
        <v>1149</v>
      </c>
      <c r="P433" s="56"/>
      <c r="Q433" s="18" t="s">
        <v>213</v>
      </c>
      <c r="R433" s="18" t="s">
        <v>550</v>
      </c>
      <c r="S433" s="19" t="s">
        <v>1073</v>
      </c>
      <c r="T433" s="20"/>
      <c r="U433" s="20"/>
      <c r="V433" s="20"/>
      <c r="W433" s="20"/>
      <c r="X433" s="20"/>
      <c r="Y433" s="20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 ht="18.0" customHeight="1">
      <c r="A434" s="8" t="s">
        <v>2583</v>
      </c>
      <c r="B434" s="9">
        <v>45709.0</v>
      </c>
      <c r="C434" s="68" t="s">
        <v>1079</v>
      </c>
      <c r="D434" s="69" t="s">
        <v>1080</v>
      </c>
      <c r="E434" s="12" t="s">
        <v>367</v>
      </c>
      <c r="F434" s="13" t="s">
        <v>1075</v>
      </c>
      <c r="G434" s="14">
        <f>4000+2500</f>
        <v>6500</v>
      </c>
      <c r="H434" s="15">
        <v>1100.0</v>
      </c>
      <c r="I434" s="14">
        <v>49.0</v>
      </c>
      <c r="J434" s="15">
        <v>1149.0</v>
      </c>
      <c r="K434" s="14"/>
      <c r="L434" s="14"/>
      <c r="M434" s="14"/>
      <c r="N434" s="16"/>
      <c r="O434" s="3">
        <f t="shared" si="1"/>
        <v>1149</v>
      </c>
      <c r="P434" s="56"/>
      <c r="Q434" s="18" t="s">
        <v>406</v>
      </c>
      <c r="R434" s="18" t="s">
        <v>550</v>
      </c>
      <c r="S434" s="19" t="s">
        <v>1081</v>
      </c>
      <c r="T434" s="20"/>
      <c r="U434" s="20"/>
      <c r="V434" s="20"/>
      <c r="W434" s="20"/>
      <c r="X434" s="20"/>
      <c r="Y434" s="20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 ht="18.0" customHeight="1">
      <c r="A435" s="8" t="s">
        <v>2583</v>
      </c>
      <c r="B435" s="9">
        <v>45713.0</v>
      </c>
      <c r="C435" s="68" t="s">
        <v>20</v>
      </c>
      <c r="D435" s="69" t="s">
        <v>1087</v>
      </c>
      <c r="E435" s="12" t="s">
        <v>367</v>
      </c>
      <c r="F435" s="13" t="s">
        <v>1075</v>
      </c>
      <c r="G435" s="14">
        <v>2000.0</v>
      </c>
      <c r="H435" s="15">
        <v>1100.0</v>
      </c>
      <c r="I435" s="14">
        <v>49.0</v>
      </c>
      <c r="J435" s="15">
        <v>1149.0</v>
      </c>
      <c r="K435" s="14"/>
      <c r="L435" s="14"/>
      <c r="M435" s="14"/>
      <c r="N435" s="16"/>
      <c r="O435" s="3">
        <f t="shared" si="1"/>
        <v>1149</v>
      </c>
      <c r="P435" s="56"/>
      <c r="Q435" s="18" t="s">
        <v>482</v>
      </c>
      <c r="R435" s="18" t="s">
        <v>550</v>
      </c>
      <c r="S435" s="19" t="s">
        <v>1088</v>
      </c>
      <c r="T435" s="20"/>
      <c r="U435" s="20"/>
      <c r="V435" s="20"/>
      <c r="W435" s="20"/>
      <c r="X435" s="20"/>
      <c r="Y435" s="20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 ht="18.0" customHeight="1">
      <c r="A436" s="8" t="s">
        <v>2583</v>
      </c>
      <c r="B436" s="9">
        <v>44830.0</v>
      </c>
      <c r="C436" s="68" t="s">
        <v>20</v>
      </c>
      <c r="D436" s="69" t="s">
        <v>666</v>
      </c>
      <c r="E436" s="12" t="s">
        <v>367</v>
      </c>
      <c r="F436" s="13" t="s">
        <v>1090</v>
      </c>
      <c r="G436" s="14"/>
      <c r="H436" s="15"/>
      <c r="I436" s="14"/>
      <c r="J436" s="15"/>
      <c r="K436" s="14"/>
      <c r="L436" s="14">
        <f>333.333*3</f>
        <v>999.999</v>
      </c>
      <c r="M436" s="14"/>
      <c r="N436" s="16"/>
      <c r="O436" s="3">
        <f t="shared" si="1"/>
        <v>999.999</v>
      </c>
      <c r="P436" s="56"/>
      <c r="Q436" s="18" t="s">
        <v>125</v>
      </c>
      <c r="R436" s="18" t="s">
        <v>379</v>
      </c>
      <c r="S436" s="19" t="s">
        <v>668</v>
      </c>
      <c r="T436" s="20"/>
      <c r="U436" s="20"/>
      <c r="V436" s="20"/>
      <c r="W436" s="20"/>
      <c r="X436" s="20"/>
      <c r="Y436" s="20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 ht="18.0" customHeight="1">
      <c r="A437" s="8" t="s">
        <v>2583</v>
      </c>
      <c r="B437" s="9">
        <v>45320.0</v>
      </c>
      <c r="C437" s="68" t="s">
        <v>121</v>
      </c>
      <c r="D437" s="69" t="s">
        <v>1091</v>
      </c>
      <c r="E437" s="12" t="s">
        <v>367</v>
      </c>
      <c r="F437" s="13" t="s">
        <v>392</v>
      </c>
      <c r="G437" s="14"/>
      <c r="H437" s="15"/>
      <c r="I437" s="14"/>
      <c r="J437" s="15"/>
      <c r="K437" s="14"/>
      <c r="L437" s="14">
        <v>2420.0</v>
      </c>
      <c r="M437" s="14"/>
      <c r="N437" s="16"/>
      <c r="O437" s="3">
        <f t="shared" si="1"/>
        <v>2420</v>
      </c>
      <c r="P437" s="56" t="s">
        <v>1686</v>
      </c>
      <c r="Q437" s="18" t="s">
        <v>30</v>
      </c>
      <c r="R437" s="18" t="s">
        <v>25</v>
      </c>
      <c r="S437" s="19" t="s">
        <v>1092</v>
      </c>
      <c r="T437" s="20"/>
      <c r="U437" s="20"/>
      <c r="V437" s="20"/>
      <c r="W437" s="20"/>
      <c r="X437" s="20"/>
      <c r="Y437" s="20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 ht="18.0" customHeight="1">
      <c r="A438" s="8" t="s">
        <v>2583</v>
      </c>
      <c r="B438" s="9">
        <v>45708.0</v>
      </c>
      <c r="C438" s="68" t="s">
        <v>1079</v>
      </c>
      <c r="D438" s="69" t="s">
        <v>1093</v>
      </c>
      <c r="E438" s="12" t="s">
        <v>1094</v>
      </c>
      <c r="F438" s="13" t="s">
        <v>1095</v>
      </c>
      <c r="G438" s="14">
        <v>1751.0</v>
      </c>
      <c r="H438" s="15">
        <v>780.0</v>
      </c>
      <c r="I438" s="14">
        <v>35.0</v>
      </c>
      <c r="J438" s="15">
        <v>815.0</v>
      </c>
      <c r="K438" s="14"/>
      <c r="L438" s="14"/>
      <c r="M438" s="14"/>
      <c r="N438" s="16"/>
      <c r="O438" s="3">
        <f t="shared" si="1"/>
        <v>815</v>
      </c>
      <c r="P438" s="56"/>
      <c r="Q438" s="18" t="s">
        <v>30</v>
      </c>
      <c r="R438" s="18" t="s">
        <v>550</v>
      </c>
      <c r="S438" s="19" t="s">
        <v>1096</v>
      </c>
      <c r="T438" s="20"/>
      <c r="U438" s="20"/>
      <c r="V438" s="20"/>
      <c r="W438" s="20"/>
      <c r="X438" s="20"/>
      <c r="Y438" s="20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 ht="18.0" customHeight="1">
      <c r="A439" s="8" t="s">
        <v>2583</v>
      </c>
      <c r="B439" s="9">
        <v>45721.0</v>
      </c>
      <c r="C439" s="68" t="s">
        <v>20</v>
      </c>
      <c r="D439" s="69" t="s">
        <v>1097</v>
      </c>
      <c r="E439" s="12" t="s">
        <v>367</v>
      </c>
      <c r="F439" s="13" t="s">
        <v>1075</v>
      </c>
      <c r="G439" s="14">
        <v>4000.0</v>
      </c>
      <c r="H439" s="15">
        <v>1100.0</v>
      </c>
      <c r="I439" s="14"/>
      <c r="J439" s="15">
        <v>1100.0</v>
      </c>
      <c r="K439" s="14"/>
      <c r="L439" s="14"/>
      <c r="M439" s="14"/>
      <c r="N439" s="16"/>
      <c r="O439" s="3">
        <f t="shared" si="1"/>
        <v>1100</v>
      </c>
      <c r="P439" s="56"/>
      <c r="Q439" s="18" t="s">
        <v>454</v>
      </c>
      <c r="R439" s="18" t="s">
        <v>570</v>
      </c>
      <c r="S439" s="19" t="s">
        <v>1098</v>
      </c>
      <c r="T439" s="20"/>
      <c r="U439" s="20"/>
      <c r="V439" s="20"/>
      <c r="W439" s="20"/>
      <c r="X439" s="20"/>
      <c r="Y439" s="20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 ht="18.0" customHeight="1">
      <c r="A440" s="8" t="s">
        <v>2583</v>
      </c>
      <c r="B440" s="9">
        <v>45727.0</v>
      </c>
      <c r="C440" s="68" t="s">
        <v>20</v>
      </c>
      <c r="D440" s="69" t="s">
        <v>1099</v>
      </c>
      <c r="E440" s="12" t="s">
        <v>367</v>
      </c>
      <c r="F440" s="13" t="s">
        <v>1075</v>
      </c>
      <c r="G440" s="14">
        <f>4000+2500</f>
        <v>6500</v>
      </c>
      <c r="H440" s="15">
        <v>1100.0</v>
      </c>
      <c r="I440" s="14"/>
      <c r="J440" s="15">
        <v>1100.0</v>
      </c>
      <c r="K440" s="14"/>
      <c r="L440" s="14"/>
      <c r="M440" s="14"/>
      <c r="N440" s="16"/>
      <c r="O440" s="3">
        <f t="shared" si="1"/>
        <v>1100</v>
      </c>
      <c r="P440" s="56"/>
      <c r="Q440" s="18" t="s">
        <v>61</v>
      </c>
      <c r="R440" s="18" t="s">
        <v>570</v>
      </c>
      <c r="S440" s="19" t="s">
        <v>1100</v>
      </c>
      <c r="T440" s="20"/>
      <c r="U440" s="20"/>
      <c r="V440" s="20"/>
      <c r="W440" s="20"/>
      <c r="X440" s="20"/>
      <c r="Y440" s="20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 ht="18.0" customHeight="1">
      <c r="A441" s="8" t="s">
        <v>2583</v>
      </c>
      <c r="B441" s="9">
        <v>45728.0</v>
      </c>
      <c r="C441" s="68" t="s">
        <v>20</v>
      </c>
      <c r="D441" s="69" t="s">
        <v>1101</v>
      </c>
      <c r="E441" s="12" t="s">
        <v>367</v>
      </c>
      <c r="F441" s="13" t="s">
        <v>1075</v>
      </c>
      <c r="G441" s="14">
        <v>4000.0</v>
      </c>
      <c r="H441" s="15">
        <v>1100.0</v>
      </c>
      <c r="I441" s="14"/>
      <c r="J441" s="15">
        <v>1100.0</v>
      </c>
      <c r="K441" s="14"/>
      <c r="L441" s="14"/>
      <c r="M441" s="14">
        <v>410.0</v>
      </c>
      <c r="N441" s="16"/>
      <c r="O441" s="3">
        <f t="shared" si="1"/>
        <v>1510</v>
      </c>
      <c r="P441" s="56"/>
      <c r="Q441" s="18" t="s">
        <v>213</v>
      </c>
      <c r="R441" s="18" t="s">
        <v>570</v>
      </c>
      <c r="S441" s="19" t="s">
        <v>1102</v>
      </c>
      <c r="T441" s="20"/>
      <c r="U441" s="20"/>
      <c r="V441" s="20"/>
      <c r="W441" s="20"/>
      <c r="X441" s="20"/>
      <c r="Y441" s="20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 ht="18.0" customHeight="1">
      <c r="A442" s="8" t="s">
        <v>2583</v>
      </c>
      <c r="B442" s="9">
        <v>45729.0</v>
      </c>
      <c r="C442" s="68" t="s">
        <v>20</v>
      </c>
      <c r="D442" s="69" t="s">
        <v>1103</v>
      </c>
      <c r="E442" s="12" t="s">
        <v>367</v>
      </c>
      <c r="F442" s="13" t="s">
        <v>1075</v>
      </c>
      <c r="G442" s="14">
        <v>4000.0</v>
      </c>
      <c r="H442" s="15">
        <v>1100.0</v>
      </c>
      <c r="I442" s="14"/>
      <c r="J442" s="15">
        <v>1100.0</v>
      </c>
      <c r="K442" s="14"/>
      <c r="L442" s="14"/>
      <c r="M442" s="14">
        <v>410.0</v>
      </c>
      <c r="N442" s="16"/>
      <c r="O442" s="3">
        <f t="shared" si="1"/>
        <v>1510</v>
      </c>
      <c r="P442" s="56"/>
      <c r="Q442" s="18" t="s">
        <v>1013</v>
      </c>
      <c r="R442" s="18" t="s">
        <v>570</v>
      </c>
      <c r="S442" s="19" t="s">
        <v>1104</v>
      </c>
      <c r="T442" s="20"/>
      <c r="U442" s="20"/>
      <c r="V442" s="20"/>
      <c r="W442" s="20"/>
      <c r="X442" s="20"/>
      <c r="Y442" s="20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 ht="18.0" customHeight="1">
      <c r="A443" s="8" t="s">
        <v>2583</v>
      </c>
      <c r="B443" s="9">
        <v>45730.0</v>
      </c>
      <c r="C443" s="68" t="s">
        <v>20</v>
      </c>
      <c r="D443" s="69" t="s">
        <v>1105</v>
      </c>
      <c r="E443" s="12" t="s">
        <v>367</v>
      </c>
      <c r="F443" s="13" t="s">
        <v>1075</v>
      </c>
      <c r="G443" s="14">
        <v>3500.0</v>
      </c>
      <c r="H443" s="15">
        <v>1100.0</v>
      </c>
      <c r="I443" s="14"/>
      <c r="J443" s="15">
        <v>1100.0</v>
      </c>
      <c r="K443" s="14"/>
      <c r="L443" s="14"/>
      <c r="M443" s="14"/>
      <c r="N443" s="16"/>
      <c r="O443" s="3">
        <f t="shared" si="1"/>
        <v>1100</v>
      </c>
      <c r="P443" s="56"/>
      <c r="Q443" s="18" t="s">
        <v>667</v>
      </c>
      <c r="R443" s="18" t="s">
        <v>570</v>
      </c>
      <c r="S443" s="19" t="s">
        <v>1106</v>
      </c>
      <c r="T443" s="20"/>
      <c r="U443" s="20"/>
      <c r="V443" s="20"/>
      <c r="W443" s="20"/>
      <c r="X443" s="20"/>
      <c r="Y443" s="20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 ht="18.0" customHeight="1">
      <c r="A444" s="8" t="s">
        <v>2583</v>
      </c>
      <c r="B444" s="9">
        <v>45735.0</v>
      </c>
      <c r="C444" s="68" t="s">
        <v>1079</v>
      </c>
      <c r="D444" s="69" t="s">
        <v>1107</v>
      </c>
      <c r="E444" s="12" t="s">
        <v>1094</v>
      </c>
      <c r="F444" s="13" t="s">
        <v>1075</v>
      </c>
      <c r="G444" s="14">
        <v>4000.0</v>
      </c>
      <c r="H444" s="15">
        <v>1100.0</v>
      </c>
      <c r="I444" s="14"/>
      <c r="J444" s="15">
        <v>1100.0</v>
      </c>
      <c r="K444" s="14"/>
      <c r="L444" s="14"/>
      <c r="M444" s="14"/>
      <c r="N444" s="16"/>
      <c r="O444" s="3">
        <f t="shared" si="1"/>
        <v>1100</v>
      </c>
      <c r="P444" s="56"/>
      <c r="Q444" s="18" t="s">
        <v>510</v>
      </c>
      <c r="R444" s="18" t="s">
        <v>570</v>
      </c>
      <c r="S444" s="19" t="s">
        <v>1108</v>
      </c>
      <c r="T444" s="20"/>
      <c r="U444" s="20"/>
      <c r="V444" s="20"/>
      <c r="W444" s="20"/>
      <c r="X444" s="20"/>
      <c r="Y444" s="20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 ht="18.0" customHeight="1">
      <c r="A445" s="8" t="s">
        <v>2583</v>
      </c>
      <c r="B445" s="9">
        <v>45736.0</v>
      </c>
      <c r="C445" s="68" t="s">
        <v>20</v>
      </c>
      <c r="D445" s="69" t="s">
        <v>1109</v>
      </c>
      <c r="E445" s="12" t="s">
        <v>367</v>
      </c>
      <c r="F445" s="13" t="s">
        <v>1075</v>
      </c>
      <c r="G445" s="14">
        <v>4000.0</v>
      </c>
      <c r="H445" s="15">
        <v>1100.0</v>
      </c>
      <c r="I445" s="14"/>
      <c r="J445" s="15">
        <v>1100.0</v>
      </c>
      <c r="K445" s="14"/>
      <c r="L445" s="14"/>
      <c r="M445" s="14"/>
      <c r="N445" s="16"/>
      <c r="O445" s="3">
        <f t="shared" si="1"/>
        <v>1100</v>
      </c>
      <c r="P445" s="56"/>
      <c r="Q445" s="18" t="s">
        <v>30</v>
      </c>
      <c r="R445" s="18" t="s">
        <v>570</v>
      </c>
      <c r="S445" s="19" t="s">
        <v>1110</v>
      </c>
      <c r="T445" s="20"/>
      <c r="U445" s="20"/>
      <c r="V445" s="20"/>
      <c r="W445" s="20"/>
      <c r="X445" s="20"/>
      <c r="Y445" s="20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 ht="18.0" customHeight="1">
      <c r="A446" s="8" t="s">
        <v>2583</v>
      </c>
      <c r="B446" s="9">
        <v>45736.0</v>
      </c>
      <c r="C446" s="68" t="s">
        <v>20</v>
      </c>
      <c r="D446" s="69" t="s">
        <v>1111</v>
      </c>
      <c r="E446" s="12" t="s">
        <v>367</v>
      </c>
      <c r="F446" s="13" t="s">
        <v>1075</v>
      </c>
      <c r="G446" s="14">
        <f>4000+2500</f>
        <v>6500</v>
      </c>
      <c r="H446" s="15">
        <v>1100.0</v>
      </c>
      <c r="I446" s="14"/>
      <c r="J446" s="15">
        <v>1100.0</v>
      </c>
      <c r="K446" s="14"/>
      <c r="L446" s="14"/>
      <c r="M446" s="14"/>
      <c r="N446" s="16"/>
      <c r="O446" s="3">
        <f t="shared" si="1"/>
        <v>1100</v>
      </c>
      <c r="P446" s="56"/>
      <c r="Q446" s="18" t="s">
        <v>30</v>
      </c>
      <c r="R446" s="18" t="s">
        <v>570</v>
      </c>
      <c r="S446" s="19" t="s">
        <v>1112</v>
      </c>
      <c r="T446" s="20"/>
      <c r="U446" s="20"/>
      <c r="V446" s="20"/>
      <c r="W446" s="20"/>
      <c r="X446" s="20"/>
      <c r="Y446" s="20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 ht="18.0" customHeight="1">
      <c r="A447" s="8" t="s">
        <v>2583</v>
      </c>
      <c r="B447" s="9">
        <v>45737.0</v>
      </c>
      <c r="C447" s="68" t="s">
        <v>20</v>
      </c>
      <c r="D447" s="69" t="s">
        <v>1115</v>
      </c>
      <c r="E447" s="12" t="s">
        <v>367</v>
      </c>
      <c r="F447" s="13" t="s">
        <v>1075</v>
      </c>
      <c r="G447" s="14">
        <v>4500.0</v>
      </c>
      <c r="H447" s="15">
        <v>1100.0</v>
      </c>
      <c r="I447" s="14"/>
      <c r="J447" s="15">
        <v>1100.0</v>
      </c>
      <c r="K447" s="14"/>
      <c r="L447" s="14"/>
      <c r="M447" s="14">
        <v>410.0</v>
      </c>
      <c r="N447" s="16"/>
      <c r="O447" s="3">
        <f t="shared" si="1"/>
        <v>1510</v>
      </c>
      <c r="P447" s="56"/>
      <c r="Q447" s="18" t="s">
        <v>406</v>
      </c>
      <c r="R447" s="18" t="s">
        <v>570</v>
      </c>
      <c r="S447" s="19" t="s">
        <v>1116</v>
      </c>
      <c r="T447" s="20"/>
      <c r="U447" s="20"/>
      <c r="V447" s="20"/>
      <c r="W447" s="20"/>
      <c r="X447" s="20"/>
      <c r="Y447" s="20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 ht="18.0" customHeight="1">
      <c r="A448" s="8" t="s">
        <v>2583</v>
      </c>
      <c r="B448" s="9">
        <v>45743.0</v>
      </c>
      <c r="C448" s="68" t="s">
        <v>27</v>
      </c>
      <c r="D448" s="69" t="s">
        <v>183</v>
      </c>
      <c r="E448" s="12" t="s">
        <v>367</v>
      </c>
      <c r="F448" s="13" t="s">
        <v>1119</v>
      </c>
      <c r="G448" s="14">
        <v>400.0</v>
      </c>
      <c r="H448" s="15"/>
      <c r="I448" s="14"/>
      <c r="J448" s="15"/>
      <c r="K448" s="14"/>
      <c r="L448" s="14">
        <v>400.0</v>
      </c>
      <c r="M448" s="14"/>
      <c r="N448" s="16"/>
      <c r="O448" s="3">
        <f t="shared" si="1"/>
        <v>400</v>
      </c>
      <c r="P448" s="56"/>
      <c r="Q448" s="18" t="s">
        <v>384</v>
      </c>
      <c r="R448" s="18" t="s">
        <v>570</v>
      </c>
      <c r="S448" s="19" t="s">
        <v>184</v>
      </c>
      <c r="T448" s="20"/>
      <c r="U448" s="20"/>
      <c r="V448" s="20"/>
      <c r="W448" s="20"/>
      <c r="X448" s="20"/>
      <c r="Y448" s="20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 ht="18.0" customHeight="1">
      <c r="A449" s="8" t="s">
        <v>2583</v>
      </c>
      <c r="B449" s="9">
        <v>45747.0</v>
      </c>
      <c r="C449" s="68" t="s">
        <v>20</v>
      </c>
      <c r="D449" s="69" t="s">
        <v>1120</v>
      </c>
      <c r="E449" s="12" t="s">
        <v>367</v>
      </c>
      <c r="F449" s="13" t="s">
        <v>1075</v>
      </c>
      <c r="G449" s="14">
        <v>1600.0</v>
      </c>
      <c r="H449" s="15">
        <v>1100.0</v>
      </c>
      <c r="I449" s="14"/>
      <c r="J449" s="15">
        <v>1100.0</v>
      </c>
      <c r="K449" s="14"/>
      <c r="L449" s="14"/>
      <c r="M449" s="14"/>
      <c r="N449" s="16">
        <v>110.0</v>
      </c>
      <c r="O449" s="3">
        <f t="shared" si="1"/>
        <v>990</v>
      </c>
      <c r="P449" s="56" t="s">
        <v>1121</v>
      </c>
      <c r="Q449" s="18" t="s">
        <v>454</v>
      </c>
      <c r="R449" s="18" t="s">
        <v>570</v>
      </c>
      <c r="S449" s="19" t="s">
        <v>1122</v>
      </c>
      <c r="T449" s="20"/>
      <c r="U449" s="20"/>
      <c r="V449" s="20"/>
      <c r="W449" s="20"/>
      <c r="X449" s="20"/>
      <c r="Y449" s="20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 ht="18.0" customHeight="1">
      <c r="A450" s="8" t="s">
        <v>2583</v>
      </c>
      <c r="B450" s="9">
        <v>45748.0</v>
      </c>
      <c r="C450" s="68" t="s">
        <v>20</v>
      </c>
      <c r="D450" s="69" t="s">
        <v>1123</v>
      </c>
      <c r="E450" s="12" t="s">
        <v>367</v>
      </c>
      <c r="F450" s="13" t="s">
        <v>1075</v>
      </c>
      <c r="G450" s="14" t="s">
        <v>999</v>
      </c>
      <c r="H450" s="15">
        <v>1100.0</v>
      </c>
      <c r="I450" s="14"/>
      <c r="J450" s="15">
        <v>1100.0</v>
      </c>
      <c r="K450" s="14"/>
      <c r="L450" s="14"/>
      <c r="M450" s="14">
        <v>410.0</v>
      </c>
      <c r="N450" s="16"/>
      <c r="O450" s="3">
        <f t="shared" si="1"/>
        <v>1510</v>
      </c>
      <c r="P450" s="56"/>
      <c r="Q450" s="18" t="s">
        <v>101</v>
      </c>
      <c r="R450" s="18" t="s">
        <v>25</v>
      </c>
      <c r="S450" s="19" t="s">
        <v>1124</v>
      </c>
      <c r="T450" s="20"/>
      <c r="U450" s="20"/>
      <c r="V450" s="20"/>
      <c r="W450" s="20"/>
      <c r="X450" s="20"/>
      <c r="Y450" s="20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 ht="18.0" customHeight="1">
      <c r="A451" s="8" t="s">
        <v>2583</v>
      </c>
      <c r="B451" s="9">
        <v>45750.0</v>
      </c>
      <c r="C451" s="68" t="s">
        <v>20</v>
      </c>
      <c r="D451" s="69" t="s">
        <v>1127</v>
      </c>
      <c r="E451" s="12" t="s">
        <v>367</v>
      </c>
      <c r="F451" s="13" t="s">
        <v>1075</v>
      </c>
      <c r="G451" s="14"/>
      <c r="H451" s="15">
        <v>1100.0</v>
      </c>
      <c r="I451" s="14"/>
      <c r="J451" s="15">
        <v>1100.0</v>
      </c>
      <c r="K451" s="14"/>
      <c r="L451" s="14"/>
      <c r="M451" s="14"/>
      <c r="N451" s="16"/>
      <c r="O451" s="3">
        <f t="shared" si="1"/>
        <v>1100</v>
      </c>
      <c r="P451" s="56"/>
      <c r="Q451" s="18" t="s">
        <v>101</v>
      </c>
      <c r="R451" s="18" t="s">
        <v>25</v>
      </c>
      <c r="S451" s="19" t="s">
        <v>1128</v>
      </c>
      <c r="T451" s="20"/>
      <c r="U451" s="20"/>
      <c r="V451" s="20"/>
      <c r="W451" s="20"/>
      <c r="X451" s="20"/>
      <c r="Y451" s="20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 ht="18.0" customHeight="1">
      <c r="A452" s="8" t="s">
        <v>2583</v>
      </c>
      <c r="B452" s="9">
        <v>45750.0</v>
      </c>
      <c r="C452" s="68" t="s">
        <v>20</v>
      </c>
      <c r="D452" s="69" t="s">
        <v>2638</v>
      </c>
      <c r="E452" s="12" t="s">
        <v>367</v>
      </c>
      <c r="F452" s="13" t="s">
        <v>1075</v>
      </c>
      <c r="G452" s="14"/>
      <c r="H452" s="15">
        <v>1100.0</v>
      </c>
      <c r="I452" s="14"/>
      <c r="J452" s="15">
        <v>1100.0</v>
      </c>
      <c r="K452" s="14"/>
      <c r="L452" s="14"/>
      <c r="M452" s="14"/>
      <c r="N452" s="16"/>
      <c r="O452" s="3">
        <f t="shared" si="1"/>
        <v>1100</v>
      </c>
      <c r="P452" s="56"/>
      <c r="Q452" s="18" t="s">
        <v>101</v>
      </c>
      <c r="R452" s="18" t="s">
        <v>25</v>
      </c>
      <c r="S452" s="19" t="s">
        <v>1130</v>
      </c>
      <c r="T452" s="20"/>
      <c r="U452" s="20"/>
      <c r="V452" s="20"/>
      <c r="W452" s="20"/>
      <c r="X452" s="20"/>
      <c r="Y452" s="20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 ht="18.0" customHeight="1">
      <c r="A453" s="8" t="s">
        <v>2583</v>
      </c>
      <c r="B453" s="9">
        <v>45754.0</v>
      </c>
      <c r="C453" s="68" t="s">
        <v>20</v>
      </c>
      <c r="D453" s="69" t="s">
        <v>1131</v>
      </c>
      <c r="E453" s="12" t="s">
        <v>367</v>
      </c>
      <c r="F453" s="13" t="s">
        <v>1075</v>
      </c>
      <c r="G453" s="14">
        <v>4000.0</v>
      </c>
      <c r="H453" s="15">
        <v>1100.0</v>
      </c>
      <c r="I453" s="14"/>
      <c r="J453" s="15">
        <v>1100.0</v>
      </c>
      <c r="K453" s="14"/>
      <c r="L453" s="14"/>
      <c r="M453" s="14"/>
      <c r="N453" s="16"/>
      <c r="O453" s="3">
        <f t="shared" si="1"/>
        <v>1100</v>
      </c>
      <c r="P453" s="56"/>
      <c r="Q453" s="18" t="s">
        <v>454</v>
      </c>
      <c r="R453" s="18" t="s">
        <v>25</v>
      </c>
      <c r="S453" s="19" t="s">
        <v>1132</v>
      </c>
      <c r="T453" s="20"/>
      <c r="U453" s="20"/>
      <c r="V453" s="20"/>
      <c r="W453" s="20"/>
      <c r="X453" s="20"/>
      <c r="Y453" s="20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 ht="18.0" customHeight="1">
      <c r="A454" s="8" t="s">
        <v>2583</v>
      </c>
      <c r="B454" s="9">
        <v>45756.0</v>
      </c>
      <c r="C454" s="68" t="s">
        <v>27</v>
      </c>
      <c r="D454" s="69" t="s">
        <v>1133</v>
      </c>
      <c r="E454" s="12" t="s">
        <v>367</v>
      </c>
      <c r="F454" s="13" t="s">
        <v>1095</v>
      </c>
      <c r="G454" s="14"/>
      <c r="H454" s="15">
        <v>600.0</v>
      </c>
      <c r="I454" s="14"/>
      <c r="J454" s="15">
        <v>600.0</v>
      </c>
      <c r="K454" s="14"/>
      <c r="L454" s="14"/>
      <c r="M454" s="14"/>
      <c r="N454" s="16"/>
      <c r="O454" s="3">
        <f t="shared" si="1"/>
        <v>600</v>
      </c>
      <c r="P454" s="56"/>
      <c r="Q454" s="18" t="s">
        <v>34</v>
      </c>
      <c r="R454" s="18" t="s">
        <v>25</v>
      </c>
      <c r="S454" s="19" t="s">
        <v>1135</v>
      </c>
      <c r="T454" s="20"/>
      <c r="U454" s="20"/>
      <c r="V454" s="20"/>
      <c r="W454" s="20"/>
      <c r="X454" s="20"/>
      <c r="Y454" s="20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 ht="18.0" customHeight="1">
      <c r="A455" s="8" t="s">
        <v>2583</v>
      </c>
      <c r="B455" s="9">
        <v>45758.0</v>
      </c>
      <c r="C455" s="68" t="s">
        <v>20</v>
      </c>
      <c r="D455" s="69" t="s">
        <v>1136</v>
      </c>
      <c r="E455" s="12" t="s">
        <v>367</v>
      </c>
      <c r="F455" s="13" t="s">
        <v>1075</v>
      </c>
      <c r="G455" s="14">
        <v>1000.0</v>
      </c>
      <c r="H455" s="15">
        <v>1100.0</v>
      </c>
      <c r="I455" s="14"/>
      <c r="J455" s="15">
        <v>1100.0</v>
      </c>
      <c r="K455" s="14"/>
      <c r="L455" s="14"/>
      <c r="M455" s="14"/>
      <c r="N455" s="16"/>
      <c r="O455" s="3">
        <f t="shared" si="1"/>
        <v>1100</v>
      </c>
      <c r="P455" s="56" t="s">
        <v>1137</v>
      </c>
      <c r="Q455" s="18" t="s">
        <v>61</v>
      </c>
      <c r="R455" s="18" t="s">
        <v>25</v>
      </c>
      <c r="S455" s="19" t="s">
        <v>1138</v>
      </c>
      <c r="T455" s="20"/>
      <c r="U455" s="20"/>
      <c r="V455" s="20"/>
      <c r="W455" s="20"/>
      <c r="X455" s="20"/>
      <c r="Y455" s="20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 ht="18.0" customHeight="1">
      <c r="A456" s="8" t="s">
        <v>2583</v>
      </c>
      <c r="B456" s="9">
        <v>45758.0</v>
      </c>
      <c r="C456" s="68" t="s">
        <v>20</v>
      </c>
      <c r="D456" s="69" t="s">
        <v>1139</v>
      </c>
      <c r="E456" s="12" t="s">
        <v>367</v>
      </c>
      <c r="F456" s="13" t="s">
        <v>1075</v>
      </c>
      <c r="G456" s="14">
        <f>2000+1250</f>
        <v>3250</v>
      </c>
      <c r="H456" s="15">
        <v>1100.0</v>
      </c>
      <c r="I456" s="14"/>
      <c r="J456" s="15">
        <v>1100.0</v>
      </c>
      <c r="K456" s="14"/>
      <c r="L456" s="14"/>
      <c r="M456" s="14"/>
      <c r="N456" s="16"/>
      <c r="O456" s="3">
        <f t="shared" si="1"/>
        <v>1100</v>
      </c>
      <c r="P456" s="56"/>
      <c r="Q456" s="18" t="s">
        <v>61</v>
      </c>
      <c r="R456" s="18" t="s">
        <v>25</v>
      </c>
      <c r="S456" s="19" t="s">
        <v>1140</v>
      </c>
      <c r="T456" s="20"/>
      <c r="U456" s="20"/>
      <c r="V456" s="20"/>
      <c r="W456" s="20"/>
      <c r="X456" s="20"/>
      <c r="Y456" s="20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 ht="18.0" customHeight="1">
      <c r="A457" s="8" t="s">
        <v>2583</v>
      </c>
      <c r="B457" s="9">
        <v>45762.0</v>
      </c>
      <c r="C457" s="68" t="s">
        <v>20</v>
      </c>
      <c r="D457" s="69" t="s">
        <v>1141</v>
      </c>
      <c r="E457" s="12" t="s">
        <v>367</v>
      </c>
      <c r="F457" s="13" t="s">
        <v>39</v>
      </c>
      <c r="G457" s="14"/>
      <c r="H457" s="15">
        <v>1026.0</v>
      </c>
      <c r="I457" s="14"/>
      <c r="J457" s="15">
        <v>1026.0</v>
      </c>
      <c r="K457" s="14"/>
      <c r="L457" s="14"/>
      <c r="M457" s="14"/>
      <c r="N457" s="16"/>
      <c r="O457" s="3">
        <f t="shared" si="1"/>
        <v>1026</v>
      </c>
      <c r="P457" s="56"/>
      <c r="Q457" s="18" t="s">
        <v>34</v>
      </c>
      <c r="R457" s="18" t="s">
        <v>25</v>
      </c>
      <c r="S457" s="19" t="s">
        <v>1142</v>
      </c>
      <c r="T457" s="20"/>
      <c r="U457" s="20"/>
      <c r="V457" s="20"/>
      <c r="W457" s="20"/>
      <c r="X457" s="20"/>
      <c r="Y457" s="20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 ht="18.0" customHeight="1">
      <c r="A458" s="8" t="s">
        <v>2583</v>
      </c>
      <c r="B458" s="9">
        <v>45764.0</v>
      </c>
      <c r="C458" s="68" t="s">
        <v>20</v>
      </c>
      <c r="D458" s="69" t="s">
        <v>1145</v>
      </c>
      <c r="E458" s="12" t="s">
        <v>367</v>
      </c>
      <c r="F458" s="13" t="s">
        <v>1075</v>
      </c>
      <c r="G458" s="14">
        <v>4000.0</v>
      </c>
      <c r="H458" s="15">
        <v>1100.0</v>
      </c>
      <c r="I458" s="14"/>
      <c r="J458" s="15">
        <v>1100.0</v>
      </c>
      <c r="K458" s="14"/>
      <c r="L458" s="14"/>
      <c r="M458" s="14">
        <v>410.0</v>
      </c>
      <c r="N458" s="16"/>
      <c r="O458" s="3">
        <f>SUM(I458:M458)-N458</f>
        <v>1510</v>
      </c>
      <c r="P458" s="56"/>
      <c r="Q458" s="18" t="s">
        <v>24</v>
      </c>
      <c r="R458" s="18" t="s">
        <v>25</v>
      </c>
      <c r="S458" s="19" t="s">
        <v>1146</v>
      </c>
      <c r="T458" s="20"/>
      <c r="U458" s="20"/>
      <c r="V458" s="20"/>
      <c r="W458" s="20"/>
      <c r="X458" s="20"/>
      <c r="Y458" s="20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 ht="18.0" customHeight="1">
      <c r="A459" s="8" t="s">
        <v>2583</v>
      </c>
      <c r="B459" s="9">
        <v>45764.0</v>
      </c>
      <c r="C459" s="68" t="s">
        <v>20</v>
      </c>
      <c r="D459" s="69" t="s">
        <v>1147</v>
      </c>
      <c r="E459" s="12" t="s">
        <v>367</v>
      </c>
      <c r="F459" s="13" t="s">
        <v>680</v>
      </c>
      <c r="G459" s="14"/>
      <c r="H459" s="15">
        <v>1100.0</v>
      </c>
      <c r="I459" s="14"/>
      <c r="J459" s="15">
        <v>1100.0</v>
      </c>
      <c r="K459" s="14"/>
      <c r="L459" s="14"/>
      <c r="M459" s="14"/>
      <c r="N459" s="16"/>
      <c r="O459" s="3">
        <f t="shared" ref="O459:O473" si="3">SUM(J459:M459)-N459</f>
        <v>1100</v>
      </c>
      <c r="P459" s="56"/>
      <c r="Q459" s="18" t="s">
        <v>24</v>
      </c>
      <c r="R459" s="18" t="s">
        <v>25</v>
      </c>
      <c r="S459" s="19" t="s">
        <v>1148</v>
      </c>
      <c r="T459" s="20"/>
      <c r="U459" s="20"/>
      <c r="V459" s="20"/>
      <c r="W459" s="20"/>
      <c r="X459" s="20"/>
      <c r="Y459" s="20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 ht="18.0" customHeight="1">
      <c r="A460" s="8" t="s">
        <v>2583</v>
      </c>
      <c r="B460" s="9">
        <v>45770.0</v>
      </c>
      <c r="C460" s="68" t="s">
        <v>20</v>
      </c>
      <c r="D460" s="69" t="s">
        <v>1151</v>
      </c>
      <c r="E460" s="12" t="s">
        <v>367</v>
      </c>
      <c r="F460" s="13" t="s">
        <v>1075</v>
      </c>
      <c r="G460" s="14">
        <v>4000.0</v>
      </c>
      <c r="H460" s="15">
        <v>1100.0</v>
      </c>
      <c r="I460" s="14"/>
      <c r="J460" s="15">
        <v>1100.0</v>
      </c>
      <c r="K460" s="14"/>
      <c r="L460" s="14"/>
      <c r="M460" s="14"/>
      <c r="N460" s="16"/>
      <c r="O460" s="3">
        <f t="shared" si="3"/>
        <v>1100</v>
      </c>
      <c r="P460" s="56"/>
      <c r="Q460" s="18" t="s">
        <v>647</v>
      </c>
      <c r="R460" s="18" t="s">
        <v>25</v>
      </c>
      <c r="S460" s="19" t="s">
        <v>1152</v>
      </c>
      <c r="T460" s="20"/>
      <c r="U460" s="20"/>
      <c r="V460" s="20"/>
      <c r="W460" s="20"/>
      <c r="X460" s="20"/>
      <c r="Y460" s="20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 ht="18.0" customHeight="1">
      <c r="A461" s="8" t="s">
        <v>2583</v>
      </c>
      <c r="B461" s="9">
        <v>45770.0</v>
      </c>
      <c r="C461" s="68" t="s">
        <v>20</v>
      </c>
      <c r="D461" s="69" t="s">
        <v>1153</v>
      </c>
      <c r="E461" s="12" t="s">
        <v>1154</v>
      </c>
      <c r="F461" s="13" t="s">
        <v>1090</v>
      </c>
      <c r="G461" s="14">
        <v>600.0</v>
      </c>
      <c r="H461" s="15"/>
      <c r="I461" s="14"/>
      <c r="J461" s="15"/>
      <c r="K461" s="14"/>
      <c r="L461" s="14">
        <v>600.0</v>
      </c>
      <c r="M461" s="14"/>
      <c r="N461" s="16"/>
      <c r="O461" s="3">
        <f t="shared" si="3"/>
        <v>600</v>
      </c>
      <c r="P461" s="56"/>
      <c r="Q461" s="18" t="s">
        <v>503</v>
      </c>
      <c r="R461" s="18" t="s">
        <v>25</v>
      </c>
      <c r="S461" s="19" t="s">
        <v>1155</v>
      </c>
      <c r="T461" s="20"/>
      <c r="U461" s="20"/>
      <c r="V461" s="20"/>
      <c r="W461" s="20"/>
      <c r="X461" s="20"/>
      <c r="Y461" s="20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 ht="18.0" customHeight="1">
      <c r="A462" s="8" t="s">
        <v>2583</v>
      </c>
      <c r="B462" s="9">
        <v>45772.0</v>
      </c>
      <c r="C462" s="68" t="s">
        <v>20</v>
      </c>
      <c r="D462" s="69" t="s">
        <v>1153</v>
      </c>
      <c r="E462" s="12" t="s">
        <v>1154</v>
      </c>
      <c r="F462" s="13" t="s">
        <v>1075</v>
      </c>
      <c r="G462" s="14"/>
      <c r="H462" s="15">
        <v>1100.0</v>
      </c>
      <c r="I462" s="14"/>
      <c r="J462" s="15">
        <v>1100.0</v>
      </c>
      <c r="K462" s="14"/>
      <c r="L462" s="14"/>
      <c r="M462" s="14"/>
      <c r="N462" s="16"/>
      <c r="O462" s="3">
        <f t="shared" si="3"/>
        <v>1100</v>
      </c>
      <c r="P462" s="56"/>
      <c r="Q462" s="18" t="s">
        <v>670</v>
      </c>
      <c r="R462" s="18" t="s">
        <v>25</v>
      </c>
      <c r="S462" s="19" t="s">
        <v>1155</v>
      </c>
      <c r="T462" s="20"/>
      <c r="U462" s="20"/>
      <c r="V462" s="20"/>
      <c r="W462" s="20"/>
      <c r="X462" s="20"/>
      <c r="Y462" s="20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 ht="18.0" customHeight="1">
      <c r="A463" s="8" t="s">
        <v>2583</v>
      </c>
      <c r="B463" s="9">
        <v>45772.0</v>
      </c>
      <c r="C463" s="68" t="s">
        <v>20</v>
      </c>
      <c r="D463" s="69" t="s">
        <v>225</v>
      </c>
      <c r="E463" s="12" t="s">
        <v>367</v>
      </c>
      <c r="F463" s="13" t="s">
        <v>1090</v>
      </c>
      <c r="G463" s="14"/>
      <c r="H463" s="15"/>
      <c r="I463" s="14"/>
      <c r="J463" s="15"/>
      <c r="K463" s="14"/>
      <c r="L463" s="14">
        <v>790.0</v>
      </c>
      <c r="M463" s="14"/>
      <c r="N463" s="16"/>
      <c r="O463" s="3">
        <f t="shared" si="3"/>
        <v>790</v>
      </c>
      <c r="P463" s="56"/>
      <c r="Q463" s="18" t="s">
        <v>482</v>
      </c>
      <c r="R463" s="18" t="s">
        <v>25</v>
      </c>
      <c r="S463" s="19" t="s">
        <v>226</v>
      </c>
      <c r="T463" s="20"/>
      <c r="U463" s="20"/>
      <c r="V463" s="20"/>
      <c r="W463" s="20"/>
      <c r="X463" s="20"/>
      <c r="Y463" s="20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 ht="18.0" customHeight="1">
      <c r="A464" s="8" t="s">
        <v>2583</v>
      </c>
      <c r="B464" s="9">
        <v>45775.0</v>
      </c>
      <c r="C464" s="68" t="s">
        <v>20</v>
      </c>
      <c r="D464" s="69" t="s">
        <v>1159</v>
      </c>
      <c r="E464" s="12" t="s">
        <v>367</v>
      </c>
      <c r="F464" s="13" t="s">
        <v>1075</v>
      </c>
      <c r="G464" s="14">
        <v>4000.0</v>
      </c>
      <c r="H464" s="15">
        <v>1100.0</v>
      </c>
      <c r="I464" s="14"/>
      <c r="J464" s="15">
        <v>1100.0</v>
      </c>
      <c r="K464" s="14"/>
      <c r="L464" s="14"/>
      <c r="M464" s="14"/>
      <c r="N464" s="16"/>
      <c r="O464" s="3">
        <f t="shared" si="3"/>
        <v>1100</v>
      </c>
      <c r="P464" s="56"/>
      <c r="Q464" s="18" t="s">
        <v>125</v>
      </c>
      <c r="R464" s="18" t="s">
        <v>25</v>
      </c>
      <c r="S464" s="19" t="s">
        <v>1160</v>
      </c>
      <c r="T464" s="20"/>
      <c r="U464" s="20"/>
      <c r="V464" s="20"/>
      <c r="W464" s="20"/>
      <c r="X464" s="20"/>
      <c r="Y464" s="20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 ht="18.0" customHeight="1">
      <c r="A465" s="8" t="s">
        <v>2583</v>
      </c>
      <c r="B465" s="9">
        <v>45776.0</v>
      </c>
      <c r="C465" s="68" t="s">
        <v>1161</v>
      </c>
      <c r="D465" s="69" t="s">
        <v>1162</v>
      </c>
      <c r="E465" s="12" t="s">
        <v>1163</v>
      </c>
      <c r="F465" s="13" t="s">
        <v>680</v>
      </c>
      <c r="G465" s="14">
        <v>0.0</v>
      </c>
      <c r="H465" s="15">
        <v>780.0</v>
      </c>
      <c r="I465" s="14"/>
      <c r="J465" s="15">
        <f>H465+I465</f>
        <v>780</v>
      </c>
      <c r="K465" s="14"/>
      <c r="L465" s="14"/>
      <c r="M465" s="14"/>
      <c r="N465" s="16"/>
      <c r="O465" s="3">
        <f t="shared" si="3"/>
        <v>780</v>
      </c>
      <c r="P465" s="56"/>
      <c r="Q465" s="18" t="s">
        <v>596</v>
      </c>
      <c r="R465" s="18" t="s">
        <v>25</v>
      </c>
      <c r="S465" s="19" t="s">
        <v>1164</v>
      </c>
      <c r="T465" s="20"/>
      <c r="U465" s="20"/>
      <c r="V465" s="20"/>
      <c r="W465" s="20"/>
      <c r="X465" s="20"/>
      <c r="Y465" s="20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 ht="18.0" customHeight="1">
      <c r="A466" s="8" t="s">
        <v>2583</v>
      </c>
      <c r="B466" s="9">
        <v>45777.0</v>
      </c>
      <c r="C466" s="68" t="s">
        <v>1079</v>
      </c>
      <c r="D466" s="69" t="s">
        <v>1166</v>
      </c>
      <c r="E466" s="12" t="s">
        <v>367</v>
      </c>
      <c r="F466" s="13" t="s">
        <v>1075</v>
      </c>
      <c r="G466" s="14">
        <v>500.0</v>
      </c>
      <c r="H466" s="15">
        <v>780.0</v>
      </c>
      <c r="I466" s="14"/>
      <c r="J466" s="15">
        <v>780.0</v>
      </c>
      <c r="K466" s="14"/>
      <c r="L466" s="14"/>
      <c r="M466" s="14"/>
      <c r="N466" s="16"/>
      <c r="O466" s="3">
        <f t="shared" si="3"/>
        <v>780</v>
      </c>
      <c r="P466" s="56"/>
      <c r="Q466" s="18" t="s">
        <v>52</v>
      </c>
      <c r="R466" s="18" t="s">
        <v>25</v>
      </c>
      <c r="S466" s="19" t="s">
        <v>1168</v>
      </c>
      <c r="T466" s="20"/>
      <c r="U466" s="20"/>
      <c r="V466" s="20"/>
      <c r="W466" s="20"/>
      <c r="X466" s="20"/>
      <c r="Y466" s="20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 ht="18.0" customHeight="1">
      <c r="A467" s="8" t="s">
        <v>2583</v>
      </c>
      <c r="B467" s="9">
        <v>45782.0</v>
      </c>
      <c r="C467" s="68" t="s">
        <v>121</v>
      </c>
      <c r="D467" s="69" t="s">
        <v>1091</v>
      </c>
      <c r="E467" s="12" t="s">
        <v>367</v>
      </c>
      <c r="F467" s="13" t="s">
        <v>1075</v>
      </c>
      <c r="G467" s="14"/>
      <c r="H467" s="15">
        <v>1100.0</v>
      </c>
      <c r="I467" s="14"/>
      <c r="J467" s="15">
        <v>1100.0</v>
      </c>
      <c r="K467" s="14"/>
      <c r="L467" s="14"/>
      <c r="M467" s="14"/>
      <c r="N467" s="16"/>
      <c r="O467" s="3">
        <f t="shared" si="3"/>
        <v>1100</v>
      </c>
      <c r="P467" s="56"/>
      <c r="Q467" s="18" t="s">
        <v>101</v>
      </c>
      <c r="R467" s="18" t="s">
        <v>93</v>
      </c>
      <c r="S467" s="19" t="s">
        <v>1092</v>
      </c>
      <c r="T467" s="20"/>
      <c r="U467" s="20"/>
      <c r="V467" s="20"/>
      <c r="W467" s="20"/>
      <c r="X467" s="20"/>
      <c r="Y467" s="20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 ht="18.0" customHeight="1">
      <c r="A468" s="8" t="s">
        <v>2583</v>
      </c>
      <c r="B468" s="9">
        <v>45784.0</v>
      </c>
      <c r="C468" s="68" t="s">
        <v>20</v>
      </c>
      <c r="D468" s="69" t="s">
        <v>1170</v>
      </c>
      <c r="E468" s="12" t="s">
        <v>367</v>
      </c>
      <c r="F468" s="13" t="s">
        <v>1075</v>
      </c>
      <c r="G468" s="14">
        <v>1100.0</v>
      </c>
      <c r="H468" s="15">
        <v>1100.0</v>
      </c>
      <c r="I468" s="14"/>
      <c r="J468" s="15">
        <v>1100.0</v>
      </c>
      <c r="K468" s="14"/>
      <c r="L468" s="14"/>
      <c r="M468" s="14"/>
      <c r="N468" s="16"/>
      <c r="O468" s="3">
        <f t="shared" si="3"/>
        <v>1100</v>
      </c>
      <c r="P468" s="56"/>
      <c r="Q468" s="18" t="s">
        <v>454</v>
      </c>
      <c r="R468" s="18" t="s">
        <v>93</v>
      </c>
      <c r="S468" s="19" t="s">
        <v>1171</v>
      </c>
      <c r="T468" s="20"/>
      <c r="U468" s="20"/>
      <c r="V468" s="20"/>
      <c r="W468" s="20"/>
      <c r="X468" s="20"/>
      <c r="Y468" s="20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 ht="18.0" customHeight="1">
      <c r="A469" s="8" t="s">
        <v>2583</v>
      </c>
      <c r="B469" s="9">
        <v>45785.0</v>
      </c>
      <c r="C469" s="68" t="s">
        <v>1172</v>
      </c>
      <c r="D469" s="69" t="s">
        <v>1173</v>
      </c>
      <c r="E469" s="12" t="s">
        <v>1174</v>
      </c>
      <c r="F469" s="13" t="s">
        <v>1075</v>
      </c>
      <c r="G469" s="14">
        <v>1701.0</v>
      </c>
      <c r="H469" s="15">
        <v>780.0</v>
      </c>
      <c r="I469" s="14"/>
      <c r="J469" s="15">
        <v>780.0</v>
      </c>
      <c r="K469" s="14"/>
      <c r="L469" s="14"/>
      <c r="M469" s="14"/>
      <c r="N469" s="16"/>
      <c r="O469" s="3">
        <f t="shared" si="3"/>
        <v>780</v>
      </c>
      <c r="P469" s="56"/>
      <c r="Q469" s="18" t="s">
        <v>406</v>
      </c>
      <c r="R469" s="18" t="s">
        <v>93</v>
      </c>
      <c r="S469" s="19" t="s">
        <v>1175</v>
      </c>
      <c r="T469" s="20"/>
      <c r="U469" s="20"/>
      <c r="V469" s="20"/>
      <c r="W469" s="20"/>
      <c r="X469" s="20"/>
      <c r="Y469" s="20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 ht="18.0" customHeight="1">
      <c r="A470" s="8" t="s">
        <v>2583</v>
      </c>
      <c r="B470" s="9">
        <v>45790.0</v>
      </c>
      <c r="C470" s="68" t="s">
        <v>20</v>
      </c>
      <c r="D470" s="69" t="s">
        <v>1176</v>
      </c>
      <c r="E470" s="12" t="s">
        <v>1154</v>
      </c>
      <c r="F470" s="13" t="s">
        <v>1075</v>
      </c>
      <c r="G470" s="14">
        <v>1700.0</v>
      </c>
      <c r="H470" s="15">
        <v>780.0</v>
      </c>
      <c r="I470" s="14"/>
      <c r="J470" s="15">
        <v>780.0</v>
      </c>
      <c r="K470" s="14"/>
      <c r="L470" s="14"/>
      <c r="M470" s="14"/>
      <c r="N470" s="16"/>
      <c r="O470" s="3">
        <f t="shared" si="3"/>
        <v>780</v>
      </c>
      <c r="P470" s="56"/>
      <c r="Q470" s="18" t="s">
        <v>1013</v>
      </c>
      <c r="R470" s="18" t="s">
        <v>93</v>
      </c>
      <c r="S470" s="19" t="s">
        <v>1177</v>
      </c>
      <c r="T470" s="20"/>
      <c r="U470" s="20"/>
      <c r="V470" s="20"/>
      <c r="W470" s="20"/>
      <c r="X470" s="20"/>
      <c r="Y470" s="20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 ht="18.0" customHeight="1">
      <c r="A471" s="8" t="s">
        <v>2583</v>
      </c>
      <c r="B471" s="9">
        <v>45792.0</v>
      </c>
      <c r="C471" s="68" t="s">
        <v>27</v>
      </c>
      <c r="D471" s="69" t="s">
        <v>1178</v>
      </c>
      <c r="E471" s="12" t="s">
        <v>367</v>
      </c>
      <c r="F471" s="13" t="s">
        <v>1075</v>
      </c>
      <c r="G471" s="14">
        <v>2000.0</v>
      </c>
      <c r="H471" s="15">
        <v>1100.0</v>
      </c>
      <c r="I471" s="14"/>
      <c r="J471" s="15">
        <v>1100.0</v>
      </c>
      <c r="K471" s="14"/>
      <c r="L471" s="14"/>
      <c r="M471" s="14"/>
      <c r="N471" s="16"/>
      <c r="O471" s="3">
        <f t="shared" si="3"/>
        <v>1100</v>
      </c>
      <c r="P471" s="56"/>
      <c r="Q471" s="18" t="s">
        <v>34</v>
      </c>
      <c r="R471" s="18" t="s">
        <v>93</v>
      </c>
      <c r="S471" s="19" t="s">
        <v>1179</v>
      </c>
      <c r="T471" s="20"/>
      <c r="U471" s="20"/>
      <c r="V471" s="20"/>
      <c r="W471" s="20"/>
      <c r="X471" s="20"/>
      <c r="Y471" s="20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 ht="18.0" customHeight="1">
      <c r="A472" s="8" t="s">
        <v>2583</v>
      </c>
      <c r="B472" s="9">
        <v>45793.0</v>
      </c>
      <c r="C472" s="68" t="s">
        <v>20</v>
      </c>
      <c r="D472" s="69" t="s">
        <v>1226</v>
      </c>
      <c r="E472" s="12" t="s">
        <v>367</v>
      </c>
      <c r="F472" s="13" t="s">
        <v>1075</v>
      </c>
      <c r="G472" s="14">
        <v>4000.0</v>
      </c>
      <c r="H472" s="15">
        <v>1100.0</v>
      </c>
      <c r="I472" s="14"/>
      <c r="J472" s="15">
        <v>1100.0</v>
      </c>
      <c r="K472" s="14"/>
      <c r="L472" s="14"/>
      <c r="M472" s="14"/>
      <c r="N472" s="16"/>
      <c r="O472" s="3">
        <f t="shared" si="3"/>
        <v>1100</v>
      </c>
      <c r="P472" s="56"/>
      <c r="Q472" s="18" t="s">
        <v>733</v>
      </c>
      <c r="R472" s="18" t="s">
        <v>93</v>
      </c>
      <c r="S472" s="19" t="s">
        <v>1227</v>
      </c>
      <c r="T472" s="20"/>
      <c r="U472" s="20"/>
      <c r="V472" s="20"/>
      <c r="W472" s="20"/>
      <c r="X472" s="20"/>
      <c r="Y472" s="20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 ht="18.0" customHeight="1">
      <c r="A473" s="8" t="s">
        <v>2583</v>
      </c>
      <c r="B473" s="9">
        <v>45793.0</v>
      </c>
      <c r="C473" s="68" t="s">
        <v>20</v>
      </c>
      <c r="D473" s="69" t="s">
        <v>1180</v>
      </c>
      <c r="E473" s="12" t="s">
        <v>367</v>
      </c>
      <c r="F473" s="13" t="s">
        <v>1075</v>
      </c>
      <c r="G473" s="14">
        <v>3600.0</v>
      </c>
      <c r="H473" s="15">
        <v>1100.0</v>
      </c>
      <c r="I473" s="14"/>
      <c r="J473" s="15">
        <v>1100.0</v>
      </c>
      <c r="K473" s="14"/>
      <c r="L473" s="14"/>
      <c r="M473" s="14"/>
      <c r="N473" s="16"/>
      <c r="O473" s="3">
        <f t="shared" si="3"/>
        <v>1100</v>
      </c>
      <c r="P473" s="56"/>
      <c r="Q473" s="18" t="s">
        <v>733</v>
      </c>
      <c r="R473" s="18" t="s">
        <v>93</v>
      </c>
      <c r="S473" s="19" t="s">
        <v>1181</v>
      </c>
      <c r="T473" s="20"/>
      <c r="U473" s="20"/>
      <c r="V473" s="20"/>
      <c r="W473" s="20"/>
      <c r="X473" s="20"/>
      <c r="Y473" s="20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 ht="18.0" customHeight="1">
      <c r="A474" s="8" t="s">
        <v>2583</v>
      </c>
      <c r="B474" s="9">
        <v>45800.0</v>
      </c>
      <c r="C474" s="68" t="s">
        <v>20</v>
      </c>
      <c r="D474" s="69" t="s">
        <v>1184</v>
      </c>
      <c r="E474" s="12" t="s">
        <v>367</v>
      </c>
      <c r="F474" s="13" t="s">
        <v>23</v>
      </c>
      <c r="G474" s="14">
        <f>2000+1250</f>
        <v>3250</v>
      </c>
      <c r="H474" s="15">
        <v>1100.0</v>
      </c>
      <c r="I474" s="14"/>
      <c r="J474" s="15">
        <v>1100.0</v>
      </c>
      <c r="K474" s="14"/>
      <c r="L474" s="14"/>
      <c r="M474" s="14"/>
      <c r="N474" s="16"/>
      <c r="O474" s="3">
        <f>SUM(I474:M474)-N474</f>
        <v>1100</v>
      </c>
      <c r="P474" s="56"/>
      <c r="Q474" s="18" t="s">
        <v>647</v>
      </c>
      <c r="R474" s="18" t="s">
        <v>93</v>
      </c>
      <c r="S474" s="19" t="s">
        <v>1185</v>
      </c>
      <c r="T474" s="20"/>
      <c r="U474" s="20"/>
      <c r="V474" s="20"/>
      <c r="W474" s="20"/>
      <c r="X474" s="20"/>
      <c r="Y474" s="20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 ht="18.0" customHeight="1">
      <c r="A475" s="8" t="s">
        <v>2583</v>
      </c>
      <c r="B475" s="9">
        <v>45800.0</v>
      </c>
      <c r="C475" s="68" t="s">
        <v>20</v>
      </c>
      <c r="D475" s="69" t="s">
        <v>1186</v>
      </c>
      <c r="E475" s="12" t="s">
        <v>367</v>
      </c>
      <c r="F475" s="13" t="s">
        <v>1075</v>
      </c>
      <c r="G475" s="14">
        <v>3600.0</v>
      </c>
      <c r="H475" s="15">
        <v>1100.0</v>
      </c>
      <c r="I475" s="14"/>
      <c r="J475" s="15">
        <v>1100.0</v>
      </c>
      <c r="K475" s="14"/>
      <c r="L475" s="14"/>
      <c r="M475" s="14"/>
      <c r="N475" s="16"/>
      <c r="O475" s="3">
        <f t="shared" ref="O475:O623" si="4">SUM(J475:M475)-N475</f>
        <v>1100</v>
      </c>
      <c r="P475" s="56"/>
      <c r="Q475" s="18" t="s">
        <v>647</v>
      </c>
      <c r="R475" s="18" t="s">
        <v>93</v>
      </c>
      <c r="S475" s="19" t="s">
        <v>1187</v>
      </c>
      <c r="T475" s="20"/>
      <c r="U475" s="20"/>
      <c r="V475" s="20"/>
      <c r="W475" s="20"/>
      <c r="X475" s="20"/>
      <c r="Y475" s="20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 ht="18.0" customHeight="1">
      <c r="A476" s="8" t="s">
        <v>2583</v>
      </c>
      <c r="B476" s="9">
        <v>45804.0</v>
      </c>
      <c r="C476" s="68" t="s">
        <v>67</v>
      </c>
      <c r="D476" s="69" t="s">
        <v>1188</v>
      </c>
      <c r="E476" s="12" t="s">
        <v>367</v>
      </c>
      <c r="F476" s="13" t="s">
        <v>1075</v>
      </c>
      <c r="G476" s="14">
        <v>2000.0</v>
      </c>
      <c r="H476" s="15">
        <v>1100.0</v>
      </c>
      <c r="I476" s="14"/>
      <c r="J476" s="15">
        <v>1100.0</v>
      </c>
      <c r="K476" s="14"/>
      <c r="L476" s="14"/>
      <c r="M476" s="14"/>
      <c r="N476" s="16"/>
      <c r="O476" s="3">
        <f t="shared" si="4"/>
        <v>1100</v>
      </c>
      <c r="P476" s="56"/>
      <c r="Q476" s="18" t="s">
        <v>384</v>
      </c>
      <c r="R476" s="18" t="s">
        <v>93</v>
      </c>
      <c r="S476" s="19" t="s">
        <v>1189</v>
      </c>
      <c r="T476" s="20"/>
      <c r="U476" s="20"/>
      <c r="V476" s="20"/>
      <c r="W476" s="20"/>
      <c r="X476" s="20"/>
      <c r="Y476" s="20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 ht="18.0" customHeight="1">
      <c r="A477" s="8" t="s">
        <v>2583</v>
      </c>
      <c r="B477" s="9">
        <v>45805.0</v>
      </c>
      <c r="C477" s="68" t="s">
        <v>27</v>
      </c>
      <c r="D477" s="69" t="s">
        <v>185</v>
      </c>
      <c r="E477" s="12" t="s">
        <v>367</v>
      </c>
      <c r="F477" s="13" t="s">
        <v>1090</v>
      </c>
      <c r="G477" s="14"/>
      <c r="H477" s="15"/>
      <c r="I477" s="14"/>
      <c r="J477" s="15"/>
      <c r="K477" s="14"/>
      <c r="L477" s="14">
        <v>400.0</v>
      </c>
      <c r="M477" s="14"/>
      <c r="N477" s="16"/>
      <c r="O477" s="3">
        <f t="shared" si="4"/>
        <v>400</v>
      </c>
      <c r="P477" s="56"/>
      <c r="Q477" s="18" t="s">
        <v>125</v>
      </c>
      <c r="R477" s="18" t="s">
        <v>93</v>
      </c>
      <c r="S477" s="19" t="s">
        <v>186</v>
      </c>
      <c r="T477" s="20"/>
      <c r="U477" s="20"/>
      <c r="V477" s="20"/>
      <c r="W477" s="20"/>
      <c r="X477" s="20"/>
      <c r="Y477" s="20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 ht="18.0" customHeight="1">
      <c r="A478" s="8" t="s">
        <v>2583</v>
      </c>
      <c r="B478" s="9">
        <v>45806.0</v>
      </c>
      <c r="C478" s="68" t="s">
        <v>20</v>
      </c>
      <c r="D478" s="69" t="s">
        <v>1191</v>
      </c>
      <c r="E478" s="12" t="s">
        <v>367</v>
      </c>
      <c r="F478" s="13" t="s">
        <v>1075</v>
      </c>
      <c r="G478" s="14">
        <f>3850+2000</f>
        <v>5850</v>
      </c>
      <c r="H478" s="15">
        <v>1100.0</v>
      </c>
      <c r="I478" s="14"/>
      <c r="J478" s="15">
        <v>1100.0</v>
      </c>
      <c r="K478" s="14"/>
      <c r="L478" s="14"/>
      <c r="M478" s="14">
        <v>410.0</v>
      </c>
      <c r="N478" s="16"/>
      <c r="O478" s="3">
        <f t="shared" si="4"/>
        <v>1510</v>
      </c>
      <c r="P478" s="56"/>
      <c r="Q478" s="18" t="s">
        <v>596</v>
      </c>
      <c r="R478" s="18" t="s">
        <v>93</v>
      </c>
      <c r="S478" s="19" t="s">
        <v>1192</v>
      </c>
      <c r="T478" s="20"/>
      <c r="U478" s="20"/>
      <c r="V478" s="20"/>
      <c r="W478" s="20"/>
      <c r="X478" s="20"/>
      <c r="Y478" s="20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 ht="18.0" customHeight="1">
      <c r="A479" s="8" t="s">
        <v>2583</v>
      </c>
      <c r="B479" s="9">
        <v>45807.0</v>
      </c>
      <c r="C479" s="68" t="s">
        <v>27</v>
      </c>
      <c r="D479" s="69" t="s">
        <v>1193</v>
      </c>
      <c r="E479" s="12" t="s">
        <v>27</v>
      </c>
      <c r="F479" s="13" t="s">
        <v>39</v>
      </c>
      <c r="G479" s="14"/>
      <c r="H479" s="15">
        <v>385.0</v>
      </c>
      <c r="I479" s="14"/>
      <c r="J479" s="15">
        <v>410.0</v>
      </c>
      <c r="K479" s="14">
        <v>350.0</v>
      </c>
      <c r="L479" s="14"/>
      <c r="M479" s="14"/>
      <c r="N479" s="16"/>
      <c r="O479" s="3">
        <f t="shared" si="4"/>
        <v>760</v>
      </c>
      <c r="P479" s="56"/>
      <c r="Q479" s="18" t="s">
        <v>30</v>
      </c>
      <c r="R479" s="18" t="s">
        <v>25</v>
      </c>
      <c r="S479" s="19" t="s">
        <v>1195</v>
      </c>
      <c r="T479" s="20"/>
      <c r="U479" s="20"/>
      <c r="V479" s="20"/>
      <c r="W479" s="20"/>
      <c r="X479" s="20"/>
      <c r="Y479" s="20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 ht="18.0" customHeight="1">
      <c r="A480" s="8" t="s">
        <v>2583</v>
      </c>
      <c r="B480" s="9">
        <v>45807.0</v>
      </c>
      <c r="C480" s="68" t="s">
        <v>20</v>
      </c>
      <c r="D480" s="69" t="s">
        <v>1196</v>
      </c>
      <c r="E480" s="12" t="s">
        <v>367</v>
      </c>
      <c r="F480" s="13" t="s">
        <v>1075</v>
      </c>
      <c r="G480" s="14">
        <v>4000.0</v>
      </c>
      <c r="H480" s="15">
        <v>1100.0</v>
      </c>
      <c r="I480" s="14"/>
      <c r="J480" s="15">
        <v>1100.0</v>
      </c>
      <c r="K480" s="14"/>
      <c r="L480" s="14"/>
      <c r="M480" s="14"/>
      <c r="N480" s="16"/>
      <c r="O480" s="3">
        <f t="shared" si="4"/>
        <v>1100</v>
      </c>
      <c r="P480" s="56"/>
      <c r="Q480" s="18" t="s">
        <v>52</v>
      </c>
      <c r="R480" s="18" t="s">
        <v>93</v>
      </c>
      <c r="S480" s="19" t="s">
        <v>1197</v>
      </c>
      <c r="T480" s="20"/>
      <c r="U480" s="20"/>
      <c r="V480" s="20"/>
      <c r="W480" s="20"/>
      <c r="X480" s="20"/>
      <c r="Y480" s="20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 ht="18.0" customHeight="1">
      <c r="A481" s="8" t="s">
        <v>2583</v>
      </c>
      <c r="B481" s="9">
        <v>45811.0</v>
      </c>
      <c r="C481" s="68" t="s">
        <v>27</v>
      </c>
      <c r="D481" s="69" t="s">
        <v>1198</v>
      </c>
      <c r="E481" s="12" t="s">
        <v>367</v>
      </c>
      <c r="F481" s="13" t="s">
        <v>1075</v>
      </c>
      <c r="G481" s="14"/>
      <c r="H481" s="15">
        <v>1100.0</v>
      </c>
      <c r="I481" s="14"/>
      <c r="J481" s="15">
        <v>1100.0</v>
      </c>
      <c r="K481" s="14"/>
      <c r="L481" s="14"/>
      <c r="M481" s="14"/>
      <c r="N481" s="16"/>
      <c r="O481" s="3">
        <f t="shared" si="4"/>
        <v>1100</v>
      </c>
      <c r="P481" s="56"/>
      <c r="Q481" s="18" t="s">
        <v>34</v>
      </c>
      <c r="R481" s="18" t="s">
        <v>101</v>
      </c>
      <c r="S481" s="19" t="s">
        <v>1199</v>
      </c>
      <c r="T481" s="20"/>
      <c r="U481" s="20"/>
      <c r="V481" s="20"/>
      <c r="W481" s="20"/>
      <c r="X481" s="20"/>
      <c r="Y481" s="20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 ht="18.0" customHeight="1">
      <c r="A482" s="8" t="s">
        <v>2583</v>
      </c>
      <c r="B482" s="9">
        <v>45824.0</v>
      </c>
      <c r="C482" s="68" t="s">
        <v>20</v>
      </c>
      <c r="D482" s="69" t="s">
        <v>1200</v>
      </c>
      <c r="E482" s="12" t="s">
        <v>367</v>
      </c>
      <c r="F482" s="13" t="s">
        <v>1075</v>
      </c>
      <c r="G482" s="14"/>
      <c r="H482" s="15">
        <v>1100.0</v>
      </c>
      <c r="I482" s="14"/>
      <c r="J482" s="15">
        <v>1100.0</v>
      </c>
      <c r="K482" s="14"/>
      <c r="L482" s="14">
        <v>960.0</v>
      </c>
      <c r="M482" s="14"/>
      <c r="N482" s="16"/>
      <c r="O482" s="3">
        <f t="shared" si="4"/>
        <v>2060</v>
      </c>
      <c r="P482" s="56"/>
      <c r="Q482" s="18" t="s">
        <v>733</v>
      </c>
      <c r="R482" s="18" t="s">
        <v>101</v>
      </c>
      <c r="S482" s="19" t="s">
        <v>1201</v>
      </c>
      <c r="T482" s="20"/>
      <c r="U482" s="20"/>
      <c r="V482" s="20"/>
      <c r="W482" s="20"/>
      <c r="X482" s="20"/>
      <c r="Y482" s="20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 ht="18.0" customHeight="1">
      <c r="A483" s="8" t="s">
        <v>2583</v>
      </c>
      <c r="B483" s="9">
        <v>45825.0</v>
      </c>
      <c r="C483" s="68" t="s">
        <v>27</v>
      </c>
      <c r="D483" s="69" t="s">
        <v>1202</v>
      </c>
      <c r="E483" s="12" t="s">
        <v>367</v>
      </c>
      <c r="F483" s="13" t="s">
        <v>1075</v>
      </c>
      <c r="G483" s="14">
        <v>3400.0</v>
      </c>
      <c r="H483" s="15">
        <v>1100.0</v>
      </c>
      <c r="I483" s="14"/>
      <c r="J483" s="15">
        <v>1100.0</v>
      </c>
      <c r="K483" s="14"/>
      <c r="L483" s="14"/>
      <c r="M483" s="14">
        <v>410.0</v>
      </c>
      <c r="N483" s="16"/>
      <c r="O483" s="3">
        <f t="shared" si="4"/>
        <v>1510</v>
      </c>
      <c r="P483" s="56"/>
      <c r="Q483" s="18" t="s">
        <v>24</v>
      </c>
      <c r="R483" s="18" t="s">
        <v>101</v>
      </c>
      <c r="S483" s="19" t="s">
        <v>1735</v>
      </c>
      <c r="T483" s="20"/>
      <c r="U483" s="20"/>
      <c r="V483" s="20"/>
      <c r="W483" s="20"/>
      <c r="X483" s="20"/>
      <c r="Y483" s="20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 ht="18.0" customHeight="1">
      <c r="A484" s="8" t="s">
        <v>2583</v>
      </c>
      <c r="B484" s="9">
        <v>45828.0</v>
      </c>
      <c r="C484" s="68" t="s">
        <v>1172</v>
      </c>
      <c r="D484" s="69" t="s">
        <v>1203</v>
      </c>
      <c r="E484" s="12" t="s">
        <v>1174</v>
      </c>
      <c r="F484" s="13" t="s">
        <v>1075</v>
      </c>
      <c r="G484" s="14">
        <v>1701.0</v>
      </c>
      <c r="H484" s="15">
        <v>780.0</v>
      </c>
      <c r="I484" s="14"/>
      <c r="J484" s="15">
        <f>H484</f>
        <v>780</v>
      </c>
      <c r="K484" s="14"/>
      <c r="L484" s="14"/>
      <c r="M484" s="14"/>
      <c r="N484" s="16"/>
      <c r="O484" s="3">
        <f t="shared" si="4"/>
        <v>780</v>
      </c>
      <c r="P484" s="56"/>
      <c r="Q484" s="18" t="s">
        <v>125</v>
      </c>
      <c r="R484" s="18" t="s">
        <v>101</v>
      </c>
      <c r="S484" s="19" t="s">
        <v>1205</v>
      </c>
      <c r="T484" s="20"/>
      <c r="U484" s="20"/>
      <c r="V484" s="20"/>
      <c r="W484" s="20"/>
      <c r="X484" s="20"/>
      <c r="Y484" s="20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 ht="18.0" customHeight="1">
      <c r="A485" s="8" t="s">
        <v>2583</v>
      </c>
      <c r="B485" s="9">
        <v>45832.0</v>
      </c>
      <c r="C485" s="68" t="s">
        <v>20</v>
      </c>
      <c r="D485" s="69" t="s">
        <v>1111</v>
      </c>
      <c r="E485" s="12" t="s">
        <v>367</v>
      </c>
      <c r="F485" s="13" t="s">
        <v>1090</v>
      </c>
      <c r="G485" s="14">
        <v>400.0</v>
      </c>
      <c r="H485" s="15"/>
      <c r="I485" s="14"/>
      <c r="J485" s="15"/>
      <c r="K485" s="14"/>
      <c r="L485" s="14">
        <v>400.0</v>
      </c>
      <c r="M485" s="14"/>
      <c r="N485" s="16"/>
      <c r="O485" s="3">
        <f t="shared" si="4"/>
        <v>400</v>
      </c>
      <c r="P485" s="56"/>
      <c r="Q485" s="18" t="s">
        <v>503</v>
      </c>
      <c r="R485" s="18" t="s">
        <v>101</v>
      </c>
      <c r="S485" s="19" t="s">
        <v>1112</v>
      </c>
      <c r="T485" s="20"/>
      <c r="U485" s="20"/>
      <c r="V485" s="20"/>
      <c r="W485" s="20"/>
      <c r="X485" s="20"/>
      <c r="Y485" s="20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 ht="18.0" customHeight="1">
      <c r="A486" s="8" t="s">
        <v>2583</v>
      </c>
      <c r="B486" s="9">
        <v>45820.0</v>
      </c>
      <c r="C486" s="68" t="s">
        <v>20</v>
      </c>
      <c r="D486" s="69" t="s">
        <v>1208</v>
      </c>
      <c r="E486" s="12" t="s">
        <v>367</v>
      </c>
      <c r="F486" s="13" t="s">
        <v>1075</v>
      </c>
      <c r="G486" s="14">
        <v>2000.0</v>
      </c>
      <c r="H486" s="15">
        <v>1100.0</v>
      </c>
      <c r="I486" s="14"/>
      <c r="J486" s="15">
        <v>1100.0</v>
      </c>
      <c r="K486" s="14"/>
      <c r="L486" s="14"/>
      <c r="M486" s="14"/>
      <c r="N486" s="16"/>
      <c r="O486" s="3">
        <f t="shared" si="4"/>
        <v>1100</v>
      </c>
      <c r="P486" s="56"/>
      <c r="Q486" s="18" t="s">
        <v>213</v>
      </c>
      <c r="R486" s="18" t="s">
        <v>101</v>
      </c>
      <c r="S486" s="19" t="s">
        <v>1210</v>
      </c>
      <c r="T486" s="20"/>
      <c r="U486" s="20"/>
      <c r="V486" s="20"/>
      <c r="W486" s="20"/>
      <c r="X486" s="20"/>
      <c r="Y486" s="20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 ht="18.0" customHeight="1">
      <c r="A487" s="8" t="s">
        <v>2583</v>
      </c>
      <c r="B487" s="9">
        <v>45820.0</v>
      </c>
      <c r="C487" s="68" t="s">
        <v>20</v>
      </c>
      <c r="D487" s="69" t="s">
        <v>1211</v>
      </c>
      <c r="E487" s="12" t="s">
        <v>367</v>
      </c>
      <c r="F487" s="13" t="s">
        <v>1075</v>
      </c>
      <c r="G487" s="14">
        <v>2000.0</v>
      </c>
      <c r="H487" s="15">
        <v>1100.0</v>
      </c>
      <c r="I487" s="14"/>
      <c r="J487" s="15">
        <v>1100.0</v>
      </c>
      <c r="K487" s="14"/>
      <c r="L487" s="14"/>
      <c r="M487" s="14"/>
      <c r="N487" s="16"/>
      <c r="O487" s="3">
        <f t="shared" si="4"/>
        <v>1100</v>
      </c>
      <c r="P487" s="56"/>
      <c r="Q487" s="18" t="s">
        <v>1013</v>
      </c>
      <c r="R487" s="18" t="s">
        <v>101</v>
      </c>
      <c r="S487" s="19" t="s">
        <v>1213</v>
      </c>
      <c r="T487" s="20"/>
      <c r="U487" s="20"/>
      <c r="V487" s="20"/>
      <c r="W487" s="20"/>
      <c r="X487" s="20"/>
      <c r="Y487" s="20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 ht="18.0" customHeight="1">
      <c r="A488" s="8" t="s">
        <v>2583</v>
      </c>
      <c r="B488" s="9">
        <v>44617.0</v>
      </c>
      <c r="C488" s="68" t="s">
        <v>20</v>
      </c>
      <c r="D488" s="69" t="s">
        <v>1044</v>
      </c>
      <c r="E488" s="12" t="s">
        <v>367</v>
      </c>
      <c r="F488" s="13" t="s">
        <v>39</v>
      </c>
      <c r="G488" s="14"/>
      <c r="H488" s="15">
        <v>412.0</v>
      </c>
      <c r="I488" s="14">
        <v>18.0</v>
      </c>
      <c r="J488" s="15">
        <v>430.0</v>
      </c>
      <c r="K488" s="14"/>
      <c r="L488" s="14"/>
      <c r="M488" s="14"/>
      <c r="N488" s="16"/>
      <c r="O488" s="3">
        <f t="shared" si="4"/>
        <v>430</v>
      </c>
      <c r="P488" s="56"/>
      <c r="Q488" s="18" t="s">
        <v>482</v>
      </c>
      <c r="R488" s="18" t="s">
        <v>550</v>
      </c>
      <c r="S488" s="19" t="s">
        <v>1045</v>
      </c>
      <c r="T488" s="20"/>
      <c r="U488" s="20"/>
      <c r="V488" s="20"/>
      <c r="W488" s="20"/>
      <c r="X488" s="20"/>
      <c r="Y488" s="20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 ht="18.0" customHeight="1">
      <c r="A489" s="8" t="s">
        <v>2583</v>
      </c>
      <c r="B489" s="9">
        <v>45842.0</v>
      </c>
      <c r="C489" s="68" t="s">
        <v>20</v>
      </c>
      <c r="D489" s="69" t="s">
        <v>1229</v>
      </c>
      <c r="E489" s="12" t="s">
        <v>367</v>
      </c>
      <c r="F489" s="13" t="s">
        <v>1075</v>
      </c>
      <c r="G489" s="14">
        <v>4000.0</v>
      </c>
      <c r="H489" s="15">
        <v>1100.0</v>
      </c>
      <c r="I489" s="14"/>
      <c r="J489" s="15">
        <v>1100.0</v>
      </c>
      <c r="K489" s="14"/>
      <c r="L489" s="14"/>
      <c r="M489" s="14"/>
      <c r="N489" s="16"/>
      <c r="O489" s="3">
        <f t="shared" si="4"/>
        <v>1100</v>
      </c>
      <c r="P489" s="56"/>
      <c r="Q489" s="18" t="s">
        <v>454</v>
      </c>
      <c r="R489" s="18" t="s">
        <v>454</v>
      </c>
      <c r="S489" s="19" t="s">
        <v>1231</v>
      </c>
      <c r="T489" s="20"/>
      <c r="U489" s="20"/>
      <c r="V489" s="20"/>
      <c r="W489" s="20"/>
      <c r="X489" s="20"/>
      <c r="Y489" s="20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 ht="18.0" customHeight="1">
      <c r="A490" s="8" t="s">
        <v>2583</v>
      </c>
      <c r="B490" s="9">
        <v>45842.0</v>
      </c>
      <c r="C490" s="68" t="s">
        <v>20</v>
      </c>
      <c r="D490" s="69" t="s">
        <v>1232</v>
      </c>
      <c r="E490" s="12" t="s">
        <v>367</v>
      </c>
      <c r="F490" s="13" t="s">
        <v>1075</v>
      </c>
      <c r="G490" s="14">
        <v>4000.0</v>
      </c>
      <c r="H490" s="15">
        <v>1100.0</v>
      </c>
      <c r="I490" s="14"/>
      <c r="J490" s="15">
        <v>1100.0</v>
      </c>
      <c r="K490" s="14"/>
      <c r="L490" s="14"/>
      <c r="M490" s="14"/>
      <c r="N490" s="16"/>
      <c r="O490" s="3">
        <f t="shared" si="4"/>
        <v>1100</v>
      </c>
      <c r="P490" s="56"/>
      <c r="Q490" s="18" t="s">
        <v>454</v>
      </c>
      <c r="R490" s="18" t="s">
        <v>454</v>
      </c>
      <c r="S490" s="19" t="s">
        <v>1233</v>
      </c>
      <c r="T490" s="20"/>
      <c r="U490" s="20"/>
      <c r="V490" s="20"/>
      <c r="W490" s="20"/>
      <c r="X490" s="20"/>
      <c r="Y490" s="20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 ht="18.0" customHeight="1">
      <c r="A491" s="8" t="s">
        <v>2583</v>
      </c>
      <c r="B491" s="9">
        <v>45845.0</v>
      </c>
      <c r="C491" s="68" t="s">
        <v>20</v>
      </c>
      <c r="D491" s="69" t="s">
        <v>1234</v>
      </c>
      <c r="E491" s="12" t="s">
        <v>367</v>
      </c>
      <c r="F491" s="13" t="s">
        <v>1075</v>
      </c>
      <c r="G491" s="14">
        <v>4000.0</v>
      </c>
      <c r="H491" s="15">
        <v>1100.0</v>
      </c>
      <c r="I491" s="14"/>
      <c r="J491" s="15">
        <v>1100.0</v>
      </c>
      <c r="K491" s="14"/>
      <c r="L491" s="14"/>
      <c r="M491" s="14"/>
      <c r="N491" s="16"/>
      <c r="O491" s="3">
        <f t="shared" si="4"/>
        <v>1100</v>
      </c>
      <c r="P491" s="56"/>
      <c r="Q491" s="18" t="s">
        <v>454</v>
      </c>
      <c r="R491" s="18" t="s">
        <v>454</v>
      </c>
      <c r="S491" s="19" t="s">
        <v>1236</v>
      </c>
      <c r="T491" s="20"/>
      <c r="U491" s="20"/>
      <c r="V491" s="20"/>
      <c r="W491" s="20"/>
      <c r="X491" s="20"/>
      <c r="Y491" s="20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 ht="18.0" customHeight="1">
      <c r="A492" s="8" t="s">
        <v>2583</v>
      </c>
      <c r="B492" s="9">
        <v>45846.0</v>
      </c>
      <c r="C492" s="68" t="s">
        <v>20</v>
      </c>
      <c r="D492" s="69" t="s">
        <v>1237</v>
      </c>
      <c r="E492" s="12" t="s">
        <v>367</v>
      </c>
      <c r="F492" s="13" t="s">
        <v>1075</v>
      </c>
      <c r="G492" s="14">
        <f>4000+5000</f>
        <v>9000</v>
      </c>
      <c r="H492" s="15">
        <v>1100.0</v>
      </c>
      <c r="I492" s="14"/>
      <c r="J492" s="15">
        <v>1100.0</v>
      </c>
      <c r="K492" s="14"/>
      <c r="L492" s="14"/>
      <c r="M492" s="14"/>
      <c r="N492" s="16"/>
      <c r="O492" s="3">
        <f t="shared" si="4"/>
        <v>1100</v>
      </c>
      <c r="P492" s="56"/>
      <c r="Q492" s="18" t="s">
        <v>476</v>
      </c>
      <c r="R492" s="18" t="s">
        <v>213</v>
      </c>
      <c r="S492" s="19" t="s">
        <v>1239</v>
      </c>
      <c r="T492" s="20"/>
      <c r="U492" s="20"/>
      <c r="V492" s="20"/>
      <c r="W492" s="20"/>
      <c r="X492" s="20"/>
      <c r="Y492" s="20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 ht="18.0" customHeight="1">
      <c r="A493" s="8" t="s">
        <v>2583</v>
      </c>
      <c r="B493" s="9">
        <v>45848.0</v>
      </c>
      <c r="C493" s="68" t="s">
        <v>20</v>
      </c>
      <c r="D493" s="69" t="s">
        <v>1240</v>
      </c>
      <c r="E493" s="12" t="s">
        <v>367</v>
      </c>
      <c r="F493" s="13" t="s">
        <v>1075</v>
      </c>
      <c r="G493" s="14">
        <v>3400.0</v>
      </c>
      <c r="H493" s="15">
        <v>1100.0</v>
      </c>
      <c r="I493" s="14"/>
      <c r="J493" s="15">
        <v>1100.0</v>
      </c>
      <c r="K493" s="14"/>
      <c r="L493" s="14"/>
      <c r="M493" s="14"/>
      <c r="N493" s="16"/>
      <c r="O493" s="3">
        <f t="shared" si="4"/>
        <v>1100</v>
      </c>
      <c r="P493" s="56"/>
      <c r="Q493" s="18" t="s">
        <v>446</v>
      </c>
      <c r="R493" s="18" t="s">
        <v>454</v>
      </c>
      <c r="S493" s="19" t="s">
        <v>1242</v>
      </c>
      <c r="T493" s="20"/>
      <c r="U493" s="20"/>
      <c r="V493" s="20"/>
      <c r="W493" s="20"/>
      <c r="X493" s="20"/>
      <c r="Y493" s="20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 ht="18.0" customHeight="1">
      <c r="A494" s="8" t="s">
        <v>2583</v>
      </c>
      <c r="B494" s="9">
        <v>45852.0</v>
      </c>
      <c r="C494" s="68" t="s">
        <v>20</v>
      </c>
      <c r="D494" s="69" t="s">
        <v>1115</v>
      </c>
      <c r="E494" s="12" t="s">
        <v>22</v>
      </c>
      <c r="F494" s="13" t="s">
        <v>1243</v>
      </c>
      <c r="G494" s="14">
        <v>9000.0</v>
      </c>
      <c r="H494" s="15"/>
      <c r="I494" s="14"/>
      <c r="J494" s="15"/>
      <c r="K494" s="14"/>
      <c r="L494" s="14"/>
      <c r="M494" s="14"/>
      <c r="N494" s="16"/>
      <c r="O494" s="3">
        <f t="shared" si="4"/>
        <v>0</v>
      </c>
      <c r="P494" s="56"/>
      <c r="Q494" s="18" t="s">
        <v>406</v>
      </c>
      <c r="R494" s="18" t="s">
        <v>570</v>
      </c>
      <c r="S494" s="19" t="s">
        <v>1116</v>
      </c>
      <c r="T494" s="20"/>
      <c r="U494" s="20"/>
      <c r="V494" s="20"/>
      <c r="W494" s="20"/>
      <c r="X494" s="20"/>
      <c r="Y494" s="20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 ht="18.0" customHeight="1">
      <c r="A495" s="8" t="s">
        <v>2583</v>
      </c>
      <c r="B495" s="9">
        <v>45859.0</v>
      </c>
      <c r="C495" s="68" t="s">
        <v>20</v>
      </c>
      <c r="D495" s="69" t="s">
        <v>1248</v>
      </c>
      <c r="E495" s="12" t="s">
        <v>367</v>
      </c>
      <c r="F495" s="13" t="s">
        <v>1075</v>
      </c>
      <c r="G495" s="14">
        <v>410.0</v>
      </c>
      <c r="H495" s="15">
        <v>1100.0</v>
      </c>
      <c r="I495" s="14"/>
      <c r="J495" s="15">
        <v>1100.0</v>
      </c>
      <c r="K495" s="14"/>
      <c r="L495" s="14"/>
      <c r="M495" s="14">
        <v>410.0</v>
      </c>
      <c r="N495" s="16"/>
      <c r="O495" s="3">
        <f t="shared" si="4"/>
        <v>1510</v>
      </c>
      <c r="P495" s="56"/>
      <c r="Q495" s="18" t="s">
        <v>406</v>
      </c>
      <c r="R495" s="18" t="s">
        <v>454</v>
      </c>
      <c r="S495" s="19" t="s">
        <v>1249</v>
      </c>
      <c r="T495" s="20"/>
      <c r="U495" s="20"/>
      <c r="V495" s="20"/>
      <c r="W495" s="20"/>
      <c r="X495" s="20"/>
      <c r="Y495" s="20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 ht="18.0" customHeight="1">
      <c r="A496" s="8" t="s">
        <v>2583</v>
      </c>
      <c r="B496" s="9">
        <v>45866.0</v>
      </c>
      <c r="C496" s="68" t="s">
        <v>20</v>
      </c>
      <c r="D496" s="69" t="s">
        <v>942</v>
      </c>
      <c r="E496" s="12" t="s">
        <v>367</v>
      </c>
      <c r="F496" s="13" t="s">
        <v>1075</v>
      </c>
      <c r="G496" s="14"/>
      <c r="H496" s="15">
        <v>1100.0</v>
      </c>
      <c r="I496" s="14"/>
      <c r="J496" s="15">
        <v>1100.0</v>
      </c>
      <c r="K496" s="14"/>
      <c r="L496" s="14"/>
      <c r="M496" s="14"/>
      <c r="N496" s="16"/>
      <c r="O496" s="3">
        <f t="shared" si="4"/>
        <v>1100</v>
      </c>
      <c r="P496" s="56"/>
      <c r="Q496" s="18" t="s">
        <v>125</v>
      </c>
      <c r="R496" s="18" t="s">
        <v>454</v>
      </c>
      <c r="S496" s="19" t="s">
        <v>943</v>
      </c>
      <c r="T496" s="20"/>
      <c r="U496" s="20"/>
      <c r="V496" s="20"/>
      <c r="W496" s="20"/>
      <c r="X496" s="20"/>
      <c r="Y496" s="20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 ht="18.0" customHeight="1">
      <c r="A497" s="8" t="s">
        <v>2583</v>
      </c>
      <c r="B497" s="9">
        <v>45867.0</v>
      </c>
      <c r="C497" s="68" t="s">
        <v>20</v>
      </c>
      <c r="D497" s="69" t="s">
        <v>1250</v>
      </c>
      <c r="E497" s="12" t="s">
        <v>367</v>
      </c>
      <c r="F497" s="13" t="s">
        <v>1075</v>
      </c>
      <c r="G497" s="14">
        <v>3600.0</v>
      </c>
      <c r="H497" s="15">
        <v>1100.0</v>
      </c>
      <c r="I497" s="14"/>
      <c r="J497" s="15">
        <v>1100.0</v>
      </c>
      <c r="K497" s="14"/>
      <c r="L497" s="14"/>
      <c r="M497" s="14"/>
      <c r="N497" s="16"/>
      <c r="O497" s="3">
        <f t="shared" si="4"/>
        <v>1100</v>
      </c>
      <c r="P497" s="56"/>
      <c r="Q497" s="18" t="s">
        <v>596</v>
      </c>
      <c r="R497" s="18" t="s">
        <v>454</v>
      </c>
      <c r="S497" s="19" t="s">
        <v>1252</v>
      </c>
      <c r="T497" s="20"/>
      <c r="U497" s="20"/>
      <c r="V497" s="20"/>
      <c r="W497" s="20"/>
      <c r="X497" s="20"/>
      <c r="Y497" s="20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 ht="18.0" customHeight="1">
      <c r="A498" s="8" t="s">
        <v>2583</v>
      </c>
      <c r="B498" s="9">
        <v>45869.0</v>
      </c>
      <c r="C498" s="68" t="s">
        <v>20</v>
      </c>
      <c r="D498" s="69" t="s">
        <v>1253</v>
      </c>
      <c r="E498" s="12" t="s">
        <v>367</v>
      </c>
      <c r="F498" s="13" t="s">
        <v>1075</v>
      </c>
      <c r="G498" s="14">
        <v>4000.0</v>
      </c>
      <c r="H498" s="15">
        <v>1100.0</v>
      </c>
      <c r="I498" s="14"/>
      <c r="J498" s="15">
        <v>1100.0</v>
      </c>
      <c r="K498" s="14"/>
      <c r="L498" s="14"/>
      <c r="M498" s="14"/>
      <c r="N498" s="16"/>
      <c r="O498" s="3">
        <f t="shared" si="4"/>
        <v>1100</v>
      </c>
      <c r="P498" s="56"/>
      <c r="Q498" s="18" t="s">
        <v>52</v>
      </c>
      <c r="R498" s="18" t="s">
        <v>454</v>
      </c>
      <c r="S498" s="19" t="s">
        <v>1255</v>
      </c>
      <c r="T498" s="20"/>
      <c r="U498" s="20"/>
      <c r="V498" s="20"/>
      <c r="W498" s="20"/>
      <c r="X498" s="20"/>
      <c r="Y498" s="20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 ht="18.0" customHeight="1">
      <c r="A499" s="8" t="s">
        <v>2583</v>
      </c>
      <c r="B499" s="9">
        <v>45869.0</v>
      </c>
      <c r="C499" s="68" t="s">
        <v>20</v>
      </c>
      <c r="D499" s="69" t="s">
        <v>1256</v>
      </c>
      <c r="E499" s="12" t="s">
        <v>367</v>
      </c>
      <c r="F499" s="13" t="s">
        <v>1075</v>
      </c>
      <c r="G499" s="14">
        <v>4000.0</v>
      </c>
      <c r="H499" s="15">
        <v>1100.0</v>
      </c>
      <c r="I499" s="14"/>
      <c r="J499" s="15">
        <v>1100.0</v>
      </c>
      <c r="K499" s="14"/>
      <c r="L499" s="14"/>
      <c r="M499" s="14">
        <f>410*2+205</f>
        <v>1025</v>
      </c>
      <c r="N499" s="16"/>
      <c r="O499" s="3">
        <f t="shared" si="4"/>
        <v>2125</v>
      </c>
      <c r="P499" s="56" t="s">
        <v>2639</v>
      </c>
      <c r="Q499" s="18" t="s">
        <v>52</v>
      </c>
      <c r="R499" s="18" t="s">
        <v>454</v>
      </c>
      <c r="S499" s="19" t="s">
        <v>1258</v>
      </c>
      <c r="T499" s="20"/>
      <c r="U499" s="20"/>
      <c r="V499" s="20"/>
      <c r="W499" s="20"/>
      <c r="X499" s="20"/>
      <c r="Y499" s="20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 ht="18.0" customHeight="1">
      <c r="A500" s="8" t="s">
        <v>2583</v>
      </c>
      <c r="B500" s="9">
        <v>43896.0</v>
      </c>
      <c r="C500" s="68" t="s">
        <v>27</v>
      </c>
      <c r="D500" s="69" t="s">
        <v>157</v>
      </c>
      <c r="E500" s="12" t="s">
        <v>367</v>
      </c>
      <c r="F500" s="13" t="s">
        <v>29</v>
      </c>
      <c r="G500" s="14"/>
      <c r="H500" s="15">
        <v>283.0</v>
      </c>
      <c r="I500" s="14"/>
      <c r="J500" s="15">
        <v>283.0</v>
      </c>
      <c r="K500" s="14">
        <v>350.0</v>
      </c>
      <c r="L500" s="14">
        <v>600.0</v>
      </c>
      <c r="M500" s="14"/>
      <c r="N500" s="16">
        <v>156.0</v>
      </c>
      <c r="O500" s="3">
        <f t="shared" si="4"/>
        <v>1077</v>
      </c>
      <c r="P500" s="56" t="s">
        <v>158</v>
      </c>
      <c r="Q500" s="18" t="s">
        <v>34</v>
      </c>
      <c r="R500" s="18" t="s">
        <v>25</v>
      </c>
      <c r="S500" s="19" t="s">
        <v>159</v>
      </c>
      <c r="T500" s="20"/>
      <c r="U500" s="20"/>
      <c r="V500" s="20"/>
      <c r="W500" s="20"/>
      <c r="X500" s="20"/>
      <c r="Y500" s="20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 ht="18.0" customHeight="1">
      <c r="A501" s="8" t="s">
        <v>2583</v>
      </c>
      <c r="B501" s="9">
        <v>45873.0</v>
      </c>
      <c r="C501" s="68" t="s">
        <v>20</v>
      </c>
      <c r="D501" s="69" t="s">
        <v>1259</v>
      </c>
      <c r="E501" s="12" t="s">
        <v>367</v>
      </c>
      <c r="F501" s="13" t="s">
        <v>1075</v>
      </c>
      <c r="G501" s="14">
        <v>4000.0</v>
      </c>
      <c r="H501" s="15">
        <v>1100.0</v>
      </c>
      <c r="I501" s="14"/>
      <c r="J501" s="15">
        <v>1100.0</v>
      </c>
      <c r="K501" s="14"/>
      <c r="L501" s="14"/>
      <c r="M501" s="14">
        <v>410.0</v>
      </c>
      <c r="N501" s="16"/>
      <c r="O501" s="3">
        <f t="shared" si="4"/>
        <v>1510</v>
      </c>
      <c r="P501" s="56"/>
      <c r="Q501" s="18" t="s">
        <v>93</v>
      </c>
      <c r="R501" s="18" t="s">
        <v>476</v>
      </c>
      <c r="S501" s="19" t="s">
        <v>1260</v>
      </c>
      <c r="T501" s="20"/>
      <c r="U501" s="20"/>
      <c r="V501" s="20"/>
      <c r="W501" s="20"/>
      <c r="X501" s="20"/>
      <c r="Y501" s="20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 ht="18.0" customHeight="1">
      <c r="A502" s="8" t="s">
        <v>2583</v>
      </c>
      <c r="B502" s="9">
        <v>45875.0</v>
      </c>
      <c r="C502" s="68" t="s">
        <v>20</v>
      </c>
      <c r="D502" s="69" t="s">
        <v>1262</v>
      </c>
      <c r="E502" s="12" t="s">
        <v>367</v>
      </c>
      <c r="F502" s="13" t="s">
        <v>1075</v>
      </c>
      <c r="G502" s="14"/>
      <c r="H502" s="15">
        <v>1100.0</v>
      </c>
      <c r="I502" s="14"/>
      <c r="J502" s="15">
        <v>1100.0</v>
      </c>
      <c r="K502" s="14"/>
      <c r="L502" s="14"/>
      <c r="M502" s="14"/>
      <c r="N502" s="16"/>
      <c r="O502" s="3">
        <f t="shared" si="4"/>
        <v>1100</v>
      </c>
      <c r="P502" s="56"/>
      <c r="Q502" s="18" t="s">
        <v>101</v>
      </c>
      <c r="R502" s="18" t="s">
        <v>476</v>
      </c>
      <c r="S502" s="19" t="s">
        <v>1263</v>
      </c>
      <c r="T502" s="20"/>
      <c r="U502" s="20"/>
      <c r="V502" s="20"/>
      <c r="W502" s="20"/>
      <c r="X502" s="20"/>
      <c r="Y502" s="20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 ht="18.0" customHeight="1">
      <c r="A503" s="8" t="s">
        <v>2583</v>
      </c>
      <c r="B503" s="9">
        <v>45877.0</v>
      </c>
      <c r="C503" s="68" t="s">
        <v>1172</v>
      </c>
      <c r="D503" s="69" t="s">
        <v>1264</v>
      </c>
      <c r="E503" s="12" t="s">
        <v>1174</v>
      </c>
      <c r="F503" s="13" t="s">
        <v>1075</v>
      </c>
      <c r="G503" s="14"/>
      <c r="H503" s="15">
        <v>780.0</v>
      </c>
      <c r="I503" s="14"/>
      <c r="J503" s="15">
        <v>780.0</v>
      </c>
      <c r="K503" s="14"/>
      <c r="L503" s="14"/>
      <c r="M503" s="14"/>
      <c r="N503" s="16"/>
      <c r="O503" s="3">
        <f t="shared" si="4"/>
        <v>780</v>
      </c>
      <c r="P503" s="56"/>
      <c r="Q503" s="18" t="s">
        <v>61</v>
      </c>
      <c r="R503" s="18" t="s">
        <v>476</v>
      </c>
      <c r="S503" s="19" t="s">
        <v>1265</v>
      </c>
      <c r="T503" s="20"/>
      <c r="U503" s="20"/>
      <c r="V503" s="20"/>
      <c r="W503" s="20"/>
      <c r="X503" s="20"/>
      <c r="Y503" s="20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 ht="18.0" customHeight="1">
      <c r="A504" s="8" t="s">
        <v>2583</v>
      </c>
      <c r="B504" s="9">
        <v>45877.0</v>
      </c>
      <c r="C504" s="68" t="s">
        <v>20</v>
      </c>
      <c r="D504" s="69" t="s">
        <v>92</v>
      </c>
      <c r="E504" s="12" t="s">
        <v>367</v>
      </c>
      <c r="F504" s="13" t="s">
        <v>1266</v>
      </c>
      <c r="G504" s="14">
        <v>2500.0</v>
      </c>
      <c r="H504" s="15"/>
      <c r="I504" s="14"/>
      <c r="J504" s="15"/>
      <c r="K504" s="14"/>
      <c r="L504" s="14">
        <v>1200.0</v>
      </c>
      <c r="M504" s="14"/>
      <c r="N504" s="16">
        <f>200+1000</f>
        <v>1200</v>
      </c>
      <c r="O504" s="3">
        <f t="shared" si="4"/>
        <v>0</v>
      </c>
      <c r="P504" s="56" t="s">
        <v>1267</v>
      </c>
      <c r="Q504" s="18" t="s">
        <v>476</v>
      </c>
      <c r="R504" s="18" t="s">
        <v>476</v>
      </c>
      <c r="S504" s="19" t="s">
        <v>94</v>
      </c>
      <c r="T504" s="20"/>
      <c r="U504" s="20"/>
      <c r="V504" s="20"/>
      <c r="W504" s="20"/>
      <c r="X504" s="20"/>
      <c r="Y504" s="20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 ht="18.0" customHeight="1">
      <c r="A505" s="8" t="s">
        <v>2583</v>
      </c>
      <c r="B505" s="9">
        <v>45880.0</v>
      </c>
      <c r="C505" s="68" t="s">
        <v>20</v>
      </c>
      <c r="D505" s="69" t="s">
        <v>901</v>
      </c>
      <c r="E505" s="12" t="s">
        <v>367</v>
      </c>
      <c r="F505" s="13" t="s">
        <v>1268</v>
      </c>
      <c r="G505" s="14">
        <v>1800.0</v>
      </c>
      <c r="H505" s="15"/>
      <c r="I505" s="14"/>
      <c r="J505" s="15"/>
      <c r="K505" s="14"/>
      <c r="L505" s="14">
        <v>3200.0</v>
      </c>
      <c r="M505" s="14"/>
      <c r="N505" s="16"/>
      <c r="O505" s="3">
        <f t="shared" si="4"/>
        <v>3200</v>
      </c>
      <c r="P505" s="56"/>
      <c r="Q505" s="18" t="s">
        <v>446</v>
      </c>
      <c r="R505" s="18" t="s">
        <v>476</v>
      </c>
      <c r="S505" s="19" t="s">
        <v>902</v>
      </c>
      <c r="T505" s="20"/>
      <c r="U505" s="20"/>
      <c r="V505" s="20"/>
      <c r="W505" s="20"/>
      <c r="X505" s="20"/>
      <c r="Y505" s="20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 ht="18.0" customHeight="1">
      <c r="A506" s="8" t="s">
        <v>2583</v>
      </c>
      <c r="B506" s="9">
        <v>45882.0</v>
      </c>
      <c r="C506" s="68" t="s">
        <v>20</v>
      </c>
      <c r="D506" s="69" t="s">
        <v>129</v>
      </c>
      <c r="E506" s="12" t="s">
        <v>367</v>
      </c>
      <c r="F506" s="13" t="s">
        <v>1272</v>
      </c>
      <c r="G506" s="14">
        <v>14200.0</v>
      </c>
      <c r="H506" s="15"/>
      <c r="I506" s="14"/>
      <c r="J506" s="15"/>
      <c r="K506" s="14">
        <v>1600.0</v>
      </c>
      <c r="L506" s="14"/>
      <c r="M506" s="14"/>
      <c r="N506" s="16"/>
      <c r="O506" s="3">
        <f t="shared" si="4"/>
        <v>1600</v>
      </c>
      <c r="P506" s="56"/>
      <c r="Q506" s="18" t="s">
        <v>454</v>
      </c>
      <c r="R506" s="18" t="s">
        <v>446</v>
      </c>
      <c r="S506" s="19" t="s">
        <v>130</v>
      </c>
      <c r="T506" s="20"/>
      <c r="U506" s="20"/>
      <c r="V506" s="20"/>
      <c r="W506" s="20"/>
      <c r="X506" s="20"/>
      <c r="Y506" s="20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 ht="18.0" customHeight="1">
      <c r="A507" s="8" t="s">
        <v>2583</v>
      </c>
      <c r="B507" s="9">
        <v>43600.0</v>
      </c>
      <c r="C507" s="68" t="s">
        <v>20</v>
      </c>
      <c r="D507" s="69" t="s">
        <v>92</v>
      </c>
      <c r="E507" s="12" t="s">
        <v>367</v>
      </c>
      <c r="F507" s="13" t="s">
        <v>23</v>
      </c>
      <c r="G507" s="14"/>
      <c r="H507" s="15">
        <v>1269.0</v>
      </c>
      <c r="I507" s="14"/>
      <c r="J507" s="15">
        <v>1269.0</v>
      </c>
      <c r="K507" s="14"/>
      <c r="L507" s="14"/>
      <c r="M507" s="14">
        <v>170.0</v>
      </c>
      <c r="N507" s="16"/>
      <c r="O507" s="3">
        <f t="shared" si="4"/>
        <v>1439</v>
      </c>
      <c r="P507" s="56"/>
      <c r="Q507" s="18">
        <v>15.0</v>
      </c>
      <c r="R507" s="18" t="s">
        <v>93</v>
      </c>
      <c r="S507" s="19" t="s">
        <v>94</v>
      </c>
      <c r="T507" s="20"/>
      <c r="U507" s="20"/>
      <c r="V507" s="20"/>
      <c r="W507" s="20"/>
      <c r="X507" s="20"/>
      <c r="Y507" s="20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 ht="18.0" customHeight="1">
      <c r="A508" s="8" t="s">
        <v>2583</v>
      </c>
      <c r="B508" s="9">
        <v>44508.0</v>
      </c>
      <c r="C508" s="68" t="s">
        <v>20</v>
      </c>
      <c r="D508" s="69" t="s">
        <v>523</v>
      </c>
      <c r="E508" s="12" t="s">
        <v>367</v>
      </c>
      <c r="F508" s="13" t="s">
        <v>457</v>
      </c>
      <c r="G508" s="14"/>
      <c r="H508" s="15">
        <v>273.0</v>
      </c>
      <c r="I508" s="14"/>
      <c r="J508" s="15">
        <v>273.0</v>
      </c>
      <c r="K508" s="14"/>
      <c r="L508" s="14"/>
      <c r="M508" s="14"/>
      <c r="N508" s="16"/>
      <c r="O508" s="3">
        <f t="shared" si="4"/>
        <v>273</v>
      </c>
      <c r="P508" s="56"/>
      <c r="Q508" s="18" t="s">
        <v>30</v>
      </c>
      <c r="R508" s="18" t="s">
        <v>61</v>
      </c>
      <c r="S508" s="19" t="s">
        <v>94</v>
      </c>
      <c r="T508" s="20"/>
      <c r="U508" s="20"/>
      <c r="V508" s="20"/>
      <c r="W508" s="20"/>
      <c r="X508" s="20"/>
      <c r="Y508" s="20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 ht="18.0" customHeight="1">
      <c r="A509" s="8" t="s">
        <v>2583</v>
      </c>
      <c r="B509" s="9">
        <v>45888.0</v>
      </c>
      <c r="C509" s="68" t="s">
        <v>20</v>
      </c>
      <c r="D509" s="69" t="s">
        <v>129</v>
      </c>
      <c r="E509" s="12" t="s">
        <v>367</v>
      </c>
      <c r="F509" s="13" t="s">
        <v>1274</v>
      </c>
      <c r="G509" s="14"/>
      <c r="H509" s="15">
        <v>760.0</v>
      </c>
      <c r="I509" s="14"/>
      <c r="J509" s="15">
        <v>760.0</v>
      </c>
      <c r="K509" s="14"/>
      <c r="L509" s="14"/>
      <c r="M509" s="14"/>
      <c r="N509" s="16"/>
      <c r="O509" s="3">
        <f t="shared" si="4"/>
        <v>760</v>
      </c>
      <c r="P509" s="56" t="s">
        <v>1833</v>
      </c>
      <c r="Q509" s="18" t="s">
        <v>454</v>
      </c>
      <c r="R509" s="18" t="s">
        <v>446</v>
      </c>
      <c r="S509" s="19" t="s">
        <v>130</v>
      </c>
      <c r="T509" s="20"/>
      <c r="U509" s="20"/>
      <c r="V509" s="20"/>
      <c r="W509" s="20"/>
      <c r="X509" s="20"/>
      <c r="Y509" s="20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 ht="18.0" customHeight="1">
      <c r="A510" s="8" t="s">
        <v>2583</v>
      </c>
      <c r="B510" s="9">
        <v>45889.0</v>
      </c>
      <c r="C510" s="68" t="s">
        <v>20</v>
      </c>
      <c r="D510" s="69" t="s">
        <v>1276</v>
      </c>
      <c r="E510" s="12" t="s">
        <v>367</v>
      </c>
      <c r="F510" s="13" t="s">
        <v>1075</v>
      </c>
      <c r="G510" s="14">
        <v>2000.0</v>
      </c>
      <c r="H510" s="15">
        <v>1100.0</v>
      </c>
      <c r="I510" s="14"/>
      <c r="J510" s="15">
        <v>1100.0</v>
      </c>
      <c r="K510" s="14"/>
      <c r="L510" s="14"/>
      <c r="M510" s="14"/>
      <c r="N510" s="16"/>
      <c r="O510" s="3">
        <f t="shared" si="4"/>
        <v>1100</v>
      </c>
      <c r="P510" s="56"/>
      <c r="Q510" s="18" t="s">
        <v>30</v>
      </c>
      <c r="R510" s="18" t="s">
        <v>476</v>
      </c>
      <c r="S510" s="19" t="s">
        <v>1277</v>
      </c>
      <c r="T510" s="20"/>
      <c r="U510" s="20"/>
      <c r="V510" s="20"/>
      <c r="W510" s="20"/>
      <c r="X510" s="20"/>
      <c r="Y510" s="20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 ht="18.0" customHeight="1">
      <c r="A511" s="8" t="s">
        <v>2583</v>
      </c>
      <c r="B511" s="9">
        <v>45891.0</v>
      </c>
      <c r="C511" s="68" t="s">
        <v>20</v>
      </c>
      <c r="D511" s="69" t="s">
        <v>788</v>
      </c>
      <c r="E511" s="12" t="s">
        <v>367</v>
      </c>
      <c r="F511" s="13" t="s">
        <v>1075</v>
      </c>
      <c r="G511" s="14"/>
      <c r="H511" s="15">
        <v>1100.0</v>
      </c>
      <c r="I511" s="14"/>
      <c r="J511" s="15">
        <v>1100.0</v>
      </c>
      <c r="K511" s="14"/>
      <c r="L511" s="14"/>
      <c r="M511" s="14"/>
      <c r="N511" s="16"/>
      <c r="O511" s="3">
        <f t="shared" si="4"/>
        <v>1100</v>
      </c>
      <c r="P511" s="56"/>
      <c r="Q511" s="18" t="s">
        <v>384</v>
      </c>
      <c r="R511" s="18" t="s">
        <v>476</v>
      </c>
      <c r="S511" s="19" t="s">
        <v>789</v>
      </c>
      <c r="T511" s="20"/>
      <c r="U511" s="20"/>
      <c r="V511" s="20"/>
      <c r="W511" s="20"/>
      <c r="X511" s="20"/>
      <c r="Y511" s="20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 ht="18.0" customHeight="1">
      <c r="A512" s="8" t="s">
        <v>2583</v>
      </c>
      <c r="B512" s="9">
        <v>45895.0</v>
      </c>
      <c r="C512" s="68" t="s">
        <v>27</v>
      </c>
      <c r="D512" s="69" t="s">
        <v>959</v>
      </c>
      <c r="E512" s="12" t="s">
        <v>367</v>
      </c>
      <c r="F512" s="13" t="s">
        <v>1075</v>
      </c>
      <c r="G512" s="14"/>
      <c r="H512" s="15">
        <v>1100.0</v>
      </c>
      <c r="I512" s="14"/>
      <c r="J512" s="15">
        <v>1100.0</v>
      </c>
      <c r="K512" s="14"/>
      <c r="L512" s="14"/>
      <c r="M512" s="14"/>
      <c r="N512" s="16"/>
      <c r="O512" s="3">
        <f t="shared" si="4"/>
        <v>1100</v>
      </c>
      <c r="P512" s="56"/>
      <c r="Q512" s="18" t="s">
        <v>196</v>
      </c>
      <c r="R512" s="18" t="s">
        <v>476</v>
      </c>
      <c r="S512" s="19" t="s">
        <v>960</v>
      </c>
      <c r="T512" s="20"/>
      <c r="U512" s="20"/>
      <c r="V512" s="20"/>
      <c r="W512" s="20"/>
      <c r="X512" s="20"/>
      <c r="Y512" s="20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 ht="18.0" customHeight="1">
      <c r="A513" s="8" t="s">
        <v>2583</v>
      </c>
      <c r="B513" s="9">
        <v>45895.0</v>
      </c>
      <c r="C513" s="68" t="s">
        <v>27</v>
      </c>
      <c r="D513" s="69" t="s">
        <v>546</v>
      </c>
      <c r="E513" s="12" t="s">
        <v>27</v>
      </c>
      <c r="F513" s="13" t="s">
        <v>1075</v>
      </c>
      <c r="G513" s="14"/>
      <c r="H513" s="15">
        <v>1240.0</v>
      </c>
      <c r="I513" s="14"/>
      <c r="J513" s="15">
        <v>1240.0</v>
      </c>
      <c r="K513" s="14"/>
      <c r="L513" s="14"/>
      <c r="M513" s="14"/>
      <c r="N513" s="16"/>
      <c r="O513" s="3">
        <f t="shared" si="4"/>
        <v>1240</v>
      </c>
      <c r="P513" s="56"/>
      <c r="Q513" s="18" t="s">
        <v>670</v>
      </c>
      <c r="R513" s="18" t="s">
        <v>476</v>
      </c>
      <c r="S513" s="19" t="s">
        <v>548</v>
      </c>
      <c r="T513" s="20"/>
      <c r="U513" s="20"/>
      <c r="V513" s="20"/>
      <c r="W513" s="20"/>
      <c r="X513" s="20"/>
      <c r="Y513" s="20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 ht="18.0" customHeight="1">
      <c r="A514" s="8" t="s">
        <v>2583</v>
      </c>
      <c r="B514" s="9">
        <v>45904.0</v>
      </c>
      <c r="C514" s="68" t="s">
        <v>20</v>
      </c>
      <c r="D514" s="69" t="s">
        <v>1768</v>
      </c>
      <c r="E514" s="12" t="s">
        <v>367</v>
      </c>
      <c r="F514" s="13" t="s">
        <v>1075</v>
      </c>
      <c r="G514" s="14">
        <v>4000.0</v>
      </c>
      <c r="H514" s="15">
        <v>1100.0</v>
      </c>
      <c r="I514" s="14"/>
      <c r="J514" s="15">
        <v>1100.0</v>
      </c>
      <c r="K514" s="14"/>
      <c r="L514" s="14"/>
      <c r="M514" s="14">
        <v>410.0</v>
      </c>
      <c r="N514" s="16"/>
      <c r="O514" s="3">
        <f t="shared" si="4"/>
        <v>1510</v>
      </c>
      <c r="P514" s="56"/>
      <c r="Q514" s="18" t="s">
        <v>25</v>
      </c>
      <c r="R514" s="18" t="s">
        <v>379</v>
      </c>
      <c r="S514" s="19" t="s">
        <v>1770</v>
      </c>
      <c r="T514" s="20"/>
      <c r="U514" s="20"/>
      <c r="V514" s="20"/>
      <c r="W514" s="20"/>
      <c r="X514" s="20"/>
      <c r="Y514" s="20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 ht="18.0" customHeight="1">
      <c r="A515" s="8" t="s">
        <v>2583</v>
      </c>
      <c r="B515" s="9">
        <v>45905.0</v>
      </c>
      <c r="C515" s="68" t="s">
        <v>20</v>
      </c>
      <c r="D515" s="69" t="s">
        <v>1772</v>
      </c>
      <c r="E515" s="12" t="s">
        <v>367</v>
      </c>
      <c r="F515" s="13" t="s">
        <v>1075</v>
      </c>
      <c r="G515" s="14">
        <v>4000.0</v>
      </c>
      <c r="H515" s="15">
        <v>1100.0</v>
      </c>
      <c r="I515" s="14"/>
      <c r="J515" s="15">
        <v>1100.0</v>
      </c>
      <c r="K515" s="14"/>
      <c r="L515" s="14"/>
      <c r="M515" s="14"/>
      <c r="N515" s="16"/>
      <c r="O515" s="3">
        <f t="shared" si="4"/>
        <v>1100</v>
      </c>
      <c r="P515" s="56"/>
      <c r="Q515" s="18" t="s">
        <v>93</v>
      </c>
      <c r="R515" s="18" t="s">
        <v>379</v>
      </c>
      <c r="S515" s="19" t="s">
        <v>1773</v>
      </c>
      <c r="T515" s="20"/>
      <c r="U515" s="20"/>
      <c r="V515" s="20"/>
      <c r="W515" s="20"/>
      <c r="X515" s="20"/>
      <c r="Y515" s="20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 ht="18.0" customHeight="1">
      <c r="A516" s="8" t="s">
        <v>2583</v>
      </c>
      <c r="B516" s="9">
        <v>45909.0</v>
      </c>
      <c r="C516" s="68" t="s">
        <v>27</v>
      </c>
      <c r="D516" s="69" t="s">
        <v>1775</v>
      </c>
      <c r="E516" s="12" t="s">
        <v>367</v>
      </c>
      <c r="F516" s="13" t="s">
        <v>1075</v>
      </c>
      <c r="G516" s="14">
        <v>3600.0</v>
      </c>
      <c r="H516" s="15">
        <v>1100.0</v>
      </c>
      <c r="I516" s="14"/>
      <c r="J516" s="15">
        <v>1100.0</v>
      </c>
      <c r="K516" s="14"/>
      <c r="L516" s="14"/>
      <c r="M516" s="14"/>
      <c r="N516" s="16"/>
      <c r="O516" s="3">
        <f t="shared" si="4"/>
        <v>1100</v>
      </c>
      <c r="P516" s="56"/>
      <c r="Q516" s="18" t="s">
        <v>379</v>
      </c>
      <c r="R516" s="18" t="s">
        <v>379</v>
      </c>
      <c r="S516" s="19" t="s">
        <v>1776</v>
      </c>
      <c r="T516" s="20"/>
      <c r="U516" s="20"/>
      <c r="V516" s="20"/>
      <c r="W516" s="20"/>
      <c r="X516" s="20"/>
      <c r="Y516" s="20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 ht="18.0" customHeight="1">
      <c r="A517" s="8" t="s">
        <v>2583</v>
      </c>
      <c r="B517" s="9">
        <v>45918.0</v>
      </c>
      <c r="C517" s="68" t="s">
        <v>20</v>
      </c>
      <c r="D517" s="69" t="s">
        <v>1778</v>
      </c>
      <c r="E517" s="12" t="s">
        <v>367</v>
      </c>
      <c r="F517" s="13" t="s">
        <v>1075</v>
      </c>
      <c r="G517" s="14">
        <v>3000.0</v>
      </c>
      <c r="H517" s="15">
        <v>1100.0</v>
      </c>
      <c r="I517" s="14"/>
      <c r="J517" s="15">
        <v>1100.0</v>
      </c>
      <c r="K517" s="14"/>
      <c r="L517" s="14"/>
      <c r="M517" s="14"/>
      <c r="N517" s="16"/>
      <c r="O517" s="3">
        <f t="shared" si="4"/>
        <v>1100</v>
      </c>
      <c r="P517" s="56"/>
      <c r="Q517" s="18" t="s">
        <v>458</v>
      </c>
      <c r="R517" s="18" t="s">
        <v>379</v>
      </c>
      <c r="S517" s="19" t="s">
        <v>1779</v>
      </c>
      <c r="T517" s="20"/>
      <c r="U517" s="20"/>
      <c r="V517" s="20"/>
      <c r="W517" s="20"/>
      <c r="X517" s="20"/>
      <c r="Y517" s="20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 ht="18.0" customHeight="1">
      <c r="A518" s="8" t="s">
        <v>2583</v>
      </c>
      <c r="B518" s="9">
        <v>45922.0</v>
      </c>
      <c r="C518" s="68" t="s">
        <v>20</v>
      </c>
      <c r="D518" s="69" t="s">
        <v>1781</v>
      </c>
      <c r="E518" s="12" t="s">
        <v>367</v>
      </c>
      <c r="F518" s="13" t="s">
        <v>1075</v>
      </c>
      <c r="G518" s="14">
        <v>5850.0</v>
      </c>
      <c r="H518" s="15">
        <v>1100.0</v>
      </c>
      <c r="I518" s="14"/>
      <c r="J518" s="15">
        <v>1100.0</v>
      </c>
      <c r="K518" s="14"/>
      <c r="L518" s="14"/>
      <c r="M518" s="14"/>
      <c r="N518" s="16"/>
      <c r="O518" s="3">
        <f t="shared" si="4"/>
        <v>1100</v>
      </c>
      <c r="P518" s="56"/>
      <c r="Q518" s="18" t="s">
        <v>196</v>
      </c>
      <c r="R518" s="18" t="s">
        <v>379</v>
      </c>
      <c r="S518" s="19" t="s">
        <v>1782</v>
      </c>
      <c r="T518" s="20"/>
      <c r="U518" s="20"/>
      <c r="V518" s="20"/>
      <c r="W518" s="20"/>
      <c r="X518" s="20"/>
      <c r="Y518" s="20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 ht="18.0" customHeight="1">
      <c r="A519" s="8" t="s">
        <v>2583</v>
      </c>
      <c r="B519" s="9">
        <v>45926.0</v>
      </c>
      <c r="C519" s="68" t="s">
        <v>20</v>
      </c>
      <c r="D519" s="69" t="s">
        <v>1788</v>
      </c>
      <c r="E519" s="12" t="s">
        <v>367</v>
      </c>
      <c r="F519" s="13" t="s">
        <v>1075</v>
      </c>
      <c r="G519" s="14">
        <v>4000.0</v>
      </c>
      <c r="H519" s="15">
        <v>1100.0</v>
      </c>
      <c r="I519" s="14"/>
      <c r="J519" s="15">
        <v>1100.0</v>
      </c>
      <c r="K519" s="14"/>
      <c r="L519" s="14"/>
      <c r="M519" s="14"/>
      <c r="N519" s="16"/>
      <c r="O519" s="3">
        <f t="shared" si="4"/>
        <v>1100</v>
      </c>
      <c r="P519" s="56"/>
      <c r="Q519" s="18" t="s">
        <v>670</v>
      </c>
      <c r="R519" s="18" t="s">
        <v>379</v>
      </c>
      <c r="S519" s="19" t="s">
        <v>1789</v>
      </c>
      <c r="T519" s="20"/>
      <c r="U519" s="20"/>
      <c r="V519" s="20"/>
      <c r="W519" s="20"/>
      <c r="X519" s="20"/>
      <c r="Y519" s="20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 ht="18.0" customHeight="1">
      <c r="A520" s="8" t="s">
        <v>2583</v>
      </c>
      <c r="B520" s="9">
        <v>45930.0</v>
      </c>
      <c r="C520" s="68" t="s">
        <v>20</v>
      </c>
      <c r="D520" s="69" t="s">
        <v>1791</v>
      </c>
      <c r="E520" s="12" t="s">
        <v>367</v>
      </c>
      <c r="F520" s="13" t="s">
        <v>1075</v>
      </c>
      <c r="G520" s="14">
        <v>5850.0</v>
      </c>
      <c r="H520" s="15">
        <v>1100.0</v>
      </c>
      <c r="I520" s="14"/>
      <c r="J520" s="15">
        <v>1100.0</v>
      </c>
      <c r="K520" s="14"/>
      <c r="L520" s="14"/>
      <c r="M520" s="14">
        <f>410*3+205*3</f>
        <v>1845</v>
      </c>
      <c r="N520" s="16"/>
      <c r="O520" s="3">
        <f t="shared" si="4"/>
        <v>2945</v>
      </c>
      <c r="P520" s="56"/>
      <c r="Q520" s="18" t="s">
        <v>52</v>
      </c>
      <c r="R520" s="18" t="s">
        <v>379</v>
      </c>
      <c r="S520" s="19" t="s">
        <v>1793</v>
      </c>
      <c r="T520" s="20"/>
      <c r="U520" s="20"/>
      <c r="V520" s="20"/>
      <c r="W520" s="20"/>
      <c r="X520" s="20"/>
      <c r="Y520" s="20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 ht="18.0" customHeight="1">
      <c r="A521" s="8" t="s">
        <v>2583</v>
      </c>
      <c r="B521" s="9">
        <v>45930.0</v>
      </c>
      <c r="C521" s="68" t="s">
        <v>20</v>
      </c>
      <c r="D521" s="69" t="s">
        <v>1791</v>
      </c>
      <c r="E521" s="12" t="s">
        <v>367</v>
      </c>
      <c r="F521" s="13" t="s">
        <v>1266</v>
      </c>
      <c r="G521" s="14">
        <v>2700.0</v>
      </c>
      <c r="H521" s="15"/>
      <c r="I521" s="14"/>
      <c r="J521" s="15"/>
      <c r="K521" s="14"/>
      <c r="L521" s="14">
        <v>900.0</v>
      </c>
      <c r="M521" s="14"/>
      <c r="N521" s="16"/>
      <c r="O521" s="3">
        <f t="shared" si="4"/>
        <v>900</v>
      </c>
      <c r="P521" s="56"/>
      <c r="Q521" s="18" t="s">
        <v>196</v>
      </c>
      <c r="R521" s="18" t="s">
        <v>519</v>
      </c>
      <c r="S521" s="19" t="s">
        <v>1793</v>
      </c>
      <c r="T521" s="20"/>
      <c r="U521" s="20"/>
      <c r="V521" s="20"/>
      <c r="W521" s="20"/>
      <c r="X521" s="20"/>
      <c r="Y521" s="20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 ht="18.0" customHeight="1">
      <c r="A522" s="8" t="s">
        <v>2583</v>
      </c>
      <c r="B522" s="9">
        <v>45910.0</v>
      </c>
      <c r="C522" s="68" t="s">
        <v>1061</v>
      </c>
      <c r="D522" s="69" t="s">
        <v>1796</v>
      </c>
      <c r="E522" s="12" t="s">
        <v>367</v>
      </c>
      <c r="F522" s="13" t="s">
        <v>1075</v>
      </c>
      <c r="G522" s="14"/>
      <c r="H522" s="15">
        <v>1100.0</v>
      </c>
      <c r="I522" s="14"/>
      <c r="J522" s="15">
        <v>1100.0</v>
      </c>
      <c r="K522" s="14"/>
      <c r="L522" s="14"/>
      <c r="M522" s="14"/>
      <c r="N522" s="16"/>
      <c r="O522" s="3">
        <f t="shared" si="4"/>
        <v>1100</v>
      </c>
      <c r="P522" s="56"/>
      <c r="Q522" s="18" t="s">
        <v>101</v>
      </c>
      <c r="R522" s="18" t="s">
        <v>476</v>
      </c>
      <c r="S522" s="19" t="s">
        <v>1263</v>
      </c>
      <c r="T522" s="20"/>
      <c r="U522" s="20"/>
      <c r="V522" s="20"/>
      <c r="W522" s="20"/>
      <c r="X522" s="20"/>
      <c r="Y522" s="20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 ht="18.0" customHeight="1">
      <c r="A523" s="8" t="s">
        <v>2583</v>
      </c>
      <c r="B523" s="9">
        <v>45344.0</v>
      </c>
      <c r="C523" s="68" t="s">
        <v>20</v>
      </c>
      <c r="D523" s="69" t="s">
        <v>538</v>
      </c>
      <c r="E523" s="12" t="s">
        <v>367</v>
      </c>
      <c r="F523" s="13" t="s">
        <v>392</v>
      </c>
      <c r="G523" s="14">
        <v>840.0</v>
      </c>
      <c r="H523" s="15"/>
      <c r="I523" s="14"/>
      <c r="J523" s="15"/>
      <c r="K523" s="14"/>
      <c r="L523" s="14">
        <v>200.0</v>
      </c>
      <c r="M523" s="14"/>
      <c r="N523" s="16"/>
      <c r="O523" s="3">
        <f t="shared" si="4"/>
        <v>200</v>
      </c>
      <c r="P523" s="56"/>
      <c r="Q523" s="18" t="s">
        <v>196</v>
      </c>
      <c r="R523" s="18" t="s">
        <v>379</v>
      </c>
      <c r="S523" s="19" t="s">
        <v>539</v>
      </c>
      <c r="T523" s="20"/>
      <c r="U523" s="20"/>
      <c r="V523" s="20"/>
      <c r="W523" s="20"/>
      <c r="X523" s="20"/>
      <c r="Y523" s="20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 ht="18.0" customHeight="1">
      <c r="A524" s="8" t="s">
        <v>2583</v>
      </c>
      <c r="B524" s="9">
        <v>45762.0</v>
      </c>
      <c r="C524" s="68" t="s">
        <v>20</v>
      </c>
      <c r="D524" s="69" t="s">
        <v>1143</v>
      </c>
      <c r="E524" s="12" t="s">
        <v>367</v>
      </c>
      <c r="F524" s="13" t="s">
        <v>1075</v>
      </c>
      <c r="G524" s="14"/>
      <c r="H524" s="15">
        <v>1100.0</v>
      </c>
      <c r="I524" s="14"/>
      <c r="J524" s="15">
        <v>1100.0</v>
      </c>
      <c r="K524" s="14"/>
      <c r="L524" s="14"/>
      <c r="M524" s="14"/>
      <c r="N524" s="16"/>
      <c r="O524" s="3">
        <f t="shared" si="4"/>
        <v>1100</v>
      </c>
      <c r="P524" s="56"/>
      <c r="Q524" s="18" t="s">
        <v>34</v>
      </c>
      <c r="R524" s="18" t="s">
        <v>25</v>
      </c>
      <c r="S524" s="19" t="s">
        <v>1144</v>
      </c>
      <c r="T524" s="20"/>
      <c r="U524" s="20"/>
      <c r="V524" s="20"/>
      <c r="W524" s="20"/>
      <c r="X524" s="20"/>
      <c r="Y524" s="20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 ht="18.0" customHeight="1">
      <c r="A525" s="8" t="s">
        <v>2583</v>
      </c>
      <c r="B525" s="9">
        <v>45909.0</v>
      </c>
      <c r="C525" s="68" t="s">
        <v>20</v>
      </c>
      <c r="D525" s="69" t="s">
        <v>496</v>
      </c>
      <c r="E525" s="12" t="s">
        <v>367</v>
      </c>
      <c r="F525" s="13" t="s">
        <v>1075</v>
      </c>
      <c r="G525" s="14"/>
      <c r="H525" s="15">
        <v>1100.0</v>
      </c>
      <c r="I525" s="14"/>
      <c r="J525" s="15">
        <v>1100.0</v>
      </c>
      <c r="K525" s="14"/>
      <c r="L525" s="14"/>
      <c r="M525" s="14">
        <v>410.0</v>
      </c>
      <c r="N525" s="16"/>
      <c r="O525" s="3">
        <f t="shared" si="4"/>
        <v>1510</v>
      </c>
      <c r="P525" s="56" t="s">
        <v>1800</v>
      </c>
      <c r="Q525" s="18" t="s">
        <v>34</v>
      </c>
      <c r="R525" s="18" t="s">
        <v>379</v>
      </c>
      <c r="S525" s="19" t="s">
        <v>497</v>
      </c>
      <c r="T525" s="20"/>
      <c r="U525" s="20"/>
      <c r="V525" s="20"/>
      <c r="W525" s="20"/>
      <c r="X525" s="20"/>
      <c r="Y525" s="20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 ht="18.0" customHeight="1">
      <c r="A526" s="8" t="s">
        <v>2583</v>
      </c>
      <c r="B526" s="9">
        <v>45902.0</v>
      </c>
      <c r="C526" s="68" t="s">
        <v>20</v>
      </c>
      <c r="D526" s="69" t="s">
        <v>452</v>
      </c>
      <c r="E526" s="12" t="s">
        <v>367</v>
      </c>
      <c r="F526" s="13" t="s">
        <v>1075</v>
      </c>
      <c r="G526" s="14"/>
      <c r="H526" s="15">
        <v>515.34</v>
      </c>
      <c r="I526" s="14"/>
      <c r="J526" s="15">
        <v>515.34</v>
      </c>
      <c r="K526" s="14"/>
      <c r="L526" s="14">
        <v>123.66</v>
      </c>
      <c r="M526" s="14">
        <f>245*3</f>
        <v>735</v>
      </c>
      <c r="N526" s="16">
        <v>274.0</v>
      </c>
      <c r="O526" s="3">
        <f t="shared" si="4"/>
        <v>1100</v>
      </c>
      <c r="P526" s="56" t="s">
        <v>940</v>
      </c>
      <c r="Q526" s="18" t="s">
        <v>125</v>
      </c>
      <c r="R526" s="18" t="s">
        <v>454</v>
      </c>
      <c r="S526" s="19" t="s">
        <v>455</v>
      </c>
      <c r="T526" s="20"/>
      <c r="U526" s="20"/>
      <c r="V526" s="20"/>
      <c r="W526" s="20"/>
      <c r="X526" s="20"/>
      <c r="Y526" s="20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 ht="18.0" customHeight="1">
      <c r="A527" s="8" t="s">
        <v>2583</v>
      </c>
      <c r="B527" s="9">
        <v>45909.0</v>
      </c>
      <c r="C527" s="68" t="s">
        <v>20</v>
      </c>
      <c r="D527" s="69" t="s">
        <v>915</v>
      </c>
      <c r="E527" s="12" t="s">
        <v>367</v>
      </c>
      <c r="F527" s="13" t="s">
        <v>1075</v>
      </c>
      <c r="G527" s="14"/>
      <c r="H527" s="15">
        <v>1100.0</v>
      </c>
      <c r="I527" s="14"/>
      <c r="J527" s="15">
        <v>1100.0</v>
      </c>
      <c r="K527" s="14"/>
      <c r="L527" s="14"/>
      <c r="M527" s="14"/>
      <c r="N527" s="16"/>
      <c r="O527" s="3">
        <f t="shared" si="4"/>
        <v>1100</v>
      </c>
      <c r="P527" s="56"/>
      <c r="Q527" s="18" t="s">
        <v>30</v>
      </c>
      <c r="R527" s="18" t="s">
        <v>379</v>
      </c>
      <c r="S527" s="19" t="s">
        <v>916</v>
      </c>
      <c r="T527" s="20"/>
      <c r="U527" s="20"/>
      <c r="V527" s="20"/>
      <c r="W527" s="20"/>
      <c r="X527" s="20"/>
      <c r="Y527" s="20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 ht="18.0" customHeight="1">
      <c r="A528" s="8" t="s">
        <v>2583</v>
      </c>
      <c r="B528" s="9">
        <v>45915.0</v>
      </c>
      <c r="C528" s="68" t="s">
        <v>20</v>
      </c>
      <c r="D528" s="69" t="s">
        <v>1804</v>
      </c>
      <c r="E528" s="12" t="s">
        <v>367</v>
      </c>
      <c r="F528" s="13" t="s">
        <v>1075</v>
      </c>
      <c r="G528" s="14">
        <v>1100.0</v>
      </c>
      <c r="H528" s="15">
        <v>1100.0</v>
      </c>
      <c r="I528" s="14"/>
      <c r="J528" s="15">
        <v>1100.0</v>
      </c>
      <c r="K528" s="14"/>
      <c r="L528" s="14"/>
      <c r="M528" s="14"/>
      <c r="N528" s="16"/>
      <c r="O528" s="3">
        <f t="shared" si="4"/>
        <v>1100</v>
      </c>
      <c r="P528" s="56"/>
      <c r="Q528" s="18" t="s">
        <v>34</v>
      </c>
      <c r="R528" s="18" t="s">
        <v>379</v>
      </c>
      <c r="S528" s="19" t="s">
        <v>1805</v>
      </c>
      <c r="T528" s="20"/>
      <c r="U528" s="20"/>
      <c r="V528" s="20"/>
      <c r="W528" s="20"/>
      <c r="X528" s="20"/>
      <c r="Y528" s="20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 ht="18.0" customHeight="1">
      <c r="A529" s="8" t="s">
        <v>2583</v>
      </c>
      <c r="B529" s="9">
        <v>45918.0</v>
      </c>
      <c r="C529" s="68" t="s">
        <v>20</v>
      </c>
      <c r="D529" s="69" t="s">
        <v>1807</v>
      </c>
      <c r="E529" s="12" t="s">
        <v>367</v>
      </c>
      <c r="F529" s="13" t="s">
        <v>1075</v>
      </c>
      <c r="G529" s="14">
        <v>1100.0</v>
      </c>
      <c r="H529" s="15">
        <v>1100.0</v>
      </c>
      <c r="I529" s="14"/>
      <c r="J529" s="15">
        <v>1100.0</v>
      </c>
      <c r="K529" s="14"/>
      <c r="L529" s="14"/>
      <c r="M529" s="14"/>
      <c r="N529" s="16"/>
      <c r="O529" s="3">
        <f t="shared" si="4"/>
        <v>1100</v>
      </c>
      <c r="P529" s="56"/>
      <c r="Q529" s="18" t="s">
        <v>458</v>
      </c>
      <c r="R529" s="18" t="s">
        <v>379</v>
      </c>
      <c r="S529" s="19" t="s">
        <v>1808</v>
      </c>
      <c r="T529" s="20"/>
      <c r="U529" s="20"/>
      <c r="V529" s="20"/>
      <c r="W529" s="20"/>
      <c r="X529" s="20"/>
      <c r="Y529" s="20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 ht="18.0" customHeight="1">
      <c r="A530" s="8" t="s">
        <v>2583</v>
      </c>
      <c r="B530" s="9">
        <v>45930.0</v>
      </c>
      <c r="C530" s="68" t="s">
        <v>27</v>
      </c>
      <c r="D530" s="69" t="s">
        <v>465</v>
      </c>
      <c r="E530" s="12" t="s">
        <v>27</v>
      </c>
      <c r="F530" s="13" t="s">
        <v>1075</v>
      </c>
      <c r="G530" s="14"/>
      <c r="H530" s="15">
        <v>1100.0</v>
      </c>
      <c r="I530" s="14"/>
      <c r="J530" s="15">
        <v>1100.0</v>
      </c>
      <c r="K530" s="14"/>
      <c r="L530" s="14"/>
      <c r="M530" s="14"/>
      <c r="N530" s="16"/>
      <c r="O530" s="3">
        <f t="shared" si="4"/>
        <v>1100</v>
      </c>
      <c r="P530" s="56"/>
      <c r="Q530" s="18" t="s">
        <v>52</v>
      </c>
      <c r="R530" s="18" t="s">
        <v>379</v>
      </c>
      <c r="S530" s="19" t="s">
        <v>466</v>
      </c>
      <c r="T530" s="20"/>
      <c r="U530" s="20"/>
      <c r="V530" s="20"/>
      <c r="W530" s="20"/>
      <c r="X530" s="20"/>
      <c r="Y530" s="20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 ht="18.0" customHeight="1">
      <c r="A531" s="8" t="s">
        <v>2583</v>
      </c>
      <c r="B531" s="9">
        <v>45930.0</v>
      </c>
      <c r="C531" s="68" t="s">
        <v>27</v>
      </c>
      <c r="D531" s="69" t="s">
        <v>430</v>
      </c>
      <c r="E531" s="12" t="s">
        <v>367</v>
      </c>
      <c r="F531" s="13" t="s">
        <v>1075</v>
      </c>
      <c r="G531" s="14"/>
      <c r="H531" s="15">
        <v>959.0</v>
      </c>
      <c r="I531" s="14"/>
      <c r="J531" s="15">
        <v>959.0</v>
      </c>
      <c r="K531" s="14"/>
      <c r="L531" s="14"/>
      <c r="M531" s="14"/>
      <c r="N531" s="16"/>
      <c r="O531" s="3">
        <f t="shared" si="4"/>
        <v>959</v>
      </c>
      <c r="P531" s="56"/>
      <c r="Q531" s="18" t="s">
        <v>52</v>
      </c>
      <c r="R531" s="18" t="s">
        <v>379</v>
      </c>
      <c r="S531" s="19" t="s">
        <v>431</v>
      </c>
      <c r="T531" s="20"/>
      <c r="U531" s="20"/>
      <c r="V531" s="20"/>
      <c r="W531" s="20"/>
      <c r="X531" s="20"/>
      <c r="Y531" s="20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 ht="18.0" customHeight="1">
      <c r="A532" s="8" t="s">
        <v>2583</v>
      </c>
      <c r="B532" s="9">
        <v>45909.0</v>
      </c>
      <c r="C532" s="68" t="s">
        <v>1172</v>
      </c>
      <c r="D532" s="69" t="s">
        <v>1813</v>
      </c>
      <c r="E532" s="12" t="s">
        <v>1174</v>
      </c>
      <c r="F532" s="13" t="s">
        <v>1075</v>
      </c>
      <c r="G532" s="14"/>
      <c r="H532" s="15">
        <v>1100.0</v>
      </c>
      <c r="I532" s="14"/>
      <c r="J532" s="15">
        <f>H532</f>
        <v>1100</v>
      </c>
      <c r="K532" s="14"/>
      <c r="L532" s="14"/>
      <c r="M532" s="14"/>
      <c r="N532" s="16"/>
      <c r="O532" s="3">
        <f t="shared" si="4"/>
        <v>1100</v>
      </c>
      <c r="P532" s="56"/>
      <c r="Q532" s="18" t="s">
        <v>510</v>
      </c>
      <c r="R532" s="18" t="s">
        <v>379</v>
      </c>
      <c r="S532" s="19" t="s">
        <v>1814</v>
      </c>
      <c r="T532" s="20"/>
      <c r="U532" s="20"/>
      <c r="V532" s="20"/>
      <c r="W532" s="20"/>
      <c r="X532" s="20"/>
      <c r="Y532" s="20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 ht="18.0" customHeight="1">
      <c r="A533" s="8" t="s">
        <v>2583</v>
      </c>
      <c r="B533" s="9">
        <v>45903.0</v>
      </c>
      <c r="C533" s="68" t="s">
        <v>20</v>
      </c>
      <c r="D533" s="69" t="s">
        <v>170</v>
      </c>
      <c r="E533" s="12" t="s">
        <v>22</v>
      </c>
      <c r="F533" s="13" t="s">
        <v>1266</v>
      </c>
      <c r="G533" s="14">
        <v>2750.0</v>
      </c>
      <c r="H533" s="15"/>
      <c r="I533" s="14"/>
      <c r="J533" s="15"/>
      <c r="K533" s="14"/>
      <c r="L533" s="14">
        <v>900.0</v>
      </c>
      <c r="M533" s="14"/>
      <c r="N533" s="16">
        <v>900.0</v>
      </c>
      <c r="O533" s="3">
        <f t="shared" si="4"/>
        <v>0</v>
      </c>
      <c r="P533" s="56" t="s">
        <v>1816</v>
      </c>
      <c r="Q533" s="18" t="s">
        <v>570</v>
      </c>
      <c r="R533" s="18" t="s">
        <v>379</v>
      </c>
      <c r="S533" s="19" t="s">
        <v>171</v>
      </c>
      <c r="T533" s="20"/>
      <c r="U533" s="20"/>
      <c r="V533" s="20"/>
      <c r="W533" s="20"/>
      <c r="X533" s="20"/>
      <c r="Y533" s="20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 ht="18.0" customHeight="1">
      <c r="A534" s="8" t="s">
        <v>2583</v>
      </c>
      <c r="B534" s="9">
        <v>45903.0</v>
      </c>
      <c r="C534" s="68" t="s">
        <v>20</v>
      </c>
      <c r="D534" s="69" t="s">
        <v>271</v>
      </c>
      <c r="E534" s="12" t="s">
        <v>367</v>
      </c>
      <c r="F534" s="13" t="s">
        <v>1266</v>
      </c>
      <c r="G534" s="14">
        <v>2750.0</v>
      </c>
      <c r="H534" s="15"/>
      <c r="I534" s="14"/>
      <c r="J534" s="15"/>
      <c r="K534" s="14"/>
      <c r="L534" s="14">
        <v>900.0</v>
      </c>
      <c r="M534" s="14"/>
      <c r="N534" s="16">
        <v>450.0</v>
      </c>
      <c r="O534" s="3">
        <f t="shared" si="4"/>
        <v>450</v>
      </c>
      <c r="P534" s="56" t="s">
        <v>2640</v>
      </c>
      <c r="Q534" s="18" t="s">
        <v>550</v>
      </c>
      <c r="R534" s="18" t="s">
        <v>550</v>
      </c>
      <c r="S534" s="19" t="s">
        <v>272</v>
      </c>
      <c r="T534" s="20"/>
      <c r="U534" s="20"/>
      <c r="V534" s="20"/>
      <c r="W534" s="20"/>
      <c r="X534" s="20"/>
      <c r="Y534" s="20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 ht="18.0" customHeight="1">
      <c r="A535" s="8" t="s">
        <v>2583</v>
      </c>
      <c r="B535" s="9">
        <v>45903.0</v>
      </c>
      <c r="C535" s="68" t="s">
        <v>20</v>
      </c>
      <c r="D535" s="69" t="s">
        <v>448</v>
      </c>
      <c r="E535" s="12" t="s">
        <v>22</v>
      </c>
      <c r="F535" s="13" t="s">
        <v>1266</v>
      </c>
      <c r="G535" s="14">
        <v>2250.0</v>
      </c>
      <c r="H535" s="15"/>
      <c r="I535" s="14"/>
      <c r="J535" s="15"/>
      <c r="K535" s="14"/>
      <c r="L535" s="14">
        <v>900.0</v>
      </c>
      <c r="M535" s="14"/>
      <c r="N535" s="16">
        <v>900.0</v>
      </c>
      <c r="O535" s="3">
        <f t="shared" si="4"/>
        <v>0</v>
      </c>
      <c r="P535" s="56" t="s">
        <v>1816</v>
      </c>
      <c r="Q535" s="18" t="s">
        <v>570</v>
      </c>
      <c r="R535" s="18" t="s">
        <v>379</v>
      </c>
      <c r="S535" s="19" t="s">
        <v>449</v>
      </c>
      <c r="T535" s="20"/>
      <c r="U535" s="20"/>
      <c r="V535" s="20"/>
      <c r="W535" s="20"/>
      <c r="X535" s="20"/>
      <c r="Y535" s="20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 ht="18.0" customHeight="1">
      <c r="A536" s="8" t="s">
        <v>2583</v>
      </c>
      <c r="B536" s="9">
        <v>45903.0</v>
      </c>
      <c r="C536" s="68" t="s">
        <v>20</v>
      </c>
      <c r="D536" s="69" t="s">
        <v>1441</v>
      </c>
      <c r="E536" s="12" t="s">
        <v>22</v>
      </c>
      <c r="F536" s="13" t="s">
        <v>1266</v>
      </c>
      <c r="G536" s="14">
        <v>2250.0</v>
      </c>
      <c r="H536" s="15"/>
      <c r="I536" s="14"/>
      <c r="J536" s="15"/>
      <c r="K536" s="14"/>
      <c r="L536" s="14">
        <v>900.0</v>
      </c>
      <c r="M536" s="14"/>
      <c r="N536" s="16">
        <v>900.0</v>
      </c>
      <c r="O536" s="3">
        <f t="shared" si="4"/>
        <v>0</v>
      </c>
      <c r="P536" s="56" t="s">
        <v>1816</v>
      </c>
      <c r="Q536" s="18" t="s">
        <v>570</v>
      </c>
      <c r="R536" s="18" t="s">
        <v>379</v>
      </c>
      <c r="S536" s="19">
        <v>4.2171037000122E13</v>
      </c>
      <c r="T536" s="20"/>
      <c r="U536" s="20"/>
      <c r="V536" s="20"/>
      <c r="W536" s="20"/>
      <c r="X536" s="20"/>
      <c r="Y536" s="20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 ht="18.0" customHeight="1">
      <c r="A537" s="8" t="s">
        <v>2583</v>
      </c>
      <c r="B537" s="9">
        <v>45909.0</v>
      </c>
      <c r="C537" s="68" t="s">
        <v>20</v>
      </c>
      <c r="D537" s="69" t="s">
        <v>768</v>
      </c>
      <c r="E537" s="12" t="s">
        <v>22</v>
      </c>
      <c r="F537" s="13" t="s">
        <v>1266</v>
      </c>
      <c r="G537" s="14">
        <v>3000.0</v>
      </c>
      <c r="H537" s="15"/>
      <c r="I537" s="14"/>
      <c r="J537" s="15"/>
      <c r="K537" s="14"/>
      <c r="L537" s="14">
        <v>900.0</v>
      </c>
      <c r="M537" s="14"/>
      <c r="N537" s="16">
        <v>900.0</v>
      </c>
      <c r="O537" s="3">
        <f t="shared" si="4"/>
        <v>0</v>
      </c>
      <c r="P537" s="56" t="s">
        <v>2641</v>
      </c>
      <c r="Q537" s="18" t="s">
        <v>446</v>
      </c>
      <c r="R537" s="18" t="s">
        <v>379</v>
      </c>
      <c r="S537" s="19" t="s">
        <v>769</v>
      </c>
      <c r="T537" s="20"/>
      <c r="U537" s="20"/>
      <c r="V537" s="20"/>
      <c r="W537" s="20"/>
      <c r="X537" s="20"/>
      <c r="Y537" s="20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 ht="18.0" customHeight="1">
      <c r="A538" s="8" t="s">
        <v>2583</v>
      </c>
      <c r="B538" s="9">
        <v>45911.0</v>
      </c>
      <c r="C538" s="68" t="s">
        <v>20</v>
      </c>
      <c r="D538" s="69" t="s">
        <v>388</v>
      </c>
      <c r="E538" s="12" t="s">
        <v>22</v>
      </c>
      <c r="F538" s="13" t="s">
        <v>1266</v>
      </c>
      <c r="G538" s="14">
        <v>2700.0</v>
      </c>
      <c r="H538" s="15"/>
      <c r="I538" s="14"/>
      <c r="J538" s="15"/>
      <c r="K538" s="14"/>
      <c r="L538" s="14">
        <v>1200.0</v>
      </c>
      <c r="M538" s="14"/>
      <c r="N538" s="16">
        <v>1200.0</v>
      </c>
      <c r="O538" s="3">
        <f t="shared" si="4"/>
        <v>0</v>
      </c>
      <c r="P538" s="56" t="s">
        <v>1816</v>
      </c>
      <c r="Q538" s="18" t="s">
        <v>61</v>
      </c>
      <c r="R538" s="18" t="s">
        <v>379</v>
      </c>
      <c r="S538" s="19" t="s">
        <v>389</v>
      </c>
      <c r="T538" s="20"/>
      <c r="U538" s="20"/>
      <c r="V538" s="20"/>
      <c r="W538" s="20"/>
      <c r="X538" s="20"/>
      <c r="Y538" s="20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 ht="18.0" customHeight="1">
      <c r="A539" s="8" t="s">
        <v>2583</v>
      </c>
      <c r="B539" s="9">
        <v>45917.0</v>
      </c>
      <c r="C539" s="68" t="s">
        <v>20</v>
      </c>
      <c r="D539" s="69" t="s">
        <v>1276</v>
      </c>
      <c r="E539" s="12" t="s">
        <v>367</v>
      </c>
      <c r="F539" s="13" t="s">
        <v>1818</v>
      </c>
      <c r="G539" s="14">
        <v>1100.0</v>
      </c>
      <c r="H539" s="15"/>
      <c r="I539" s="14"/>
      <c r="J539" s="15"/>
      <c r="K539" s="14"/>
      <c r="L539" s="14">
        <v>480.0</v>
      </c>
      <c r="M539" s="14"/>
      <c r="N539" s="16"/>
      <c r="O539" s="3">
        <f t="shared" si="4"/>
        <v>480</v>
      </c>
      <c r="P539" s="56"/>
      <c r="Q539" s="18" t="s">
        <v>406</v>
      </c>
      <c r="R539" s="18" t="s">
        <v>61</v>
      </c>
      <c r="S539" s="19" t="s">
        <v>1277</v>
      </c>
      <c r="T539" s="20"/>
      <c r="U539" s="20"/>
      <c r="V539" s="20"/>
      <c r="W539" s="20"/>
      <c r="X539" s="20"/>
      <c r="Y539" s="20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 ht="18.0" customHeight="1">
      <c r="A540" s="8" t="s">
        <v>2583</v>
      </c>
      <c r="B540" s="9">
        <v>45918.0</v>
      </c>
      <c r="C540" s="68" t="s">
        <v>20</v>
      </c>
      <c r="D540" s="69" t="s">
        <v>1109</v>
      </c>
      <c r="E540" s="12" t="s">
        <v>367</v>
      </c>
      <c r="F540" s="13" t="s">
        <v>1818</v>
      </c>
      <c r="G540" s="14">
        <v>1500.0</v>
      </c>
      <c r="H540" s="15"/>
      <c r="I540" s="14"/>
      <c r="J540" s="15"/>
      <c r="K540" s="14"/>
      <c r="L540" s="14">
        <v>480.0</v>
      </c>
      <c r="M540" s="14"/>
      <c r="N540" s="16"/>
      <c r="O540" s="3">
        <f t="shared" si="4"/>
        <v>480</v>
      </c>
      <c r="P540" s="56"/>
      <c r="Q540" s="18" t="s">
        <v>596</v>
      </c>
      <c r="R540" s="18" t="s">
        <v>446</v>
      </c>
      <c r="S540" s="19" t="s">
        <v>1110</v>
      </c>
      <c r="T540" s="20"/>
      <c r="U540" s="20"/>
      <c r="V540" s="20"/>
      <c r="W540" s="20"/>
      <c r="X540" s="20"/>
      <c r="Y540" s="20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 ht="18.0" customHeight="1">
      <c r="A541" s="8" t="s">
        <v>2583</v>
      </c>
      <c r="B541" s="9">
        <v>45922.0</v>
      </c>
      <c r="C541" s="68" t="s">
        <v>20</v>
      </c>
      <c r="D541" s="69" t="s">
        <v>56</v>
      </c>
      <c r="E541" s="12" t="s">
        <v>22</v>
      </c>
      <c r="F541" s="13" t="s">
        <v>1266</v>
      </c>
      <c r="G541" s="14"/>
      <c r="H541" s="15"/>
      <c r="I541" s="14"/>
      <c r="J541" s="15"/>
      <c r="K541" s="14"/>
      <c r="L541" s="14">
        <v>1400.0</v>
      </c>
      <c r="M541" s="14"/>
      <c r="N541" s="16">
        <v>1400.0</v>
      </c>
      <c r="O541" s="3">
        <f t="shared" si="4"/>
        <v>0</v>
      </c>
      <c r="P541" s="56" t="s">
        <v>2545</v>
      </c>
      <c r="Q541" s="18" t="s">
        <v>196</v>
      </c>
      <c r="R541" s="18" t="s">
        <v>379</v>
      </c>
      <c r="S541" s="19" t="s">
        <v>57</v>
      </c>
      <c r="T541" s="20"/>
      <c r="U541" s="20"/>
      <c r="V541" s="20"/>
      <c r="W541" s="20"/>
      <c r="X541" s="20"/>
      <c r="Y541" s="20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 ht="18.0" customHeight="1">
      <c r="A542" s="8" t="s">
        <v>2583</v>
      </c>
      <c r="B542" s="9">
        <v>45925.0</v>
      </c>
      <c r="C542" s="68" t="s">
        <v>20</v>
      </c>
      <c r="D542" s="69" t="s">
        <v>1180</v>
      </c>
      <c r="E542" s="12" t="s">
        <v>22</v>
      </c>
      <c r="F542" s="13" t="s">
        <v>1818</v>
      </c>
      <c r="G542" s="14">
        <v>1100.0</v>
      </c>
      <c r="H542" s="15"/>
      <c r="I542" s="14"/>
      <c r="J542" s="15"/>
      <c r="K542" s="14"/>
      <c r="L542" s="14">
        <v>480.0</v>
      </c>
      <c r="M542" s="14"/>
      <c r="N542" s="16">
        <v>480.0</v>
      </c>
      <c r="O542" s="3">
        <f t="shared" si="4"/>
        <v>0</v>
      </c>
      <c r="P542" s="56" t="s">
        <v>1821</v>
      </c>
      <c r="Q542" s="18" t="s">
        <v>482</v>
      </c>
      <c r="R542" s="18" t="s">
        <v>379</v>
      </c>
      <c r="S542" s="19" t="s">
        <v>1181</v>
      </c>
      <c r="T542" s="20"/>
      <c r="U542" s="20"/>
      <c r="V542" s="20"/>
      <c r="W542" s="20"/>
      <c r="X542" s="20"/>
      <c r="Y542" s="20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 ht="18.0" customHeight="1">
      <c r="A543" s="8" t="s">
        <v>2583</v>
      </c>
      <c r="B543" s="9">
        <v>45929.0</v>
      </c>
      <c r="C543" s="68" t="s">
        <v>20</v>
      </c>
      <c r="D543" s="69" t="s">
        <v>666</v>
      </c>
      <c r="E543" s="12" t="s">
        <v>22</v>
      </c>
      <c r="F543" s="13" t="s">
        <v>1266</v>
      </c>
      <c r="G543" s="14">
        <v>2260.0</v>
      </c>
      <c r="H543" s="15"/>
      <c r="I543" s="14"/>
      <c r="J543" s="15"/>
      <c r="K543" s="14"/>
      <c r="L543" s="14">
        <v>1200.0</v>
      </c>
      <c r="M543" s="14"/>
      <c r="N543" s="16">
        <v>1200.0</v>
      </c>
      <c r="O543" s="3">
        <f t="shared" si="4"/>
        <v>0</v>
      </c>
      <c r="P543" s="56" t="s">
        <v>2642</v>
      </c>
      <c r="Q543" s="18" t="s">
        <v>596</v>
      </c>
      <c r="R543" s="18" t="s">
        <v>379</v>
      </c>
      <c r="S543" s="19" t="s">
        <v>668</v>
      </c>
      <c r="T543" s="20"/>
      <c r="U543" s="20"/>
      <c r="V543" s="20"/>
      <c r="W543" s="20"/>
      <c r="X543" s="20"/>
      <c r="Y543" s="20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 ht="18.0" customHeight="1">
      <c r="A544" s="8" t="s">
        <v>2583</v>
      </c>
      <c r="B544" s="9">
        <v>45929.0</v>
      </c>
      <c r="C544" s="68" t="s">
        <v>20</v>
      </c>
      <c r="D544" s="69" t="s">
        <v>917</v>
      </c>
      <c r="E544" s="12" t="s">
        <v>367</v>
      </c>
      <c r="F544" s="13" t="s">
        <v>1266</v>
      </c>
      <c r="G544" s="14">
        <v>2000.0</v>
      </c>
      <c r="H544" s="15"/>
      <c r="I544" s="14"/>
      <c r="J544" s="15"/>
      <c r="K544" s="14"/>
      <c r="L544" s="14">
        <v>900.0</v>
      </c>
      <c r="M544" s="14"/>
      <c r="N544" s="16"/>
      <c r="O544" s="3">
        <f t="shared" si="4"/>
        <v>900</v>
      </c>
      <c r="P544" s="56"/>
      <c r="Q544" s="18" t="s">
        <v>596</v>
      </c>
      <c r="R544" s="18" t="s">
        <v>379</v>
      </c>
      <c r="S544" s="19" t="s">
        <v>919</v>
      </c>
      <c r="T544" s="20"/>
      <c r="U544" s="20"/>
      <c r="V544" s="20"/>
      <c r="W544" s="20"/>
      <c r="X544" s="20"/>
      <c r="Y544" s="20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 ht="18.0" customHeight="1">
      <c r="A545" s="8" t="s">
        <v>2583</v>
      </c>
      <c r="B545" s="9">
        <v>45932.0</v>
      </c>
      <c r="C545" s="68" t="s">
        <v>27</v>
      </c>
      <c r="D545" s="69" t="s">
        <v>891</v>
      </c>
      <c r="E545" s="12" t="s">
        <v>27</v>
      </c>
      <c r="F545" s="13" t="s">
        <v>1075</v>
      </c>
      <c r="G545" s="14"/>
      <c r="H545" s="15">
        <v>1100.0</v>
      </c>
      <c r="I545" s="14"/>
      <c r="J545" s="15">
        <v>1100.0</v>
      </c>
      <c r="K545" s="14"/>
      <c r="L545" s="14"/>
      <c r="M545" s="14"/>
      <c r="N545" s="16"/>
      <c r="O545" s="3">
        <f t="shared" si="4"/>
        <v>1100</v>
      </c>
      <c r="P545" s="56"/>
      <c r="Q545" s="18" t="s">
        <v>93</v>
      </c>
      <c r="R545" s="18">
        <f>MONTH(B545)</f>
        <v>10</v>
      </c>
      <c r="S545" s="19" t="s">
        <v>892</v>
      </c>
      <c r="T545" s="20"/>
      <c r="U545" s="20"/>
      <c r="V545" s="20"/>
      <c r="W545" s="20"/>
      <c r="X545" s="20"/>
      <c r="Y545" s="20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 ht="18.0" customHeight="1">
      <c r="A546" s="8" t="s">
        <v>2583</v>
      </c>
      <c r="B546" s="9">
        <v>45938.0</v>
      </c>
      <c r="C546" s="68" t="s">
        <v>20</v>
      </c>
      <c r="D546" s="69" t="s">
        <v>692</v>
      </c>
      <c r="E546" s="12" t="s">
        <v>367</v>
      </c>
      <c r="F546" s="13" t="s">
        <v>1075</v>
      </c>
      <c r="G546" s="14"/>
      <c r="H546" s="15">
        <v>1100.0</v>
      </c>
      <c r="I546" s="14"/>
      <c r="J546" s="15">
        <v>1100.0</v>
      </c>
      <c r="K546" s="14"/>
      <c r="L546" s="14"/>
      <c r="M546" s="14"/>
      <c r="N546" s="16"/>
      <c r="O546" s="3">
        <f t="shared" si="4"/>
        <v>1100</v>
      </c>
      <c r="P546" s="56"/>
      <c r="Q546" s="18" t="s">
        <v>34</v>
      </c>
      <c r="R546" s="18" t="s">
        <v>446</v>
      </c>
      <c r="S546" s="19" t="s">
        <v>693</v>
      </c>
      <c r="T546" s="20"/>
      <c r="U546" s="20"/>
      <c r="V546" s="20"/>
      <c r="W546" s="20"/>
      <c r="X546" s="20"/>
      <c r="Y546" s="20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 ht="18.0" customHeight="1">
      <c r="A547" s="8" t="s">
        <v>2583</v>
      </c>
      <c r="B547" s="9">
        <v>45951.0</v>
      </c>
      <c r="C547" s="68" t="s">
        <v>20</v>
      </c>
      <c r="D547" s="69" t="s">
        <v>737</v>
      </c>
      <c r="E547" s="12" t="s">
        <v>367</v>
      </c>
      <c r="F547" s="13" t="s">
        <v>1075</v>
      </c>
      <c r="G547" s="14"/>
      <c r="H547" s="15">
        <v>1100.0</v>
      </c>
      <c r="I547" s="14"/>
      <c r="J547" s="15">
        <v>1100.0</v>
      </c>
      <c r="K547" s="14"/>
      <c r="L547" s="14"/>
      <c r="M547" s="14"/>
      <c r="N547" s="16"/>
      <c r="O547" s="3">
        <f t="shared" si="4"/>
        <v>1100</v>
      </c>
      <c r="P547" s="56"/>
      <c r="Q547" s="18" t="s">
        <v>503</v>
      </c>
      <c r="R547" s="18" t="s">
        <v>446</v>
      </c>
      <c r="S547" s="19" t="s">
        <v>738</v>
      </c>
      <c r="T547" s="20"/>
      <c r="U547" s="20"/>
      <c r="V547" s="20"/>
      <c r="W547" s="20"/>
      <c r="X547" s="20"/>
      <c r="Y547" s="20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 ht="18.0" customHeight="1">
      <c r="A548" s="8" t="s">
        <v>2583</v>
      </c>
      <c r="B548" s="9">
        <v>45961.0</v>
      </c>
      <c r="C548" s="68" t="s">
        <v>20</v>
      </c>
      <c r="D548" s="69" t="s">
        <v>1837</v>
      </c>
      <c r="E548" s="12" t="s">
        <v>367</v>
      </c>
      <c r="F548" s="13" t="s">
        <v>1075</v>
      </c>
      <c r="G548" s="14"/>
      <c r="H548" s="15">
        <v>1100.0</v>
      </c>
      <c r="I548" s="14"/>
      <c r="J548" s="15">
        <v>1100.0</v>
      </c>
      <c r="K548" s="14"/>
      <c r="L548" s="14"/>
      <c r="M548" s="14">
        <v>410.0</v>
      </c>
      <c r="N548" s="16"/>
      <c r="O548" s="3">
        <f t="shared" si="4"/>
        <v>1510</v>
      </c>
      <c r="P548" s="56"/>
      <c r="Q548" s="18" t="s">
        <v>596</v>
      </c>
      <c r="R548" s="18" t="s">
        <v>446</v>
      </c>
      <c r="S548" s="19" t="s">
        <v>967</v>
      </c>
      <c r="T548" s="20"/>
      <c r="U548" s="20"/>
      <c r="V548" s="20"/>
      <c r="W548" s="20"/>
      <c r="X548" s="20"/>
      <c r="Y548" s="20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 ht="18.0" customHeight="1">
      <c r="A549" s="8" t="s">
        <v>2583</v>
      </c>
      <c r="B549" s="9">
        <v>44160.0</v>
      </c>
      <c r="C549" s="68" t="s">
        <v>20</v>
      </c>
      <c r="D549" s="69" t="s">
        <v>314</v>
      </c>
      <c r="E549" s="12" t="s">
        <v>367</v>
      </c>
      <c r="F549" s="13" t="s">
        <v>1818</v>
      </c>
      <c r="G549" s="14">
        <v>1500.0</v>
      </c>
      <c r="H549" s="15"/>
      <c r="I549" s="14"/>
      <c r="J549" s="15"/>
      <c r="K549" s="14"/>
      <c r="L549" s="14">
        <v>480.0</v>
      </c>
      <c r="M549" s="14"/>
      <c r="N549" s="16"/>
      <c r="O549" s="3">
        <f t="shared" si="4"/>
        <v>480</v>
      </c>
      <c r="P549" s="56"/>
      <c r="Q549" s="18" t="s">
        <v>510</v>
      </c>
      <c r="R549" s="18" t="s">
        <v>61</v>
      </c>
      <c r="S549" s="19" t="s">
        <v>315</v>
      </c>
      <c r="T549" s="20"/>
      <c r="U549" s="20"/>
      <c r="V549" s="20"/>
      <c r="W549" s="20"/>
      <c r="X549" s="20"/>
      <c r="Y549" s="20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 ht="18.0" customHeight="1">
      <c r="A550" s="8" t="s">
        <v>2583</v>
      </c>
      <c r="B550" s="9">
        <v>45936.0</v>
      </c>
      <c r="C550" s="68" t="s">
        <v>20</v>
      </c>
      <c r="D550" s="69" t="s">
        <v>1232</v>
      </c>
      <c r="E550" s="12" t="s">
        <v>22</v>
      </c>
      <c r="F550" s="13" t="s">
        <v>1266</v>
      </c>
      <c r="G550" s="14">
        <v>2700.0</v>
      </c>
      <c r="H550" s="15"/>
      <c r="I550" s="14"/>
      <c r="J550" s="15"/>
      <c r="K550" s="14"/>
      <c r="L550" s="14">
        <v>900.0</v>
      </c>
      <c r="M550" s="14"/>
      <c r="N550" s="16">
        <v>900.0</v>
      </c>
      <c r="O550" s="3">
        <f t="shared" si="4"/>
        <v>0</v>
      </c>
      <c r="P550" s="56" t="s">
        <v>1841</v>
      </c>
      <c r="Q550" s="18" t="s">
        <v>101</v>
      </c>
      <c r="R550" s="18" t="s">
        <v>446</v>
      </c>
      <c r="S550" s="19" t="s">
        <v>1233</v>
      </c>
      <c r="T550" s="20"/>
      <c r="U550" s="20"/>
      <c r="V550" s="20"/>
      <c r="W550" s="20"/>
      <c r="X550" s="20"/>
      <c r="Y550" s="20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 ht="18.0" customHeight="1">
      <c r="A551" s="8" t="s">
        <v>2583</v>
      </c>
      <c r="B551" s="9">
        <v>45940.0</v>
      </c>
      <c r="C551" s="68" t="s">
        <v>20</v>
      </c>
      <c r="D551" s="69" t="s">
        <v>737</v>
      </c>
      <c r="E551" s="12" t="s">
        <v>367</v>
      </c>
      <c r="F551" s="13" t="s">
        <v>1266</v>
      </c>
      <c r="G551" s="14">
        <v>1400.0</v>
      </c>
      <c r="H551" s="15"/>
      <c r="I551" s="14"/>
      <c r="J551" s="15"/>
      <c r="K551" s="14"/>
      <c r="L551" s="14">
        <v>1400.0</v>
      </c>
      <c r="M551" s="14"/>
      <c r="N551" s="16"/>
      <c r="O551" s="3">
        <f t="shared" si="4"/>
        <v>1400</v>
      </c>
      <c r="P551" s="56"/>
      <c r="Q551" s="18" t="s">
        <v>667</v>
      </c>
      <c r="R551" s="18" t="s">
        <v>61</v>
      </c>
      <c r="S551" s="19" t="s">
        <v>738</v>
      </c>
      <c r="T551" s="20"/>
      <c r="U551" s="20"/>
      <c r="V551" s="20"/>
      <c r="W551" s="20"/>
      <c r="X551" s="20"/>
      <c r="Y551" s="20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 ht="18.0" customHeight="1">
      <c r="A552" s="8" t="s">
        <v>2583</v>
      </c>
      <c r="B552" s="9">
        <v>45951.0</v>
      </c>
      <c r="C552" s="68" t="s">
        <v>20</v>
      </c>
      <c r="D552" s="69" t="s">
        <v>1191</v>
      </c>
      <c r="E552" s="12" t="s">
        <v>22</v>
      </c>
      <c r="F552" s="13" t="s">
        <v>1266</v>
      </c>
      <c r="G552" s="14">
        <v>4500.0</v>
      </c>
      <c r="H552" s="15"/>
      <c r="I552" s="14"/>
      <c r="J552" s="15"/>
      <c r="K552" s="14"/>
      <c r="L552" s="14">
        <v>1400.0</v>
      </c>
      <c r="M552" s="14"/>
      <c r="N552" s="16">
        <v>1400.0</v>
      </c>
      <c r="O552" s="3">
        <f t="shared" si="4"/>
        <v>0</v>
      </c>
      <c r="P552" s="56" t="s">
        <v>1841</v>
      </c>
      <c r="Q552" s="18" t="s">
        <v>406</v>
      </c>
      <c r="R552" s="18" t="s">
        <v>446</v>
      </c>
      <c r="S552" s="19" t="s">
        <v>1192</v>
      </c>
      <c r="T552" s="20"/>
      <c r="U552" s="20"/>
      <c r="V552" s="20"/>
      <c r="W552" s="20"/>
      <c r="X552" s="20"/>
      <c r="Y552" s="20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 ht="18.0" customHeight="1">
      <c r="A553" s="8" t="s">
        <v>2583</v>
      </c>
      <c r="B553" s="9">
        <v>45952.0</v>
      </c>
      <c r="C553" s="68" t="s">
        <v>121</v>
      </c>
      <c r="D553" s="69" t="s">
        <v>1091</v>
      </c>
      <c r="E553" s="12" t="s">
        <v>22</v>
      </c>
      <c r="F553" s="13" t="s">
        <v>1266</v>
      </c>
      <c r="G553" s="14">
        <v>1500.0</v>
      </c>
      <c r="H553" s="15"/>
      <c r="I553" s="14"/>
      <c r="J553" s="15"/>
      <c r="K553" s="14"/>
      <c r="L553" s="14">
        <v>1900.0</v>
      </c>
      <c r="M553" s="14"/>
      <c r="N553" s="16">
        <v>1900.0</v>
      </c>
      <c r="O553" s="3">
        <f t="shared" si="4"/>
        <v>0</v>
      </c>
      <c r="P553" s="56" t="s">
        <v>1841</v>
      </c>
      <c r="Q553" s="18" t="s">
        <v>647</v>
      </c>
      <c r="R553" s="18" t="s">
        <v>446</v>
      </c>
      <c r="S553" s="19" t="s">
        <v>1092</v>
      </c>
      <c r="T553" s="20"/>
      <c r="U553" s="20"/>
      <c r="V553" s="20"/>
      <c r="W553" s="20"/>
      <c r="X553" s="20"/>
      <c r="Y553" s="20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 ht="18.0" customHeight="1">
      <c r="A554" s="8" t="s">
        <v>2583</v>
      </c>
      <c r="B554" s="9">
        <v>45952.0</v>
      </c>
      <c r="C554" s="68" t="s">
        <v>20</v>
      </c>
      <c r="D554" s="69" t="s">
        <v>1048</v>
      </c>
      <c r="E554" s="12" t="s">
        <v>367</v>
      </c>
      <c r="F554" s="13" t="s">
        <v>1266</v>
      </c>
      <c r="G554" s="14">
        <v>2700.0</v>
      </c>
      <c r="H554" s="15"/>
      <c r="I554" s="14"/>
      <c r="J554" s="15"/>
      <c r="K554" s="14"/>
      <c r="L554" s="14">
        <v>900.0</v>
      </c>
      <c r="M554" s="14"/>
      <c r="N554" s="16"/>
      <c r="O554" s="3">
        <f t="shared" si="4"/>
        <v>900</v>
      </c>
      <c r="P554" s="56"/>
      <c r="Q554" s="18" t="s">
        <v>196</v>
      </c>
      <c r="R554" s="18" t="s">
        <v>446</v>
      </c>
      <c r="S554" s="19" t="s">
        <v>1049</v>
      </c>
      <c r="T554" s="20"/>
      <c r="U554" s="20"/>
      <c r="V554" s="20"/>
      <c r="W554" s="20"/>
      <c r="X554" s="20"/>
      <c r="Y554" s="20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 ht="18.0" customHeight="1">
      <c r="A555" s="8" t="s">
        <v>2583</v>
      </c>
      <c r="B555" s="9">
        <v>45954.0</v>
      </c>
      <c r="C555" s="68" t="s">
        <v>20</v>
      </c>
      <c r="D555" s="69" t="s">
        <v>1157</v>
      </c>
      <c r="E555" s="12" t="s">
        <v>22</v>
      </c>
      <c r="F555" s="13" t="s">
        <v>1266</v>
      </c>
      <c r="G555" s="14">
        <v>2250.0</v>
      </c>
      <c r="H555" s="15"/>
      <c r="I555" s="14"/>
      <c r="J555" s="15"/>
      <c r="K555" s="14"/>
      <c r="L555" s="14">
        <v>900.0</v>
      </c>
      <c r="M555" s="14"/>
      <c r="N555" s="16">
        <v>900.0</v>
      </c>
      <c r="O555" s="3">
        <f t="shared" si="4"/>
        <v>0</v>
      </c>
      <c r="P555" s="56" t="s">
        <v>1841</v>
      </c>
      <c r="Q555" s="18" t="s">
        <v>503</v>
      </c>
      <c r="R555" s="18" t="s">
        <v>446</v>
      </c>
      <c r="S555" s="19" t="s">
        <v>1158</v>
      </c>
      <c r="T555" s="20"/>
      <c r="U555" s="20"/>
      <c r="V555" s="20"/>
      <c r="W555" s="20"/>
      <c r="X555" s="20"/>
      <c r="Y555" s="20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 ht="18.0" customHeight="1">
      <c r="A556" s="8" t="s">
        <v>2583</v>
      </c>
      <c r="B556" s="9">
        <v>45954.0</v>
      </c>
      <c r="C556" s="68" t="s">
        <v>20</v>
      </c>
      <c r="D556" s="69" t="s">
        <v>1200</v>
      </c>
      <c r="E556" s="12" t="s">
        <v>367</v>
      </c>
      <c r="F556" s="13" t="s">
        <v>1266</v>
      </c>
      <c r="G556" s="14">
        <v>2160.0</v>
      </c>
      <c r="H556" s="15"/>
      <c r="I556" s="14"/>
      <c r="J556" s="15"/>
      <c r="K556" s="14"/>
      <c r="L556" s="14">
        <v>2100.0</v>
      </c>
      <c r="M556" s="14"/>
      <c r="N556" s="16">
        <v>500.0</v>
      </c>
      <c r="O556" s="3">
        <f t="shared" si="4"/>
        <v>1600</v>
      </c>
      <c r="P556" s="56" t="s">
        <v>2548</v>
      </c>
      <c r="Q556" s="18" t="s">
        <v>446</v>
      </c>
      <c r="R556" s="18" t="s">
        <v>213</v>
      </c>
      <c r="S556" s="19" t="s">
        <v>1201</v>
      </c>
      <c r="T556" s="20"/>
      <c r="U556" s="20"/>
      <c r="V556" s="20"/>
      <c r="W556" s="20"/>
      <c r="X556" s="20"/>
      <c r="Y556" s="20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 ht="18.0" customHeight="1">
      <c r="A557" s="8" t="s">
        <v>2583</v>
      </c>
      <c r="B557" s="9">
        <v>45960.0</v>
      </c>
      <c r="C557" s="68" t="s">
        <v>1079</v>
      </c>
      <c r="D557" s="69" t="s">
        <v>1080</v>
      </c>
      <c r="E557" s="12" t="s">
        <v>22</v>
      </c>
      <c r="F557" s="13" t="s">
        <v>1266</v>
      </c>
      <c r="G557" s="14">
        <v>3000.0</v>
      </c>
      <c r="H557" s="15"/>
      <c r="I557" s="14"/>
      <c r="J557" s="15"/>
      <c r="K557" s="14"/>
      <c r="L557" s="14">
        <v>1400.0</v>
      </c>
      <c r="M557" s="14"/>
      <c r="N557" s="16">
        <v>1400.0</v>
      </c>
      <c r="O557" s="3">
        <f t="shared" si="4"/>
        <v>0</v>
      </c>
      <c r="P557" s="56" t="s">
        <v>1841</v>
      </c>
      <c r="Q557" s="18" t="s">
        <v>52</v>
      </c>
      <c r="R557" s="18" t="s">
        <v>446</v>
      </c>
      <c r="S557" s="19" t="s">
        <v>1081</v>
      </c>
      <c r="T557" s="20"/>
      <c r="U557" s="20"/>
      <c r="V557" s="20"/>
      <c r="W557" s="20"/>
      <c r="X557" s="20"/>
      <c r="Y557" s="20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 ht="18.0" customHeight="1">
      <c r="A558" s="8" t="s">
        <v>2583</v>
      </c>
      <c r="B558" s="9">
        <v>45960.0</v>
      </c>
      <c r="C558" s="68" t="s">
        <v>20</v>
      </c>
      <c r="D558" s="69" t="s">
        <v>616</v>
      </c>
      <c r="E558" s="12" t="s">
        <v>367</v>
      </c>
      <c r="F558" s="13" t="s">
        <v>1818</v>
      </c>
      <c r="G558" s="14">
        <v>1500.0</v>
      </c>
      <c r="H558" s="15"/>
      <c r="I558" s="14"/>
      <c r="J558" s="15"/>
      <c r="K558" s="14"/>
      <c r="L558" s="14">
        <v>480.0</v>
      </c>
      <c r="M558" s="14"/>
      <c r="N558" s="16"/>
      <c r="O558" s="3">
        <f t="shared" si="4"/>
        <v>480</v>
      </c>
      <c r="P558" s="56"/>
      <c r="Q558" s="18" t="s">
        <v>550</v>
      </c>
      <c r="R558" s="18" t="s">
        <v>213</v>
      </c>
      <c r="S558" s="19" t="s">
        <v>618</v>
      </c>
      <c r="T558" s="20"/>
      <c r="U558" s="20"/>
      <c r="V558" s="20"/>
      <c r="W558" s="20"/>
      <c r="X558" s="20"/>
      <c r="Y558" s="20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 ht="18.0" customHeight="1">
      <c r="A559" s="8" t="s">
        <v>2583</v>
      </c>
      <c r="B559" s="9">
        <v>45960.0</v>
      </c>
      <c r="C559" s="68" t="s">
        <v>20</v>
      </c>
      <c r="D559" s="69" t="s">
        <v>786</v>
      </c>
      <c r="E559" s="12" t="s">
        <v>367</v>
      </c>
      <c r="F559" s="13" t="s">
        <v>1266</v>
      </c>
      <c r="G559" s="14">
        <v>3000.0</v>
      </c>
      <c r="H559" s="15"/>
      <c r="I559" s="14"/>
      <c r="J559" s="15"/>
      <c r="K559" s="14"/>
      <c r="L559" s="14">
        <v>990.0</v>
      </c>
      <c r="M559" s="14"/>
      <c r="N559" s="16"/>
      <c r="O559" s="3">
        <f t="shared" si="4"/>
        <v>990</v>
      </c>
      <c r="P559" s="56"/>
      <c r="Q559" s="18" t="s">
        <v>550</v>
      </c>
      <c r="R559" s="18" t="s">
        <v>550</v>
      </c>
      <c r="S559" s="19" t="s">
        <v>787</v>
      </c>
      <c r="T559" s="20"/>
      <c r="U559" s="20"/>
      <c r="V559" s="20"/>
      <c r="W559" s="20"/>
      <c r="X559" s="20"/>
      <c r="Y559" s="20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 ht="18.0" customHeight="1">
      <c r="A560" s="8" t="s">
        <v>2583</v>
      </c>
      <c r="B560" s="9">
        <v>45961.0</v>
      </c>
      <c r="C560" s="68" t="s">
        <v>27</v>
      </c>
      <c r="D560" s="69" t="s">
        <v>640</v>
      </c>
      <c r="E560" s="12" t="s">
        <v>22</v>
      </c>
      <c r="F560" s="13" t="s">
        <v>1266</v>
      </c>
      <c r="G560" s="14">
        <v>2850.0</v>
      </c>
      <c r="H560" s="15"/>
      <c r="I560" s="14"/>
      <c r="J560" s="15"/>
      <c r="K560" s="14"/>
      <c r="L560" s="14">
        <v>900.0</v>
      </c>
      <c r="M560" s="14"/>
      <c r="N560" s="16">
        <v>900.0</v>
      </c>
      <c r="O560" s="3">
        <f t="shared" si="4"/>
        <v>0</v>
      </c>
      <c r="P560" s="56" t="s">
        <v>1841</v>
      </c>
      <c r="Q560" s="18" t="s">
        <v>52</v>
      </c>
      <c r="R560" s="18" t="s">
        <v>446</v>
      </c>
      <c r="S560" s="19" t="s">
        <v>641</v>
      </c>
      <c r="T560" s="20"/>
      <c r="U560" s="20"/>
      <c r="V560" s="20"/>
      <c r="W560" s="20"/>
      <c r="X560" s="20"/>
      <c r="Y560" s="20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 ht="18.0" customHeight="1">
      <c r="A561" s="8" t="s">
        <v>2583</v>
      </c>
      <c r="B561" s="9">
        <v>45961.0</v>
      </c>
      <c r="C561" s="68" t="s">
        <v>20</v>
      </c>
      <c r="D561" s="69" t="s">
        <v>160</v>
      </c>
      <c r="E561" s="12" t="s">
        <v>22</v>
      </c>
      <c r="F561" s="13" t="s">
        <v>1266</v>
      </c>
      <c r="G561" s="14">
        <v>4000.0</v>
      </c>
      <c r="H561" s="15"/>
      <c r="I561" s="14"/>
      <c r="J561" s="15"/>
      <c r="K561" s="14"/>
      <c r="L561" s="14">
        <v>2000.0</v>
      </c>
      <c r="M561" s="14"/>
      <c r="N561" s="16">
        <v>2000.0</v>
      </c>
      <c r="O561" s="3">
        <f t="shared" si="4"/>
        <v>0</v>
      </c>
      <c r="P561" s="56" t="s">
        <v>1841</v>
      </c>
      <c r="Q561" s="18" t="s">
        <v>52</v>
      </c>
      <c r="R561" s="18" t="s">
        <v>446</v>
      </c>
      <c r="S561" s="19" t="s">
        <v>161</v>
      </c>
      <c r="T561" s="20"/>
      <c r="U561" s="20"/>
      <c r="V561" s="20"/>
      <c r="W561" s="20"/>
      <c r="X561" s="20"/>
      <c r="Y561" s="20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 ht="18.0" customHeight="1">
      <c r="A562" s="8" t="s">
        <v>2583</v>
      </c>
      <c r="B562" s="9">
        <v>45961.0</v>
      </c>
      <c r="C562" s="68" t="s">
        <v>20</v>
      </c>
      <c r="D562" s="69" t="s">
        <v>122</v>
      </c>
      <c r="E562" s="12" t="s">
        <v>367</v>
      </c>
      <c r="F562" s="13" t="s">
        <v>1266</v>
      </c>
      <c r="G562" s="14">
        <v>3000.0</v>
      </c>
      <c r="H562" s="15"/>
      <c r="I562" s="14"/>
      <c r="J562" s="15"/>
      <c r="K562" s="14"/>
      <c r="L562" s="14">
        <v>900.0</v>
      </c>
      <c r="M562" s="14"/>
      <c r="N562" s="16">
        <v>450.0</v>
      </c>
      <c r="O562" s="3">
        <f t="shared" si="4"/>
        <v>450</v>
      </c>
      <c r="P562" s="56" t="s">
        <v>2643</v>
      </c>
      <c r="Q562" s="18" t="s">
        <v>670</v>
      </c>
      <c r="R562" s="18" t="s">
        <v>519</v>
      </c>
      <c r="S562" s="19" t="s">
        <v>123</v>
      </c>
      <c r="T562" s="20"/>
      <c r="U562" s="20"/>
      <c r="V562" s="20"/>
      <c r="W562" s="20"/>
      <c r="X562" s="20"/>
      <c r="Y562" s="20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 ht="18.0" customHeight="1">
      <c r="A563" s="8" t="s">
        <v>2583</v>
      </c>
      <c r="B563" s="9">
        <v>45961.0</v>
      </c>
      <c r="C563" s="68" t="s">
        <v>20</v>
      </c>
      <c r="D563" s="69" t="s">
        <v>1229</v>
      </c>
      <c r="E563" s="12" t="s">
        <v>367</v>
      </c>
      <c r="F563" s="13" t="s">
        <v>1266</v>
      </c>
      <c r="G563" s="14">
        <v>0.0</v>
      </c>
      <c r="H563" s="15"/>
      <c r="I563" s="14"/>
      <c r="J563" s="15"/>
      <c r="K563" s="14"/>
      <c r="L563" s="14">
        <v>900.0</v>
      </c>
      <c r="M563" s="14"/>
      <c r="N563" s="16"/>
      <c r="O563" s="3">
        <f t="shared" si="4"/>
        <v>900</v>
      </c>
      <c r="P563" s="56"/>
      <c r="Q563" s="18" t="s">
        <v>454</v>
      </c>
      <c r="R563" s="18" t="s">
        <v>550</v>
      </c>
      <c r="S563" s="19" t="s">
        <v>1231</v>
      </c>
      <c r="T563" s="20"/>
      <c r="U563" s="20"/>
      <c r="V563" s="20"/>
      <c r="W563" s="20"/>
      <c r="X563" s="20"/>
      <c r="Y563" s="20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 ht="18.0" customHeight="1">
      <c r="A564" s="8" t="s">
        <v>2583</v>
      </c>
      <c r="B564" s="9">
        <v>43160.0</v>
      </c>
      <c r="C564" s="68" t="s">
        <v>20</v>
      </c>
      <c r="D564" s="69" t="s">
        <v>58</v>
      </c>
      <c r="E564" s="12" t="s">
        <v>367</v>
      </c>
      <c r="F564" s="13" t="s">
        <v>23</v>
      </c>
      <c r="G564" s="14"/>
      <c r="H564" s="15">
        <v>1179.0</v>
      </c>
      <c r="I564" s="14"/>
      <c r="J564" s="15">
        <v>1179.0</v>
      </c>
      <c r="K564" s="14"/>
      <c r="L564" s="14"/>
      <c r="M564" s="14">
        <v>359.0</v>
      </c>
      <c r="N564" s="16">
        <v>731.0</v>
      </c>
      <c r="O564" s="3">
        <f t="shared" si="4"/>
        <v>807</v>
      </c>
      <c r="P564" s="56" t="s">
        <v>2549</v>
      </c>
      <c r="Q564" s="18" t="s">
        <v>34</v>
      </c>
      <c r="R564" s="18" t="s">
        <v>25</v>
      </c>
      <c r="S564" s="19" t="s">
        <v>59</v>
      </c>
      <c r="T564" s="20"/>
      <c r="U564" s="20"/>
      <c r="V564" s="20"/>
      <c r="W564" s="20"/>
      <c r="X564" s="20"/>
      <c r="Y564" s="20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 ht="18.0" customHeight="1">
      <c r="A565" s="8" t="s">
        <v>2583</v>
      </c>
      <c r="B565" s="9">
        <v>44536.0</v>
      </c>
      <c r="C565" s="68" t="s">
        <v>20</v>
      </c>
      <c r="D565" s="69" t="s">
        <v>538</v>
      </c>
      <c r="E565" s="12" t="s">
        <v>367</v>
      </c>
      <c r="F565" s="13" t="s">
        <v>453</v>
      </c>
      <c r="G565" s="14"/>
      <c r="H565" s="15">
        <v>1178.4299999999998</v>
      </c>
      <c r="I565" s="14">
        <v>77.0</v>
      </c>
      <c r="J565" s="15">
        <v>1255.4299999999998</v>
      </c>
      <c r="K565" s="14"/>
      <c r="L565" s="14"/>
      <c r="M565" s="14"/>
      <c r="N565" s="16"/>
      <c r="O565" s="3">
        <f t="shared" si="4"/>
        <v>1255.43</v>
      </c>
      <c r="P565" s="56"/>
      <c r="Q565" s="18" t="s">
        <v>476</v>
      </c>
      <c r="R565" s="18" t="s">
        <v>213</v>
      </c>
      <c r="S565" s="19" t="s">
        <v>539</v>
      </c>
      <c r="T565" s="20"/>
      <c r="U565" s="20"/>
      <c r="V565" s="20"/>
      <c r="W565" s="20"/>
      <c r="X565" s="20"/>
      <c r="Y565" s="20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 ht="18.0" customHeight="1">
      <c r="A566" s="8" t="s">
        <v>2583</v>
      </c>
      <c r="B566" s="9">
        <v>45954.0</v>
      </c>
      <c r="C566" s="68" t="s">
        <v>20</v>
      </c>
      <c r="D566" s="69" t="s">
        <v>1845</v>
      </c>
      <c r="E566" s="12" t="s">
        <v>367</v>
      </c>
      <c r="F566" s="13" t="s">
        <v>1075</v>
      </c>
      <c r="G566" s="14">
        <v>1000.0</v>
      </c>
      <c r="H566" s="15">
        <v>1100.0</v>
      </c>
      <c r="I566" s="14"/>
      <c r="J566" s="15">
        <v>1100.0</v>
      </c>
      <c r="K566" s="14"/>
      <c r="L566" s="14"/>
      <c r="M566" s="14"/>
      <c r="N566" s="16"/>
      <c r="O566" s="3">
        <f t="shared" si="4"/>
        <v>1100</v>
      </c>
      <c r="P566" s="56"/>
      <c r="Q566" s="18" t="s">
        <v>503</v>
      </c>
      <c r="R566" s="18" t="s">
        <v>446</v>
      </c>
      <c r="S566" s="19" t="s">
        <v>1846</v>
      </c>
      <c r="T566" s="20"/>
      <c r="U566" s="20"/>
      <c r="V566" s="20"/>
      <c r="W566" s="20"/>
      <c r="X566" s="20"/>
      <c r="Y566" s="20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 ht="18.0" customHeight="1">
      <c r="A567" s="8" t="s">
        <v>2583</v>
      </c>
      <c r="B567" s="9">
        <v>45932.0</v>
      </c>
      <c r="C567" s="68" t="s">
        <v>20</v>
      </c>
      <c r="D567" s="69" t="s">
        <v>1848</v>
      </c>
      <c r="E567" s="12" t="s">
        <v>367</v>
      </c>
      <c r="F567" s="13" t="s">
        <v>1075</v>
      </c>
      <c r="G567" s="14">
        <v>6500.0</v>
      </c>
      <c r="H567" s="15">
        <v>1100.0</v>
      </c>
      <c r="I567" s="14"/>
      <c r="J567" s="15">
        <v>1100.0</v>
      </c>
      <c r="K567" s="14"/>
      <c r="L567" s="14"/>
      <c r="M567" s="14"/>
      <c r="N567" s="16"/>
      <c r="O567" s="3">
        <f t="shared" si="4"/>
        <v>1100</v>
      </c>
      <c r="P567" s="56"/>
      <c r="Q567" s="18" t="s">
        <v>93</v>
      </c>
      <c r="R567" s="18" t="s">
        <v>446</v>
      </c>
      <c r="S567" s="19" t="s">
        <v>1849</v>
      </c>
      <c r="T567" s="20"/>
      <c r="U567" s="20"/>
      <c r="V567" s="20"/>
      <c r="W567" s="20"/>
      <c r="X567" s="20"/>
      <c r="Y567" s="20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 ht="18.0" customHeight="1">
      <c r="A568" s="8" t="s">
        <v>2583</v>
      </c>
      <c r="B568" s="9">
        <v>45940.0</v>
      </c>
      <c r="C568" s="68" t="s">
        <v>20</v>
      </c>
      <c r="D568" s="69" t="s">
        <v>1851</v>
      </c>
      <c r="E568" s="12" t="s">
        <v>367</v>
      </c>
      <c r="F568" s="13" t="s">
        <v>1075</v>
      </c>
      <c r="G568" s="14">
        <v>4000.0</v>
      </c>
      <c r="H568" s="15">
        <v>1100.0</v>
      </c>
      <c r="I568" s="14"/>
      <c r="J568" s="15">
        <v>1100.0</v>
      </c>
      <c r="K568" s="14"/>
      <c r="L568" s="14"/>
      <c r="M568" s="14"/>
      <c r="N568" s="16"/>
      <c r="O568" s="3">
        <f t="shared" si="4"/>
        <v>1100</v>
      </c>
      <c r="P568" s="56"/>
      <c r="Q568" s="18" t="s">
        <v>446</v>
      </c>
      <c r="R568" s="18" t="s">
        <v>446</v>
      </c>
      <c r="S568" s="19" t="s">
        <v>1852</v>
      </c>
      <c r="T568" s="20"/>
      <c r="U568" s="20"/>
      <c r="V568" s="20"/>
      <c r="W568" s="20"/>
      <c r="X568" s="20"/>
      <c r="Y568" s="20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 ht="18.0" customHeight="1">
      <c r="A569" s="8" t="s">
        <v>2583</v>
      </c>
      <c r="B569" s="9">
        <v>45943.0</v>
      </c>
      <c r="C569" s="68" t="s">
        <v>20</v>
      </c>
      <c r="D569" s="69" t="s">
        <v>1854</v>
      </c>
      <c r="E569" s="12" t="s">
        <v>367</v>
      </c>
      <c r="F569" s="13" t="s">
        <v>1075</v>
      </c>
      <c r="G569" s="14">
        <v>3600.0</v>
      </c>
      <c r="H569" s="15">
        <v>1100.0</v>
      </c>
      <c r="I569" s="14"/>
      <c r="J569" s="15">
        <v>1100.0</v>
      </c>
      <c r="K569" s="14"/>
      <c r="L569" s="14"/>
      <c r="M569" s="14"/>
      <c r="N569" s="16"/>
      <c r="O569" s="3">
        <f t="shared" si="4"/>
        <v>1100</v>
      </c>
      <c r="P569" s="56"/>
      <c r="Q569" s="18" t="s">
        <v>1013</v>
      </c>
      <c r="R569" s="18" t="s">
        <v>446</v>
      </c>
      <c r="S569" s="19" t="s">
        <v>1855</v>
      </c>
      <c r="T569" s="20"/>
      <c r="U569" s="20"/>
      <c r="V569" s="20"/>
      <c r="W569" s="20"/>
      <c r="X569" s="20"/>
      <c r="Y569" s="20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 ht="18.0" customHeight="1">
      <c r="A570" s="8" t="s">
        <v>2583</v>
      </c>
      <c r="B570" s="9">
        <v>45953.0</v>
      </c>
      <c r="C570" s="68" t="s">
        <v>20</v>
      </c>
      <c r="D570" s="69" t="s">
        <v>1860</v>
      </c>
      <c r="E570" s="12" t="s">
        <v>367</v>
      </c>
      <c r="F570" s="13" t="s">
        <v>1075</v>
      </c>
      <c r="G570" s="14">
        <v>3500.0</v>
      </c>
      <c r="H570" s="15">
        <v>1100.0</v>
      </c>
      <c r="I570" s="14"/>
      <c r="J570" s="15">
        <v>1100.0</v>
      </c>
      <c r="K570" s="14"/>
      <c r="L570" s="14"/>
      <c r="M570" s="14">
        <v>410.0</v>
      </c>
      <c r="N570" s="16"/>
      <c r="O570" s="3">
        <f t="shared" si="4"/>
        <v>1510</v>
      </c>
      <c r="P570" s="56"/>
      <c r="Q570" s="18" t="s">
        <v>647</v>
      </c>
      <c r="R570" s="18" t="s">
        <v>446</v>
      </c>
      <c r="S570" s="19" t="s">
        <v>1861</v>
      </c>
      <c r="T570" s="20"/>
      <c r="U570" s="20"/>
      <c r="V570" s="20"/>
      <c r="W570" s="20"/>
      <c r="X570" s="20"/>
      <c r="Y570" s="20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 ht="18.0" customHeight="1">
      <c r="A571" s="8" t="s">
        <v>2583</v>
      </c>
      <c r="B571" s="9">
        <v>45953.0</v>
      </c>
      <c r="C571" s="68" t="s">
        <v>20</v>
      </c>
      <c r="D571" s="69" t="s">
        <v>1863</v>
      </c>
      <c r="E571" s="12" t="s">
        <v>367</v>
      </c>
      <c r="F571" s="13" t="s">
        <v>1075</v>
      </c>
      <c r="G571" s="14">
        <v>4000.0</v>
      </c>
      <c r="H571" s="15">
        <v>1100.0</v>
      </c>
      <c r="I571" s="14"/>
      <c r="J571" s="15">
        <v>1100.0</v>
      </c>
      <c r="K571" s="14"/>
      <c r="L571" s="14"/>
      <c r="M571" s="14"/>
      <c r="N571" s="16"/>
      <c r="O571" s="3">
        <f t="shared" si="4"/>
        <v>1100</v>
      </c>
      <c r="P571" s="56"/>
      <c r="Q571" s="18" t="s">
        <v>647</v>
      </c>
      <c r="R571" s="18" t="s">
        <v>446</v>
      </c>
      <c r="S571" s="19" t="s">
        <v>1864</v>
      </c>
      <c r="T571" s="20"/>
      <c r="U571" s="20"/>
      <c r="V571" s="20"/>
      <c r="W571" s="20"/>
      <c r="X571" s="20"/>
      <c r="Y571" s="20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 ht="18.0" customHeight="1">
      <c r="A572" s="8" t="s">
        <v>2583</v>
      </c>
      <c r="B572" s="9">
        <v>45961.0</v>
      </c>
      <c r="C572" s="68" t="s">
        <v>20</v>
      </c>
      <c r="D572" s="69" t="s">
        <v>1869</v>
      </c>
      <c r="E572" s="12" t="s">
        <v>367</v>
      </c>
      <c r="F572" s="13" t="s">
        <v>1075</v>
      </c>
      <c r="G572" s="14">
        <v>3600.0</v>
      </c>
      <c r="H572" s="15">
        <v>1100.0</v>
      </c>
      <c r="I572" s="14"/>
      <c r="J572" s="15">
        <v>1100.0</v>
      </c>
      <c r="K572" s="14"/>
      <c r="L572" s="14"/>
      <c r="M572" s="14"/>
      <c r="N572" s="16">
        <v>1100.0</v>
      </c>
      <c r="O572" s="3">
        <f t="shared" si="4"/>
        <v>0</v>
      </c>
      <c r="P572" s="56" t="s">
        <v>2644</v>
      </c>
      <c r="Q572" s="18" t="s">
        <v>52</v>
      </c>
      <c r="R572" s="18" t="s">
        <v>446</v>
      </c>
      <c r="S572" s="19" t="s">
        <v>1870</v>
      </c>
      <c r="T572" s="20"/>
      <c r="U572" s="20"/>
      <c r="V572" s="20"/>
      <c r="W572" s="20"/>
      <c r="X572" s="20"/>
      <c r="Y572" s="20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 ht="18.0" customHeight="1">
      <c r="A573" s="8" t="s">
        <v>2583</v>
      </c>
      <c r="B573" s="9">
        <v>45961.0</v>
      </c>
      <c r="C573" s="68" t="s">
        <v>20</v>
      </c>
      <c r="D573" s="69" t="s">
        <v>1872</v>
      </c>
      <c r="E573" s="12" t="s">
        <v>367</v>
      </c>
      <c r="F573" s="13" t="s">
        <v>1075</v>
      </c>
      <c r="G573" s="14">
        <v>3200.0</v>
      </c>
      <c r="H573" s="15">
        <v>1100.0</v>
      </c>
      <c r="I573" s="14"/>
      <c r="J573" s="15">
        <v>1100.0</v>
      </c>
      <c r="K573" s="14"/>
      <c r="L573" s="14"/>
      <c r="M573" s="14"/>
      <c r="N573" s="16"/>
      <c r="O573" s="3">
        <f t="shared" si="4"/>
        <v>1100</v>
      </c>
      <c r="P573" s="56"/>
      <c r="Q573" s="18" t="s">
        <v>52</v>
      </c>
      <c r="R573" s="18" t="s">
        <v>446</v>
      </c>
      <c r="S573" s="19" t="s">
        <v>1873</v>
      </c>
      <c r="T573" s="20"/>
      <c r="U573" s="20"/>
      <c r="V573" s="20"/>
      <c r="W573" s="20"/>
      <c r="X573" s="20"/>
      <c r="Y573" s="20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 ht="18.0" customHeight="1">
      <c r="A574" s="8" t="s">
        <v>2583</v>
      </c>
      <c r="B574" s="9">
        <v>45972.0</v>
      </c>
      <c r="C574" s="68" t="s">
        <v>20</v>
      </c>
      <c r="D574" s="69" t="s">
        <v>1881</v>
      </c>
      <c r="E574" s="12" t="s">
        <v>367</v>
      </c>
      <c r="F574" s="13" t="s">
        <v>1075</v>
      </c>
      <c r="G574" s="14">
        <v>3200.0</v>
      </c>
      <c r="H574" s="15">
        <v>1100.0</v>
      </c>
      <c r="I574" s="14"/>
      <c r="J574" s="15">
        <v>1100.0</v>
      </c>
      <c r="K574" s="14"/>
      <c r="L574" s="14"/>
      <c r="M574" s="14"/>
      <c r="N574" s="16"/>
      <c r="O574" s="3">
        <f t="shared" si="4"/>
        <v>1100</v>
      </c>
      <c r="P574" s="56"/>
      <c r="Q574" s="18" t="s">
        <v>61</v>
      </c>
      <c r="R574" s="18" t="s">
        <v>61</v>
      </c>
      <c r="S574" s="19" t="s">
        <v>1882</v>
      </c>
      <c r="T574" s="20"/>
      <c r="U574" s="20"/>
      <c r="V574" s="20"/>
      <c r="W574" s="20"/>
      <c r="X574" s="20"/>
      <c r="Y574" s="20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 ht="18.0" customHeight="1">
      <c r="A575" s="8" t="s">
        <v>2583</v>
      </c>
      <c r="B575" s="9">
        <v>45974.0</v>
      </c>
      <c r="C575" s="68" t="s">
        <v>20</v>
      </c>
      <c r="D575" s="69" t="s">
        <v>1884</v>
      </c>
      <c r="E575" s="12" t="s">
        <v>367</v>
      </c>
      <c r="F575" s="13" t="s">
        <v>1075</v>
      </c>
      <c r="G575" s="14">
        <v>4000.0</v>
      </c>
      <c r="H575" s="15">
        <v>1100.0</v>
      </c>
      <c r="I575" s="14"/>
      <c r="J575" s="15">
        <v>1100.0</v>
      </c>
      <c r="K575" s="14"/>
      <c r="L575" s="14"/>
      <c r="M575" s="14"/>
      <c r="N575" s="16"/>
      <c r="O575" s="3">
        <f t="shared" si="4"/>
        <v>1100</v>
      </c>
      <c r="P575" s="56"/>
      <c r="Q575" s="18" t="s">
        <v>647</v>
      </c>
      <c r="R575" s="18" t="s">
        <v>61</v>
      </c>
      <c r="S575" s="19" t="s">
        <v>1885</v>
      </c>
      <c r="T575" s="20"/>
      <c r="U575" s="20"/>
      <c r="V575" s="20"/>
      <c r="W575" s="20"/>
      <c r="X575" s="20"/>
      <c r="Y575" s="20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 ht="18.0" customHeight="1">
      <c r="A576" s="8" t="s">
        <v>2583</v>
      </c>
      <c r="B576" s="9">
        <v>45989.0</v>
      </c>
      <c r="C576" s="68" t="s">
        <v>20</v>
      </c>
      <c r="D576" s="69" t="s">
        <v>1891</v>
      </c>
      <c r="E576" s="12" t="s">
        <v>367</v>
      </c>
      <c r="F576" s="13" t="s">
        <v>1075</v>
      </c>
      <c r="G576" s="14">
        <f>2550+2000</f>
        <v>4550</v>
      </c>
      <c r="H576" s="15">
        <v>1100.0</v>
      </c>
      <c r="I576" s="14"/>
      <c r="J576" s="15">
        <v>1100.0</v>
      </c>
      <c r="K576" s="14"/>
      <c r="L576" s="14"/>
      <c r="M576" s="14"/>
      <c r="N576" s="16"/>
      <c r="O576" s="3">
        <f t="shared" si="4"/>
        <v>1100</v>
      </c>
      <c r="P576" s="56"/>
      <c r="Q576" s="18" t="s">
        <v>125</v>
      </c>
      <c r="R576" s="18" t="s">
        <v>61</v>
      </c>
      <c r="S576" s="19" t="s">
        <v>1892</v>
      </c>
      <c r="T576" s="20"/>
      <c r="U576" s="20"/>
      <c r="V576" s="20"/>
      <c r="W576" s="20"/>
      <c r="X576" s="20"/>
      <c r="Y576" s="20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 ht="18.0" customHeight="1">
      <c r="A577" s="8" t="s">
        <v>2583</v>
      </c>
      <c r="B577" s="9">
        <v>45985.0</v>
      </c>
      <c r="C577" s="68" t="s">
        <v>27</v>
      </c>
      <c r="D577" s="69" t="s">
        <v>1894</v>
      </c>
      <c r="E577" s="12" t="s">
        <v>367</v>
      </c>
      <c r="F577" s="13" t="s">
        <v>1075</v>
      </c>
      <c r="G577" s="14"/>
      <c r="H577" s="15">
        <v>1100.0</v>
      </c>
      <c r="I577" s="14"/>
      <c r="J577" s="15">
        <v>1100.0</v>
      </c>
      <c r="K577" s="14"/>
      <c r="L577" s="14"/>
      <c r="M577" s="14"/>
      <c r="N577" s="16"/>
      <c r="O577" s="3">
        <f t="shared" si="4"/>
        <v>1100</v>
      </c>
      <c r="P577" s="56"/>
      <c r="Q577" s="18" t="s">
        <v>24</v>
      </c>
      <c r="R577" s="18" t="s">
        <v>61</v>
      </c>
      <c r="S577" s="19" t="s">
        <v>564</v>
      </c>
      <c r="T577" s="20"/>
      <c r="U577" s="20"/>
      <c r="V577" s="20"/>
      <c r="W577" s="20"/>
      <c r="X577" s="20"/>
      <c r="Y577" s="20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 ht="18.0" customHeight="1">
      <c r="A578" s="8" t="s">
        <v>2583</v>
      </c>
      <c r="B578" s="9">
        <v>45989.0</v>
      </c>
      <c r="C578" s="68" t="s">
        <v>20</v>
      </c>
      <c r="D578" s="69" t="s">
        <v>1896</v>
      </c>
      <c r="E578" s="12" t="s">
        <v>367</v>
      </c>
      <c r="F578" s="13" t="s">
        <v>2550</v>
      </c>
      <c r="G578" s="14">
        <v>3600.0</v>
      </c>
      <c r="H578" s="15"/>
      <c r="I578" s="14"/>
      <c r="J578" s="15"/>
      <c r="K578" s="14"/>
      <c r="L578" s="14">
        <v>3600.0</v>
      </c>
      <c r="M578" s="14"/>
      <c r="N578" s="16">
        <f>800</f>
        <v>800</v>
      </c>
      <c r="O578" s="3">
        <f t="shared" si="4"/>
        <v>2800</v>
      </c>
      <c r="P578" s="56" t="s">
        <v>2551</v>
      </c>
      <c r="Q578" s="18" t="s">
        <v>125</v>
      </c>
      <c r="R578" s="18" t="s">
        <v>61</v>
      </c>
      <c r="S578" s="19" t="s">
        <v>1899</v>
      </c>
      <c r="T578" s="20"/>
      <c r="U578" s="20"/>
      <c r="V578" s="20"/>
      <c r="W578" s="20"/>
      <c r="X578" s="20"/>
      <c r="Y578" s="20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 ht="18.0" customHeight="1">
      <c r="A579" s="8" t="s">
        <v>2583</v>
      </c>
      <c r="B579" s="9">
        <v>45978.0</v>
      </c>
      <c r="C579" s="68" t="s">
        <v>20</v>
      </c>
      <c r="D579" s="69" t="s">
        <v>1182</v>
      </c>
      <c r="E579" s="12" t="s">
        <v>367</v>
      </c>
      <c r="F579" s="13" t="s">
        <v>1075</v>
      </c>
      <c r="G579" s="14">
        <v>2000.0</v>
      </c>
      <c r="H579" s="15">
        <v>1100.0</v>
      </c>
      <c r="I579" s="14"/>
      <c r="J579" s="15">
        <v>1100.0</v>
      </c>
      <c r="K579" s="14"/>
      <c r="L579" s="14"/>
      <c r="M579" s="14"/>
      <c r="N579" s="16"/>
      <c r="O579" s="3">
        <f t="shared" si="4"/>
        <v>1100</v>
      </c>
      <c r="P579" s="56"/>
      <c r="Q579" s="18" t="s">
        <v>24</v>
      </c>
      <c r="R579" s="18" t="s">
        <v>61</v>
      </c>
      <c r="S579" s="19" t="s">
        <v>1183</v>
      </c>
      <c r="T579" s="20"/>
      <c r="U579" s="20"/>
      <c r="V579" s="20"/>
      <c r="W579" s="20"/>
      <c r="X579" s="20"/>
      <c r="Y579" s="20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 ht="18.0" customHeight="1">
      <c r="A580" s="8" t="s">
        <v>2583</v>
      </c>
      <c r="B580" s="9">
        <v>45973.0</v>
      </c>
      <c r="C580" s="68" t="s">
        <v>20</v>
      </c>
      <c r="D580" s="69" t="s">
        <v>598</v>
      </c>
      <c r="E580" s="12" t="s">
        <v>367</v>
      </c>
      <c r="F580" s="13" t="s">
        <v>1090</v>
      </c>
      <c r="G580" s="14"/>
      <c r="H580" s="15"/>
      <c r="I580" s="14"/>
      <c r="J580" s="15"/>
      <c r="K580" s="14"/>
      <c r="L580" s="14">
        <v>200.0</v>
      </c>
      <c r="M580" s="14"/>
      <c r="N580" s="16"/>
      <c r="O580" s="3">
        <f t="shared" si="4"/>
        <v>200</v>
      </c>
      <c r="P580" s="56"/>
      <c r="Q580" s="18" t="s">
        <v>596</v>
      </c>
      <c r="R580" s="18" t="s">
        <v>61</v>
      </c>
      <c r="S580" s="19" t="s">
        <v>599</v>
      </c>
      <c r="T580" s="20"/>
      <c r="U580" s="20"/>
      <c r="V580" s="20"/>
      <c r="W580" s="20"/>
      <c r="X580" s="20"/>
      <c r="Y580" s="20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 ht="18.0" customHeight="1">
      <c r="A581" s="8" t="s">
        <v>2583</v>
      </c>
      <c r="B581" s="9">
        <v>45966.0</v>
      </c>
      <c r="C581" s="68" t="s">
        <v>20</v>
      </c>
      <c r="D581" s="69" t="s">
        <v>704</v>
      </c>
      <c r="E581" s="12" t="s">
        <v>22</v>
      </c>
      <c r="F581" s="13" t="s">
        <v>1266</v>
      </c>
      <c r="G581" s="14">
        <v>18000.0</v>
      </c>
      <c r="H581" s="15"/>
      <c r="I581" s="14"/>
      <c r="J581" s="15"/>
      <c r="K581" s="14"/>
      <c r="L581" s="14">
        <v>4200.0</v>
      </c>
      <c r="M581" s="14"/>
      <c r="N581" s="16">
        <f>1200+3000</f>
        <v>4200</v>
      </c>
      <c r="O581" s="3">
        <f t="shared" si="4"/>
        <v>0</v>
      </c>
      <c r="P581" s="56" t="s">
        <v>2645</v>
      </c>
      <c r="Q581" s="18" t="s">
        <v>93</v>
      </c>
      <c r="R581" s="18" t="s">
        <v>61</v>
      </c>
      <c r="S581" s="19" t="s">
        <v>705</v>
      </c>
      <c r="T581" s="20"/>
      <c r="U581" s="20"/>
      <c r="V581" s="20"/>
      <c r="W581" s="20"/>
      <c r="X581" s="20"/>
      <c r="Y581" s="20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 ht="18.0" customHeight="1">
      <c r="A582" s="8" t="s">
        <v>2583</v>
      </c>
      <c r="B582" s="9">
        <v>45966.0</v>
      </c>
      <c r="C582" s="68" t="s">
        <v>27</v>
      </c>
      <c r="D582" s="69" t="s">
        <v>82</v>
      </c>
      <c r="E582" s="12" t="s">
        <v>367</v>
      </c>
      <c r="F582" s="13" t="s">
        <v>1266</v>
      </c>
      <c r="G582" s="14">
        <v>3000.0</v>
      </c>
      <c r="H582" s="15"/>
      <c r="I582" s="14"/>
      <c r="J582" s="15"/>
      <c r="K582" s="14"/>
      <c r="L582" s="14">
        <v>1600.0</v>
      </c>
      <c r="M582" s="14"/>
      <c r="N582" s="16">
        <f>150</f>
        <v>150</v>
      </c>
      <c r="O582" s="3">
        <f t="shared" si="4"/>
        <v>1450</v>
      </c>
      <c r="P582" s="56" t="s">
        <v>2646</v>
      </c>
      <c r="Q582" s="18" t="s">
        <v>93</v>
      </c>
      <c r="R582" s="18" t="s">
        <v>61</v>
      </c>
      <c r="S582" s="19" t="s">
        <v>83</v>
      </c>
      <c r="T582" s="20"/>
      <c r="U582" s="20"/>
      <c r="V582" s="20"/>
      <c r="W582" s="20"/>
      <c r="X582" s="20"/>
      <c r="Y582" s="20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 ht="18.0" customHeight="1">
      <c r="A583" s="8" t="s">
        <v>2583</v>
      </c>
      <c r="B583" s="9">
        <v>45982.0</v>
      </c>
      <c r="C583" s="68" t="s">
        <v>20</v>
      </c>
      <c r="D583" s="69" t="s">
        <v>684</v>
      </c>
      <c r="E583" s="12" t="s">
        <v>367</v>
      </c>
      <c r="F583" s="13" t="s">
        <v>1266</v>
      </c>
      <c r="G583" s="14">
        <v>3500.0</v>
      </c>
      <c r="H583" s="15"/>
      <c r="I583" s="14"/>
      <c r="J583" s="15"/>
      <c r="K583" s="14"/>
      <c r="L583" s="14">
        <v>1600.0</v>
      </c>
      <c r="M583" s="14"/>
      <c r="N583" s="16"/>
      <c r="O583" s="3">
        <f t="shared" si="4"/>
        <v>1600</v>
      </c>
      <c r="P583" s="56" t="s">
        <v>2647</v>
      </c>
      <c r="Q583" s="18" t="s">
        <v>125</v>
      </c>
      <c r="R583" s="18" t="s">
        <v>550</v>
      </c>
      <c r="S583" s="19" t="s">
        <v>685</v>
      </c>
      <c r="T583" s="20"/>
      <c r="U583" s="20"/>
      <c r="V583" s="20"/>
      <c r="W583" s="20"/>
      <c r="X583" s="20"/>
      <c r="Y583" s="20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 ht="18.0" customHeight="1">
      <c r="A584" s="8" t="s">
        <v>2583</v>
      </c>
      <c r="B584" s="9">
        <v>45986.0</v>
      </c>
      <c r="C584" s="68" t="s">
        <v>20</v>
      </c>
      <c r="D584" s="69" t="s">
        <v>84</v>
      </c>
      <c r="E584" s="12" t="s">
        <v>22</v>
      </c>
      <c r="F584" s="13" t="s">
        <v>1266</v>
      </c>
      <c r="G584" s="14">
        <v>3000.0</v>
      </c>
      <c r="H584" s="15"/>
      <c r="I584" s="14"/>
      <c r="J584" s="15"/>
      <c r="K584" s="14"/>
      <c r="L584" s="14">
        <v>1600.0</v>
      </c>
      <c r="M584" s="14"/>
      <c r="N584" s="16">
        <v>1600.0</v>
      </c>
      <c r="O584" s="3">
        <f t="shared" si="4"/>
        <v>0</v>
      </c>
      <c r="P584" s="56" t="s">
        <v>2648</v>
      </c>
      <c r="Q584" s="18" t="s">
        <v>482</v>
      </c>
      <c r="R584" s="18" t="s">
        <v>61</v>
      </c>
      <c r="S584" s="19" t="s">
        <v>85</v>
      </c>
      <c r="T584" s="20"/>
      <c r="U584" s="20"/>
      <c r="V584" s="20"/>
      <c r="W584" s="20"/>
      <c r="X584" s="20"/>
      <c r="Y584" s="20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 ht="18.0" customHeight="1">
      <c r="A585" s="8" t="s">
        <v>2583</v>
      </c>
      <c r="B585" s="9">
        <v>45989.0</v>
      </c>
      <c r="C585" s="68" t="s">
        <v>20</v>
      </c>
      <c r="D585" s="69" t="s">
        <v>469</v>
      </c>
      <c r="E585" s="12" t="s">
        <v>22</v>
      </c>
      <c r="F585" s="13" t="s">
        <v>1818</v>
      </c>
      <c r="G585" s="14">
        <v>1200.0</v>
      </c>
      <c r="H585" s="15"/>
      <c r="I585" s="14"/>
      <c r="J585" s="15"/>
      <c r="K585" s="14"/>
      <c r="L585" s="14">
        <v>480.0</v>
      </c>
      <c r="M585" s="14"/>
      <c r="N585" s="16">
        <v>480.0</v>
      </c>
      <c r="O585" s="3">
        <f t="shared" si="4"/>
        <v>0</v>
      </c>
      <c r="P585" s="56" t="s">
        <v>2556</v>
      </c>
      <c r="Q585" s="18" t="s">
        <v>384</v>
      </c>
      <c r="R585" s="18" t="s">
        <v>61</v>
      </c>
      <c r="S585" s="19" t="s">
        <v>470</v>
      </c>
      <c r="T585" s="20"/>
      <c r="U585" s="20"/>
      <c r="V585" s="20"/>
      <c r="W585" s="20"/>
      <c r="X585" s="20"/>
      <c r="Y585" s="20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 ht="18.0" customHeight="1">
      <c r="A586" s="8" t="s">
        <v>2583</v>
      </c>
      <c r="B586" s="9">
        <v>45989.0</v>
      </c>
      <c r="C586" s="68" t="s">
        <v>20</v>
      </c>
      <c r="D586" s="69" t="s">
        <v>1887</v>
      </c>
      <c r="E586" s="12" t="s">
        <v>367</v>
      </c>
      <c r="F586" s="13" t="s">
        <v>1075</v>
      </c>
      <c r="G586" s="14">
        <v>4000.0</v>
      </c>
      <c r="H586" s="15">
        <v>1100.0</v>
      </c>
      <c r="I586" s="14"/>
      <c r="J586" s="15">
        <v>1100.0</v>
      </c>
      <c r="K586" s="14"/>
      <c r="L586" s="14"/>
      <c r="M586" s="14"/>
      <c r="N586" s="16">
        <v>1100.0</v>
      </c>
      <c r="O586" s="3">
        <f t="shared" si="4"/>
        <v>0</v>
      </c>
      <c r="P586" s="56" t="s">
        <v>2649</v>
      </c>
      <c r="Q586" s="18" t="s">
        <v>125</v>
      </c>
      <c r="R586" s="18" t="s">
        <v>61</v>
      </c>
      <c r="S586" s="19" t="s">
        <v>1889</v>
      </c>
      <c r="T586" s="20"/>
      <c r="U586" s="20"/>
      <c r="V586" s="20"/>
      <c r="W586" s="20"/>
      <c r="X586" s="20"/>
      <c r="Y586" s="20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 ht="18.0" customHeight="1">
      <c r="A587" s="8" t="s">
        <v>2583</v>
      </c>
      <c r="B587" s="9">
        <v>45744.0</v>
      </c>
      <c r="C587" s="68" t="s">
        <v>20</v>
      </c>
      <c r="D587" s="69" t="s">
        <v>2560</v>
      </c>
      <c r="E587" s="12" t="s">
        <v>2561</v>
      </c>
      <c r="F587" s="13" t="s">
        <v>2562</v>
      </c>
      <c r="G587" s="14"/>
      <c r="H587" s="15"/>
      <c r="I587" s="14"/>
      <c r="J587" s="15"/>
      <c r="K587" s="14"/>
      <c r="L587" s="14"/>
      <c r="M587" s="14"/>
      <c r="N587" s="16"/>
      <c r="O587" s="3">
        <f t="shared" si="4"/>
        <v>0</v>
      </c>
      <c r="P587" s="56" t="s">
        <v>2563</v>
      </c>
      <c r="Q587" s="18" t="s">
        <v>125</v>
      </c>
      <c r="R587" s="18" t="s">
        <v>570</v>
      </c>
      <c r="S587" s="19" t="s">
        <v>2564</v>
      </c>
      <c r="T587" s="20"/>
      <c r="U587" s="20"/>
      <c r="V587" s="20"/>
      <c r="W587" s="20"/>
      <c r="X587" s="20"/>
      <c r="Y587" s="20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 ht="18.0" customHeight="1">
      <c r="A588" s="8" t="s">
        <v>2583</v>
      </c>
      <c r="B588" s="9">
        <v>45999.0</v>
      </c>
      <c r="C588" s="68" t="s">
        <v>20</v>
      </c>
      <c r="D588" s="69" t="s">
        <v>875</v>
      </c>
      <c r="E588" s="12" t="s">
        <v>367</v>
      </c>
      <c r="F588" s="13" t="s">
        <v>1075</v>
      </c>
      <c r="G588" s="14"/>
      <c r="H588" s="15">
        <v>1100.0</v>
      </c>
      <c r="I588" s="14"/>
      <c r="J588" s="15">
        <v>1100.0</v>
      </c>
      <c r="K588" s="14"/>
      <c r="L588" s="14"/>
      <c r="M588" s="14">
        <v>410.0</v>
      </c>
      <c r="N588" s="16"/>
      <c r="O588" s="3">
        <f t="shared" si="4"/>
        <v>1510</v>
      </c>
      <c r="P588" s="56"/>
      <c r="Q588" s="18" t="s">
        <v>454</v>
      </c>
      <c r="R588" s="18" t="s">
        <v>213</v>
      </c>
      <c r="S588" s="19" t="s">
        <v>876</v>
      </c>
      <c r="T588" s="20"/>
      <c r="U588" s="20"/>
      <c r="V588" s="20"/>
      <c r="W588" s="20"/>
      <c r="X588" s="20"/>
      <c r="Y588" s="20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 ht="18.0" customHeight="1">
      <c r="A589" s="8" t="s">
        <v>2583</v>
      </c>
      <c r="B589" s="9">
        <v>46002.0</v>
      </c>
      <c r="C589" s="68" t="s">
        <v>20</v>
      </c>
      <c r="D589" s="69" t="s">
        <v>996</v>
      </c>
      <c r="E589" s="12" t="s">
        <v>22</v>
      </c>
      <c r="F589" s="13" t="s">
        <v>1266</v>
      </c>
      <c r="G589" s="14">
        <v>3825.0</v>
      </c>
      <c r="H589" s="15"/>
      <c r="I589" s="14"/>
      <c r="J589" s="15"/>
      <c r="K589" s="14"/>
      <c r="L589" s="14">
        <v>1600.0</v>
      </c>
      <c r="M589" s="14"/>
      <c r="N589" s="16">
        <v>1600.0</v>
      </c>
      <c r="O589" s="3">
        <f t="shared" si="4"/>
        <v>0</v>
      </c>
      <c r="P589" s="56" t="s">
        <v>2567</v>
      </c>
      <c r="Q589" s="18" t="s">
        <v>61</v>
      </c>
      <c r="R589" s="18" t="s">
        <v>213</v>
      </c>
      <c r="S589" s="19" t="s">
        <v>997</v>
      </c>
      <c r="T589" s="20"/>
      <c r="U589" s="20"/>
      <c r="V589" s="20"/>
      <c r="W589" s="20"/>
      <c r="X589" s="20"/>
      <c r="Y589" s="20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 ht="18.0" customHeight="1">
      <c r="A590" s="8" t="s">
        <v>2583</v>
      </c>
      <c r="B590" s="9">
        <v>46003.0</v>
      </c>
      <c r="C590" s="68" t="s">
        <v>20</v>
      </c>
      <c r="D590" s="69" t="s">
        <v>490</v>
      </c>
      <c r="E590" s="12" t="s">
        <v>22</v>
      </c>
      <c r="F590" s="13" t="s">
        <v>1266</v>
      </c>
      <c r="G590" s="14">
        <v>4000.0</v>
      </c>
      <c r="H590" s="15"/>
      <c r="I590" s="14"/>
      <c r="J590" s="15"/>
      <c r="K590" s="14"/>
      <c r="L590" s="14">
        <v>2600.0</v>
      </c>
      <c r="M590" s="14"/>
      <c r="N590" s="16">
        <f>1600+1000</f>
        <v>2600</v>
      </c>
      <c r="O590" s="3">
        <f t="shared" si="4"/>
        <v>0</v>
      </c>
      <c r="P590" s="56" t="s">
        <v>2650</v>
      </c>
      <c r="Q590" s="18" t="s">
        <v>34</v>
      </c>
      <c r="R590" s="18" t="s">
        <v>213</v>
      </c>
      <c r="S590" s="19" t="s">
        <v>491</v>
      </c>
      <c r="T590" s="20"/>
      <c r="U590" s="20"/>
      <c r="V590" s="20"/>
      <c r="W590" s="20"/>
      <c r="X590" s="20"/>
      <c r="Y590" s="20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 ht="18.0" customHeight="1">
      <c r="A591" s="8" t="s">
        <v>2583</v>
      </c>
      <c r="B591" s="9">
        <v>46003.0</v>
      </c>
      <c r="C591" s="68" t="s">
        <v>20</v>
      </c>
      <c r="D591" s="69" t="s">
        <v>990</v>
      </c>
      <c r="E591" s="12" t="s">
        <v>367</v>
      </c>
      <c r="F591" s="13" t="s">
        <v>39</v>
      </c>
      <c r="G591" s="14">
        <v>2800.0</v>
      </c>
      <c r="H591" s="15">
        <v>1193.0</v>
      </c>
      <c r="I591" s="14"/>
      <c r="J591" s="15">
        <v>1193.0</v>
      </c>
      <c r="K591" s="14"/>
      <c r="L591" s="14"/>
      <c r="M591" s="14"/>
      <c r="N591" s="16"/>
      <c r="O591" s="3">
        <f t="shared" si="4"/>
        <v>1193</v>
      </c>
      <c r="P591" s="56"/>
      <c r="Q591" s="18" t="s">
        <v>101</v>
      </c>
      <c r="R591" s="18" t="s">
        <v>446</v>
      </c>
      <c r="S591" s="19" t="s">
        <v>991</v>
      </c>
      <c r="T591" s="20"/>
      <c r="U591" s="20"/>
      <c r="V591" s="20"/>
      <c r="W591" s="20"/>
      <c r="X591" s="20"/>
      <c r="Y591" s="20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 ht="18.0" customHeight="1">
      <c r="A592" s="8" t="s">
        <v>2583</v>
      </c>
      <c r="B592" s="9">
        <v>46003.0</v>
      </c>
      <c r="C592" s="68" t="s">
        <v>20</v>
      </c>
      <c r="D592" s="69" t="s">
        <v>1842</v>
      </c>
      <c r="E592" s="12" t="s">
        <v>22</v>
      </c>
      <c r="F592" s="13" t="s">
        <v>1266</v>
      </c>
      <c r="G592" s="14">
        <v>2250.0</v>
      </c>
      <c r="H592" s="15"/>
      <c r="I592" s="14"/>
      <c r="J592" s="15"/>
      <c r="K592" s="14"/>
      <c r="L592" s="14">
        <v>2700.0</v>
      </c>
      <c r="M592" s="14"/>
      <c r="N592" s="16">
        <v>1350.0</v>
      </c>
      <c r="O592" s="3">
        <f t="shared" si="4"/>
        <v>1350</v>
      </c>
      <c r="P592" s="56" t="s">
        <v>2651</v>
      </c>
      <c r="Q592" s="18" t="s">
        <v>503</v>
      </c>
      <c r="R592" s="18" t="s">
        <v>446</v>
      </c>
      <c r="S592" s="19" t="s">
        <v>295</v>
      </c>
      <c r="T592" s="20"/>
      <c r="U592" s="20"/>
      <c r="V592" s="20"/>
      <c r="W592" s="20"/>
      <c r="X592" s="20"/>
      <c r="Y592" s="20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 ht="18.0" customHeight="1">
      <c r="A593" s="8" t="s">
        <v>2583</v>
      </c>
      <c r="B593" s="9">
        <v>46003.0</v>
      </c>
      <c r="C593" s="68" t="s">
        <v>20</v>
      </c>
      <c r="D593" s="69" t="s">
        <v>990</v>
      </c>
      <c r="E593" s="12" t="s">
        <v>22</v>
      </c>
      <c r="F593" s="13" t="s">
        <v>1266</v>
      </c>
      <c r="G593" s="14">
        <v>2250.0</v>
      </c>
      <c r="H593" s="15"/>
      <c r="I593" s="14"/>
      <c r="J593" s="15"/>
      <c r="K593" s="14"/>
      <c r="L593" s="14">
        <v>900.0</v>
      </c>
      <c r="M593" s="14"/>
      <c r="N593" s="16">
        <v>900.0</v>
      </c>
      <c r="O593" s="3">
        <f t="shared" si="4"/>
        <v>0</v>
      </c>
      <c r="P593" s="56" t="s">
        <v>1841</v>
      </c>
      <c r="Q593" s="18" t="s">
        <v>503</v>
      </c>
      <c r="R593" s="18" t="s">
        <v>446</v>
      </c>
      <c r="S593" s="19" t="s">
        <v>991</v>
      </c>
      <c r="T593" s="20"/>
      <c r="U593" s="20"/>
      <c r="V593" s="20"/>
      <c r="W593" s="20"/>
      <c r="X593" s="20"/>
      <c r="Y593" s="20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 ht="18.0" customHeight="1">
      <c r="A594" s="8" t="s">
        <v>2583</v>
      </c>
      <c r="B594" s="9">
        <v>46003.0</v>
      </c>
      <c r="C594" s="68" t="s">
        <v>20</v>
      </c>
      <c r="D594" s="69" t="s">
        <v>1842</v>
      </c>
      <c r="E594" s="12" t="s">
        <v>367</v>
      </c>
      <c r="F594" s="13" t="s">
        <v>39</v>
      </c>
      <c r="G594" s="14">
        <v>2250.0</v>
      </c>
      <c r="H594" s="15">
        <v>1185.67</v>
      </c>
      <c r="I594" s="14"/>
      <c r="J594" s="15">
        <v>1185.67</v>
      </c>
      <c r="K594" s="14"/>
      <c r="L594" s="14"/>
      <c r="M594" s="14"/>
      <c r="N594" s="16"/>
      <c r="O594" s="3">
        <f t="shared" si="4"/>
        <v>1185.67</v>
      </c>
      <c r="P594" s="56"/>
      <c r="Q594" s="18" t="s">
        <v>61</v>
      </c>
      <c r="R594" s="18" t="s">
        <v>25</v>
      </c>
      <c r="S594" s="19" t="s">
        <v>295</v>
      </c>
      <c r="T594" s="20"/>
      <c r="U594" s="20"/>
      <c r="V594" s="20"/>
      <c r="W594" s="20"/>
      <c r="X594" s="20"/>
      <c r="Y594" s="20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 ht="18.0" customHeight="1">
      <c r="A595" s="8" t="s">
        <v>2583</v>
      </c>
      <c r="B595" s="9">
        <v>45996.0</v>
      </c>
      <c r="C595" s="68" t="s">
        <v>20</v>
      </c>
      <c r="D595" s="69" t="s">
        <v>185</v>
      </c>
      <c r="E595" s="12" t="s">
        <v>367</v>
      </c>
      <c r="F595" s="13" t="s">
        <v>2550</v>
      </c>
      <c r="G595" s="14">
        <v>2100.0</v>
      </c>
      <c r="H595" s="15"/>
      <c r="I595" s="14"/>
      <c r="J595" s="15"/>
      <c r="K595" s="14"/>
      <c r="L595" s="14">
        <v>980.0</v>
      </c>
      <c r="M595" s="14"/>
      <c r="N595" s="16">
        <v>80.0</v>
      </c>
      <c r="O595" s="3">
        <f t="shared" si="4"/>
        <v>900</v>
      </c>
      <c r="P595" s="56" t="s">
        <v>2569</v>
      </c>
      <c r="Q595" s="18" t="s">
        <v>647</v>
      </c>
      <c r="R595" s="18" t="s">
        <v>213</v>
      </c>
      <c r="S595" s="19" t="s">
        <v>186</v>
      </c>
      <c r="T595" s="20"/>
      <c r="U595" s="20"/>
      <c r="V595" s="20"/>
      <c r="W595" s="20"/>
      <c r="X595" s="20"/>
      <c r="Y595" s="20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 ht="18.0" customHeight="1">
      <c r="A596" s="8" t="s">
        <v>2583</v>
      </c>
      <c r="B596" s="9">
        <v>46006.0</v>
      </c>
      <c r="C596" s="68" t="s">
        <v>20</v>
      </c>
      <c r="D596" s="69" t="s">
        <v>2570</v>
      </c>
      <c r="E596" s="12" t="s">
        <v>367</v>
      </c>
      <c r="F596" s="13" t="s">
        <v>1075</v>
      </c>
      <c r="G596" s="14">
        <v>4000.0</v>
      </c>
      <c r="H596" s="15">
        <v>1100.0</v>
      </c>
      <c r="I596" s="14"/>
      <c r="J596" s="15">
        <v>1100.0</v>
      </c>
      <c r="K596" s="14"/>
      <c r="L596" s="14"/>
      <c r="M596" s="14"/>
      <c r="N596" s="16">
        <v>1100.0</v>
      </c>
      <c r="O596" s="3">
        <f t="shared" si="4"/>
        <v>0</v>
      </c>
      <c r="P596" s="56" t="s">
        <v>2652</v>
      </c>
      <c r="Q596" s="18" t="s">
        <v>93</v>
      </c>
      <c r="R596" s="18" t="s">
        <v>570</v>
      </c>
      <c r="S596" s="19" t="s">
        <v>2572</v>
      </c>
      <c r="T596" s="20"/>
      <c r="U596" s="20"/>
      <c r="V596" s="20"/>
      <c r="W596" s="20"/>
      <c r="X596" s="20"/>
      <c r="Y596" s="20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 ht="18.0" customHeight="1">
      <c r="A597" s="8" t="s">
        <v>2583</v>
      </c>
      <c r="B597" s="9">
        <v>46007.0</v>
      </c>
      <c r="C597" s="68" t="s">
        <v>20</v>
      </c>
      <c r="D597" s="69" t="s">
        <v>762</v>
      </c>
      <c r="E597" s="12" t="s">
        <v>22</v>
      </c>
      <c r="F597" s="13" t="s">
        <v>1266</v>
      </c>
      <c r="G597" s="14">
        <v>2650.0</v>
      </c>
      <c r="H597" s="15"/>
      <c r="I597" s="14"/>
      <c r="J597" s="15"/>
      <c r="K597" s="14"/>
      <c r="L597" s="14">
        <v>1600.0</v>
      </c>
      <c r="M597" s="14"/>
      <c r="N597" s="16">
        <v>1600.0</v>
      </c>
      <c r="O597" s="3">
        <f t="shared" si="4"/>
        <v>0</v>
      </c>
      <c r="P597" s="56" t="s">
        <v>2574</v>
      </c>
      <c r="Q597" s="18" t="s">
        <v>34</v>
      </c>
      <c r="R597" s="18" t="s">
        <v>213</v>
      </c>
      <c r="S597" s="19" t="s">
        <v>763</v>
      </c>
      <c r="T597" s="20"/>
      <c r="U597" s="20"/>
      <c r="V597" s="20"/>
      <c r="W597" s="20"/>
      <c r="X597" s="20"/>
      <c r="Y597" s="20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 ht="18.0" customHeight="1">
      <c r="A598" s="8" t="s">
        <v>2583</v>
      </c>
      <c r="B598" s="9">
        <v>46007.0</v>
      </c>
      <c r="C598" s="68" t="s">
        <v>20</v>
      </c>
      <c r="D598" s="69" t="s">
        <v>1101</v>
      </c>
      <c r="E598" s="12" t="s">
        <v>367</v>
      </c>
      <c r="F598" s="13" t="s">
        <v>1266</v>
      </c>
      <c r="G598" s="14">
        <v>4500.0</v>
      </c>
      <c r="H598" s="15"/>
      <c r="I598" s="14"/>
      <c r="J598" s="15"/>
      <c r="K598" s="14"/>
      <c r="L598" s="14">
        <v>1600.0</v>
      </c>
      <c r="M598" s="14"/>
      <c r="N598" s="16"/>
      <c r="O598" s="3">
        <f t="shared" si="4"/>
        <v>1600</v>
      </c>
      <c r="P598" s="56"/>
      <c r="Q598" s="18" t="s">
        <v>550</v>
      </c>
      <c r="R598" s="18" t="s">
        <v>550</v>
      </c>
      <c r="S598" s="19" t="s">
        <v>1102</v>
      </c>
      <c r="T598" s="20"/>
      <c r="U598" s="20"/>
      <c r="V598" s="20"/>
      <c r="W598" s="20"/>
      <c r="X598" s="20"/>
      <c r="Y598" s="20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 ht="18.0" customHeight="1">
      <c r="A599" s="8" t="s">
        <v>2583</v>
      </c>
      <c r="B599" s="9">
        <v>46007.0</v>
      </c>
      <c r="C599" s="68" t="s">
        <v>20</v>
      </c>
      <c r="D599" s="69" t="s">
        <v>682</v>
      </c>
      <c r="E599" s="12" t="s">
        <v>22</v>
      </c>
      <c r="F599" s="13" t="s">
        <v>1266</v>
      </c>
      <c r="G599" s="14">
        <v>4000.0</v>
      </c>
      <c r="H599" s="15"/>
      <c r="I599" s="14"/>
      <c r="J599" s="15"/>
      <c r="K599" s="14"/>
      <c r="L599" s="14">
        <v>1600.0</v>
      </c>
      <c r="M599" s="14"/>
      <c r="N599" s="16">
        <v>1600.0</v>
      </c>
      <c r="O599" s="3">
        <f t="shared" si="4"/>
        <v>0</v>
      </c>
      <c r="P599" s="56" t="s">
        <v>2653</v>
      </c>
      <c r="Q599" s="18" t="s">
        <v>733</v>
      </c>
      <c r="R599" s="18" t="s">
        <v>213</v>
      </c>
      <c r="S599" s="19" t="s">
        <v>683</v>
      </c>
      <c r="T599" s="20"/>
      <c r="U599" s="20"/>
      <c r="V599" s="20"/>
      <c r="W599" s="20"/>
      <c r="X599" s="20"/>
      <c r="Y599" s="20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 ht="18.0" customHeight="1">
      <c r="A600" s="8" t="s">
        <v>2583</v>
      </c>
      <c r="B600" s="9">
        <v>46007.0</v>
      </c>
      <c r="C600" s="68" t="s">
        <v>20</v>
      </c>
      <c r="D600" s="69" t="s">
        <v>60</v>
      </c>
      <c r="E600" s="12" t="s">
        <v>22</v>
      </c>
      <c r="F600" s="13" t="s">
        <v>1266</v>
      </c>
      <c r="G600" s="14">
        <v>4500.0</v>
      </c>
      <c r="H600" s="15"/>
      <c r="I600" s="14"/>
      <c r="J600" s="15"/>
      <c r="K600" s="14"/>
      <c r="L600" s="14">
        <v>2600.0</v>
      </c>
      <c r="M600" s="14"/>
      <c r="N600" s="16">
        <v>2600.0</v>
      </c>
      <c r="O600" s="3">
        <f t="shared" si="4"/>
        <v>0</v>
      </c>
      <c r="P600" s="56" t="s">
        <v>2577</v>
      </c>
      <c r="Q600" s="18" t="s">
        <v>733</v>
      </c>
      <c r="R600" s="18" t="s">
        <v>213</v>
      </c>
      <c r="S600" s="19" t="s">
        <v>62</v>
      </c>
      <c r="T600" s="20"/>
      <c r="U600" s="20"/>
      <c r="V600" s="20"/>
      <c r="W600" s="20"/>
      <c r="X600" s="20"/>
      <c r="Y600" s="20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 ht="18.0" customHeight="1">
      <c r="A601" s="8" t="s">
        <v>2583</v>
      </c>
      <c r="B601" s="9">
        <v>46007.0</v>
      </c>
      <c r="C601" s="68" t="s">
        <v>20</v>
      </c>
      <c r="D601" s="69" t="s">
        <v>1117</v>
      </c>
      <c r="E601" s="12" t="s">
        <v>22</v>
      </c>
      <c r="F601" s="13" t="s">
        <v>1266</v>
      </c>
      <c r="G601" s="14">
        <v>4500.0</v>
      </c>
      <c r="H601" s="15"/>
      <c r="I601" s="14"/>
      <c r="J601" s="15"/>
      <c r="K601" s="14"/>
      <c r="L601" s="14">
        <v>2600.0</v>
      </c>
      <c r="M601" s="14"/>
      <c r="N601" s="16">
        <v>2600.0</v>
      </c>
      <c r="O601" s="3">
        <f t="shared" si="4"/>
        <v>0</v>
      </c>
      <c r="P601" s="56" t="s">
        <v>2578</v>
      </c>
      <c r="Q601" s="18" t="s">
        <v>733</v>
      </c>
      <c r="R601" s="18" t="s">
        <v>213</v>
      </c>
      <c r="S601" s="19" t="s">
        <v>1118</v>
      </c>
      <c r="T601" s="20"/>
      <c r="U601" s="20"/>
      <c r="V601" s="20"/>
      <c r="W601" s="20"/>
      <c r="X601" s="20"/>
      <c r="Y601" s="20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 ht="18.0" customHeight="1">
      <c r="A602" s="8" t="s">
        <v>2583</v>
      </c>
      <c r="B602" s="9">
        <v>46007.0</v>
      </c>
      <c r="C602" s="68" t="s">
        <v>20</v>
      </c>
      <c r="D602" s="69" t="s">
        <v>2579</v>
      </c>
      <c r="E602" s="12" t="s">
        <v>2561</v>
      </c>
      <c r="F602" s="13" t="s">
        <v>2580</v>
      </c>
      <c r="G602" s="14"/>
      <c r="H602" s="15"/>
      <c r="I602" s="14"/>
      <c r="J602" s="15"/>
      <c r="K602" s="14"/>
      <c r="L602" s="14"/>
      <c r="M602" s="14">
        <v>0.0</v>
      </c>
      <c r="N602" s="16"/>
      <c r="O602" s="3">
        <f t="shared" si="4"/>
        <v>0</v>
      </c>
      <c r="P602" s="56"/>
      <c r="Q602" s="18" t="s">
        <v>733</v>
      </c>
      <c r="R602" s="18" t="s">
        <v>213</v>
      </c>
      <c r="S602" s="19" t="s">
        <v>2564</v>
      </c>
      <c r="T602" s="20"/>
      <c r="U602" s="20"/>
      <c r="V602" s="20"/>
      <c r="W602" s="20"/>
      <c r="X602" s="20"/>
      <c r="Y602" s="20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 ht="18.0" customHeight="1">
      <c r="A603" s="8" t="s">
        <v>2583</v>
      </c>
      <c r="B603" s="9">
        <v>46009.0</v>
      </c>
      <c r="C603" s="68" t="s">
        <v>20</v>
      </c>
      <c r="D603" s="69" t="s">
        <v>1115</v>
      </c>
      <c r="E603" s="12" t="s">
        <v>22</v>
      </c>
      <c r="F603" s="13" t="s">
        <v>1266</v>
      </c>
      <c r="G603" s="14">
        <v>4500.0</v>
      </c>
      <c r="H603" s="15"/>
      <c r="I603" s="14"/>
      <c r="J603" s="15"/>
      <c r="K603" s="14"/>
      <c r="L603" s="14">
        <v>1600.0</v>
      </c>
      <c r="M603" s="14"/>
      <c r="N603" s="16">
        <v>1600.0</v>
      </c>
      <c r="O603" s="3">
        <f t="shared" si="4"/>
        <v>0</v>
      </c>
      <c r="P603" s="56" t="s">
        <v>2575</v>
      </c>
      <c r="Q603" s="18" t="s">
        <v>458</v>
      </c>
      <c r="R603" s="18" t="s">
        <v>213</v>
      </c>
      <c r="S603" s="19" t="s">
        <v>1116</v>
      </c>
      <c r="T603" s="20"/>
      <c r="U603" s="20"/>
      <c r="V603" s="20"/>
      <c r="W603" s="20"/>
      <c r="X603" s="20"/>
      <c r="Y603" s="20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 ht="18.0" customHeight="1">
      <c r="A604" s="8" t="s">
        <v>2583</v>
      </c>
      <c r="B604" s="9">
        <v>46009.0</v>
      </c>
      <c r="C604" s="68" t="s">
        <v>20</v>
      </c>
      <c r="D604" s="69" t="s">
        <v>505</v>
      </c>
      <c r="E604" s="12" t="s">
        <v>367</v>
      </c>
      <c r="F604" s="13" t="s">
        <v>1075</v>
      </c>
      <c r="G604" s="14"/>
      <c r="H604" s="15">
        <v>1100.0</v>
      </c>
      <c r="I604" s="14"/>
      <c r="J604" s="15">
        <v>1100.0</v>
      </c>
      <c r="K604" s="14"/>
      <c r="L604" s="14"/>
      <c r="M604" s="14"/>
      <c r="N604" s="16"/>
      <c r="O604" s="3">
        <f t="shared" si="4"/>
        <v>1100</v>
      </c>
      <c r="P604" s="56"/>
      <c r="Q604" s="18" t="s">
        <v>34</v>
      </c>
      <c r="R604" s="18" t="s">
        <v>213</v>
      </c>
      <c r="S604" s="19" t="s">
        <v>506</v>
      </c>
      <c r="T604" s="20"/>
      <c r="U604" s="20"/>
      <c r="V604" s="20"/>
      <c r="W604" s="20"/>
      <c r="X604" s="20"/>
      <c r="Y604" s="20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 ht="18.0" customHeight="1">
      <c r="A605" s="8" t="s">
        <v>2583</v>
      </c>
      <c r="B605" s="9">
        <v>46010.0</v>
      </c>
      <c r="C605" s="68" t="s">
        <v>20</v>
      </c>
      <c r="D605" s="69" t="s">
        <v>1162</v>
      </c>
      <c r="E605" s="12" t="s">
        <v>367</v>
      </c>
      <c r="F605" s="13" t="s">
        <v>1090</v>
      </c>
      <c r="G605" s="14"/>
      <c r="H605" s="15"/>
      <c r="I605" s="14"/>
      <c r="J605" s="15"/>
      <c r="K605" s="14"/>
      <c r="L605" s="14">
        <v>300.0</v>
      </c>
      <c r="M605" s="14"/>
      <c r="N605" s="16"/>
      <c r="O605" s="3">
        <f t="shared" si="4"/>
        <v>300</v>
      </c>
      <c r="P605" s="56"/>
      <c r="Q605" s="18" t="s">
        <v>93</v>
      </c>
      <c r="R605" s="18" t="s">
        <v>213</v>
      </c>
      <c r="S605" s="19" t="s">
        <v>1164</v>
      </c>
      <c r="T605" s="20"/>
      <c r="U605" s="20"/>
      <c r="V605" s="20"/>
      <c r="W605" s="20"/>
      <c r="X605" s="20"/>
      <c r="Y605" s="20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 ht="18.0" customHeight="1">
      <c r="A606" s="8" t="s">
        <v>2583</v>
      </c>
      <c r="B606" s="9">
        <v>46034.0</v>
      </c>
      <c r="C606" s="68" t="s">
        <v>20</v>
      </c>
      <c r="D606" s="69" t="s">
        <v>2654</v>
      </c>
      <c r="E606" s="12" t="s">
        <v>367</v>
      </c>
      <c r="F606" s="13" t="s">
        <v>1075</v>
      </c>
      <c r="G606" s="14">
        <v>2500.0</v>
      </c>
      <c r="H606" s="15">
        <v>1100.0</v>
      </c>
      <c r="I606" s="14"/>
      <c r="J606" s="15">
        <v>1100.0</v>
      </c>
      <c r="K606" s="14"/>
      <c r="L606" s="14"/>
      <c r="M606" s="14"/>
      <c r="N606" s="16">
        <v>110.0</v>
      </c>
      <c r="O606" s="3">
        <f t="shared" si="4"/>
        <v>990</v>
      </c>
      <c r="P606" s="56" t="s">
        <v>2655</v>
      </c>
      <c r="Q606" s="18" t="s">
        <v>34</v>
      </c>
      <c r="R606" s="18" t="s">
        <v>519</v>
      </c>
      <c r="S606" s="19" t="s">
        <v>2656</v>
      </c>
      <c r="T606" s="20"/>
      <c r="U606" s="20"/>
      <c r="V606" s="20"/>
      <c r="W606" s="20"/>
      <c r="X606" s="20"/>
      <c r="Y606" s="20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 ht="18.0" customHeight="1">
      <c r="A607" s="8" t="s">
        <v>2583</v>
      </c>
      <c r="B607" s="9">
        <v>46038.0</v>
      </c>
      <c r="C607" s="68" t="s">
        <v>20</v>
      </c>
      <c r="D607" s="69" t="s">
        <v>1875</v>
      </c>
      <c r="E607" s="12" t="s">
        <v>367</v>
      </c>
      <c r="F607" s="13" t="s">
        <v>1075</v>
      </c>
      <c r="G607" s="14"/>
      <c r="H607" s="15">
        <v>1100.0</v>
      </c>
      <c r="I607" s="14"/>
      <c r="J607" s="15">
        <v>1100.0</v>
      </c>
      <c r="K607" s="14"/>
      <c r="L607" s="14"/>
      <c r="M607" s="14"/>
      <c r="N607" s="16"/>
      <c r="O607" s="3">
        <f t="shared" si="4"/>
        <v>1100</v>
      </c>
      <c r="P607" s="56"/>
      <c r="Q607" s="18" t="s">
        <v>213</v>
      </c>
      <c r="R607" s="18" t="s">
        <v>519</v>
      </c>
      <c r="S607" s="19" t="s">
        <v>2657</v>
      </c>
      <c r="T607" s="20"/>
      <c r="U607" s="20"/>
      <c r="V607" s="20"/>
      <c r="W607" s="20"/>
      <c r="X607" s="20"/>
      <c r="Y607" s="20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 ht="18.0" customHeight="1">
      <c r="A608" s="8" t="s">
        <v>2583</v>
      </c>
      <c r="B608" s="9">
        <v>46043.0</v>
      </c>
      <c r="C608" s="68" t="s">
        <v>20</v>
      </c>
      <c r="D608" s="69" t="s">
        <v>1878</v>
      </c>
      <c r="E608" s="12" t="s">
        <v>367</v>
      </c>
      <c r="F608" s="13" t="s">
        <v>1075</v>
      </c>
      <c r="G608" s="14"/>
      <c r="H608" s="15">
        <v>1100.0</v>
      </c>
      <c r="I608" s="14"/>
      <c r="J608" s="15">
        <v>1100.0</v>
      </c>
      <c r="K608" s="14"/>
      <c r="L608" s="14"/>
      <c r="M608" s="14"/>
      <c r="N608" s="16"/>
      <c r="O608" s="3">
        <f t="shared" si="4"/>
        <v>1100</v>
      </c>
      <c r="P608" s="56"/>
      <c r="Q608" s="18" t="s">
        <v>61</v>
      </c>
      <c r="R608" s="18" t="s">
        <v>61</v>
      </c>
      <c r="S608" s="19" t="s">
        <v>1879</v>
      </c>
      <c r="T608" s="20"/>
      <c r="U608" s="20"/>
      <c r="V608" s="20"/>
      <c r="W608" s="20"/>
      <c r="X608" s="20"/>
      <c r="Y608" s="20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 ht="18.0" customHeight="1">
      <c r="A609" s="8" t="s">
        <v>2583</v>
      </c>
      <c r="B609" s="9">
        <v>46044.0</v>
      </c>
      <c r="C609" s="68" t="s">
        <v>20</v>
      </c>
      <c r="D609" s="69" t="s">
        <v>1074</v>
      </c>
      <c r="E609" s="12" t="s">
        <v>367</v>
      </c>
      <c r="F609" s="13" t="s">
        <v>1075</v>
      </c>
      <c r="G609" s="14"/>
      <c r="H609" s="15">
        <v>1100.0</v>
      </c>
      <c r="I609" s="14"/>
      <c r="J609" s="15">
        <v>1100.0</v>
      </c>
      <c r="K609" s="14"/>
      <c r="L609" s="14"/>
      <c r="M609" s="14"/>
      <c r="N609" s="16"/>
      <c r="O609" s="3">
        <f t="shared" si="4"/>
        <v>1100</v>
      </c>
      <c r="P609" s="56"/>
      <c r="Q609" s="18" t="s">
        <v>24</v>
      </c>
      <c r="R609" s="18" t="s">
        <v>550</v>
      </c>
      <c r="S609" s="19" t="s">
        <v>1076</v>
      </c>
      <c r="T609" s="20"/>
      <c r="U609" s="20"/>
      <c r="V609" s="20"/>
      <c r="W609" s="20"/>
      <c r="X609" s="20"/>
      <c r="Y609" s="20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 ht="18.0" customHeight="1">
      <c r="A610" s="8" t="s">
        <v>2583</v>
      </c>
      <c r="B610" s="9">
        <v>46045.0</v>
      </c>
      <c r="C610" s="68" t="s">
        <v>20</v>
      </c>
      <c r="D610" s="69" t="s">
        <v>1206</v>
      </c>
      <c r="E610" s="12" t="s">
        <v>367</v>
      </c>
      <c r="F610" s="13" t="s">
        <v>1075</v>
      </c>
      <c r="G610" s="14">
        <v>4000.0</v>
      </c>
      <c r="H610" s="15">
        <v>1100.0</v>
      </c>
      <c r="I610" s="14"/>
      <c r="J610" s="15">
        <v>1100.0</v>
      </c>
      <c r="K610" s="14"/>
      <c r="L610" s="14"/>
      <c r="M610" s="14"/>
      <c r="N610" s="16"/>
      <c r="O610" s="3">
        <f t="shared" si="4"/>
        <v>1100</v>
      </c>
      <c r="P610" s="56"/>
      <c r="Q610" s="18" t="s">
        <v>647</v>
      </c>
      <c r="R610" s="18" t="s">
        <v>519</v>
      </c>
      <c r="S610" s="19" t="s">
        <v>1207</v>
      </c>
      <c r="T610" s="20"/>
      <c r="U610" s="20"/>
      <c r="V610" s="20"/>
      <c r="W610" s="20"/>
      <c r="X610" s="20"/>
      <c r="Y610" s="20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 ht="18.0" customHeight="1">
      <c r="A611" s="8" t="s">
        <v>2583</v>
      </c>
      <c r="B611" s="9">
        <v>45741.0</v>
      </c>
      <c r="C611" s="68" t="s">
        <v>20</v>
      </c>
      <c r="D611" s="69" t="s">
        <v>1117</v>
      </c>
      <c r="E611" s="12" t="s">
        <v>367</v>
      </c>
      <c r="F611" s="13" t="s">
        <v>1075</v>
      </c>
      <c r="G611" s="14"/>
      <c r="H611" s="15">
        <v>1100.0</v>
      </c>
      <c r="I611" s="14"/>
      <c r="J611" s="15">
        <v>1100.0</v>
      </c>
      <c r="K611" s="14"/>
      <c r="L611" s="14"/>
      <c r="M611" s="14"/>
      <c r="N611" s="16"/>
      <c r="O611" s="3">
        <f t="shared" si="4"/>
        <v>1100</v>
      </c>
      <c r="P611" s="56"/>
      <c r="Q611" s="18" t="s">
        <v>482</v>
      </c>
      <c r="R611" s="18" t="s">
        <v>570</v>
      </c>
      <c r="S611" s="19" t="s">
        <v>1118</v>
      </c>
      <c r="T611" s="20"/>
      <c r="U611" s="20"/>
      <c r="V611" s="20"/>
      <c r="W611" s="20"/>
      <c r="X611" s="20"/>
      <c r="Y611" s="20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 ht="18.0" customHeight="1">
      <c r="A612" s="8" t="s">
        <v>2583</v>
      </c>
      <c r="B612" s="9">
        <v>45775.0</v>
      </c>
      <c r="C612" s="68" t="s">
        <v>20</v>
      </c>
      <c r="D612" s="69" t="s">
        <v>1157</v>
      </c>
      <c r="E612" s="12" t="s">
        <v>367</v>
      </c>
      <c r="F612" s="13" t="s">
        <v>1075</v>
      </c>
      <c r="G612" s="14">
        <v>0.0</v>
      </c>
      <c r="H612" s="15">
        <v>1100.0</v>
      </c>
      <c r="I612" s="14"/>
      <c r="J612" s="15">
        <v>1100.0</v>
      </c>
      <c r="K612" s="14"/>
      <c r="L612" s="14">
        <v>300.0</v>
      </c>
      <c r="M612" s="14"/>
      <c r="N612" s="16"/>
      <c r="O612" s="3">
        <f t="shared" si="4"/>
        <v>1400</v>
      </c>
      <c r="P612" s="56"/>
      <c r="Q612" s="18" t="s">
        <v>125</v>
      </c>
      <c r="R612" s="18" t="s">
        <v>25</v>
      </c>
      <c r="S612" s="19" t="s">
        <v>1158</v>
      </c>
      <c r="T612" s="20"/>
      <c r="U612" s="20"/>
      <c r="V612" s="20"/>
      <c r="W612" s="20"/>
      <c r="X612" s="20"/>
      <c r="Y612" s="20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 ht="18.0" customHeight="1">
      <c r="A613" s="8" t="s">
        <v>2583</v>
      </c>
      <c r="B613" s="9">
        <v>46050.0</v>
      </c>
      <c r="C613" s="68" t="s">
        <v>20</v>
      </c>
      <c r="D613" s="69" t="s">
        <v>2131</v>
      </c>
      <c r="E613" s="12" t="s">
        <v>367</v>
      </c>
      <c r="F613" s="13" t="s">
        <v>1075</v>
      </c>
      <c r="G613" s="14">
        <v>820.0</v>
      </c>
      <c r="H613" s="15">
        <v>1100.0</v>
      </c>
      <c r="I613" s="14"/>
      <c r="J613" s="15">
        <v>1100.0</v>
      </c>
      <c r="K613" s="14"/>
      <c r="L613" s="14"/>
      <c r="M613" s="14">
        <f>410*2</f>
        <v>820</v>
      </c>
      <c r="N613" s="16">
        <v>820.0</v>
      </c>
      <c r="O613" s="3">
        <f t="shared" si="4"/>
        <v>1100</v>
      </c>
      <c r="P613" s="56" t="s">
        <v>2658</v>
      </c>
      <c r="Q613" s="18" t="s">
        <v>384</v>
      </c>
      <c r="R613" s="18" t="s">
        <v>519</v>
      </c>
      <c r="S613" s="19" t="s">
        <v>2132</v>
      </c>
      <c r="T613" s="20"/>
      <c r="U613" s="20"/>
      <c r="V613" s="20"/>
      <c r="W613" s="20"/>
      <c r="X613" s="20"/>
      <c r="Y613" s="20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 ht="18.0" customHeight="1">
      <c r="A614" s="8" t="s">
        <v>2583</v>
      </c>
      <c r="B614" s="9">
        <v>46050.0</v>
      </c>
      <c r="C614" s="68" t="s">
        <v>20</v>
      </c>
      <c r="D614" s="69" t="s">
        <v>2131</v>
      </c>
      <c r="E614" s="12" t="s">
        <v>22</v>
      </c>
      <c r="F614" s="13" t="s">
        <v>1266</v>
      </c>
      <c r="G614" s="14">
        <v>4500.0</v>
      </c>
      <c r="H614" s="15"/>
      <c r="I614" s="14"/>
      <c r="J614" s="15"/>
      <c r="K614" s="14"/>
      <c r="L614" s="14">
        <v>2600.0</v>
      </c>
      <c r="M614" s="14"/>
      <c r="N614" s="16">
        <f>1600+1000</f>
        <v>2600</v>
      </c>
      <c r="O614" s="3">
        <f t="shared" si="4"/>
        <v>0</v>
      </c>
      <c r="P614" s="56" t="s">
        <v>2659</v>
      </c>
      <c r="Q614" s="18" t="s">
        <v>125</v>
      </c>
      <c r="R614" s="18" t="s">
        <v>519</v>
      </c>
      <c r="S614" s="19" t="s">
        <v>2132</v>
      </c>
      <c r="T614" s="20"/>
      <c r="U614" s="20"/>
      <c r="V614" s="20"/>
      <c r="W614" s="20"/>
      <c r="X614" s="20"/>
      <c r="Y614" s="20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 ht="18.0" customHeight="1">
      <c r="A615" s="8" t="s">
        <v>2583</v>
      </c>
      <c r="B615" s="9">
        <v>46052.0</v>
      </c>
      <c r="C615" s="68" t="s">
        <v>20</v>
      </c>
      <c r="D615" s="69" t="s">
        <v>1837</v>
      </c>
      <c r="E615" s="12" t="s">
        <v>22</v>
      </c>
      <c r="F615" s="13" t="s">
        <v>1266</v>
      </c>
      <c r="G615" s="14">
        <v>4500.0</v>
      </c>
      <c r="H615" s="15"/>
      <c r="I615" s="14"/>
      <c r="J615" s="15"/>
      <c r="K615" s="14"/>
      <c r="L615" s="14">
        <v>1600.0</v>
      </c>
      <c r="M615" s="14"/>
      <c r="N615" s="16">
        <v>1600.0</v>
      </c>
      <c r="O615" s="3">
        <f t="shared" si="4"/>
        <v>0</v>
      </c>
      <c r="P615" s="56" t="s">
        <v>2660</v>
      </c>
      <c r="Q615" s="18" t="s">
        <v>52</v>
      </c>
      <c r="R615" s="18" t="s">
        <v>519</v>
      </c>
      <c r="S615" s="19" t="s">
        <v>967</v>
      </c>
      <c r="T615" s="20"/>
      <c r="U615" s="20"/>
      <c r="V615" s="20"/>
      <c r="W615" s="20"/>
      <c r="X615" s="20"/>
      <c r="Y615" s="20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 ht="18.0" customHeight="1">
      <c r="A616" s="8" t="s">
        <v>2583</v>
      </c>
      <c r="B616" s="9">
        <v>46035.0</v>
      </c>
      <c r="C616" s="68" t="s">
        <v>20</v>
      </c>
      <c r="D616" s="69" t="s">
        <v>2661</v>
      </c>
      <c r="E616" s="12" t="s">
        <v>1163</v>
      </c>
      <c r="F616" s="13" t="s">
        <v>1075</v>
      </c>
      <c r="G616" s="14">
        <v>4000.0</v>
      </c>
      <c r="H616" s="15">
        <v>1100.0</v>
      </c>
      <c r="I616" s="14"/>
      <c r="J616" s="15">
        <v>1100.0</v>
      </c>
      <c r="K616" s="14"/>
      <c r="L616" s="14"/>
      <c r="M616" s="14"/>
      <c r="N616" s="16"/>
      <c r="O616" s="3">
        <f t="shared" si="4"/>
        <v>1100</v>
      </c>
      <c r="P616" s="56"/>
      <c r="Q616" s="18" t="s">
        <v>1013</v>
      </c>
      <c r="R616" s="18" t="s">
        <v>519</v>
      </c>
      <c r="S616" s="19" t="s">
        <v>2662</v>
      </c>
      <c r="T616" s="20"/>
      <c r="U616" s="20"/>
      <c r="V616" s="20"/>
      <c r="W616" s="20"/>
      <c r="X616" s="20"/>
      <c r="Y616" s="20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 ht="18.0" customHeight="1">
      <c r="A617" s="8" t="s">
        <v>2583</v>
      </c>
      <c r="B617" s="9">
        <v>46042.0</v>
      </c>
      <c r="C617" s="68" t="s">
        <v>20</v>
      </c>
      <c r="D617" s="69" t="s">
        <v>2663</v>
      </c>
      <c r="E617" s="12" t="s">
        <v>1163</v>
      </c>
      <c r="F617" s="13" t="s">
        <v>1075</v>
      </c>
      <c r="G617" s="14">
        <v>4000.0</v>
      </c>
      <c r="H617" s="15">
        <v>1100.0</v>
      </c>
      <c r="I617" s="14"/>
      <c r="J617" s="15">
        <v>1100.0</v>
      </c>
      <c r="K617" s="14"/>
      <c r="L617" s="14"/>
      <c r="M617" s="14"/>
      <c r="N617" s="16"/>
      <c r="O617" s="3">
        <f t="shared" si="4"/>
        <v>1100</v>
      </c>
      <c r="P617" s="56"/>
      <c r="Q617" s="18" t="s">
        <v>30</v>
      </c>
      <c r="R617" s="18" t="s">
        <v>519</v>
      </c>
      <c r="S617" s="19" t="s">
        <v>2664</v>
      </c>
      <c r="T617" s="20"/>
      <c r="U617" s="20"/>
      <c r="V617" s="20"/>
      <c r="W617" s="20"/>
      <c r="X617" s="20"/>
      <c r="Y617" s="20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 ht="18.0" customHeight="1">
      <c r="A618" s="8" t="s">
        <v>2583</v>
      </c>
      <c r="B618" s="9">
        <v>46048.0</v>
      </c>
      <c r="C618" s="68" t="s">
        <v>20</v>
      </c>
      <c r="D618" s="69" t="s">
        <v>2665</v>
      </c>
      <c r="E618" s="12" t="s">
        <v>1163</v>
      </c>
      <c r="F618" s="13" t="s">
        <v>1075</v>
      </c>
      <c r="G618" s="14">
        <v>3200.0</v>
      </c>
      <c r="H618" s="15">
        <v>1100.0</v>
      </c>
      <c r="I618" s="14"/>
      <c r="J618" s="15">
        <v>1100.0</v>
      </c>
      <c r="K618" s="14"/>
      <c r="L618" s="14"/>
      <c r="M618" s="14"/>
      <c r="N618" s="16"/>
      <c r="O618" s="3">
        <f t="shared" si="4"/>
        <v>1100</v>
      </c>
      <c r="P618" s="56"/>
      <c r="Q618" s="18" t="s">
        <v>670</v>
      </c>
      <c r="R618" s="18" t="s">
        <v>519</v>
      </c>
      <c r="S618" s="19" t="s">
        <v>2666</v>
      </c>
      <c r="T618" s="20"/>
      <c r="U618" s="20"/>
      <c r="V618" s="20"/>
      <c r="W618" s="20"/>
      <c r="X618" s="20"/>
      <c r="Y618" s="20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 ht="18.0" customHeight="1">
      <c r="A619" s="8" t="s">
        <v>2583</v>
      </c>
      <c r="B619" s="9">
        <v>46048.0</v>
      </c>
      <c r="C619" s="68" t="s">
        <v>20</v>
      </c>
      <c r="D619" s="69" t="s">
        <v>2665</v>
      </c>
      <c r="E619" s="12" t="s">
        <v>1163</v>
      </c>
      <c r="F619" s="13" t="s">
        <v>1266</v>
      </c>
      <c r="G619" s="14">
        <v>3600.0</v>
      </c>
      <c r="H619" s="15"/>
      <c r="I619" s="14"/>
      <c r="J619" s="15"/>
      <c r="K619" s="14"/>
      <c r="L619" s="14">
        <v>1600.0</v>
      </c>
      <c r="M619" s="14"/>
      <c r="N619" s="16">
        <v>1600.0</v>
      </c>
      <c r="O619" s="3">
        <f t="shared" si="4"/>
        <v>0</v>
      </c>
      <c r="P619" s="56" t="s">
        <v>2667</v>
      </c>
      <c r="Q619" s="18" t="s">
        <v>670</v>
      </c>
      <c r="R619" s="18" t="s">
        <v>519</v>
      </c>
      <c r="S619" s="19" t="s">
        <v>2666</v>
      </c>
      <c r="T619" s="20"/>
      <c r="U619" s="20"/>
      <c r="V619" s="20"/>
      <c r="W619" s="20"/>
      <c r="X619" s="20"/>
      <c r="Y619" s="20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 ht="18.0" customHeight="1">
      <c r="A620" s="8" t="s">
        <v>2583</v>
      </c>
      <c r="B620" s="9">
        <v>46051.0</v>
      </c>
      <c r="C620" s="68" t="s">
        <v>20</v>
      </c>
      <c r="D620" s="69" t="s">
        <v>2668</v>
      </c>
      <c r="E620" s="12" t="s">
        <v>1163</v>
      </c>
      <c r="F620" s="13" t="s">
        <v>1075</v>
      </c>
      <c r="G620" s="14">
        <v>5200.0</v>
      </c>
      <c r="H620" s="15">
        <v>1100.0</v>
      </c>
      <c r="I620" s="14"/>
      <c r="J620" s="15">
        <v>1100.0</v>
      </c>
      <c r="K620" s="14"/>
      <c r="L620" s="14"/>
      <c r="M620" s="14">
        <v>410.0</v>
      </c>
      <c r="N620" s="16"/>
      <c r="O620" s="3">
        <f t="shared" si="4"/>
        <v>1510</v>
      </c>
      <c r="P620" s="56"/>
      <c r="Q620" s="18" t="s">
        <v>125</v>
      </c>
      <c r="R620" s="18" t="s">
        <v>519</v>
      </c>
      <c r="S620" s="19" t="s">
        <v>2669</v>
      </c>
      <c r="T620" s="20"/>
      <c r="U620" s="20"/>
      <c r="V620" s="20"/>
      <c r="W620" s="20"/>
      <c r="X620" s="20"/>
      <c r="Y620" s="20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 ht="18.0" customHeight="1">
      <c r="A621" s="8" t="s">
        <v>2583</v>
      </c>
      <c r="B621" s="9">
        <v>46051.0</v>
      </c>
      <c r="C621" s="68" t="s">
        <v>20</v>
      </c>
      <c r="D621" s="69" t="s">
        <v>2668</v>
      </c>
      <c r="E621" s="12" t="s">
        <v>1163</v>
      </c>
      <c r="F621" s="13" t="s">
        <v>1266</v>
      </c>
      <c r="G621" s="14">
        <v>3600.0</v>
      </c>
      <c r="H621" s="15"/>
      <c r="I621" s="14"/>
      <c r="J621" s="15"/>
      <c r="K621" s="14"/>
      <c r="L621" s="14">
        <v>1600.0</v>
      </c>
      <c r="M621" s="14"/>
      <c r="N621" s="16">
        <v>1600.0</v>
      </c>
      <c r="O621" s="3">
        <f t="shared" si="4"/>
        <v>0</v>
      </c>
      <c r="P621" s="56" t="s">
        <v>2670</v>
      </c>
      <c r="Q621" s="18" t="s">
        <v>125</v>
      </c>
      <c r="R621" s="18" t="s">
        <v>519</v>
      </c>
      <c r="S621" s="19" t="s">
        <v>2669</v>
      </c>
      <c r="T621" s="20"/>
      <c r="U621" s="20"/>
      <c r="V621" s="20"/>
      <c r="W621" s="20"/>
      <c r="X621" s="20"/>
      <c r="Y621" s="20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 ht="18.0" customHeight="1">
      <c r="A622" s="8" t="s">
        <v>2583</v>
      </c>
      <c r="B622" s="9">
        <v>46052.0</v>
      </c>
      <c r="C622" s="68" t="s">
        <v>20</v>
      </c>
      <c r="D622" s="69" t="s">
        <v>2671</v>
      </c>
      <c r="E622" s="12" t="s">
        <v>1163</v>
      </c>
      <c r="F622" s="13" t="s">
        <v>1266</v>
      </c>
      <c r="G622" s="14">
        <v>4500.0</v>
      </c>
      <c r="H622" s="15"/>
      <c r="I622" s="14"/>
      <c r="J622" s="15"/>
      <c r="K622" s="14"/>
      <c r="L622" s="14">
        <v>1600.0</v>
      </c>
      <c r="M622" s="14"/>
      <c r="N622" s="16">
        <v>1600.0</v>
      </c>
      <c r="O622" s="3">
        <f t="shared" si="4"/>
        <v>0</v>
      </c>
      <c r="P622" s="56" t="s">
        <v>2672</v>
      </c>
      <c r="Q622" s="18" t="s">
        <v>125</v>
      </c>
      <c r="R622" s="18" t="s">
        <v>519</v>
      </c>
      <c r="S622" s="19" t="s">
        <v>2673</v>
      </c>
      <c r="T622" s="20"/>
      <c r="U622" s="20"/>
      <c r="V622" s="20"/>
      <c r="W622" s="20"/>
      <c r="X622" s="20"/>
      <c r="Y622" s="20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 ht="18.0" customHeight="1">
      <c r="A623" s="8" t="s">
        <v>2583</v>
      </c>
      <c r="B623" s="9">
        <v>46052.0</v>
      </c>
      <c r="C623" s="68" t="s">
        <v>20</v>
      </c>
      <c r="D623" s="69" t="s">
        <v>2671</v>
      </c>
      <c r="E623" s="12" t="s">
        <v>1163</v>
      </c>
      <c r="F623" s="13" t="s">
        <v>1075</v>
      </c>
      <c r="G623" s="14">
        <v>0.0</v>
      </c>
      <c r="H623" s="15">
        <v>1100.0</v>
      </c>
      <c r="I623" s="14"/>
      <c r="J623" s="15">
        <v>1100.0</v>
      </c>
      <c r="K623" s="14"/>
      <c r="L623" s="14"/>
      <c r="M623" s="14"/>
      <c r="N623" s="16">
        <v>1100.0</v>
      </c>
      <c r="O623" s="3">
        <f t="shared" si="4"/>
        <v>0</v>
      </c>
      <c r="P623" s="56" t="s">
        <v>2674</v>
      </c>
      <c r="Q623" s="18" t="s">
        <v>93</v>
      </c>
      <c r="R623" s="18" t="s">
        <v>570</v>
      </c>
      <c r="S623" s="19" t="s">
        <v>2673</v>
      </c>
      <c r="T623" s="20"/>
      <c r="U623" s="20"/>
      <c r="V623" s="20"/>
      <c r="W623" s="20"/>
      <c r="X623" s="20"/>
      <c r="Y623" s="20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 ht="18.0" customHeight="1">
      <c r="A624" s="8"/>
      <c r="B624" s="9"/>
      <c r="C624" s="68"/>
      <c r="D624" s="69"/>
      <c r="E624" s="12"/>
      <c r="F624" s="13"/>
      <c r="G624" s="14"/>
      <c r="H624" s="15"/>
      <c r="I624" s="14"/>
      <c r="J624" s="15"/>
      <c r="K624" s="14"/>
      <c r="L624" s="14"/>
      <c r="M624" s="14"/>
      <c r="N624" s="16"/>
      <c r="O624" s="3"/>
      <c r="P624" s="56"/>
      <c r="Q624" s="18"/>
      <c r="R624" s="18"/>
      <c r="S624" s="19"/>
      <c r="T624" s="20"/>
      <c r="U624" s="20"/>
      <c r="V624" s="20"/>
      <c r="W624" s="20"/>
      <c r="X624" s="20"/>
      <c r="Y624" s="20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 ht="18.0" customHeight="1">
      <c r="A625" s="8"/>
      <c r="B625" s="9"/>
      <c r="C625" s="68"/>
      <c r="D625" s="69"/>
      <c r="E625" s="12"/>
      <c r="F625" s="13"/>
      <c r="G625" s="14"/>
      <c r="H625" s="15"/>
      <c r="I625" s="14"/>
      <c r="J625" s="15"/>
      <c r="K625" s="14"/>
      <c r="L625" s="14"/>
      <c r="M625" s="14"/>
      <c r="N625" s="16"/>
      <c r="O625" s="3"/>
      <c r="P625" s="56"/>
      <c r="Q625" s="18"/>
      <c r="R625" s="18"/>
      <c r="S625" s="19"/>
      <c r="T625" s="20"/>
      <c r="U625" s="20"/>
      <c r="V625" s="20"/>
      <c r="W625" s="20"/>
      <c r="X625" s="20"/>
      <c r="Y625" s="20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 ht="18.0" customHeight="1">
      <c r="A626" s="8"/>
      <c r="B626" s="9"/>
      <c r="C626" s="68"/>
      <c r="D626" s="69"/>
      <c r="E626" s="12"/>
      <c r="F626" s="13"/>
      <c r="G626" s="14"/>
      <c r="H626" s="15"/>
      <c r="I626" s="14"/>
      <c r="J626" s="15"/>
      <c r="K626" s="14"/>
      <c r="L626" s="14"/>
      <c r="M626" s="14"/>
      <c r="N626" s="16"/>
      <c r="O626" s="3"/>
      <c r="P626" s="56"/>
      <c r="Q626" s="18"/>
      <c r="R626" s="18"/>
      <c r="S626" s="19"/>
      <c r="T626" s="20"/>
      <c r="U626" s="20"/>
      <c r="V626" s="20"/>
      <c r="W626" s="20"/>
      <c r="X626" s="20"/>
      <c r="Y626" s="20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 ht="18.0" customHeight="1">
      <c r="A627" s="8"/>
      <c r="B627" s="9"/>
      <c r="C627" s="68"/>
      <c r="D627" s="69"/>
      <c r="E627" s="12"/>
      <c r="F627" s="13"/>
      <c r="G627" s="14"/>
      <c r="H627" s="15"/>
      <c r="I627" s="14"/>
      <c r="J627" s="15"/>
      <c r="K627" s="14"/>
      <c r="L627" s="14"/>
      <c r="M627" s="14"/>
      <c r="N627" s="16"/>
      <c r="O627" s="3"/>
      <c r="P627" s="56"/>
      <c r="Q627" s="18"/>
      <c r="R627" s="18"/>
      <c r="S627" s="19"/>
      <c r="T627" s="20"/>
      <c r="U627" s="20"/>
      <c r="V627" s="20"/>
      <c r="W627" s="20"/>
      <c r="X627" s="20"/>
      <c r="Y627" s="20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 ht="18.0" customHeight="1">
      <c r="A628" s="8"/>
      <c r="B628" s="9"/>
      <c r="C628" s="68"/>
      <c r="D628" s="69"/>
      <c r="E628" s="12"/>
      <c r="F628" s="13"/>
      <c r="G628" s="14"/>
      <c r="H628" s="15"/>
      <c r="I628" s="14"/>
      <c r="J628" s="15"/>
      <c r="K628" s="14"/>
      <c r="L628" s="14"/>
      <c r="M628" s="14"/>
      <c r="N628" s="16"/>
      <c r="O628" s="3"/>
      <c r="P628" s="56"/>
      <c r="Q628" s="18"/>
      <c r="R628" s="18"/>
      <c r="S628" s="19"/>
      <c r="T628" s="20"/>
      <c r="U628" s="20"/>
      <c r="V628" s="20"/>
      <c r="W628" s="20"/>
      <c r="X628" s="20"/>
      <c r="Y628" s="20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 ht="18.0" customHeight="1">
      <c r="A629" s="8"/>
      <c r="B629" s="9"/>
      <c r="C629" s="68"/>
      <c r="D629" s="69"/>
      <c r="E629" s="12"/>
      <c r="F629" s="13"/>
      <c r="G629" s="14"/>
      <c r="H629" s="15"/>
      <c r="I629" s="14"/>
      <c r="J629" s="15"/>
      <c r="K629" s="14"/>
      <c r="L629" s="14"/>
      <c r="M629" s="14"/>
      <c r="N629" s="16"/>
      <c r="O629" s="3"/>
      <c r="P629" s="56"/>
      <c r="Q629" s="18"/>
      <c r="R629" s="18"/>
      <c r="S629" s="19"/>
      <c r="T629" s="20"/>
      <c r="U629" s="20"/>
      <c r="V629" s="20"/>
      <c r="W629" s="20"/>
      <c r="X629" s="20"/>
      <c r="Y629" s="20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 ht="18.0" customHeight="1">
      <c r="A630" s="8"/>
      <c r="B630" s="9"/>
      <c r="C630" s="68"/>
      <c r="D630" s="69"/>
      <c r="E630" s="12"/>
      <c r="F630" s="13"/>
      <c r="G630" s="14"/>
      <c r="H630" s="15"/>
      <c r="I630" s="14"/>
      <c r="J630" s="15"/>
      <c r="K630" s="14"/>
      <c r="L630" s="14"/>
      <c r="M630" s="14"/>
      <c r="N630" s="16"/>
      <c r="O630" s="3"/>
      <c r="P630" s="56"/>
      <c r="Q630" s="18"/>
      <c r="R630" s="18"/>
      <c r="S630" s="19"/>
      <c r="T630" s="20"/>
      <c r="U630" s="20"/>
      <c r="V630" s="20"/>
      <c r="W630" s="20"/>
      <c r="X630" s="20"/>
      <c r="Y630" s="20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 ht="18.0" customHeight="1">
      <c r="A631" s="8"/>
      <c r="B631" s="9"/>
      <c r="C631" s="68"/>
      <c r="D631" s="69"/>
      <c r="E631" s="12"/>
      <c r="F631" s="13"/>
      <c r="G631" s="14"/>
      <c r="H631" s="15"/>
      <c r="I631" s="14"/>
      <c r="J631" s="15"/>
      <c r="K631" s="14"/>
      <c r="L631" s="14"/>
      <c r="M631" s="14"/>
      <c r="N631" s="16"/>
      <c r="O631" s="3"/>
      <c r="P631" s="56"/>
      <c r="Q631" s="18"/>
      <c r="R631" s="18"/>
      <c r="S631" s="19"/>
      <c r="T631" s="20"/>
      <c r="U631" s="20"/>
      <c r="V631" s="20"/>
      <c r="W631" s="20"/>
      <c r="X631" s="20"/>
      <c r="Y631" s="20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 ht="18.0" customHeight="1">
      <c r="A632" s="8"/>
      <c r="B632" s="9"/>
      <c r="C632" s="68"/>
      <c r="D632" s="69"/>
      <c r="E632" s="12"/>
      <c r="F632" s="13"/>
      <c r="G632" s="14"/>
      <c r="H632" s="15"/>
      <c r="I632" s="14"/>
      <c r="J632" s="15"/>
      <c r="K632" s="14"/>
      <c r="L632" s="14"/>
      <c r="M632" s="14"/>
      <c r="N632" s="16"/>
      <c r="O632" s="3"/>
      <c r="P632" s="56"/>
      <c r="Q632" s="18"/>
      <c r="R632" s="18"/>
      <c r="S632" s="19"/>
      <c r="T632" s="20"/>
      <c r="U632" s="20"/>
      <c r="V632" s="20"/>
      <c r="W632" s="20"/>
      <c r="X632" s="20"/>
      <c r="Y632" s="20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 ht="18.0" customHeight="1">
      <c r="A633" s="8"/>
      <c r="B633" s="9"/>
      <c r="C633" s="68"/>
      <c r="D633" s="69"/>
      <c r="E633" s="12"/>
      <c r="F633" s="13"/>
      <c r="G633" s="14"/>
      <c r="H633" s="15"/>
      <c r="I633" s="14"/>
      <c r="J633" s="15"/>
      <c r="K633" s="14"/>
      <c r="L633" s="14"/>
      <c r="M633" s="14"/>
      <c r="N633" s="16"/>
      <c r="O633" s="3"/>
      <c r="P633" s="56"/>
      <c r="Q633" s="18"/>
      <c r="R633" s="18"/>
      <c r="S633" s="19"/>
      <c r="T633" s="20"/>
      <c r="U633" s="20"/>
      <c r="V633" s="20"/>
      <c r="W633" s="20"/>
      <c r="X633" s="20"/>
      <c r="Y633" s="20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 ht="18.0" customHeight="1">
      <c r="A634" s="8"/>
      <c r="B634" s="9"/>
      <c r="C634" s="68"/>
      <c r="D634" s="69"/>
      <c r="E634" s="12"/>
      <c r="F634" s="13"/>
      <c r="G634" s="14"/>
      <c r="H634" s="15"/>
      <c r="I634" s="14"/>
      <c r="J634" s="15"/>
      <c r="K634" s="14"/>
      <c r="L634" s="14"/>
      <c r="M634" s="14"/>
      <c r="N634" s="16"/>
      <c r="O634" s="3"/>
      <c r="P634" s="56"/>
      <c r="Q634" s="18"/>
      <c r="R634" s="18"/>
      <c r="S634" s="19"/>
      <c r="T634" s="20"/>
      <c r="U634" s="20"/>
      <c r="V634" s="20"/>
      <c r="W634" s="20"/>
      <c r="X634" s="20"/>
      <c r="Y634" s="20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 ht="18.0" customHeight="1">
      <c r="A635" s="8"/>
      <c r="B635" s="9"/>
      <c r="C635" s="68"/>
      <c r="D635" s="69"/>
      <c r="E635" s="12"/>
      <c r="F635" s="13"/>
      <c r="G635" s="14"/>
      <c r="H635" s="15"/>
      <c r="I635" s="14"/>
      <c r="J635" s="15"/>
      <c r="K635" s="14"/>
      <c r="L635" s="14"/>
      <c r="M635" s="14"/>
      <c r="N635" s="16"/>
      <c r="O635" s="3"/>
      <c r="P635" s="56"/>
      <c r="Q635" s="18"/>
      <c r="R635" s="18"/>
      <c r="S635" s="19"/>
      <c r="T635" s="20"/>
      <c r="U635" s="20"/>
      <c r="V635" s="20"/>
      <c r="W635" s="20"/>
      <c r="X635" s="20"/>
      <c r="Y635" s="20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 ht="18.0" customHeight="1">
      <c r="A636" s="8"/>
      <c r="B636" s="9"/>
      <c r="C636" s="68"/>
      <c r="D636" s="69"/>
      <c r="E636" s="12"/>
      <c r="F636" s="13"/>
      <c r="G636" s="14"/>
      <c r="H636" s="15"/>
      <c r="I636" s="14"/>
      <c r="J636" s="15"/>
      <c r="K636" s="14"/>
      <c r="L636" s="14"/>
      <c r="M636" s="14"/>
      <c r="N636" s="16"/>
      <c r="O636" s="3"/>
      <c r="P636" s="56"/>
      <c r="Q636" s="18"/>
      <c r="R636" s="18"/>
      <c r="S636" s="19"/>
      <c r="T636" s="20"/>
      <c r="U636" s="20"/>
      <c r="V636" s="20"/>
      <c r="W636" s="20"/>
      <c r="X636" s="20"/>
      <c r="Y636" s="20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 ht="18.0" customHeight="1">
      <c r="A637" s="8"/>
      <c r="B637" s="9"/>
      <c r="C637" s="68"/>
      <c r="D637" s="69"/>
      <c r="E637" s="12"/>
      <c r="F637" s="13"/>
      <c r="G637" s="14"/>
      <c r="H637" s="15"/>
      <c r="I637" s="14"/>
      <c r="J637" s="15"/>
      <c r="K637" s="14"/>
      <c r="L637" s="14"/>
      <c r="M637" s="14"/>
      <c r="N637" s="16"/>
      <c r="O637" s="3"/>
      <c r="P637" s="56"/>
      <c r="Q637" s="18"/>
      <c r="R637" s="18"/>
      <c r="S637" s="19"/>
      <c r="T637" s="20"/>
      <c r="U637" s="20"/>
      <c r="V637" s="20"/>
      <c r="W637" s="20"/>
      <c r="X637" s="20"/>
      <c r="Y637" s="20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 ht="18.0" customHeight="1">
      <c r="A638" s="8"/>
      <c r="B638" s="9"/>
      <c r="C638" s="68"/>
      <c r="D638" s="69"/>
      <c r="E638" s="12"/>
      <c r="F638" s="13"/>
      <c r="G638" s="14"/>
      <c r="H638" s="15"/>
      <c r="I638" s="14"/>
      <c r="J638" s="15"/>
      <c r="K638" s="14"/>
      <c r="L638" s="14"/>
      <c r="M638" s="14"/>
      <c r="N638" s="16"/>
      <c r="O638" s="3"/>
      <c r="P638" s="56"/>
      <c r="Q638" s="18"/>
      <c r="R638" s="18"/>
      <c r="S638" s="19"/>
      <c r="T638" s="20"/>
      <c r="U638" s="20"/>
      <c r="V638" s="20"/>
      <c r="W638" s="20"/>
      <c r="X638" s="20"/>
      <c r="Y638" s="20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 ht="18.0" customHeight="1">
      <c r="A639" s="8"/>
      <c r="B639" s="9"/>
      <c r="C639" s="68"/>
      <c r="D639" s="69"/>
      <c r="E639" s="12"/>
      <c r="F639" s="13"/>
      <c r="G639" s="14"/>
      <c r="H639" s="15"/>
      <c r="I639" s="14"/>
      <c r="J639" s="15"/>
      <c r="K639" s="14"/>
      <c r="L639" s="14"/>
      <c r="M639" s="14"/>
      <c r="N639" s="16"/>
      <c r="O639" s="3"/>
      <c r="P639" s="56"/>
      <c r="Q639" s="18"/>
      <c r="R639" s="18"/>
      <c r="S639" s="19"/>
      <c r="T639" s="20"/>
      <c r="U639" s="20"/>
      <c r="V639" s="20"/>
      <c r="W639" s="20"/>
      <c r="X639" s="20"/>
      <c r="Y639" s="20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 ht="18.0" customHeight="1">
      <c r="A640" s="8"/>
      <c r="B640" s="9"/>
      <c r="C640" s="68"/>
      <c r="D640" s="69"/>
      <c r="E640" s="12"/>
      <c r="F640" s="13"/>
      <c r="G640" s="14"/>
      <c r="H640" s="15"/>
      <c r="I640" s="14"/>
      <c r="J640" s="15"/>
      <c r="K640" s="14"/>
      <c r="L640" s="14"/>
      <c r="M640" s="14"/>
      <c r="N640" s="16"/>
      <c r="O640" s="3"/>
      <c r="P640" s="56"/>
      <c r="Q640" s="18"/>
      <c r="R640" s="18"/>
      <c r="S640" s="19"/>
      <c r="T640" s="20"/>
      <c r="U640" s="20"/>
      <c r="V640" s="20"/>
      <c r="W640" s="20"/>
      <c r="X640" s="20"/>
      <c r="Y640" s="20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 ht="18.0" customHeight="1">
      <c r="A641" s="8"/>
      <c r="B641" s="9"/>
      <c r="C641" s="68"/>
      <c r="D641" s="69"/>
      <c r="E641" s="12"/>
      <c r="F641" s="13"/>
      <c r="G641" s="14"/>
      <c r="H641" s="15"/>
      <c r="I641" s="14"/>
      <c r="J641" s="15"/>
      <c r="K641" s="14"/>
      <c r="L641" s="14"/>
      <c r="M641" s="14"/>
      <c r="N641" s="16"/>
      <c r="O641" s="3"/>
      <c r="P641" s="56"/>
      <c r="Q641" s="18"/>
      <c r="R641" s="18"/>
      <c r="S641" s="19"/>
      <c r="T641" s="20"/>
      <c r="U641" s="20"/>
      <c r="V641" s="20"/>
      <c r="W641" s="20"/>
      <c r="X641" s="20"/>
      <c r="Y641" s="20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1" t="s">
        <v>0</v>
      </c>
      <c r="B1" s="2" t="s">
        <v>1</v>
      </c>
      <c r="C1" s="65" t="s">
        <v>1903</v>
      </c>
      <c r="D1" s="65" t="s">
        <v>1904</v>
      </c>
      <c r="E1" s="66" t="s">
        <v>3</v>
      </c>
      <c r="F1" s="65" t="s">
        <v>4</v>
      </c>
      <c r="G1" s="6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71" t="s">
        <v>15</v>
      </c>
      <c r="R1" s="71" t="s">
        <v>1905</v>
      </c>
      <c r="S1" s="71" t="s">
        <v>17</v>
      </c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</row>
    <row r="2">
      <c r="A2" s="8" t="s">
        <v>2675</v>
      </c>
      <c r="B2" s="30">
        <v>45257.0</v>
      </c>
      <c r="C2" s="28"/>
      <c r="D2" s="73" t="s">
        <v>2676</v>
      </c>
      <c r="E2" s="69" t="s">
        <v>1162</v>
      </c>
      <c r="F2" s="27" t="s">
        <v>1163</v>
      </c>
      <c r="G2" s="31" t="s">
        <v>1908</v>
      </c>
      <c r="H2" s="15">
        <v>0.0</v>
      </c>
      <c r="I2" s="15">
        <v>267.0</v>
      </c>
      <c r="J2" s="14"/>
      <c r="K2" s="15">
        <f t="shared" ref="K2:K7" si="1">I2+J2</f>
        <v>267</v>
      </c>
      <c r="L2" s="14"/>
      <c r="M2" s="14"/>
      <c r="N2" s="14"/>
      <c r="O2" s="16"/>
      <c r="P2" s="47">
        <f t="shared" ref="P2:P844" si="2">SUM(K2:N2)-O2</f>
        <v>267</v>
      </c>
      <c r="Q2" s="58"/>
      <c r="R2" s="56"/>
      <c r="S2" s="57">
        <f t="shared" ref="S2:S307" si="3">MONTH(B2)</f>
        <v>11</v>
      </c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</row>
    <row r="3">
      <c r="A3" s="8" t="s">
        <v>2675</v>
      </c>
      <c r="B3" s="30">
        <v>45259.0</v>
      </c>
      <c r="C3" s="28"/>
      <c r="D3" s="73" t="s">
        <v>2676</v>
      </c>
      <c r="E3" s="69" t="s">
        <v>1907</v>
      </c>
      <c r="F3" s="27" t="s">
        <v>100</v>
      </c>
      <c r="G3" s="31" t="s">
        <v>1908</v>
      </c>
      <c r="H3" s="15">
        <v>0.0</v>
      </c>
      <c r="I3" s="15">
        <v>267.0</v>
      </c>
      <c r="J3" s="14"/>
      <c r="K3" s="15">
        <f t="shared" si="1"/>
        <v>267</v>
      </c>
      <c r="L3" s="14"/>
      <c r="M3" s="14"/>
      <c r="N3" s="14"/>
      <c r="O3" s="16"/>
      <c r="P3" s="47">
        <f t="shared" si="2"/>
        <v>267</v>
      </c>
      <c r="Q3" s="58"/>
      <c r="R3" s="56"/>
      <c r="S3" s="57">
        <f t="shared" si="3"/>
        <v>11</v>
      </c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</row>
    <row r="4">
      <c r="A4" s="8" t="s">
        <v>2675</v>
      </c>
      <c r="B4" s="30">
        <v>45307.0</v>
      </c>
      <c r="C4" s="74">
        <v>18.0</v>
      </c>
      <c r="D4" s="73" t="s">
        <v>1912</v>
      </c>
      <c r="E4" s="69" t="s">
        <v>1911</v>
      </c>
      <c r="F4" s="27" t="s">
        <v>100</v>
      </c>
      <c r="G4" s="31" t="s">
        <v>1908</v>
      </c>
      <c r="H4" s="15">
        <v>249.0</v>
      </c>
      <c r="I4" s="15">
        <v>249.0</v>
      </c>
      <c r="J4" s="15">
        <v>18.0</v>
      </c>
      <c r="K4" s="15">
        <f t="shared" si="1"/>
        <v>267</v>
      </c>
      <c r="L4" s="14"/>
      <c r="M4" s="14"/>
      <c r="N4" s="14"/>
      <c r="O4" s="16"/>
      <c r="P4" s="47">
        <f t="shared" si="2"/>
        <v>267</v>
      </c>
      <c r="Q4" s="58"/>
      <c r="R4" s="56"/>
      <c r="S4" s="57">
        <f t="shared" si="3"/>
        <v>1</v>
      </c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</row>
    <row r="5">
      <c r="A5" s="8" t="s">
        <v>2675</v>
      </c>
      <c r="B5" s="30">
        <v>45314.0</v>
      </c>
      <c r="C5" s="74">
        <v>18.0</v>
      </c>
      <c r="D5" s="73" t="s">
        <v>1922</v>
      </c>
      <c r="E5" s="69" t="s">
        <v>2677</v>
      </c>
      <c r="F5" s="27" t="s">
        <v>100</v>
      </c>
      <c r="G5" s="31" t="s">
        <v>1908</v>
      </c>
      <c r="H5" s="15">
        <v>249.0</v>
      </c>
      <c r="I5" s="15">
        <v>249.0</v>
      </c>
      <c r="J5" s="15">
        <v>18.0</v>
      </c>
      <c r="K5" s="15">
        <f t="shared" si="1"/>
        <v>267</v>
      </c>
      <c r="L5" s="14"/>
      <c r="M5" s="14"/>
      <c r="N5" s="14"/>
      <c r="O5" s="16"/>
      <c r="P5" s="47">
        <f t="shared" si="2"/>
        <v>267</v>
      </c>
      <c r="Q5" s="58"/>
      <c r="R5" s="56"/>
      <c r="S5" s="57">
        <f t="shared" si="3"/>
        <v>1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</row>
    <row r="6">
      <c r="A6" s="8" t="s">
        <v>2675</v>
      </c>
      <c r="B6" s="30">
        <v>45315.0</v>
      </c>
      <c r="C6" s="74">
        <v>18.0</v>
      </c>
      <c r="D6" s="73" t="s">
        <v>1912</v>
      </c>
      <c r="E6" s="69" t="s">
        <v>1913</v>
      </c>
      <c r="F6" s="27" t="s">
        <v>100</v>
      </c>
      <c r="G6" s="31" t="s">
        <v>1908</v>
      </c>
      <c r="H6" s="15">
        <v>249.0</v>
      </c>
      <c r="I6" s="15">
        <v>249.0</v>
      </c>
      <c r="J6" s="15">
        <v>18.0</v>
      </c>
      <c r="K6" s="15">
        <f t="shared" si="1"/>
        <v>267</v>
      </c>
      <c r="L6" s="14"/>
      <c r="M6" s="14"/>
      <c r="N6" s="14"/>
      <c r="O6" s="16"/>
      <c r="P6" s="47">
        <f t="shared" si="2"/>
        <v>267</v>
      </c>
      <c r="Q6" s="58"/>
      <c r="R6" s="56"/>
      <c r="S6" s="57">
        <f t="shared" si="3"/>
        <v>1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</row>
    <row r="7">
      <c r="A7" s="8" t="s">
        <v>2675</v>
      </c>
      <c r="B7" s="30">
        <v>45320.0</v>
      </c>
      <c r="C7" s="74">
        <v>18.0</v>
      </c>
      <c r="D7" s="73" t="s">
        <v>20</v>
      </c>
      <c r="E7" s="69" t="s">
        <v>1914</v>
      </c>
      <c r="F7" s="27" t="s">
        <v>100</v>
      </c>
      <c r="G7" s="31" t="s">
        <v>1908</v>
      </c>
      <c r="H7" s="15">
        <v>249.0</v>
      </c>
      <c r="I7" s="15">
        <v>249.0</v>
      </c>
      <c r="J7" s="15">
        <v>18.0</v>
      </c>
      <c r="K7" s="15">
        <f t="shared" si="1"/>
        <v>267</v>
      </c>
      <c r="L7" s="14"/>
      <c r="M7" s="14"/>
      <c r="N7" s="14"/>
      <c r="O7" s="16"/>
      <c r="P7" s="47">
        <f t="shared" si="2"/>
        <v>267</v>
      </c>
      <c r="Q7" s="58"/>
      <c r="R7" s="56"/>
      <c r="S7" s="57">
        <f t="shared" si="3"/>
        <v>1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</row>
    <row r="8">
      <c r="A8" s="8" t="s">
        <v>2675</v>
      </c>
      <c r="B8" s="30">
        <v>45323.0</v>
      </c>
      <c r="C8" s="89"/>
      <c r="D8" s="73" t="s">
        <v>2676</v>
      </c>
      <c r="E8" s="69" t="s">
        <v>1915</v>
      </c>
      <c r="F8" s="27" t="s">
        <v>100</v>
      </c>
      <c r="G8" s="31" t="s">
        <v>1908</v>
      </c>
      <c r="H8" s="15">
        <v>249.0</v>
      </c>
      <c r="I8" s="15">
        <v>249.0</v>
      </c>
      <c r="J8" s="14"/>
      <c r="K8" s="15">
        <f t="shared" ref="K8:K12" si="4">I8</f>
        <v>249</v>
      </c>
      <c r="L8" s="14"/>
      <c r="M8" s="14"/>
      <c r="N8" s="14"/>
      <c r="O8" s="16"/>
      <c r="P8" s="47">
        <f t="shared" si="2"/>
        <v>249</v>
      </c>
      <c r="Q8" s="58"/>
      <c r="R8" s="28"/>
      <c r="S8" s="57">
        <f t="shared" si="3"/>
        <v>2</v>
      </c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</row>
    <row r="9">
      <c r="A9" s="8" t="s">
        <v>2675</v>
      </c>
      <c r="B9" s="30">
        <v>45323.0</v>
      </c>
      <c r="C9" s="89"/>
      <c r="D9" s="73" t="s">
        <v>1912</v>
      </c>
      <c r="E9" s="69" t="s">
        <v>1916</v>
      </c>
      <c r="F9" s="27" t="s">
        <v>100</v>
      </c>
      <c r="G9" s="31" t="s">
        <v>1908</v>
      </c>
      <c r="H9" s="15">
        <v>249.0</v>
      </c>
      <c r="I9" s="15">
        <v>249.0</v>
      </c>
      <c r="J9" s="14"/>
      <c r="K9" s="15">
        <f t="shared" si="4"/>
        <v>249</v>
      </c>
      <c r="L9" s="14"/>
      <c r="M9" s="14"/>
      <c r="N9" s="14"/>
      <c r="O9" s="16"/>
      <c r="P9" s="47">
        <f t="shared" si="2"/>
        <v>249</v>
      </c>
      <c r="Q9" s="58"/>
      <c r="R9" s="28"/>
      <c r="S9" s="57">
        <f t="shared" si="3"/>
        <v>2</v>
      </c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</row>
    <row r="10">
      <c r="A10" s="8" t="s">
        <v>2675</v>
      </c>
      <c r="B10" s="30">
        <v>45337.0</v>
      </c>
      <c r="C10" s="89"/>
      <c r="D10" s="73" t="s">
        <v>2676</v>
      </c>
      <c r="E10" s="69" t="s">
        <v>1917</v>
      </c>
      <c r="F10" s="27" t="s">
        <v>100</v>
      </c>
      <c r="G10" s="31" t="s">
        <v>1908</v>
      </c>
      <c r="H10" s="15">
        <v>249.0</v>
      </c>
      <c r="I10" s="15">
        <v>249.0</v>
      </c>
      <c r="J10" s="14"/>
      <c r="K10" s="15">
        <f t="shared" si="4"/>
        <v>249</v>
      </c>
      <c r="L10" s="14"/>
      <c r="M10" s="14"/>
      <c r="N10" s="14"/>
      <c r="O10" s="16"/>
      <c r="P10" s="47">
        <f t="shared" si="2"/>
        <v>249</v>
      </c>
      <c r="Q10" s="58"/>
      <c r="R10" s="28"/>
      <c r="S10" s="57">
        <f t="shared" si="3"/>
        <v>2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</row>
    <row r="11">
      <c r="A11" s="8" t="s">
        <v>2675</v>
      </c>
      <c r="B11" s="9">
        <v>45342.0</v>
      </c>
      <c r="C11" s="89"/>
      <c r="D11" s="73" t="s">
        <v>1922</v>
      </c>
      <c r="E11" s="69" t="s">
        <v>1919</v>
      </c>
      <c r="F11" s="27" t="s">
        <v>100</v>
      </c>
      <c r="G11" s="31" t="s">
        <v>1908</v>
      </c>
      <c r="H11" s="15">
        <v>249.0</v>
      </c>
      <c r="I11" s="15">
        <v>249.0</v>
      </c>
      <c r="J11" s="14"/>
      <c r="K11" s="15">
        <f t="shared" si="4"/>
        <v>249</v>
      </c>
      <c r="L11" s="14"/>
      <c r="M11" s="14"/>
      <c r="N11" s="14"/>
      <c r="O11" s="16"/>
      <c r="P11" s="47">
        <f t="shared" si="2"/>
        <v>249</v>
      </c>
      <c r="Q11" s="58"/>
      <c r="R11" s="28"/>
      <c r="S11" s="57">
        <f t="shared" si="3"/>
        <v>2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</row>
    <row r="12">
      <c r="A12" s="8" t="s">
        <v>2675</v>
      </c>
      <c r="B12" s="9">
        <v>45352.0</v>
      </c>
      <c r="C12" s="56"/>
      <c r="D12" s="73" t="s">
        <v>1912</v>
      </c>
      <c r="E12" s="69" t="s">
        <v>1920</v>
      </c>
      <c r="F12" s="27" t="s">
        <v>100</v>
      </c>
      <c r="G12" s="31" t="s">
        <v>1908</v>
      </c>
      <c r="H12" s="15">
        <v>249.0</v>
      </c>
      <c r="I12" s="15">
        <v>249.0</v>
      </c>
      <c r="J12" s="14"/>
      <c r="K12" s="15">
        <f t="shared" si="4"/>
        <v>249</v>
      </c>
      <c r="L12" s="14"/>
      <c r="M12" s="14"/>
      <c r="N12" s="14"/>
      <c r="O12" s="16"/>
      <c r="P12" s="47">
        <f t="shared" si="2"/>
        <v>249</v>
      </c>
      <c r="Q12" s="58"/>
      <c r="R12" s="28"/>
      <c r="S12" s="57">
        <f t="shared" si="3"/>
        <v>3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</row>
    <row r="13">
      <c r="A13" s="8" t="s">
        <v>2675</v>
      </c>
      <c r="B13" s="9">
        <v>45352.0</v>
      </c>
      <c r="C13" s="56"/>
      <c r="D13" s="73" t="s">
        <v>1922</v>
      </c>
      <c r="E13" s="69" t="s">
        <v>1921</v>
      </c>
      <c r="F13" s="27" t="s">
        <v>1922</v>
      </c>
      <c r="G13" s="31" t="s">
        <v>1908</v>
      </c>
      <c r="H13" s="15">
        <v>249.0</v>
      </c>
      <c r="I13" s="15">
        <v>249.0</v>
      </c>
      <c r="J13" s="14"/>
      <c r="K13" s="15">
        <v>249.0</v>
      </c>
      <c r="L13" s="14"/>
      <c r="M13" s="14"/>
      <c r="N13" s="14"/>
      <c r="O13" s="16"/>
      <c r="P13" s="47">
        <f t="shared" si="2"/>
        <v>249</v>
      </c>
      <c r="Q13" s="58"/>
      <c r="R13" s="28"/>
      <c r="S13" s="57">
        <f t="shared" si="3"/>
        <v>3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</row>
    <row r="14">
      <c r="A14" s="8" t="s">
        <v>2675</v>
      </c>
      <c r="B14" s="9">
        <v>45357.0</v>
      </c>
      <c r="C14" s="56"/>
      <c r="D14" s="73" t="s">
        <v>1922</v>
      </c>
      <c r="E14" s="69" t="s">
        <v>2678</v>
      </c>
      <c r="F14" s="27" t="s">
        <v>100</v>
      </c>
      <c r="G14" s="31" t="s">
        <v>1908</v>
      </c>
      <c r="H14" s="15">
        <v>249.0</v>
      </c>
      <c r="I14" s="15">
        <v>249.0</v>
      </c>
      <c r="J14" s="14"/>
      <c r="K14" s="15">
        <v>249.0</v>
      </c>
      <c r="L14" s="14"/>
      <c r="M14" s="14"/>
      <c r="N14" s="14"/>
      <c r="O14" s="16"/>
      <c r="P14" s="47">
        <f t="shared" si="2"/>
        <v>249</v>
      </c>
      <c r="Q14" s="58"/>
      <c r="R14" s="28"/>
      <c r="S14" s="57">
        <f t="shared" si="3"/>
        <v>3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</row>
    <row r="15">
      <c r="A15" s="8" t="s">
        <v>2675</v>
      </c>
      <c r="B15" s="9">
        <v>45363.0</v>
      </c>
      <c r="C15" s="56"/>
      <c r="D15" s="73" t="s">
        <v>1912</v>
      </c>
      <c r="E15" s="69" t="s">
        <v>1923</v>
      </c>
      <c r="F15" s="27" t="s">
        <v>100</v>
      </c>
      <c r="G15" s="31" t="s">
        <v>1908</v>
      </c>
      <c r="H15" s="15">
        <v>249.0</v>
      </c>
      <c r="I15" s="15">
        <v>249.0</v>
      </c>
      <c r="J15" s="14"/>
      <c r="K15" s="15">
        <v>249.0</v>
      </c>
      <c r="L15" s="14"/>
      <c r="M15" s="14"/>
      <c r="N15" s="14"/>
      <c r="O15" s="16"/>
      <c r="P15" s="47">
        <f t="shared" si="2"/>
        <v>249</v>
      </c>
      <c r="Q15" s="58"/>
      <c r="R15" s="28"/>
      <c r="S15" s="57">
        <f t="shared" si="3"/>
        <v>3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</row>
    <row r="16">
      <c r="A16" s="8" t="s">
        <v>2675</v>
      </c>
      <c r="B16" s="9">
        <v>45364.0</v>
      </c>
      <c r="C16" s="56"/>
      <c r="D16" s="73" t="s">
        <v>1922</v>
      </c>
      <c r="E16" s="69" t="s">
        <v>2679</v>
      </c>
      <c r="F16" s="27" t="s">
        <v>100</v>
      </c>
      <c r="G16" s="31" t="s">
        <v>1908</v>
      </c>
      <c r="H16" s="15">
        <v>249.0</v>
      </c>
      <c r="I16" s="15">
        <v>249.0</v>
      </c>
      <c r="J16" s="14"/>
      <c r="K16" s="15">
        <v>249.0</v>
      </c>
      <c r="L16" s="14"/>
      <c r="M16" s="14"/>
      <c r="N16" s="14"/>
      <c r="O16" s="16"/>
      <c r="P16" s="47">
        <f t="shared" si="2"/>
        <v>249</v>
      </c>
      <c r="Q16" s="58"/>
      <c r="R16" s="28"/>
      <c r="S16" s="57">
        <f t="shared" si="3"/>
        <v>3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</row>
    <row r="17">
      <c r="A17" s="8" t="s">
        <v>2675</v>
      </c>
      <c r="B17" s="9">
        <v>45379.0</v>
      </c>
      <c r="C17" s="56"/>
      <c r="D17" s="73" t="s">
        <v>2676</v>
      </c>
      <c r="E17" s="69" t="s">
        <v>1924</v>
      </c>
      <c r="F17" s="27" t="s">
        <v>100</v>
      </c>
      <c r="G17" s="31" t="s">
        <v>1908</v>
      </c>
      <c r="H17" s="15">
        <v>249.0</v>
      </c>
      <c r="I17" s="15">
        <v>249.0</v>
      </c>
      <c r="J17" s="14"/>
      <c r="K17" s="15">
        <v>249.0</v>
      </c>
      <c r="L17" s="14"/>
      <c r="M17" s="14"/>
      <c r="N17" s="14"/>
      <c r="O17" s="16"/>
      <c r="P17" s="47">
        <f t="shared" si="2"/>
        <v>249</v>
      </c>
      <c r="Q17" s="58"/>
      <c r="R17" s="28"/>
      <c r="S17" s="57">
        <f t="shared" si="3"/>
        <v>3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</row>
    <row r="18">
      <c r="A18" s="8" t="s">
        <v>2675</v>
      </c>
      <c r="B18" s="9">
        <v>45384.0</v>
      </c>
      <c r="C18" s="56"/>
      <c r="D18" s="73" t="s">
        <v>20</v>
      </c>
      <c r="E18" s="69" t="s">
        <v>2680</v>
      </c>
      <c r="F18" s="27" t="s">
        <v>100</v>
      </c>
      <c r="G18" s="31" t="s">
        <v>1908</v>
      </c>
      <c r="H18" s="15">
        <v>249.0</v>
      </c>
      <c r="I18" s="15">
        <v>249.0</v>
      </c>
      <c r="J18" s="14"/>
      <c r="K18" s="15">
        <v>249.0</v>
      </c>
      <c r="L18" s="14"/>
      <c r="M18" s="14"/>
      <c r="N18" s="14"/>
      <c r="O18" s="16"/>
      <c r="P18" s="47">
        <f t="shared" si="2"/>
        <v>249</v>
      </c>
      <c r="Q18" s="58"/>
      <c r="R18" s="28"/>
      <c r="S18" s="57">
        <f t="shared" si="3"/>
        <v>4</v>
      </c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</row>
    <row r="19">
      <c r="A19" s="8" t="s">
        <v>2675</v>
      </c>
      <c r="B19" s="9">
        <v>45393.0</v>
      </c>
      <c r="C19" s="56"/>
      <c r="D19" s="73" t="s">
        <v>2681</v>
      </c>
      <c r="E19" s="69" t="s">
        <v>1926</v>
      </c>
      <c r="F19" s="27" t="s">
        <v>100</v>
      </c>
      <c r="G19" s="31" t="s">
        <v>1908</v>
      </c>
      <c r="H19" s="15">
        <v>249.0</v>
      </c>
      <c r="I19" s="15">
        <v>249.0</v>
      </c>
      <c r="J19" s="14"/>
      <c r="K19" s="15">
        <v>249.0</v>
      </c>
      <c r="L19" s="14"/>
      <c r="M19" s="14"/>
      <c r="N19" s="14"/>
      <c r="O19" s="16"/>
      <c r="P19" s="47">
        <f t="shared" si="2"/>
        <v>249</v>
      </c>
      <c r="Q19" s="58"/>
      <c r="R19" s="28"/>
      <c r="S19" s="57">
        <f t="shared" si="3"/>
        <v>4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</row>
    <row r="20">
      <c r="A20" s="8" t="s">
        <v>2675</v>
      </c>
      <c r="B20" s="9">
        <v>45411.0</v>
      </c>
      <c r="C20" s="56"/>
      <c r="D20" s="73" t="s">
        <v>2681</v>
      </c>
      <c r="E20" s="69" t="s">
        <v>1927</v>
      </c>
      <c r="F20" s="27" t="s">
        <v>100</v>
      </c>
      <c r="G20" s="31" t="s">
        <v>1908</v>
      </c>
      <c r="H20" s="15">
        <v>249.0</v>
      </c>
      <c r="I20" s="15">
        <v>249.0</v>
      </c>
      <c r="J20" s="14"/>
      <c r="K20" s="15">
        <v>249.0</v>
      </c>
      <c r="L20" s="14"/>
      <c r="M20" s="14"/>
      <c r="N20" s="14"/>
      <c r="O20" s="16"/>
      <c r="P20" s="47">
        <f t="shared" si="2"/>
        <v>249</v>
      </c>
      <c r="Q20" s="58"/>
      <c r="R20" s="40"/>
      <c r="S20" s="57">
        <f t="shared" si="3"/>
        <v>4</v>
      </c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</row>
    <row r="21">
      <c r="A21" s="8" t="s">
        <v>2675</v>
      </c>
      <c r="B21" s="9">
        <v>45418.0</v>
      </c>
      <c r="C21" s="56"/>
      <c r="D21" s="73" t="s">
        <v>2681</v>
      </c>
      <c r="E21" s="69" t="s">
        <v>1928</v>
      </c>
      <c r="F21" s="27" t="s">
        <v>100</v>
      </c>
      <c r="G21" s="31" t="s">
        <v>1908</v>
      </c>
      <c r="H21" s="15">
        <v>249.0</v>
      </c>
      <c r="I21" s="15">
        <v>249.0</v>
      </c>
      <c r="J21" s="14"/>
      <c r="K21" s="15">
        <v>249.0</v>
      </c>
      <c r="L21" s="14"/>
      <c r="M21" s="14"/>
      <c r="N21" s="14"/>
      <c r="O21" s="16"/>
      <c r="P21" s="47">
        <f t="shared" si="2"/>
        <v>249</v>
      </c>
      <c r="Q21" s="58"/>
      <c r="R21" s="40"/>
      <c r="S21" s="57">
        <f t="shared" si="3"/>
        <v>5</v>
      </c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</row>
    <row r="22">
      <c r="A22" s="8" t="s">
        <v>2675</v>
      </c>
      <c r="B22" s="9">
        <v>45425.0</v>
      </c>
      <c r="C22" s="56"/>
      <c r="D22" s="73" t="s">
        <v>1922</v>
      </c>
      <c r="E22" s="69" t="s">
        <v>1929</v>
      </c>
      <c r="F22" s="27" t="s">
        <v>100</v>
      </c>
      <c r="G22" s="31" t="s">
        <v>1908</v>
      </c>
      <c r="H22" s="15">
        <v>249.0</v>
      </c>
      <c r="I22" s="15">
        <v>249.0</v>
      </c>
      <c r="J22" s="14"/>
      <c r="K22" s="15">
        <v>249.0</v>
      </c>
      <c r="L22" s="14"/>
      <c r="M22" s="14"/>
      <c r="N22" s="14"/>
      <c r="O22" s="16"/>
      <c r="P22" s="47">
        <f t="shared" si="2"/>
        <v>249</v>
      </c>
      <c r="Q22" s="58"/>
      <c r="R22" s="40"/>
      <c r="S22" s="57">
        <f t="shared" si="3"/>
        <v>5</v>
      </c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</row>
    <row r="23">
      <c r="A23" s="8" t="s">
        <v>2675</v>
      </c>
      <c r="B23" s="9">
        <v>45429.0</v>
      </c>
      <c r="C23" s="74" t="s">
        <v>1930</v>
      </c>
      <c r="D23" s="73" t="s">
        <v>1079</v>
      </c>
      <c r="E23" s="69" t="s">
        <v>2682</v>
      </c>
      <c r="F23" s="27" t="s">
        <v>1079</v>
      </c>
      <c r="G23" s="31" t="s">
        <v>1908</v>
      </c>
      <c r="H23" s="15">
        <v>249.0</v>
      </c>
      <c r="I23" s="15">
        <v>249.0</v>
      </c>
      <c r="J23" s="15">
        <v>18.0</v>
      </c>
      <c r="K23" s="15">
        <v>267.0</v>
      </c>
      <c r="L23" s="14"/>
      <c r="M23" s="14"/>
      <c r="N23" s="14"/>
      <c r="O23" s="16"/>
      <c r="P23" s="47">
        <f t="shared" si="2"/>
        <v>267</v>
      </c>
      <c r="Q23" s="58"/>
      <c r="R23" s="40"/>
      <c r="S23" s="57">
        <f t="shared" si="3"/>
        <v>5</v>
      </c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</row>
    <row r="24">
      <c r="A24" s="8" t="s">
        <v>2675</v>
      </c>
      <c r="B24" s="9">
        <v>45434.0</v>
      </c>
      <c r="C24" s="74" t="s">
        <v>1930</v>
      </c>
      <c r="D24" s="73" t="s">
        <v>1922</v>
      </c>
      <c r="E24" s="69" t="s">
        <v>1931</v>
      </c>
      <c r="F24" s="27" t="s">
        <v>1918</v>
      </c>
      <c r="G24" s="31" t="s">
        <v>1908</v>
      </c>
      <c r="H24" s="15">
        <v>249.0</v>
      </c>
      <c r="I24" s="15">
        <v>249.0</v>
      </c>
      <c r="J24" s="14"/>
      <c r="K24" s="15">
        <v>267.0</v>
      </c>
      <c r="L24" s="14"/>
      <c r="M24" s="14"/>
      <c r="N24" s="14"/>
      <c r="O24" s="16"/>
      <c r="P24" s="47">
        <f t="shared" si="2"/>
        <v>267</v>
      </c>
      <c r="Q24" s="58"/>
      <c r="R24" s="40"/>
      <c r="S24" s="57">
        <f t="shared" si="3"/>
        <v>5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</row>
    <row r="25">
      <c r="A25" s="8" t="s">
        <v>2675</v>
      </c>
      <c r="B25" s="9">
        <v>45439.0</v>
      </c>
      <c r="C25" s="74" t="s">
        <v>1930</v>
      </c>
      <c r="D25" s="73" t="s">
        <v>1079</v>
      </c>
      <c r="E25" s="69" t="s">
        <v>1093</v>
      </c>
      <c r="F25" s="27" t="s">
        <v>1079</v>
      </c>
      <c r="G25" s="31" t="s">
        <v>1908</v>
      </c>
      <c r="H25" s="15">
        <v>249.0</v>
      </c>
      <c r="I25" s="15">
        <v>249.0</v>
      </c>
      <c r="J25" s="15">
        <v>18.0</v>
      </c>
      <c r="K25" s="15">
        <v>267.0</v>
      </c>
      <c r="L25" s="14"/>
      <c r="M25" s="14"/>
      <c r="N25" s="14"/>
      <c r="O25" s="16"/>
      <c r="P25" s="47">
        <f t="shared" si="2"/>
        <v>267</v>
      </c>
      <c r="Q25" s="58"/>
      <c r="R25" s="40"/>
      <c r="S25" s="57">
        <f t="shared" si="3"/>
        <v>5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</row>
    <row r="26">
      <c r="A26" s="8" t="s">
        <v>2675</v>
      </c>
      <c r="B26" s="9">
        <v>45446.0</v>
      </c>
      <c r="C26" s="56"/>
      <c r="D26" s="73" t="s">
        <v>20</v>
      </c>
      <c r="E26" s="69" t="s">
        <v>1932</v>
      </c>
      <c r="F26" s="27" t="s">
        <v>1908</v>
      </c>
      <c r="G26" s="13" t="s">
        <v>1908</v>
      </c>
      <c r="H26" s="15">
        <v>249.0</v>
      </c>
      <c r="I26" s="15">
        <v>249.0</v>
      </c>
      <c r="J26" s="14"/>
      <c r="K26" s="15">
        <v>249.0</v>
      </c>
      <c r="L26" s="14"/>
      <c r="M26" s="14"/>
      <c r="N26" s="14"/>
      <c r="O26" s="16"/>
      <c r="P26" s="47">
        <f t="shared" si="2"/>
        <v>249</v>
      </c>
      <c r="Q26" s="58"/>
      <c r="R26" s="40"/>
      <c r="S26" s="57">
        <f t="shared" si="3"/>
        <v>6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</row>
    <row r="27">
      <c r="A27" s="8" t="s">
        <v>2675</v>
      </c>
      <c r="B27" s="9">
        <v>45448.0</v>
      </c>
      <c r="C27" s="56"/>
      <c r="D27" s="73" t="s">
        <v>20</v>
      </c>
      <c r="E27" s="69" t="s">
        <v>1933</v>
      </c>
      <c r="F27" s="27" t="s">
        <v>1908</v>
      </c>
      <c r="G27" s="13" t="s">
        <v>1908</v>
      </c>
      <c r="H27" s="15">
        <v>0.0</v>
      </c>
      <c r="I27" s="15">
        <v>249.0</v>
      </c>
      <c r="J27" s="14"/>
      <c r="K27" s="15">
        <f>I27</f>
        <v>249</v>
      </c>
      <c r="L27" s="14"/>
      <c r="M27" s="14"/>
      <c r="N27" s="14"/>
      <c r="O27" s="16"/>
      <c r="P27" s="47">
        <f t="shared" si="2"/>
        <v>249</v>
      </c>
      <c r="Q27" s="58"/>
      <c r="R27" s="40"/>
      <c r="S27" s="57">
        <f t="shared" si="3"/>
        <v>6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</row>
    <row r="28">
      <c r="A28" s="8" t="s">
        <v>2675</v>
      </c>
      <c r="B28" s="9">
        <v>45457.0</v>
      </c>
      <c r="C28" s="28"/>
      <c r="D28" s="73" t="s">
        <v>2681</v>
      </c>
      <c r="E28" s="69" t="s">
        <v>1934</v>
      </c>
      <c r="F28" s="27" t="s">
        <v>1925</v>
      </c>
      <c r="G28" s="13" t="s">
        <v>1908</v>
      </c>
      <c r="H28" s="15">
        <v>249.0</v>
      </c>
      <c r="I28" s="15">
        <v>249.0</v>
      </c>
      <c r="J28" s="14"/>
      <c r="K28" s="15">
        <v>249.0</v>
      </c>
      <c r="L28" s="14"/>
      <c r="M28" s="14"/>
      <c r="N28" s="14"/>
      <c r="O28" s="16"/>
      <c r="P28" s="47">
        <f t="shared" si="2"/>
        <v>249</v>
      </c>
      <c r="Q28" s="58"/>
      <c r="R28" s="28"/>
      <c r="S28" s="57">
        <f t="shared" si="3"/>
        <v>6</v>
      </c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</row>
    <row r="29">
      <c r="A29" s="8" t="s">
        <v>2675</v>
      </c>
      <c r="B29" s="9">
        <v>45460.0</v>
      </c>
      <c r="C29" s="56"/>
      <c r="D29" s="73" t="s">
        <v>20</v>
      </c>
      <c r="E29" s="69" t="s">
        <v>2683</v>
      </c>
      <c r="F29" s="27" t="s">
        <v>1908</v>
      </c>
      <c r="G29" s="13" t="s">
        <v>1908</v>
      </c>
      <c r="H29" s="15">
        <v>249.0</v>
      </c>
      <c r="I29" s="15">
        <v>249.0</v>
      </c>
      <c r="J29" s="14"/>
      <c r="K29" s="15">
        <v>249.0</v>
      </c>
      <c r="L29" s="14"/>
      <c r="M29" s="14"/>
      <c r="N29" s="14"/>
      <c r="O29" s="16"/>
      <c r="P29" s="47">
        <f t="shared" si="2"/>
        <v>249</v>
      </c>
      <c r="Q29" s="58"/>
      <c r="R29" s="40"/>
      <c r="S29" s="57">
        <f t="shared" si="3"/>
        <v>6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</row>
    <row r="30">
      <c r="A30" s="8" t="s">
        <v>2675</v>
      </c>
      <c r="B30" s="9">
        <v>45462.0</v>
      </c>
      <c r="C30" s="56"/>
      <c r="D30" s="73" t="s">
        <v>20</v>
      </c>
      <c r="E30" s="69" t="s">
        <v>1935</v>
      </c>
      <c r="F30" s="27" t="s">
        <v>1908</v>
      </c>
      <c r="G30" s="13" t="s">
        <v>1908</v>
      </c>
      <c r="H30" s="15">
        <v>299.0</v>
      </c>
      <c r="I30" s="15">
        <v>299.0</v>
      </c>
      <c r="J30" s="14"/>
      <c r="K30" s="15">
        <v>299.0</v>
      </c>
      <c r="L30" s="14"/>
      <c r="M30" s="14"/>
      <c r="N30" s="14"/>
      <c r="O30" s="16"/>
      <c r="P30" s="47">
        <f t="shared" si="2"/>
        <v>299</v>
      </c>
      <c r="Q30" s="58"/>
      <c r="R30" s="40"/>
      <c r="S30" s="57">
        <f t="shared" si="3"/>
        <v>6</v>
      </c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</row>
    <row r="31">
      <c r="A31" s="8" t="s">
        <v>2675</v>
      </c>
      <c r="B31" s="9">
        <v>45462.0</v>
      </c>
      <c r="C31" s="56"/>
      <c r="D31" s="73" t="s">
        <v>20</v>
      </c>
      <c r="E31" s="69" t="s">
        <v>1936</v>
      </c>
      <c r="F31" s="27" t="s">
        <v>1908</v>
      </c>
      <c r="G31" s="13" t="s">
        <v>1908</v>
      </c>
      <c r="H31" s="15">
        <v>299.0</v>
      </c>
      <c r="I31" s="15">
        <v>299.0</v>
      </c>
      <c r="J31" s="14"/>
      <c r="K31" s="15">
        <v>299.0</v>
      </c>
      <c r="L31" s="14"/>
      <c r="M31" s="14"/>
      <c r="N31" s="14"/>
      <c r="O31" s="16"/>
      <c r="P31" s="47">
        <f t="shared" si="2"/>
        <v>299</v>
      </c>
      <c r="Q31" s="58"/>
      <c r="R31" s="40"/>
      <c r="S31" s="57">
        <f t="shared" si="3"/>
        <v>6</v>
      </c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</row>
    <row r="32">
      <c r="A32" s="8" t="s">
        <v>2675</v>
      </c>
      <c r="B32" s="9">
        <v>45533.0</v>
      </c>
      <c r="C32" s="28"/>
      <c r="D32" s="73" t="s">
        <v>20</v>
      </c>
      <c r="E32" s="69" t="s">
        <v>1953</v>
      </c>
      <c r="F32" s="27" t="s">
        <v>1939</v>
      </c>
      <c r="G32" s="13" t="s">
        <v>1940</v>
      </c>
      <c r="H32" s="15">
        <v>99.0</v>
      </c>
      <c r="I32" s="15">
        <v>99.0</v>
      </c>
      <c r="J32" s="14"/>
      <c r="K32" s="15">
        <v>99.0</v>
      </c>
      <c r="L32" s="14"/>
      <c r="M32" s="14"/>
      <c r="N32" s="14"/>
      <c r="O32" s="16"/>
      <c r="P32" s="47">
        <f t="shared" si="2"/>
        <v>99</v>
      </c>
      <c r="Q32" s="58"/>
      <c r="R32" s="45" t="s">
        <v>1954</v>
      </c>
      <c r="S32" s="57">
        <f t="shared" si="3"/>
        <v>8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</row>
    <row r="33">
      <c r="A33" s="8" t="s">
        <v>2675</v>
      </c>
      <c r="B33" s="9">
        <v>45489.0</v>
      </c>
      <c r="C33" s="28"/>
      <c r="D33" s="73" t="s">
        <v>1079</v>
      </c>
      <c r="E33" s="69" t="s">
        <v>1937</v>
      </c>
      <c r="F33" s="27" t="s">
        <v>1079</v>
      </c>
      <c r="G33" s="13" t="s">
        <v>1908</v>
      </c>
      <c r="H33" s="15">
        <v>249.0</v>
      </c>
      <c r="I33" s="15">
        <v>249.0</v>
      </c>
      <c r="J33" s="14"/>
      <c r="K33" s="15">
        <v>249.0</v>
      </c>
      <c r="L33" s="14"/>
      <c r="M33" s="14"/>
      <c r="N33" s="14"/>
      <c r="O33" s="16"/>
      <c r="P33" s="47">
        <f t="shared" si="2"/>
        <v>249</v>
      </c>
      <c r="Q33" s="58"/>
      <c r="R33" s="40"/>
      <c r="S33" s="57">
        <f t="shared" si="3"/>
        <v>7</v>
      </c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</row>
    <row r="34">
      <c r="A34" s="8" t="s">
        <v>2675</v>
      </c>
      <c r="B34" s="9">
        <v>45639.0</v>
      </c>
      <c r="C34" s="28"/>
      <c r="D34" s="73" t="s">
        <v>20</v>
      </c>
      <c r="E34" s="69" t="s">
        <v>2026</v>
      </c>
      <c r="F34" s="27" t="s">
        <v>1939</v>
      </c>
      <c r="G34" s="13" t="s">
        <v>1969</v>
      </c>
      <c r="H34" s="15">
        <v>29.9</v>
      </c>
      <c r="I34" s="15">
        <v>29.9</v>
      </c>
      <c r="J34" s="14"/>
      <c r="K34" s="15">
        <f>I34</f>
        <v>29.9</v>
      </c>
      <c r="L34" s="14"/>
      <c r="M34" s="14"/>
      <c r="N34" s="14"/>
      <c r="O34" s="16"/>
      <c r="P34" s="47">
        <f t="shared" si="2"/>
        <v>29.9</v>
      </c>
      <c r="Q34" s="28"/>
      <c r="R34" s="8" t="s">
        <v>2027</v>
      </c>
      <c r="S34" s="57">
        <f t="shared" si="3"/>
        <v>12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</row>
    <row r="35">
      <c r="A35" s="8" t="s">
        <v>2675</v>
      </c>
      <c r="B35" s="9">
        <v>45540.0</v>
      </c>
      <c r="C35" s="28"/>
      <c r="D35" s="73" t="s">
        <v>20</v>
      </c>
      <c r="E35" s="69" t="s">
        <v>2684</v>
      </c>
      <c r="F35" s="27" t="s">
        <v>1939</v>
      </c>
      <c r="G35" s="13" t="s">
        <v>1940</v>
      </c>
      <c r="H35" s="15">
        <v>99.0</v>
      </c>
      <c r="I35" s="15">
        <v>99.0</v>
      </c>
      <c r="J35" s="14"/>
      <c r="K35" s="15">
        <v>99.0</v>
      </c>
      <c r="L35" s="14"/>
      <c r="M35" s="14"/>
      <c r="N35" s="14"/>
      <c r="O35" s="16"/>
      <c r="P35" s="47">
        <f t="shared" si="2"/>
        <v>99</v>
      </c>
      <c r="Q35" s="58"/>
      <c r="R35" s="45" t="s">
        <v>2685</v>
      </c>
      <c r="S35" s="57">
        <f t="shared" si="3"/>
        <v>9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</row>
    <row r="36">
      <c r="A36" s="8" t="s">
        <v>2675</v>
      </c>
      <c r="B36" s="9">
        <v>45495.0</v>
      </c>
      <c r="C36" s="28"/>
      <c r="D36" s="73" t="s">
        <v>20</v>
      </c>
      <c r="E36" s="69" t="s">
        <v>2686</v>
      </c>
      <c r="F36" s="27" t="s">
        <v>1908</v>
      </c>
      <c r="G36" s="13" t="s">
        <v>1908</v>
      </c>
      <c r="H36" s="15">
        <v>299.0</v>
      </c>
      <c r="I36" s="15">
        <v>299.0</v>
      </c>
      <c r="J36" s="14"/>
      <c r="K36" s="15">
        <v>299.0</v>
      </c>
      <c r="L36" s="14"/>
      <c r="M36" s="14"/>
      <c r="N36" s="14"/>
      <c r="O36" s="16"/>
      <c r="P36" s="47">
        <f t="shared" si="2"/>
        <v>299</v>
      </c>
      <c r="Q36" s="58"/>
      <c r="R36" s="40"/>
      <c r="S36" s="57">
        <f t="shared" si="3"/>
        <v>7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</row>
    <row r="37">
      <c r="A37" s="8" t="s">
        <v>2675</v>
      </c>
      <c r="B37" s="9">
        <v>45500.0</v>
      </c>
      <c r="C37" s="28"/>
      <c r="D37" s="73" t="s">
        <v>1922</v>
      </c>
      <c r="E37" s="69" t="s">
        <v>1942</v>
      </c>
      <c r="F37" s="27" t="s">
        <v>1918</v>
      </c>
      <c r="G37" s="13" t="s">
        <v>1908</v>
      </c>
      <c r="H37" s="15">
        <v>299.0</v>
      </c>
      <c r="I37" s="15">
        <v>299.0</v>
      </c>
      <c r="J37" s="14"/>
      <c r="K37" s="15">
        <v>299.0</v>
      </c>
      <c r="L37" s="14"/>
      <c r="M37" s="14"/>
      <c r="N37" s="14"/>
      <c r="O37" s="16"/>
      <c r="P37" s="47">
        <f t="shared" si="2"/>
        <v>299</v>
      </c>
      <c r="Q37" s="58"/>
      <c r="R37" s="40"/>
      <c r="S37" s="57">
        <f t="shared" si="3"/>
        <v>7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</row>
    <row r="38">
      <c r="A38" s="8" t="s">
        <v>2675</v>
      </c>
      <c r="B38" s="9">
        <v>45501.0</v>
      </c>
      <c r="C38" s="28"/>
      <c r="D38" s="73" t="s">
        <v>20</v>
      </c>
      <c r="E38" s="69" t="s">
        <v>1943</v>
      </c>
      <c r="F38" s="27" t="s">
        <v>1908</v>
      </c>
      <c r="G38" s="13" t="s">
        <v>1908</v>
      </c>
      <c r="H38" s="15">
        <v>699.0</v>
      </c>
      <c r="I38" s="15">
        <v>299.0</v>
      </c>
      <c r="J38" s="14"/>
      <c r="K38" s="15">
        <v>299.0</v>
      </c>
      <c r="L38" s="14"/>
      <c r="M38" s="14"/>
      <c r="N38" s="14"/>
      <c r="O38" s="16"/>
      <c r="P38" s="47">
        <f t="shared" si="2"/>
        <v>299</v>
      </c>
      <c r="Q38" s="58"/>
      <c r="R38" s="40"/>
      <c r="S38" s="57">
        <f t="shared" si="3"/>
        <v>7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</row>
    <row r="39">
      <c r="A39" s="8" t="s">
        <v>2675</v>
      </c>
      <c r="B39" s="9">
        <v>45532.0</v>
      </c>
      <c r="C39" s="28"/>
      <c r="D39" s="73" t="s">
        <v>27</v>
      </c>
      <c r="E39" s="69" t="s">
        <v>2687</v>
      </c>
      <c r="F39" s="27" t="s">
        <v>1908</v>
      </c>
      <c r="G39" s="13" t="s">
        <v>1908</v>
      </c>
      <c r="H39" s="15">
        <v>699.0</v>
      </c>
      <c r="I39" s="15">
        <v>299.0</v>
      </c>
      <c r="J39" s="14"/>
      <c r="K39" s="15">
        <v>299.0</v>
      </c>
      <c r="L39" s="14"/>
      <c r="M39" s="14"/>
      <c r="N39" s="14"/>
      <c r="O39" s="16"/>
      <c r="P39" s="47">
        <f t="shared" si="2"/>
        <v>299</v>
      </c>
      <c r="Q39" s="58"/>
      <c r="R39" s="40"/>
      <c r="S39" s="57">
        <f t="shared" si="3"/>
        <v>8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</row>
    <row r="40">
      <c r="A40" s="8" t="s">
        <v>2675</v>
      </c>
      <c r="B40" s="9">
        <v>45505.0</v>
      </c>
      <c r="C40" s="28"/>
      <c r="D40" s="73" t="s">
        <v>20</v>
      </c>
      <c r="E40" s="69" t="s">
        <v>1944</v>
      </c>
      <c r="F40" s="27" t="s">
        <v>1908</v>
      </c>
      <c r="G40" s="13" t="s">
        <v>1908</v>
      </c>
      <c r="H40" s="15">
        <v>299.0</v>
      </c>
      <c r="I40" s="15">
        <v>299.0</v>
      </c>
      <c r="J40" s="14"/>
      <c r="K40" s="15">
        <v>299.0</v>
      </c>
      <c r="L40" s="14"/>
      <c r="M40" s="14"/>
      <c r="N40" s="14"/>
      <c r="O40" s="16"/>
      <c r="P40" s="47">
        <f t="shared" si="2"/>
        <v>299</v>
      </c>
      <c r="Q40" s="58"/>
      <c r="R40" s="40"/>
      <c r="S40" s="57">
        <f t="shared" si="3"/>
        <v>8</v>
      </c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</row>
    <row r="41">
      <c r="A41" s="8" t="s">
        <v>2675</v>
      </c>
      <c r="B41" s="9">
        <v>45506.0</v>
      </c>
      <c r="C41" s="28"/>
      <c r="D41" s="73" t="s">
        <v>20</v>
      </c>
      <c r="E41" s="69" t="s">
        <v>2688</v>
      </c>
      <c r="F41" s="27" t="s">
        <v>1908</v>
      </c>
      <c r="G41" s="13" t="s">
        <v>1908</v>
      </c>
      <c r="H41" s="15">
        <v>299.0</v>
      </c>
      <c r="I41" s="15">
        <v>299.0</v>
      </c>
      <c r="J41" s="14"/>
      <c r="K41" s="15">
        <v>299.0</v>
      </c>
      <c r="L41" s="14"/>
      <c r="M41" s="14"/>
      <c r="N41" s="14"/>
      <c r="O41" s="16"/>
      <c r="P41" s="47">
        <f t="shared" si="2"/>
        <v>299</v>
      </c>
      <c r="Q41" s="58"/>
      <c r="R41" s="40"/>
      <c r="S41" s="57">
        <f t="shared" si="3"/>
        <v>8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</row>
    <row r="42">
      <c r="A42" s="8" t="s">
        <v>2675</v>
      </c>
      <c r="B42" s="9">
        <v>45506.0</v>
      </c>
      <c r="C42" s="28"/>
      <c r="D42" s="73" t="s">
        <v>1079</v>
      </c>
      <c r="E42" s="69" t="s">
        <v>1945</v>
      </c>
      <c r="F42" s="27" t="s">
        <v>1079</v>
      </c>
      <c r="G42" s="13" t="s">
        <v>1908</v>
      </c>
      <c r="H42" s="15">
        <v>299.0</v>
      </c>
      <c r="I42" s="15">
        <v>299.0</v>
      </c>
      <c r="J42" s="14"/>
      <c r="K42" s="15">
        <v>299.0</v>
      </c>
      <c r="L42" s="14"/>
      <c r="M42" s="14"/>
      <c r="N42" s="14"/>
      <c r="O42" s="16"/>
      <c r="P42" s="47">
        <f t="shared" si="2"/>
        <v>299</v>
      </c>
      <c r="Q42" s="58"/>
      <c r="R42" s="40"/>
      <c r="S42" s="57">
        <f t="shared" si="3"/>
        <v>8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</row>
    <row r="43">
      <c r="A43" s="8" t="s">
        <v>2675</v>
      </c>
      <c r="B43" s="82">
        <v>45610.0</v>
      </c>
      <c r="C43" s="28"/>
      <c r="D43" s="103" t="s">
        <v>20</v>
      </c>
      <c r="E43" s="83" t="s">
        <v>2689</v>
      </c>
      <c r="F43" s="84" t="s">
        <v>1939</v>
      </c>
      <c r="G43" s="87" t="s">
        <v>2024</v>
      </c>
      <c r="H43" s="86">
        <v>99.9</v>
      </c>
      <c r="I43" s="86">
        <v>99.9</v>
      </c>
      <c r="J43" s="14"/>
      <c r="K43" s="86">
        <f>I43</f>
        <v>99.9</v>
      </c>
      <c r="L43" s="14"/>
      <c r="M43" s="14"/>
      <c r="N43" s="14"/>
      <c r="O43" s="16"/>
      <c r="P43" s="47">
        <f t="shared" si="2"/>
        <v>99.9</v>
      </c>
      <c r="Q43" s="28"/>
      <c r="R43" s="8" t="s">
        <v>2690</v>
      </c>
      <c r="S43" s="57">
        <f t="shared" si="3"/>
        <v>11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</row>
    <row r="44">
      <c r="A44" s="8" t="s">
        <v>2675</v>
      </c>
      <c r="B44" s="9">
        <v>45547.0</v>
      </c>
      <c r="C44" s="58"/>
      <c r="D44" s="73" t="s">
        <v>20</v>
      </c>
      <c r="E44" s="69" t="s">
        <v>1959</v>
      </c>
      <c r="F44" s="27" t="s">
        <v>1939</v>
      </c>
      <c r="G44" s="13" t="s">
        <v>1940</v>
      </c>
      <c r="H44" s="15">
        <v>99.0</v>
      </c>
      <c r="I44" s="15">
        <v>99.0</v>
      </c>
      <c r="J44" s="14"/>
      <c r="K44" s="15">
        <v>99.0</v>
      </c>
      <c r="L44" s="14"/>
      <c r="M44" s="14"/>
      <c r="N44" s="14"/>
      <c r="O44" s="16"/>
      <c r="P44" s="47">
        <f t="shared" si="2"/>
        <v>99</v>
      </c>
      <c r="Q44" s="58"/>
      <c r="R44" s="45" t="s">
        <v>1960</v>
      </c>
      <c r="S44" s="57">
        <f t="shared" si="3"/>
        <v>9</v>
      </c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</row>
    <row r="45">
      <c r="A45" s="8" t="s">
        <v>2675</v>
      </c>
      <c r="B45" s="82">
        <v>45624.0</v>
      </c>
      <c r="C45" s="28"/>
      <c r="D45" s="103" t="s">
        <v>20</v>
      </c>
      <c r="E45" s="83" t="s">
        <v>2691</v>
      </c>
      <c r="F45" s="84" t="s">
        <v>1939</v>
      </c>
      <c r="G45" s="87" t="s">
        <v>2024</v>
      </c>
      <c r="H45" s="86">
        <v>99.9</v>
      </c>
      <c r="I45" s="86">
        <v>99.9</v>
      </c>
      <c r="J45" s="14"/>
      <c r="K45" s="86">
        <f>I45</f>
        <v>99.9</v>
      </c>
      <c r="L45" s="14"/>
      <c r="M45" s="14"/>
      <c r="N45" s="14"/>
      <c r="O45" s="16"/>
      <c r="P45" s="47">
        <f t="shared" si="2"/>
        <v>99.9</v>
      </c>
      <c r="Q45" s="28"/>
      <c r="R45" s="8" t="s">
        <v>2692</v>
      </c>
      <c r="S45" s="57">
        <f t="shared" si="3"/>
        <v>11</v>
      </c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</row>
    <row r="46">
      <c r="A46" s="8" t="s">
        <v>2675</v>
      </c>
      <c r="B46" s="9">
        <v>45506.0</v>
      </c>
      <c r="C46" s="28"/>
      <c r="D46" s="73" t="s">
        <v>20</v>
      </c>
      <c r="E46" s="69" t="s">
        <v>1948</v>
      </c>
      <c r="F46" s="27" t="s">
        <v>1908</v>
      </c>
      <c r="G46" s="13" t="s">
        <v>1908</v>
      </c>
      <c r="H46" s="15">
        <v>299.0</v>
      </c>
      <c r="I46" s="15">
        <v>299.0</v>
      </c>
      <c r="J46" s="14"/>
      <c r="K46" s="15">
        <v>299.0</v>
      </c>
      <c r="L46" s="14"/>
      <c r="M46" s="14"/>
      <c r="N46" s="14"/>
      <c r="O46" s="16"/>
      <c r="P46" s="47">
        <f t="shared" si="2"/>
        <v>299</v>
      </c>
      <c r="Q46" s="58"/>
      <c r="R46" s="40"/>
      <c r="S46" s="57">
        <f t="shared" si="3"/>
        <v>8</v>
      </c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</row>
    <row r="47">
      <c r="A47" s="8" t="s">
        <v>2675</v>
      </c>
      <c r="B47" s="82">
        <v>45603.0</v>
      </c>
      <c r="C47" s="28"/>
      <c r="D47" s="103" t="s">
        <v>20</v>
      </c>
      <c r="E47" s="83" t="s">
        <v>2693</v>
      </c>
      <c r="F47" s="84" t="s">
        <v>1939</v>
      </c>
      <c r="G47" s="87" t="s">
        <v>2024</v>
      </c>
      <c r="H47" s="86">
        <v>99.9</v>
      </c>
      <c r="I47" s="86">
        <v>99.9</v>
      </c>
      <c r="J47" s="14"/>
      <c r="K47" s="86">
        <f>I47</f>
        <v>99.9</v>
      </c>
      <c r="L47" s="14"/>
      <c r="M47" s="14"/>
      <c r="N47" s="14"/>
      <c r="O47" s="16"/>
      <c r="P47" s="47">
        <f t="shared" si="2"/>
        <v>99.9</v>
      </c>
      <c r="Q47" s="28"/>
      <c r="R47" s="17"/>
      <c r="S47" s="57">
        <f t="shared" si="3"/>
        <v>11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</row>
    <row r="48">
      <c r="A48" s="8" t="s">
        <v>2675</v>
      </c>
      <c r="B48" s="9">
        <v>45516.0</v>
      </c>
      <c r="C48" s="28"/>
      <c r="D48" s="73" t="s">
        <v>20</v>
      </c>
      <c r="E48" s="69" t="s">
        <v>2694</v>
      </c>
      <c r="F48" s="27" t="s">
        <v>1908</v>
      </c>
      <c r="G48" s="13" t="s">
        <v>1908</v>
      </c>
      <c r="H48" s="15">
        <v>299.0</v>
      </c>
      <c r="I48" s="15">
        <v>299.0</v>
      </c>
      <c r="J48" s="14"/>
      <c r="K48" s="15">
        <v>299.0</v>
      </c>
      <c r="L48" s="14"/>
      <c r="M48" s="14"/>
      <c r="N48" s="14"/>
      <c r="O48" s="16"/>
      <c r="P48" s="47">
        <f t="shared" si="2"/>
        <v>299</v>
      </c>
      <c r="Q48" s="58"/>
      <c r="R48" s="40"/>
      <c r="S48" s="57">
        <f t="shared" si="3"/>
        <v>8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</row>
    <row r="49">
      <c r="A49" s="8" t="s">
        <v>2675</v>
      </c>
      <c r="B49" s="9">
        <v>45552.0</v>
      </c>
      <c r="C49" s="28"/>
      <c r="D49" s="73" t="s">
        <v>20</v>
      </c>
      <c r="E49" s="69" t="s">
        <v>2695</v>
      </c>
      <c r="F49" s="27" t="s">
        <v>1939</v>
      </c>
      <c r="G49" s="13" t="s">
        <v>1975</v>
      </c>
      <c r="H49" s="15">
        <v>99.0</v>
      </c>
      <c r="I49" s="15">
        <v>99.0</v>
      </c>
      <c r="J49" s="14"/>
      <c r="K49" s="15">
        <f>I49</f>
        <v>99</v>
      </c>
      <c r="L49" s="14"/>
      <c r="M49" s="14"/>
      <c r="N49" s="14"/>
      <c r="O49" s="16"/>
      <c r="P49" s="47">
        <f t="shared" si="2"/>
        <v>99</v>
      </c>
      <c r="Q49" s="58"/>
      <c r="R49" s="45" t="s">
        <v>2696</v>
      </c>
      <c r="S49" s="57">
        <f t="shared" si="3"/>
        <v>9</v>
      </c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</row>
    <row r="50">
      <c r="A50" s="8" t="s">
        <v>2675</v>
      </c>
      <c r="B50" s="9">
        <v>45518.0</v>
      </c>
      <c r="C50" s="28"/>
      <c r="D50" s="73" t="s">
        <v>20</v>
      </c>
      <c r="E50" s="69" t="s">
        <v>2697</v>
      </c>
      <c r="F50" s="27" t="s">
        <v>1908</v>
      </c>
      <c r="G50" s="13" t="s">
        <v>1908</v>
      </c>
      <c r="H50" s="15">
        <v>299.0</v>
      </c>
      <c r="I50" s="15">
        <v>299.0</v>
      </c>
      <c r="J50" s="14"/>
      <c r="K50" s="15">
        <v>299.0</v>
      </c>
      <c r="L50" s="14"/>
      <c r="M50" s="14"/>
      <c r="N50" s="14"/>
      <c r="O50" s="16"/>
      <c r="P50" s="47">
        <f t="shared" si="2"/>
        <v>299</v>
      </c>
      <c r="Q50" s="58"/>
      <c r="R50" s="40"/>
      <c r="S50" s="57">
        <f t="shared" si="3"/>
        <v>8</v>
      </c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</row>
    <row r="51">
      <c r="A51" s="8" t="s">
        <v>2675</v>
      </c>
      <c r="B51" s="9">
        <v>45519.0</v>
      </c>
      <c r="C51" s="28"/>
      <c r="D51" s="73" t="s">
        <v>27</v>
      </c>
      <c r="E51" s="69" t="s">
        <v>2698</v>
      </c>
      <c r="F51" s="27" t="s">
        <v>1908</v>
      </c>
      <c r="G51" s="13" t="s">
        <v>1908</v>
      </c>
      <c r="H51" s="15">
        <v>299.0</v>
      </c>
      <c r="I51" s="15">
        <v>299.0</v>
      </c>
      <c r="J51" s="14"/>
      <c r="K51" s="15">
        <v>299.0</v>
      </c>
      <c r="L51" s="14"/>
      <c r="M51" s="14"/>
      <c r="N51" s="14"/>
      <c r="O51" s="16"/>
      <c r="P51" s="47">
        <f t="shared" si="2"/>
        <v>299</v>
      </c>
      <c r="Q51" s="58"/>
      <c r="R51" s="40"/>
      <c r="S51" s="57">
        <f t="shared" si="3"/>
        <v>8</v>
      </c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</row>
    <row r="52">
      <c r="A52" s="8" t="s">
        <v>2675</v>
      </c>
      <c r="B52" s="9">
        <v>45519.0</v>
      </c>
      <c r="C52" s="28"/>
      <c r="D52" s="73" t="s">
        <v>1079</v>
      </c>
      <c r="E52" s="69" t="s">
        <v>1949</v>
      </c>
      <c r="F52" s="27" t="s">
        <v>1079</v>
      </c>
      <c r="G52" s="13" t="s">
        <v>1908</v>
      </c>
      <c r="H52" s="15">
        <v>299.0</v>
      </c>
      <c r="I52" s="15">
        <v>249.0</v>
      </c>
      <c r="J52" s="14"/>
      <c r="K52" s="15">
        <v>249.0</v>
      </c>
      <c r="L52" s="14"/>
      <c r="M52" s="14"/>
      <c r="N52" s="14"/>
      <c r="O52" s="16"/>
      <c r="P52" s="47">
        <f t="shared" si="2"/>
        <v>249</v>
      </c>
      <c r="Q52" s="58"/>
      <c r="R52" s="40"/>
      <c r="S52" s="57">
        <f t="shared" si="3"/>
        <v>8</v>
      </c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</row>
    <row r="53">
      <c r="A53" s="8" t="s">
        <v>2675</v>
      </c>
      <c r="B53" s="9">
        <v>45520.0</v>
      </c>
      <c r="C53" s="28"/>
      <c r="D53" s="73" t="s">
        <v>1079</v>
      </c>
      <c r="E53" s="69" t="s">
        <v>2699</v>
      </c>
      <c r="F53" s="27" t="s">
        <v>1079</v>
      </c>
      <c r="G53" s="13" t="s">
        <v>1908</v>
      </c>
      <c r="H53" s="15">
        <v>299.0</v>
      </c>
      <c r="I53" s="15">
        <v>299.0</v>
      </c>
      <c r="J53" s="14"/>
      <c r="K53" s="15">
        <v>299.0</v>
      </c>
      <c r="L53" s="14"/>
      <c r="M53" s="14"/>
      <c r="N53" s="14"/>
      <c r="O53" s="16"/>
      <c r="P53" s="47">
        <f t="shared" si="2"/>
        <v>299</v>
      </c>
      <c r="Q53" s="58"/>
      <c r="R53" s="40"/>
      <c r="S53" s="57">
        <f t="shared" si="3"/>
        <v>8</v>
      </c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</row>
    <row r="54">
      <c r="A54" s="8" t="s">
        <v>2675</v>
      </c>
      <c r="B54" s="9">
        <v>45520.0</v>
      </c>
      <c r="C54" s="28"/>
      <c r="D54" s="73" t="s">
        <v>20</v>
      </c>
      <c r="E54" s="69" t="s">
        <v>2700</v>
      </c>
      <c r="F54" s="27" t="s">
        <v>1908</v>
      </c>
      <c r="G54" s="13" t="s">
        <v>1908</v>
      </c>
      <c r="H54" s="15">
        <v>299.0</v>
      </c>
      <c r="I54" s="15">
        <v>299.0</v>
      </c>
      <c r="J54" s="14"/>
      <c r="K54" s="15">
        <v>299.0</v>
      </c>
      <c r="L54" s="14"/>
      <c r="M54" s="14"/>
      <c r="N54" s="14"/>
      <c r="O54" s="16"/>
      <c r="P54" s="47">
        <f t="shared" si="2"/>
        <v>299</v>
      </c>
      <c r="Q54" s="58"/>
      <c r="R54" s="40"/>
      <c r="S54" s="57">
        <f t="shared" si="3"/>
        <v>8</v>
      </c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</row>
    <row r="55">
      <c r="A55" s="8" t="s">
        <v>2675</v>
      </c>
      <c r="B55" s="82">
        <v>45607.0</v>
      </c>
      <c r="C55" s="28"/>
      <c r="D55" s="73" t="s">
        <v>20</v>
      </c>
      <c r="E55" s="69" t="s">
        <v>2701</v>
      </c>
      <c r="F55" s="27" t="s">
        <v>1939</v>
      </c>
      <c r="G55" s="87" t="s">
        <v>1969</v>
      </c>
      <c r="H55" s="86">
        <v>29.9</v>
      </c>
      <c r="I55" s="86">
        <v>29.9</v>
      </c>
      <c r="J55" s="14"/>
      <c r="K55" s="86">
        <f t="shared" ref="K55:K56" si="5">I55</f>
        <v>29.9</v>
      </c>
      <c r="L55" s="14"/>
      <c r="M55" s="14"/>
      <c r="N55" s="14"/>
      <c r="O55" s="16"/>
      <c r="P55" s="47">
        <f t="shared" si="2"/>
        <v>29.9</v>
      </c>
      <c r="Q55" s="28"/>
      <c r="R55" s="8" t="s">
        <v>2702</v>
      </c>
      <c r="S55" s="57">
        <f t="shared" si="3"/>
        <v>11</v>
      </c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</row>
    <row r="56">
      <c r="A56" s="8" t="s">
        <v>2675</v>
      </c>
      <c r="B56" s="9">
        <v>45638.0</v>
      </c>
      <c r="C56" s="28"/>
      <c r="D56" s="73" t="s">
        <v>20</v>
      </c>
      <c r="E56" s="69" t="s">
        <v>2703</v>
      </c>
      <c r="F56" s="27" t="s">
        <v>1939</v>
      </c>
      <c r="G56" s="13" t="s">
        <v>1969</v>
      </c>
      <c r="H56" s="15">
        <v>29.9</v>
      </c>
      <c r="I56" s="15">
        <v>29.9</v>
      </c>
      <c r="J56" s="14"/>
      <c r="K56" s="15">
        <f t="shared" si="5"/>
        <v>29.9</v>
      </c>
      <c r="L56" s="14"/>
      <c r="M56" s="14"/>
      <c r="N56" s="14"/>
      <c r="O56" s="16"/>
      <c r="P56" s="47">
        <f t="shared" si="2"/>
        <v>29.9</v>
      </c>
      <c r="Q56" s="28"/>
      <c r="R56" s="8" t="s">
        <v>2704</v>
      </c>
      <c r="S56" s="57">
        <f t="shared" si="3"/>
        <v>12</v>
      </c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</row>
    <row r="57">
      <c r="A57" s="8" t="s">
        <v>2675</v>
      </c>
      <c r="B57" s="9">
        <v>45531.0</v>
      </c>
      <c r="C57" s="28"/>
      <c r="D57" s="73" t="s">
        <v>20</v>
      </c>
      <c r="E57" s="69" t="s">
        <v>1948</v>
      </c>
      <c r="F57" s="27" t="s">
        <v>1908</v>
      </c>
      <c r="G57" s="13" t="s">
        <v>1908</v>
      </c>
      <c r="H57" s="15">
        <v>299.0</v>
      </c>
      <c r="I57" s="15">
        <v>299.0</v>
      </c>
      <c r="J57" s="14"/>
      <c r="K57" s="15">
        <v>299.0</v>
      </c>
      <c r="L57" s="14"/>
      <c r="M57" s="14"/>
      <c r="N57" s="14"/>
      <c r="O57" s="16"/>
      <c r="P57" s="47">
        <f t="shared" si="2"/>
        <v>299</v>
      </c>
      <c r="Q57" s="58"/>
      <c r="R57" s="40"/>
      <c r="S57" s="57">
        <f t="shared" si="3"/>
        <v>8</v>
      </c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</row>
    <row r="58">
      <c r="A58" s="8" t="s">
        <v>2675</v>
      </c>
      <c r="B58" s="9">
        <v>45532.0</v>
      </c>
      <c r="C58" s="28"/>
      <c r="D58" s="73" t="s">
        <v>20</v>
      </c>
      <c r="E58" s="69" t="s">
        <v>2705</v>
      </c>
      <c r="F58" s="27" t="s">
        <v>1939</v>
      </c>
      <c r="G58" s="13" t="s">
        <v>1940</v>
      </c>
      <c r="H58" s="15">
        <v>159.0</v>
      </c>
      <c r="I58" s="15">
        <v>159.0</v>
      </c>
      <c r="J58" s="14"/>
      <c r="K58" s="15">
        <v>159.0</v>
      </c>
      <c r="L58" s="14"/>
      <c r="M58" s="14"/>
      <c r="N58" s="14"/>
      <c r="O58" s="16"/>
      <c r="P58" s="47">
        <f t="shared" si="2"/>
        <v>159</v>
      </c>
      <c r="Q58" s="58"/>
      <c r="R58" s="45" t="s">
        <v>2706</v>
      </c>
      <c r="S58" s="57">
        <f t="shared" si="3"/>
        <v>8</v>
      </c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</row>
    <row r="59">
      <c r="A59" s="8" t="s">
        <v>2675</v>
      </c>
      <c r="B59" s="9">
        <v>45532.0</v>
      </c>
      <c r="C59" s="28"/>
      <c r="D59" s="73" t="s">
        <v>20</v>
      </c>
      <c r="E59" s="69" t="s">
        <v>1950</v>
      </c>
      <c r="F59" s="27" t="s">
        <v>1908</v>
      </c>
      <c r="G59" s="13" t="s">
        <v>1908</v>
      </c>
      <c r="H59" s="15">
        <v>800.0</v>
      </c>
      <c r="I59" s="15">
        <v>299.0</v>
      </c>
      <c r="J59" s="14"/>
      <c r="K59" s="15">
        <v>299.0</v>
      </c>
      <c r="L59" s="14"/>
      <c r="M59" s="14"/>
      <c r="N59" s="14"/>
      <c r="O59" s="16"/>
      <c r="P59" s="47">
        <f t="shared" si="2"/>
        <v>299</v>
      </c>
      <c r="Q59" s="58"/>
      <c r="R59" s="40"/>
      <c r="S59" s="57">
        <f t="shared" si="3"/>
        <v>8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</row>
    <row r="60">
      <c r="A60" s="8" t="s">
        <v>2675</v>
      </c>
      <c r="B60" s="82">
        <v>45618.0</v>
      </c>
      <c r="C60" s="28"/>
      <c r="D60" s="73" t="s">
        <v>20</v>
      </c>
      <c r="E60" s="69" t="s">
        <v>2707</v>
      </c>
      <c r="F60" s="27" t="s">
        <v>1939</v>
      </c>
      <c r="G60" s="87" t="s">
        <v>1969</v>
      </c>
      <c r="H60" s="86">
        <v>29.9</v>
      </c>
      <c r="I60" s="86">
        <v>29.9</v>
      </c>
      <c r="J60" s="14"/>
      <c r="K60" s="86">
        <f t="shared" ref="K60:K61" si="6">I60</f>
        <v>29.9</v>
      </c>
      <c r="L60" s="14"/>
      <c r="M60" s="14"/>
      <c r="N60" s="14"/>
      <c r="O60" s="16"/>
      <c r="P60" s="47">
        <f t="shared" si="2"/>
        <v>29.9</v>
      </c>
      <c r="Q60" s="28"/>
      <c r="R60" s="8" t="s">
        <v>2708</v>
      </c>
      <c r="S60" s="57">
        <f t="shared" si="3"/>
        <v>11</v>
      </c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</row>
    <row r="61">
      <c r="A61" s="8" t="s">
        <v>2675</v>
      </c>
      <c r="B61" s="82">
        <v>45622.0</v>
      </c>
      <c r="C61" s="28"/>
      <c r="D61" s="103" t="s">
        <v>20</v>
      </c>
      <c r="E61" s="83" t="s">
        <v>2709</v>
      </c>
      <c r="F61" s="84" t="s">
        <v>1939</v>
      </c>
      <c r="G61" s="87" t="s">
        <v>2024</v>
      </c>
      <c r="H61" s="86">
        <v>99.9</v>
      </c>
      <c r="I61" s="86">
        <v>99.9</v>
      </c>
      <c r="J61" s="14"/>
      <c r="K61" s="86">
        <f t="shared" si="6"/>
        <v>99.9</v>
      </c>
      <c r="L61" s="14"/>
      <c r="M61" s="14"/>
      <c r="N61" s="14"/>
      <c r="O61" s="16"/>
      <c r="P61" s="47">
        <f t="shared" si="2"/>
        <v>99.9</v>
      </c>
      <c r="Q61" s="28"/>
      <c r="R61" s="17"/>
      <c r="S61" s="57">
        <f t="shared" si="3"/>
        <v>11</v>
      </c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</row>
    <row r="62">
      <c r="A62" s="8" t="s">
        <v>2675</v>
      </c>
      <c r="B62" s="9">
        <v>45495.0</v>
      </c>
      <c r="C62" s="28"/>
      <c r="D62" s="73" t="s">
        <v>20</v>
      </c>
      <c r="E62" s="69" t="s">
        <v>2710</v>
      </c>
      <c r="F62" s="27" t="s">
        <v>1939</v>
      </c>
      <c r="G62" s="13" t="s">
        <v>1940</v>
      </c>
      <c r="H62" s="15">
        <v>159.0</v>
      </c>
      <c r="I62" s="15">
        <v>159.0</v>
      </c>
      <c r="J62" s="14"/>
      <c r="K62" s="15">
        <v>159.0</v>
      </c>
      <c r="L62" s="14"/>
      <c r="M62" s="14"/>
      <c r="N62" s="14"/>
      <c r="O62" s="16"/>
      <c r="P62" s="47">
        <f t="shared" si="2"/>
        <v>159</v>
      </c>
      <c r="Q62" s="58"/>
      <c r="R62" s="45" t="s">
        <v>2711</v>
      </c>
      <c r="S62" s="57">
        <f t="shared" si="3"/>
        <v>7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</row>
    <row r="63">
      <c r="A63" s="8" t="s">
        <v>2675</v>
      </c>
      <c r="B63" s="9">
        <v>45534.0</v>
      </c>
      <c r="C63" s="28"/>
      <c r="D63" s="73" t="s">
        <v>2676</v>
      </c>
      <c r="E63" s="69" t="s">
        <v>2712</v>
      </c>
      <c r="F63" s="27" t="s">
        <v>1908</v>
      </c>
      <c r="G63" s="31" t="s">
        <v>1908</v>
      </c>
      <c r="H63" s="15">
        <v>249.0</v>
      </c>
      <c r="I63" s="15">
        <v>249.0</v>
      </c>
      <c r="J63" s="14"/>
      <c r="K63" s="15">
        <f>I63</f>
        <v>249</v>
      </c>
      <c r="L63" s="14"/>
      <c r="M63" s="14"/>
      <c r="N63" s="14"/>
      <c r="O63" s="16"/>
      <c r="P63" s="47">
        <f t="shared" si="2"/>
        <v>249</v>
      </c>
      <c r="Q63" s="58"/>
      <c r="R63" s="40"/>
      <c r="S63" s="57">
        <f t="shared" si="3"/>
        <v>8</v>
      </c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</row>
    <row r="64">
      <c r="A64" s="8" t="s">
        <v>2675</v>
      </c>
      <c r="B64" s="9">
        <v>45537.0</v>
      </c>
      <c r="C64" s="28"/>
      <c r="D64" s="73" t="s">
        <v>20</v>
      </c>
      <c r="E64" s="69" t="s">
        <v>2713</v>
      </c>
      <c r="F64" s="27" t="s">
        <v>1908</v>
      </c>
      <c r="G64" s="13" t="s">
        <v>1908</v>
      </c>
      <c r="H64" s="15">
        <v>299.0</v>
      </c>
      <c r="I64" s="15">
        <v>299.0</v>
      </c>
      <c r="J64" s="14"/>
      <c r="K64" s="15">
        <v>299.0</v>
      </c>
      <c r="L64" s="14"/>
      <c r="M64" s="14"/>
      <c r="N64" s="14"/>
      <c r="O64" s="16"/>
      <c r="P64" s="47">
        <f t="shared" si="2"/>
        <v>299</v>
      </c>
      <c r="Q64" s="58"/>
      <c r="R64" s="40"/>
      <c r="S64" s="57">
        <f t="shared" si="3"/>
        <v>9</v>
      </c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</row>
    <row r="65">
      <c r="A65" s="8" t="s">
        <v>2675</v>
      </c>
      <c r="B65" s="9">
        <v>45539.0</v>
      </c>
      <c r="C65" s="28"/>
      <c r="D65" s="73" t="s">
        <v>20</v>
      </c>
      <c r="E65" s="69" t="s">
        <v>1955</v>
      </c>
      <c r="F65" s="27" t="s">
        <v>1908</v>
      </c>
      <c r="G65" s="13" t="s">
        <v>1908</v>
      </c>
      <c r="H65" s="15">
        <v>800.0</v>
      </c>
      <c r="I65" s="15">
        <v>598.0</v>
      </c>
      <c r="J65" s="14"/>
      <c r="K65" s="15">
        <v>598.0</v>
      </c>
      <c r="L65" s="14"/>
      <c r="M65" s="14"/>
      <c r="N65" s="14"/>
      <c r="O65" s="16"/>
      <c r="P65" s="47">
        <f t="shared" si="2"/>
        <v>598</v>
      </c>
      <c r="Q65" s="58"/>
      <c r="R65" s="40"/>
      <c r="S65" s="57">
        <f t="shared" si="3"/>
        <v>9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</row>
    <row r="66">
      <c r="A66" s="8" t="s">
        <v>2675</v>
      </c>
      <c r="B66" s="9">
        <v>45539.0</v>
      </c>
      <c r="C66" s="28"/>
      <c r="D66" s="73" t="s">
        <v>2681</v>
      </c>
      <c r="E66" s="69" t="s">
        <v>1956</v>
      </c>
      <c r="F66" s="27" t="s">
        <v>1925</v>
      </c>
      <c r="G66" s="13" t="s">
        <v>1908</v>
      </c>
      <c r="H66" s="15">
        <v>800.0</v>
      </c>
      <c r="I66" s="15">
        <v>249.0</v>
      </c>
      <c r="J66" s="14"/>
      <c r="K66" s="15">
        <v>249.0</v>
      </c>
      <c r="L66" s="14"/>
      <c r="M66" s="14"/>
      <c r="N66" s="14"/>
      <c r="O66" s="16"/>
      <c r="P66" s="47">
        <f t="shared" si="2"/>
        <v>249</v>
      </c>
      <c r="Q66" s="58"/>
      <c r="R66" s="40"/>
      <c r="S66" s="57">
        <f t="shared" si="3"/>
        <v>9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</row>
    <row r="67">
      <c r="A67" s="8" t="s">
        <v>2675</v>
      </c>
      <c r="B67" s="9">
        <v>45511.0</v>
      </c>
      <c r="C67" s="28"/>
      <c r="D67" s="73" t="s">
        <v>20</v>
      </c>
      <c r="E67" s="69" t="s">
        <v>2714</v>
      </c>
      <c r="F67" s="27" t="s">
        <v>1939</v>
      </c>
      <c r="G67" s="13" t="s">
        <v>1940</v>
      </c>
      <c r="H67" s="15">
        <v>159.0</v>
      </c>
      <c r="I67" s="15">
        <v>159.0</v>
      </c>
      <c r="J67" s="14"/>
      <c r="K67" s="15">
        <v>159.0</v>
      </c>
      <c r="L67" s="14"/>
      <c r="M67" s="14"/>
      <c r="N67" s="14"/>
      <c r="O67" s="16"/>
      <c r="P67" s="47">
        <f t="shared" si="2"/>
        <v>159</v>
      </c>
      <c r="Q67" s="58"/>
      <c r="R67" s="45" t="s">
        <v>2715</v>
      </c>
      <c r="S67" s="57">
        <f t="shared" si="3"/>
        <v>8</v>
      </c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</row>
    <row r="68">
      <c r="A68" s="8" t="s">
        <v>2675</v>
      </c>
      <c r="B68" s="9">
        <v>45539.0</v>
      </c>
      <c r="C68" s="28"/>
      <c r="D68" s="73" t="s">
        <v>20</v>
      </c>
      <c r="E68" s="69" t="s">
        <v>1957</v>
      </c>
      <c r="F68" s="27" t="s">
        <v>1908</v>
      </c>
      <c r="G68" s="13" t="s">
        <v>1908</v>
      </c>
      <c r="H68" s="15">
        <v>249.0</v>
      </c>
      <c r="I68" s="15">
        <v>249.0</v>
      </c>
      <c r="J68" s="14"/>
      <c r="K68" s="15">
        <v>249.0</v>
      </c>
      <c r="L68" s="14"/>
      <c r="M68" s="14"/>
      <c r="N68" s="14"/>
      <c r="O68" s="16"/>
      <c r="P68" s="47">
        <f t="shared" si="2"/>
        <v>249</v>
      </c>
      <c r="Q68" s="58"/>
      <c r="R68" s="40"/>
      <c r="S68" s="57">
        <f t="shared" si="3"/>
        <v>9</v>
      </c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</row>
    <row r="69">
      <c r="A69" s="8" t="s">
        <v>2675</v>
      </c>
      <c r="B69" s="9">
        <v>45539.0</v>
      </c>
      <c r="C69" s="28"/>
      <c r="D69" s="73" t="s">
        <v>27</v>
      </c>
      <c r="E69" s="69" t="s">
        <v>2295</v>
      </c>
      <c r="F69" s="27" t="s">
        <v>1908</v>
      </c>
      <c r="G69" s="13" t="s">
        <v>1908</v>
      </c>
      <c r="H69" s="15">
        <v>299.0</v>
      </c>
      <c r="I69" s="15">
        <v>299.0</v>
      </c>
      <c r="J69" s="14"/>
      <c r="K69" s="15">
        <v>299.0</v>
      </c>
      <c r="L69" s="14"/>
      <c r="M69" s="14"/>
      <c r="N69" s="14"/>
      <c r="O69" s="16"/>
      <c r="P69" s="47">
        <f t="shared" si="2"/>
        <v>299</v>
      </c>
      <c r="Q69" s="58"/>
      <c r="R69" s="40"/>
      <c r="S69" s="57">
        <f t="shared" si="3"/>
        <v>9</v>
      </c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</row>
    <row r="70">
      <c r="A70" s="8" t="s">
        <v>2675</v>
      </c>
      <c r="B70" s="82">
        <v>45623.0</v>
      </c>
      <c r="C70" s="28"/>
      <c r="D70" s="73" t="s">
        <v>20</v>
      </c>
      <c r="E70" s="69" t="s">
        <v>2013</v>
      </c>
      <c r="F70" s="27" t="s">
        <v>1939</v>
      </c>
      <c r="G70" s="87" t="s">
        <v>1969</v>
      </c>
      <c r="H70" s="86">
        <v>29.9</v>
      </c>
      <c r="I70" s="86">
        <v>29.9</v>
      </c>
      <c r="J70" s="14"/>
      <c r="K70" s="86">
        <f>I70</f>
        <v>29.9</v>
      </c>
      <c r="L70" s="14"/>
      <c r="M70" s="14"/>
      <c r="N70" s="14"/>
      <c r="O70" s="16"/>
      <c r="P70" s="47">
        <f t="shared" si="2"/>
        <v>29.9</v>
      </c>
      <c r="Q70" s="28"/>
      <c r="R70" s="8" t="s">
        <v>2014</v>
      </c>
      <c r="S70" s="57">
        <f t="shared" si="3"/>
        <v>11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</row>
    <row r="71">
      <c r="A71" s="8" t="s">
        <v>2675</v>
      </c>
      <c r="B71" s="9">
        <v>45541.0</v>
      </c>
      <c r="C71" s="28"/>
      <c r="D71" s="73" t="s">
        <v>20</v>
      </c>
      <c r="E71" s="69" t="s">
        <v>1958</v>
      </c>
      <c r="F71" s="27" t="s">
        <v>1908</v>
      </c>
      <c r="G71" s="13" t="s">
        <v>1908</v>
      </c>
      <c r="H71" s="15">
        <f>800+299</f>
        <v>1099</v>
      </c>
      <c r="I71" s="15">
        <v>299.0</v>
      </c>
      <c r="J71" s="14"/>
      <c r="K71" s="15">
        <v>299.0</v>
      </c>
      <c r="L71" s="14"/>
      <c r="M71" s="14"/>
      <c r="N71" s="14"/>
      <c r="O71" s="16"/>
      <c r="P71" s="47">
        <f t="shared" si="2"/>
        <v>299</v>
      </c>
      <c r="Q71" s="58"/>
      <c r="R71" s="40"/>
      <c r="S71" s="57">
        <f t="shared" si="3"/>
        <v>9</v>
      </c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</row>
    <row r="72">
      <c r="A72" s="8" t="s">
        <v>2675</v>
      </c>
      <c r="B72" s="9">
        <v>45511.0</v>
      </c>
      <c r="C72" s="28"/>
      <c r="D72" s="73" t="s">
        <v>20</v>
      </c>
      <c r="E72" s="69" t="s">
        <v>2716</v>
      </c>
      <c r="F72" s="27" t="s">
        <v>1939</v>
      </c>
      <c r="G72" s="13" t="s">
        <v>1940</v>
      </c>
      <c r="H72" s="15">
        <v>99.0</v>
      </c>
      <c r="I72" s="15">
        <v>99.0</v>
      </c>
      <c r="J72" s="14"/>
      <c r="K72" s="15">
        <v>99.0</v>
      </c>
      <c r="L72" s="14"/>
      <c r="M72" s="14"/>
      <c r="N72" s="14"/>
      <c r="O72" s="16"/>
      <c r="P72" s="47">
        <f t="shared" si="2"/>
        <v>99</v>
      </c>
      <c r="Q72" s="58"/>
      <c r="R72" s="45" t="s">
        <v>2717</v>
      </c>
      <c r="S72" s="57">
        <f t="shared" si="3"/>
        <v>8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</row>
    <row r="73">
      <c r="A73" s="8" t="s">
        <v>2675</v>
      </c>
      <c r="B73" s="9">
        <v>45580.0</v>
      </c>
      <c r="C73" s="28"/>
      <c r="D73" s="73" t="s">
        <v>20</v>
      </c>
      <c r="E73" s="69" t="s">
        <v>2718</v>
      </c>
      <c r="F73" s="27" t="s">
        <v>1939</v>
      </c>
      <c r="G73" s="13" t="s">
        <v>1975</v>
      </c>
      <c r="H73" s="15">
        <v>99.0</v>
      </c>
      <c r="I73" s="15">
        <v>99.0</v>
      </c>
      <c r="J73" s="14"/>
      <c r="K73" s="15">
        <f>I73</f>
        <v>99</v>
      </c>
      <c r="L73" s="14"/>
      <c r="M73" s="14"/>
      <c r="N73" s="14"/>
      <c r="O73" s="16"/>
      <c r="P73" s="47">
        <f t="shared" si="2"/>
        <v>99</v>
      </c>
      <c r="Q73" s="58"/>
      <c r="R73" s="45" t="s">
        <v>2719</v>
      </c>
      <c r="S73" s="57">
        <f t="shared" si="3"/>
        <v>10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</row>
    <row r="74">
      <c r="A74" s="8" t="s">
        <v>2675</v>
      </c>
      <c r="B74" s="9">
        <v>45546.0</v>
      </c>
      <c r="C74" s="28"/>
      <c r="D74" s="73" t="s">
        <v>1922</v>
      </c>
      <c r="E74" s="69" t="s">
        <v>2720</v>
      </c>
      <c r="F74" s="27" t="s">
        <v>1918</v>
      </c>
      <c r="G74" s="13" t="s">
        <v>2721</v>
      </c>
      <c r="H74" s="15">
        <v>299.0</v>
      </c>
      <c r="I74" s="15">
        <v>299.0</v>
      </c>
      <c r="J74" s="14"/>
      <c r="K74" s="15">
        <v>299.0</v>
      </c>
      <c r="L74" s="14"/>
      <c r="M74" s="14"/>
      <c r="N74" s="14"/>
      <c r="O74" s="16"/>
      <c r="P74" s="47">
        <f t="shared" si="2"/>
        <v>299</v>
      </c>
      <c r="Q74" s="58"/>
      <c r="R74" s="40"/>
      <c r="S74" s="57">
        <f t="shared" si="3"/>
        <v>9</v>
      </c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</row>
    <row r="75">
      <c r="A75" s="8" t="s">
        <v>2675</v>
      </c>
      <c r="B75" s="9">
        <v>45565.0</v>
      </c>
      <c r="C75" s="28"/>
      <c r="D75" s="73" t="s">
        <v>20</v>
      </c>
      <c r="E75" s="69" t="s">
        <v>2722</v>
      </c>
      <c r="F75" s="27" t="s">
        <v>1939</v>
      </c>
      <c r="G75" s="13" t="s">
        <v>1975</v>
      </c>
      <c r="H75" s="15">
        <v>99.0</v>
      </c>
      <c r="I75" s="15">
        <v>99.0</v>
      </c>
      <c r="J75" s="14"/>
      <c r="K75" s="15">
        <v>99.0</v>
      </c>
      <c r="L75" s="14"/>
      <c r="M75" s="14"/>
      <c r="N75" s="14"/>
      <c r="O75" s="16"/>
      <c r="P75" s="47">
        <f t="shared" si="2"/>
        <v>99</v>
      </c>
      <c r="Q75" s="58"/>
      <c r="R75" s="45" t="s">
        <v>2723</v>
      </c>
      <c r="S75" s="57">
        <f t="shared" si="3"/>
        <v>9</v>
      </c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</row>
    <row r="76">
      <c r="A76" s="8" t="s">
        <v>2675</v>
      </c>
      <c r="B76" s="9">
        <v>45548.0</v>
      </c>
      <c r="C76" s="28"/>
      <c r="D76" s="73" t="s">
        <v>20</v>
      </c>
      <c r="E76" s="69" t="s">
        <v>1961</v>
      </c>
      <c r="F76" s="27" t="s">
        <v>1908</v>
      </c>
      <c r="G76" s="13" t="s">
        <v>1908</v>
      </c>
      <c r="H76" s="15">
        <v>299.0</v>
      </c>
      <c r="I76" s="15">
        <v>299.0</v>
      </c>
      <c r="J76" s="14"/>
      <c r="K76" s="15">
        <v>299.0</v>
      </c>
      <c r="L76" s="14"/>
      <c r="M76" s="14"/>
      <c r="N76" s="14"/>
      <c r="O76" s="16"/>
      <c r="P76" s="47">
        <f t="shared" si="2"/>
        <v>299</v>
      </c>
      <c r="Q76" s="58"/>
      <c r="R76" s="40"/>
      <c r="S76" s="57">
        <f t="shared" si="3"/>
        <v>9</v>
      </c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</row>
    <row r="77">
      <c r="A77" s="8" t="s">
        <v>2675</v>
      </c>
      <c r="B77" s="104">
        <v>45601.0</v>
      </c>
      <c r="C77" s="28"/>
      <c r="D77" s="76" t="s">
        <v>20</v>
      </c>
      <c r="E77" s="94" t="s">
        <v>2724</v>
      </c>
      <c r="F77" s="105" t="s">
        <v>1939</v>
      </c>
      <c r="G77" s="85" t="s">
        <v>2024</v>
      </c>
      <c r="H77" s="86">
        <v>99.9</v>
      </c>
      <c r="I77" s="86">
        <v>99.9</v>
      </c>
      <c r="J77" s="14"/>
      <c r="K77" s="86">
        <f>I77</f>
        <v>99.9</v>
      </c>
      <c r="L77" s="14"/>
      <c r="M77" s="14"/>
      <c r="N77" s="14"/>
      <c r="O77" s="16"/>
      <c r="P77" s="47">
        <f t="shared" si="2"/>
        <v>99.9</v>
      </c>
      <c r="Q77" s="28"/>
      <c r="R77" s="28"/>
      <c r="S77" s="57">
        <f t="shared" si="3"/>
        <v>11</v>
      </c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</row>
    <row r="78">
      <c r="A78" s="8" t="s">
        <v>2675</v>
      </c>
      <c r="B78" s="9">
        <v>45548.0</v>
      </c>
      <c r="C78" s="28"/>
      <c r="D78" s="73" t="s">
        <v>20</v>
      </c>
      <c r="E78" s="69" t="s">
        <v>2725</v>
      </c>
      <c r="F78" s="27" t="s">
        <v>1908</v>
      </c>
      <c r="G78" s="13" t="s">
        <v>1908</v>
      </c>
      <c r="H78" s="15">
        <v>299.0</v>
      </c>
      <c r="I78" s="15">
        <v>299.0</v>
      </c>
      <c r="J78" s="14"/>
      <c r="K78" s="15">
        <v>299.0</v>
      </c>
      <c r="L78" s="14"/>
      <c r="M78" s="14"/>
      <c r="N78" s="14"/>
      <c r="O78" s="16"/>
      <c r="P78" s="47">
        <f t="shared" si="2"/>
        <v>299</v>
      </c>
      <c r="Q78" s="58"/>
      <c r="R78" s="40"/>
      <c r="S78" s="57">
        <f t="shared" si="3"/>
        <v>9</v>
      </c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</row>
    <row r="79">
      <c r="A79" s="8" t="s">
        <v>2675</v>
      </c>
      <c r="B79" s="9">
        <v>45548.0</v>
      </c>
      <c r="C79" s="28"/>
      <c r="D79" s="73" t="s">
        <v>20</v>
      </c>
      <c r="E79" s="69" t="s">
        <v>1962</v>
      </c>
      <c r="F79" s="27" t="s">
        <v>1908</v>
      </c>
      <c r="G79" s="13" t="s">
        <v>1908</v>
      </c>
      <c r="H79" s="15">
        <v>299.0</v>
      </c>
      <c r="I79" s="15">
        <v>299.0</v>
      </c>
      <c r="J79" s="14"/>
      <c r="K79" s="15">
        <v>299.0</v>
      </c>
      <c r="L79" s="14"/>
      <c r="M79" s="14"/>
      <c r="N79" s="14"/>
      <c r="O79" s="16"/>
      <c r="P79" s="47">
        <f t="shared" si="2"/>
        <v>299</v>
      </c>
      <c r="Q79" s="58"/>
      <c r="R79" s="40"/>
      <c r="S79" s="57">
        <f t="shared" si="3"/>
        <v>9</v>
      </c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</row>
    <row r="80">
      <c r="A80" s="8" t="s">
        <v>2675</v>
      </c>
      <c r="B80" s="9">
        <v>45644.0</v>
      </c>
      <c r="C80" s="28"/>
      <c r="D80" s="73" t="s">
        <v>20</v>
      </c>
      <c r="E80" s="69" t="s">
        <v>2726</v>
      </c>
      <c r="F80" s="27" t="s">
        <v>1939</v>
      </c>
      <c r="G80" s="13" t="s">
        <v>1969</v>
      </c>
      <c r="H80" s="15">
        <v>29.9</v>
      </c>
      <c r="I80" s="15">
        <v>29.9</v>
      </c>
      <c r="J80" s="14"/>
      <c r="K80" s="15">
        <f>I80</f>
        <v>29.9</v>
      </c>
      <c r="L80" s="14"/>
      <c r="M80" s="14"/>
      <c r="N80" s="14"/>
      <c r="O80" s="16"/>
      <c r="P80" s="47">
        <f t="shared" si="2"/>
        <v>29.9</v>
      </c>
      <c r="Q80" s="28"/>
      <c r="R80" s="8" t="s">
        <v>2727</v>
      </c>
      <c r="S80" s="57">
        <f t="shared" si="3"/>
        <v>12</v>
      </c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</row>
    <row r="81">
      <c r="A81" s="8" t="s">
        <v>2675</v>
      </c>
      <c r="B81" s="9">
        <v>45509.0</v>
      </c>
      <c r="C81" s="28"/>
      <c r="D81" s="73" t="s">
        <v>20</v>
      </c>
      <c r="E81" s="69" t="s">
        <v>1963</v>
      </c>
      <c r="F81" s="27" t="s">
        <v>1908</v>
      </c>
      <c r="G81" s="13" t="s">
        <v>1908</v>
      </c>
      <c r="H81" s="15">
        <v>299.0</v>
      </c>
      <c r="I81" s="15">
        <v>299.0</v>
      </c>
      <c r="J81" s="14"/>
      <c r="K81" s="15">
        <v>299.0</v>
      </c>
      <c r="L81" s="14"/>
      <c r="M81" s="14"/>
      <c r="N81" s="14"/>
      <c r="O81" s="16"/>
      <c r="P81" s="47">
        <f t="shared" si="2"/>
        <v>299</v>
      </c>
      <c r="Q81" s="58"/>
      <c r="R81" s="40"/>
      <c r="S81" s="57">
        <f t="shared" si="3"/>
        <v>8</v>
      </c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</row>
    <row r="82">
      <c r="A82" s="8" t="s">
        <v>2675</v>
      </c>
      <c r="B82" s="9">
        <v>45631.0</v>
      </c>
      <c r="C82" s="28"/>
      <c r="D82" s="73" t="s">
        <v>20</v>
      </c>
      <c r="E82" s="69" t="s">
        <v>2728</v>
      </c>
      <c r="F82" s="27" t="s">
        <v>1939</v>
      </c>
      <c r="G82" s="13" t="s">
        <v>2024</v>
      </c>
      <c r="H82" s="15">
        <v>99.9</v>
      </c>
      <c r="I82" s="15">
        <v>99.9</v>
      </c>
      <c r="J82" s="14"/>
      <c r="K82" s="15">
        <f>I82</f>
        <v>99.9</v>
      </c>
      <c r="L82" s="14"/>
      <c r="M82" s="14"/>
      <c r="N82" s="14"/>
      <c r="O82" s="16"/>
      <c r="P82" s="47">
        <f t="shared" si="2"/>
        <v>99.9</v>
      </c>
      <c r="Q82" s="28"/>
      <c r="R82" s="8" t="s">
        <v>2729</v>
      </c>
      <c r="S82" s="57">
        <f t="shared" si="3"/>
        <v>12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</row>
    <row r="83">
      <c r="A83" s="8" t="s">
        <v>2675</v>
      </c>
      <c r="B83" s="9">
        <v>45553.0</v>
      </c>
      <c r="C83" s="28"/>
      <c r="D83" s="73" t="s">
        <v>20</v>
      </c>
      <c r="E83" s="69" t="s">
        <v>1950</v>
      </c>
      <c r="F83" s="27" t="s">
        <v>1908</v>
      </c>
      <c r="G83" s="13" t="s">
        <v>1090</v>
      </c>
      <c r="H83" s="15">
        <v>300.0</v>
      </c>
      <c r="I83" s="14"/>
      <c r="J83" s="14"/>
      <c r="K83" s="15">
        <v>0.0</v>
      </c>
      <c r="L83" s="14"/>
      <c r="M83" s="15">
        <v>300.0</v>
      </c>
      <c r="N83" s="14"/>
      <c r="O83" s="16"/>
      <c r="P83" s="47">
        <f t="shared" si="2"/>
        <v>300</v>
      </c>
      <c r="Q83" s="58"/>
      <c r="R83" s="40"/>
      <c r="S83" s="57">
        <f t="shared" si="3"/>
        <v>9</v>
      </c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</row>
    <row r="84">
      <c r="A84" s="8" t="s">
        <v>2675</v>
      </c>
      <c r="B84" s="9">
        <v>45573.0</v>
      </c>
      <c r="C84" s="28"/>
      <c r="D84" s="73" t="s">
        <v>20</v>
      </c>
      <c r="E84" s="69" t="s">
        <v>2730</v>
      </c>
      <c r="F84" s="27" t="s">
        <v>1939</v>
      </c>
      <c r="G84" s="13" t="s">
        <v>1975</v>
      </c>
      <c r="H84" s="15">
        <v>99.0</v>
      </c>
      <c r="I84" s="15">
        <v>99.0</v>
      </c>
      <c r="J84" s="14"/>
      <c r="K84" s="15">
        <f>I84</f>
        <v>99</v>
      </c>
      <c r="L84" s="14"/>
      <c r="M84" s="14"/>
      <c r="N84" s="14"/>
      <c r="O84" s="16"/>
      <c r="P84" s="47">
        <f t="shared" si="2"/>
        <v>99</v>
      </c>
      <c r="Q84" s="58"/>
      <c r="R84" s="45" t="s">
        <v>2731</v>
      </c>
      <c r="S84" s="57">
        <f t="shared" si="3"/>
        <v>10</v>
      </c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</row>
    <row r="85">
      <c r="A85" s="8" t="s">
        <v>2675</v>
      </c>
      <c r="B85" s="9">
        <v>45554.0</v>
      </c>
      <c r="C85" s="28"/>
      <c r="D85" s="73" t="s">
        <v>20</v>
      </c>
      <c r="E85" s="69" t="s">
        <v>1964</v>
      </c>
      <c r="F85" s="27" t="s">
        <v>1908</v>
      </c>
      <c r="G85" s="13" t="s">
        <v>1908</v>
      </c>
      <c r="H85" s="15">
        <v>299.0</v>
      </c>
      <c r="I85" s="15">
        <v>299.0</v>
      </c>
      <c r="J85" s="14"/>
      <c r="K85" s="15">
        <v>299.0</v>
      </c>
      <c r="L85" s="14"/>
      <c r="M85" s="14"/>
      <c r="N85" s="14"/>
      <c r="O85" s="16"/>
      <c r="P85" s="47">
        <f t="shared" si="2"/>
        <v>299</v>
      </c>
      <c r="Q85" s="58"/>
      <c r="R85" s="40"/>
      <c r="S85" s="57">
        <f t="shared" si="3"/>
        <v>9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</row>
    <row r="86">
      <c r="A86" s="8" t="s">
        <v>2675</v>
      </c>
      <c r="B86" s="9">
        <v>45558.0</v>
      </c>
      <c r="C86" s="28"/>
      <c r="D86" s="73" t="s">
        <v>20</v>
      </c>
      <c r="E86" s="69" t="s">
        <v>1965</v>
      </c>
      <c r="F86" s="27" t="s">
        <v>1908</v>
      </c>
      <c r="G86" s="13" t="s">
        <v>1908</v>
      </c>
      <c r="H86" s="15">
        <v>299.0</v>
      </c>
      <c r="I86" s="15">
        <v>299.0</v>
      </c>
      <c r="J86" s="14"/>
      <c r="K86" s="15">
        <v>299.0</v>
      </c>
      <c r="L86" s="14"/>
      <c r="M86" s="15">
        <v>149.0</v>
      </c>
      <c r="N86" s="14"/>
      <c r="O86" s="16"/>
      <c r="P86" s="47">
        <f t="shared" si="2"/>
        <v>448</v>
      </c>
      <c r="Q86" s="58"/>
      <c r="R86" s="40"/>
      <c r="S86" s="57">
        <f t="shared" si="3"/>
        <v>9</v>
      </c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</row>
    <row r="87">
      <c r="A87" s="8" t="s">
        <v>2675</v>
      </c>
      <c r="B87" s="82">
        <v>45610.0</v>
      </c>
      <c r="C87" s="28"/>
      <c r="D87" s="73" t="s">
        <v>20</v>
      </c>
      <c r="E87" s="69" t="s">
        <v>2732</v>
      </c>
      <c r="F87" s="27" t="s">
        <v>1939</v>
      </c>
      <c r="G87" s="87" t="s">
        <v>1969</v>
      </c>
      <c r="H87" s="86">
        <v>29.9</v>
      </c>
      <c r="I87" s="86">
        <v>29.9</v>
      </c>
      <c r="J87" s="14"/>
      <c r="K87" s="86">
        <f t="shared" ref="K87:K88" si="7">I87</f>
        <v>29.9</v>
      </c>
      <c r="L87" s="14"/>
      <c r="M87" s="14"/>
      <c r="N87" s="14"/>
      <c r="O87" s="16"/>
      <c r="P87" s="47">
        <f t="shared" si="2"/>
        <v>29.9</v>
      </c>
      <c r="Q87" s="28"/>
      <c r="R87" s="8" t="s">
        <v>2733</v>
      </c>
      <c r="S87" s="57">
        <f t="shared" si="3"/>
        <v>11</v>
      </c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</row>
    <row r="88">
      <c r="A88" s="8" t="s">
        <v>2675</v>
      </c>
      <c r="B88" s="82">
        <v>45623.0</v>
      </c>
      <c r="C88" s="28"/>
      <c r="D88" s="73" t="s">
        <v>20</v>
      </c>
      <c r="E88" s="69" t="s">
        <v>2734</v>
      </c>
      <c r="F88" s="27" t="s">
        <v>1939</v>
      </c>
      <c r="G88" s="87" t="s">
        <v>1969</v>
      </c>
      <c r="H88" s="86">
        <v>29.9</v>
      </c>
      <c r="I88" s="86">
        <v>29.9</v>
      </c>
      <c r="J88" s="14"/>
      <c r="K88" s="86">
        <f t="shared" si="7"/>
        <v>29.9</v>
      </c>
      <c r="L88" s="14"/>
      <c r="M88" s="14"/>
      <c r="N88" s="14"/>
      <c r="O88" s="16"/>
      <c r="P88" s="47">
        <f t="shared" si="2"/>
        <v>29.9</v>
      </c>
      <c r="Q88" s="28"/>
      <c r="R88" s="8" t="s">
        <v>2735</v>
      </c>
      <c r="S88" s="57">
        <f t="shared" si="3"/>
        <v>11</v>
      </c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</row>
    <row r="89">
      <c r="A89" s="8" t="s">
        <v>2675</v>
      </c>
      <c r="B89" s="9">
        <v>45562.0</v>
      </c>
      <c r="C89" s="28"/>
      <c r="D89" s="73" t="s">
        <v>20</v>
      </c>
      <c r="E89" s="69" t="s">
        <v>2478</v>
      </c>
      <c r="F89" s="27" t="s">
        <v>1908</v>
      </c>
      <c r="G89" s="13" t="s">
        <v>1908</v>
      </c>
      <c r="H89" s="15">
        <v>299.0</v>
      </c>
      <c r="I89" s="15">
        <v>299.0</v>
      </c>
      <c r="J89" s="14"/>
      <c r="K89" s="15">
        <v>299.0</v>
      </c>
      <c r="L89" s="14"/>
      <c r="M89" s="14"/>
      <c r="N89" s="14"/>
      <c r="O89" s="16"/>
      <c r="P89" s="47">
        <f t="shared" si="2"/>
        <v>299</v>
      </c>
      <c r="Q89" s="58"/>
      <c r="R89" s="40"/>
      <c r="S89" s="57">
        <f t="shared" si="3"/>
        <v>9</v>
      </c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</row>
    <row r="90">
      <c r="A90" s="8" t="s">
        <v>2675</v>
      </c>
      <c r="B90" s="9">
        <v>45565.0</v>
      </c>
      <c r="C90" s="28"/>
      <c r="D90" s="73" t="s">
        <v>20</v>
      </c>
      <c r="E90" s="69" t="s">
        <v>2736</v>
      </c>
      <c r="F90" s="27" t="s">
        <v>1939</v>
      </c>
      <c r="G90" s="13" t="s">
        <v>1975</v>
      </c>
      <c r="H90" s="15">
        <v>99.0</v>
      </c>
      <c r="I90" s="15">
        <v>99.0</v>
      </c>
      <c r="J90" s="14"/>
      <c r="K90" s="15">
        <v>99.0</v>
      </c>
      <c r="L90" s="14"/>
      <c r="M90" s="14"/>
      <c r="N90" s="14"/>
      <c r="O90" s="16"/>
      <c r="P90" s="47">
        <f t="shared" si="2"/>
        <v>99</v>
      </c>
      <c r="Q90" s="58"/>
      <c r="R90" s="45" t="s">
        <v>2737</v>
      </c>
      <c r="S90" s="57">
        <f t="shared" si="3"/>
        <v>9</v>
      </c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</row>
    <row r="91">
      <c r="A91" s="8" t="s">
        <v>2675</v>
      </c>
      <c r="B91" s="9">
        <v>45630.0</v>
      </c>
      <c r="C91" s="28"/>
      <c r="D91" s="73" t="s">
        <v>20</v>
      </c>
      <c r="E91" s="69" t="s">
        <v>2738</v>
      </c>
      <c r="F91" s="27" t="s">
        <v>1939</v>
      </c>
      <c r="G91" s="13" t="s">
        <v>1969</v>
      </c>
      <c r="H91" s="15">
        <v>29.9</v>
      </c>
      <c r="I91" s="15">
        <v>29.9</v>
      </c>
      <c r="J91" s="14"/>
      <c r="K91" s="15">
        <f t="shared" ref="K91:K92" si="8">I91</f>
        <v>29.9</v>
      </c>
      <c r="L91" s="14"/>
      <c r="M91" s="14"/>
      <c r="N91" s="14"/>
      <c r="O91" s="16"/>
      <c r="P91" s="47">
        <f t="shared" si="2"/>
        <v>29.9</v>
      </c>
      <c r="Q91" s="28"/>
      <c r="R91" s="8" t="s">
        <v>2739</v>
      </c>
      <c r="S91" s="57">
        <f t="shared" si="3"/>
        <v>12</v>
      </c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</row>
    <row r="92">
      <c r="A92" s="8" t="s">
        <v>2675</v>
      </c>
      <c r="B92" s="9">
        <v>45637.0</v>
      </c>
      <c r="C92" s="28"/>
      <c r="D92" s="73" t="s">
        <v>20</v>
      </c>
      <c r="E92" s="69" t="s">
        <v>2740</v>
      </c>
      <c r="F92" s="27" t="s">
        <v>1939</v>
      </c>
      <c r="G92" s="13" t="s">
        <v>2024</v>
      </c>
      <c r="H92" s="15">
        <v>99.9</v>
      </c>
      <c r="I92" s="15">
        <v>99.9</v>
      </c>
      <c r="J92" s="14"/>
      <c r="K92" s="15">
        <f t="shared" si="8"/>
        <v>99.9</v>
      </c>
      <c r="L92" s="14"/>
      <c r="M92" s="14"/>
      <c r="N92" s="14"/>
      <c r="O92" s="16"/>
      <c r="P92" s="47">
        <f t="shared" si="2"/>
        <v>99.9</v>
      </c>
      <c r="Q92" s="28"/>
      <c r="R92" s="8" t="s">
        <v>2741</v>
      </c>
      <c r="S92" s="57">
        <f t="shared" si="3"/>
        <v>12</v>
      </c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</row>
    <row r="93">
      <c r="A93" s="8" t="s">
        <v>2675</v>
      </c>
      <c r="B93" s="9">
        <v>45545.0</v>
      </c>
      <c r="C93" s="28"/>
      <c r="D93" s="73" t="s">
        <v>1172</v>
      </c>
      <c r="E93" s="69" t="s">
        <v>2742</v>
      </c>
      <c r="F93" s="27" t="s">
        <v>1172</v>
      </c>
      <c r="G93" s="13" t="s">
        <v>1908</v>
      </c>
      <c r="H93" s="15">
        <v>299.0</v>
      </c>
      <c r="I93" s="15">
        <v>299.0</v>
      </c>
      <c r="J93" s="14"/>
      <c r="K93" s="15">
        <v>299.0</v>
      </c>
      <c r="L93" s="14"/>
      <c r="M93" s="14"/>
      <c r="N93" s="14"/>
      <c r="O93" s="16"/>
      <c r="P93" s="47">
        <f t="shared" si="2"/>
        <v>299</v>
      </c>
      <c r="Q93" s="58"/>
      <c r="R93" s="40"/>
      <c r="S93" s="57">
        <f t="shared" si="3"/>
        <v>9</v>
      </c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</row>
    <row r="94">
      <c r="A94" s="8" t="s">
        <v>2675</v>
      </c>
      <c r="B94" s="9">
        <v>45520.0</v>
      </c>
      <c r="C94" s="28"/>
      <c r="D94" s="73" t="s">
        <v>1172</v>
      </c>
      <c r="E94" s="69" t="s">
        <v>2743</v>
      </c>
      <c r="F94" s="27" t="s">
        <v>1172</v>
      </c>
      <c r="G94" s="13" t="s">
        <v>1908</v>
      </c>
      <c r="H94" s="15">
        <v>299.0</v>
      </c>
      <c r="I94" s="15">
        <v>299.0</v>
      </c>
      <c r="J94" s="14"/>
      <c r="K94" s="15">
        <v>299.0</v>
      </c>
      <c r="L94" s="14"/>
      <c r="M94" s="14"/>
      <c r="N94" s="14"/>
      <c r="O94" s="16"/>
      <c r="P94" s="47">
        <f t="shared" si="2"/>
        <v>299</v>
      </c>
      <c r="Q94" s="58"/>
      <c r="R94" s="40"/>
      <c r="S94" s="57">
        <f t="shared" si="3"/>
        <v>8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</row>
    <row r="95">
      <c r="A95" s="8" t="s">
        <v>2675</v>
      </c>
      <c r="B95" s="9">
        <v>45565.0</v>
      </c>
      <c r="C95" s="28"/>
      <c r="D95" s="73" t="s">
        <v>1172</v>
      </c>
      <c r="E95" s="69" t="s">
        <v>2744</v>
      </c>
      <c r="F95" s="27" t="s">
        <v>1172</v>
      </c>
      <c r="G95" s="13" t="s">
        <v>1908</v>
      </c>
      <c r="H95" s="15">
        <v>299.0</v>
      </c>
      <c r="I95" s="15">
        <v>299.0</v>
      </c>
      <c r="J95" s="14"/>
      <c r="K95" s="15">
        <v>299.0</v>
      </c>
      <c r="L95" s="14"/>
      <c r="M95" s="14"/>
      <c r="N95" s="14"/>
      <c r="O95" s="16"/>
      <c r="P95" s="47">
        <f t="shared" si="2"/>
        <v>299</v>
      </c>
      <c r="Q95" s="58"/>
      <c r="R95" s="40"/>
      <c r="S95" s="57">
        <f t="shared" si="3"/>
        <v>9</v>
      </c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</row>
    <row r="96">
      <c r="A96" s="8" t="s">
        <v>2675</v>
      </c>
      <c r="B96" s="9">
        <v>45566.0</v>
      </c>
      <c r="C96" s="28"/>
      <c r="D96" s="73" t="s">
        <v>20</v>
      </c>
      <c r="E96" s="69" t="s">
        <v>1966</v>
      </c>
      <c r="F96" s="27" t="s">
        <v>1908</v>
      </c>
      <c r="G96" s="13" t="s">
        <v>1908</v>
      </c>
      <c r="H96" s="15">
        <v>299.0</v>
      </c>
      <c r="I96" s="15">
        <v>299.0</v>
      </c>
      <c r="J96" s="14"/>
      <c r="K96" s="15">
        <f t="shared" ref="K96:K97" si="9">I96</f>
        <v>299</v>
      </c>
      <c r="L96" s="14"/>
      <c r="M96" s="14"/>
      <c r="N96" s="14"/>
      <c r="O96" s="16"/>
      <c r="P96" s="47">
        <f t="shared" si="2"/>
        <v>299</v>
      </c>
      <c r="Q96" s="58"/>
      <c r="R96" s="40"/>
      <c r="S96" s="57">
        <f t="shared" si="3"/>
        <v>10</v>
      </c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</row>
    <row r="97">
      <c r="A97" s="8" t="s">
        <v>2675</v>
      </c>
      <c r="B97" s="9">
        <v>45566.0</v>
      </c>
      <c r="C97" s="28"/>
      <c r="D97" s="73" t="s">
        <v>20</v>
      </c>
      <c r="E97" s="69" t="s">
        <v>1967</v>
      </c>
      <c r="F97" s="27" t="s">
        <v>1908</v>
      </c>
      <c r="G97" s="13" t="s">
        <v>1908</v>
      </c>
      <c r="H97" s="15">
        <f>800+299</f>
        <v>1099</v>
      </c>
      <c r="I97" s="15">
        <v>299.0</v>
      </c>
      <c r="J97" s="14"/>
      <c r="K97" s="15">
        <f t="shared" si="9"/>
        <v>299</v>
      </c>
      <c r="L97" s="14"/>
      <c r="M97" s="14"/>
      <c r="N97" s="14"/>
      <c r="O97" s="16"/>
      <c r="P97" s="47">
        <f t="shared" si="2"/>
        <v>299</v>
      </c>
      <c r="Q97" s="58"/>
      <c r="R97" s="40"/>
      <c r="S97" s="57">
        <f t="shared" si="3"/>
        <v>10</v>
      </c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</row>
    <row r="98">
      <c r="A98" s="8" t="s">
        <v>2675</v>
      </c>
      <c r="B98" s="9">
        <v>45513.0</v>
      </c>
      <c r="C98" s="28"/>
      <c r="D98" s="73" t="s">
        <v>20</v>
      </c>
      <c r="E98" s="69" t="s">
        <v>2745</v>
      </c>
      <c r="F98" s="27" t="s">
        <v>1939</v>
      </c>
      <c r="G98" s="13" t="s">
        <v>1940</v>
      </c>
      <c r="H98" s="15">
        <v>99.0</v>
      </c>
      <c r="I98" s="15">
        <v>99.0</v>
      </c>
      <c r="J98" s="14"/>
      <c r="K98" s="15">
        <v>99.0</v>
      </c>
      <c r="L98" s="14"/>
      <c r="M98" s="14"/>
      <c r="N98" s="14"/>
      <c r="O98" s="16"/>
      <c r="P98" s="47">
        <f t="shared" si="2"/>
        <v>99</v>
      </c>
      <c r="Q98" s="58"/>
      <c r="R98" s="45" t="s">
        <v>2746</v>
      </c>
      <c r="S98" s="57">
        <f t="shared" si="3"/>
        <v>8</v>
      </c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</row>
    <row r="99">
      <c r="A99" s="8" t="s">
        <v>2675</v>
      </c>
      <c r="B99" s="9">
        <v>45644.0</v>
      </c>
      <c r="C99" s="28"/>
      <c r="D99" s="73" t="s">
        <v>20</v>
      </c>
      <c r="E99" s="69" t="s">
        <v>2747</v>
      </c>
      <c r="F99" s="27" t="s">
        <v>1939</v>
      </c>
      <c r="G99" s="13" t="s">
        <v>1969</v>
      </c>
      <c r="H99" s="15">
        <v>29.9</v>
      </c>
      <c r="I99" s="15">
        <v>29.9</v>
      </c>
      <c r="J99" s="14"/>
      <c r="K99" s="15">
        <f t="shared" ref="K99:K107" si="10">I99</f>
        <v>29.9</v>
      </c>
      <c r="L99" s="14"/>
      <c r="M99" s="14"/>
      <c r="N99" s="14"/>
      <c r="O99" s="16"/>
      <c r="P99" s="47">
        <f t="shared" si="2"/>
        <v>29.9</v>
      </c>
      <c r="Q99" s="28"/>
      <c r="R99" s="8" t="s">
        <v>2748</v>
      </c>
      <c r="S99" s="57">
        <f t="shared" si="3"/>
        <v>12</v>
      </c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</row>
    <row r="100">
      <c r="A100" s="8" t="s">
        <v>2675</v>
      </c>
      <c r="B100" s="9">
        <v>45566.0</v>
      </c>
      <c r="C100" s="28"/>
      <c r="D100" s="73" t="s">
        <v>20</v>
      </c>
      <c r="E100" s="69" t="s">
        <v>2749</v>
      </c>
      <c r="F100" s="27" t="s">
        <v>1908</v>
      </c>
      <c r="G100" s="13" t="s">
        <v>1908</v>
      </c>
      <c r="H100" s="15">
        <v>299.0</v>
      </c>
      <c r="I100" s="15">
        <v>299.0</v>
      </c>
      <c r="J100" s="14"/>
      <c r="K100" s="15">
        <f t="shared" si="10"/>
        <v>299</v>
      </c>
      <c r="L100" s="14"/>
      <c r="M100" s="14"/>
      <c r="N100" s="14"/>
      <c r="O100" s="16"/>
      <c r="P100" s="47">
        <f t="shared" si="2"/>
        <v>299</v>
      </c>
      <c r="Q100" s="58"/>
      <c r="R100" s="40"/>
      <c r="S100" s="57">
        <f t="shared" si="3"/>
        <v>10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</row>
    <row r="101">
      <c r="A101" s="8" t="s">
        <v>2675</v>
      </c>
      <c r="B101" s="9">
        <v>45567.0</v>
      </c>
      <c r="C101" s="28"/>
      <c r="D101" s="73" t="s">
        <v>20</v>
      </c>
      <c r="E101" s="69" t="s">
        <v>1971</v>
      </c>
      <c r="F101" s="27" t="s">
        <v>1908</v>
      </c>
      <c r="G101" s="13" t="s">
        <v>1908</v>
      </c>
      <c r="H101" s="15">
        <v>299.0</v>
      </c>
      <c r="I101" s="15">
        <v>299.0</v>
      </c>
      <c r="J101" s="14"/>
      <c r="K101" s="15">
        <f t="shared" si="10"/>
        <v>299</v>
      </c>
      <c r="L101" s="14"/>
      <c r="M101" s="14"/>
      <c r="N101" s="14"/>
      <c r="O101" s="16"/>
      <c r="P101" s="47">
        <f t="shared" si="2"/>
        <v>299</v>
      </c>
      <c r="Q101" s="58"/>
      <c r="R101" s="40"/>
      <c r="S101" s="57">
        <f t="shared" si="3"/>
        <v>10</v>
      </c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</row>
    <row r="102">
      <c r="A102" s="8" t="s">
        <v>2675</v>
      </c>
      <c r="B102" s="9">
        <v>45567.0</v>
      </c>
      <c r="C102" s="28"/>
      <c r="D102" s="73" t="s">
        <v>20</v>
      </c>
      <c r="E102" s="69" t="s">
        <v>1971</v>
      </c>
      <c r="F102" s="27" t="s">
        <v>1908</v>
      </c>
      <c r="G102" s="13" t="s">
        <v>1090</v>
      </c>
      <c r="H102" s="14"/>
      <c r="I102" s="14"/>
      <c r="J102" s="14"/>
      <c r="K102" s="14" t="str">
        <f t="shared" si="10"/>
        <v/>
      </c>
      <c r="L102" s="14"/>
      <c r="M102" s="15">
        <v>360.0</v>
      </c>
      <c r="N102" s="14"/>
      <c r="O102" s="23">
        <v>360.0</v>
      </c>
      <c r="P102" s="47">
        <f t="shared" si="2"/>
        <v>0</v>
      </c>
      <c r="Q102" s="58"/>
      <c r="R102" s="40"/>
      <c r="S102" s="57">
        <f t="shared" si="3"/>
        <v>10</v>
      </c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</row>
    <row r="103">
      <c r="A103" s="8" t="s">
        <v>2675</v>
      </c>
      <c r="B103" s="30">
        <v>45594.0</v>
      </c>
      <c r="C103" s="28"/>
      <c r="D103" s="41" t="s">
        <v>20</v>
      </c>
      <c r="E103" s="42" t="s">
        <v>1916</v>
      </c>
      <c r="F103" s="27" t="s">
        <v>100</v>
      </c>
      <c r="G103" s="13" t="s">
        <v>1090</v>
      </c>
      <c r="H103" s="15">
        <v>300.0</v>
      </c>
      <c r="I103" s="14"/>
      <c r="J103" s="14"/>
      <c r="K103" s="14" t="str">
        <f t="shared" si="10"/>
        <v/>
      </c>
      <c r="L103" s="14"/>
      <c r="M103" s="15">
        <v>300.0</v>
      </c>
      <c r="N103" s="14"/>
      <c r="O103" s="16"/>
      <c r="P103" s="47">
        <f t="shared" si="2"/>
        <v>300</v>
      </c>
      <c r="Q103" s="58"/>
      <c r="R103" s="28"/>
      <c r="S103" s="57">
        <f t="shared" si="3"/>
        <v>10</v>
      </c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</row>
    <row r="104">
      <c r="A104" s="8" t="s">
        <v>2675</v>
      </c>
      <c r="B104" s="9">
        <v>45629.0</v>
      </c>
      <c r="C104" s="28"/>
      <c r="D104" s="73" t="s">
        <v>20</v>
      </c>
      <c r="E104" s="69" t="s">
        <v>2750</v>
      </c>
      <c r="F104" s="27" t="s">
        <v>1939</v>
      </c>
      <c r="G104" s="13" t="s">
        <v>2024</v>
      </c>
      <c r="H104" s="15">
        <v>99.9</v>
      </c>
      <c r="I104" s="15">
        <v>99.9</v>
      </c>
      <c r="J104" s="14"/>
      <c r="K104" s="15">
        <f t="shared" si="10"/>
        <v>99.9</v>
      </c>
      <c r="L104" s="14"/>
      <c r="M104" s="14"/>
      <c r="N104" s="14"/>
      <c r="O104" s="16"/>
      <c r="P104" s="47">
        <f t="shared" si="2"/>
        <v>99.9</v>
      </c>
      <c r="Q104" s="28"/>
      <c r="R104" s="8" t="s">
        <v>2751</v>
      </c>
      <c r="S104" s="57">
        <f t="shared" si="3"/>
        <v>12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</row>
    <row r="105">
      <c r="A105" s="8" t="s">
        <v>2675</v>
      </c>
      <c r="B105" s="9">
        <v>45582.0</v>
      </c>
      <c r="C105" s="28"/>
      <c r="D105" s="73" t="s">
        <v>20</v>
      </c>
      <c r="E105" s="69" t="s">
        <v>2220</v>
      </c>
      <c r="F105" s="27" t="s">
        <v>1939</v>
      </c>
      <c r="G105" s="13" t="s">
        <v>1969</v>
      </c>
      <c r="H105" s="15">
        <v>29.9</v>
      </c>
      <c r="I105" s="15">
        <v>29.9</v>
      </c>
      <c r="J105" s="14"/>
      <c r="K105" s="15">
        <f t="shared" si="10"/>
        <v>29.9</v>
      </c>
      <c r="L105" s="14"/>
      <c r="M105" s="14"/>
      <c r="N105" s="14"/>
      <c r="O105" s="16"/>
      <c r="P105" s="47">
        <f t="shared" si="2"/>
        <v>29.9</v>
      </c>
      <c r="Q105" s="58"/>
      <c r="R105" s="45" t="s">
        <v>2221</v>
      </c>
      <c r="S105" s="57">
        <f t="shared" si="3"/>
        <v>10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</row>
    <row r="106">
      <c r="A106" s="8" t="s">
        <v>2675</v>
      </c>
      <c r="B106" s="9">
        <v>45572.0</v>
      </c>
      <c r="C106" s="28"/>
      <c r="D106" s="73" t="s">
        <v>1912</v>
      </c>
      <c r="E106" s="69" t="s">
        <v>2752</v>
      </c>
      <c r="F106" s="27" t="s">
        <v>2753</v>
      </c>
      <c r="G106" s="13" t="s">
        <v>1908</v>
      </c>
      <c r="H106" s="15">
        <v>249.0</v>
      </c>
      <c r="I106" s="15">
        <v>249.0</v>
      </c>
      <c r="J106" s="14"/>
      <c r="K106" s="15">
        <f t="shared" si="10"/>
        <v>249</v>
      </c>
      <c r="L106" s="14"/>
      <c r="M106" s="14"/>
      <c r="N106" s="14"/>
      <c r="O106" s="16"/>
      <c r="P106" s="47">
        <f t="shared" si="2"/>
        <v>249</v>
      </c>
      <c r="Q106" s="58"/>
      <c r="R106" s="40"/>
      <c r="S106" s="57">
        <f t="shared" si="3"/>
        <v>10</v>
      </c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</row>
    <row r="107">
      <c r="A107" s="8" t="s">
        <v>2675</v>
      </c>
      <c r="B107" s="9">
        <v>45572.0</v>
      </c>
      <c r="C107" s="28"/>
      <c r="D107" s="73" t="s">
        <v>1918</v>
      </c>
      <c r="E107" s="69" t="s">
        <v>1972</v>
      </c>
      <c r="F107" s="27" t="s">
        <v>1918</v>
      </c>
      <c r="G107" s="13" t="s">
        <v>1908</v>
      </c>
      <c r="H107" s="15">
        <v>299.0</v>
      </c>
      <c r="I107" s="15">
        <v>299.0</v>
      </c>
      <c r="J107" s="14"/>
      <c r="K107" s="15">
        <f t="shared" si="10"/>
        <v>299</v>
      </c>
      <c r="L107" s="14"/>
      <c r="M107" s="14"/>
      <c r="N107" s="14"/>
      <c r="O107" s="16"/>
      <c r="P107" s="47">
        <f t="shared" si="2"/>
        <v>299</v>
      </c>
      <c r="Q107" s="58"/>
      <c r="R107" s="40"/>
      <c r="S107" s="57">
        <f t="shared" si="3"/>
        <v>10</v>
      </c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</row>
    <row r="108">
      <c r="A108" s="8" t="s">
        <v>2675</v>
      </c>
      <c r="B108" s="9">
        <v>45516.0</v>
      </c>
      <c r="C108" s="28"/>
      <c r="D108" s="73" t="s">
        <v>20</v>
      </c>
      <c r="E108" s="69" t="s">
        <v>2754</v>
      </c>
      <c r="F108" s="27" t="s">
        <v>1939</v>
      </c>
      <c r="G108" s="13" t="s">
        <v>1940</v>
      </c>
      <c r="H108" s="15">
        <v>99.0</v>
      </c>
      <c r="I108" s="15">
        <v>99.0</v>
      </c>
      <c r="J108" s="14"/>
      <c r="K108" s="15">
        <v>99.0</v>
      </c>
      <c r="L108" s="14"/>
      <c r="M108" s="14"/>
      <c r="N108" s="14"/>
      <c r="O108" s="16"/>
      <c r="P108" s="47">
        <f t="shared" si="2"/>
        <v>99</v>
      </c>
      <c r="Q108" s="58"/>
      <c r="R108" s="45" t="s">
        <v>2755</v>
      </c>
      <c r="S108" s="57">
        <f t="shared" si="3"/>
        <v>8</v>
      </c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</row>
    <row r="109">
      <c r="A109" s="8" t="s">
        <v>2675</v>
      </c>
      <c r="B109" s="9">
        <v>45569.0</v>
      </c>
      <c r="C109" s="28"/>
      <c r="D109" s="73" t="s">
        <v>20</v>
      </c>
      <c r="E109" s="69" t="s">
        <v>2756</v>
      </c>
      <c r="F109" s="27" t="s">
        <v>1939</v>
      </c>
      <c r="G109" s="13" t="s">
        <v>2757</v>
      </c>
      <c r="H109" s="15">
        <v>99.0</v>
      </c>
      <c r="I109" s="15">
        <v>99.0</v>
      </c>
      <c r="J109" s="14"/>
      <c r="K109" s="15">
        <f t="shared" ref="K109:K123" si="11">I109</f>
        <v>99</v>
      </c>
      <c r="L109" s="14"/>
      <c r="M109" s="14"/>
      <c r="N109" s="14"/>
      <c r="O109" s="16"/>
      <c r="P109" s="47">
        <f t="shared" si="2"/>
        <v>99</v>
      </c>
      <c r="Q109" s="58"/>
      <c r="R109" s="45" t="s">
        <v>2758</v>
      </c>
      <c r="S109" s="57">
        <f t="shared" si="3"/>
        <v>10</v>
      </c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</row>
    <row r="110">
      <c r="A110" s="8" t="s">
        <v>2675</v>
      </c>
      <c r="B110" s="9">
        <v>45568.0</v>
      </c>
      <c r="C110" s="28"/>
      <c r="D110" s="73" t="s">
        <v>1918</v>
      </c>
      <c r="E110" s="69" t="s">
        <v>1973</v>
      </c>
      <c r="F110" s="27" t="s">
        <v>1918</v>
      </c>
      <c r="G110" s="13" t="s">
        <v>1908</v>
      </c>
      <c r="H110" s="15">
        <v>299.0</v>
      </c>
      <c r="I110" s="15">
        <v>299.0</v>
      </c>
      <c r="J110" s="14"/>
      <c r="K110" s="15">
        <f t="shared" si="11"/>
        <v>299</v>
      </c>
      <c r="L110" s="14"/>
      <c r="M110" s="14"/>
      <c r="N110" s="14"/>
      <c r="O110" s="16"/>
      <c r="P110" s="47">
        <f t="shared" si="2"/>
        <v>299</v>
      </c>
      <c r="Q110" s="58"/>
      <c r="R110" s="40"/>
      <c r="S110" s="57">
        <f t="shared" si="3"/>
        <v>10</v>
      </c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</row>
    <row r="111">
      <c r="A111" s="8" t="s">
        <v>2675</v>
      </c>
      <c r="B111" s="9">
        <v>45562.0</v>
      </c>
      <c r="C111" s="28"/>
      <c r="D111" s="73" t="s">
        <v>1918</v>
      </c>
      <c r="E111" s="69" t="s">
        <v>1995</v>
      </c>
      <c r="F111" s="27" t="s">
        <v>1918</v>
      </c>
      <c r="G111" s="13" t="s">
        <v>1908</v>
      </c>
      <c r="H111" s="15">
        <v>299.0</v>
      </c>
      <c r="I111" s="15">
        <v>299.0</v>
      </c>
      <c r="J111" s="14"/>
      <c r="K111" s="15">
        <f t="shared" si="11"/>
        <v>299</v>
      </c>
      <c r="L111" s="14"/>
      <c r="M111" s="14"/>
      <c r="N111" s="14"/>
      <c r="O111" s="16"/>
      <c r="P111" s="47">
        <f t="shared" si="2"/>
        <v>299</v>
      </c>
      <c r="Q111" s="58"/>
      <c r="R111" s="40"/>
      <c r="S111" s="57">
        <f t="shared" si="3"/>
        <v>9</v>
      </c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</row>
    <row r="112">
      <c r="A112" s="8" t="s">
        <v>2675</v>
      </c>
      <c r="B112" s="9">
        <v>45558.0</v>
      </c>
      <c r="C112" s="28"/>
      <c r="D112" s="73" t="s">
        <v>20</v>
      </c>
      <c r="E112" s="69" t="s">
        <v>2759</v>
      </c>
      <c r="F112" s="27" t="s">
        <v>1908</v>
      </c>
      <c r="G112" s="13" t="s">
        <v>1908</v>
      </c>
      <c r="H112" s="15">
        <v>299.0</v>
      </c>
      <c r="I112" s="15">
        <v>299.0</v>
      </c>
      <c r="J112" s="14"/>
      <c r="K112" s="15">
        <f t="shared" si="11"/>
        <v>299</v>
      </c>
      <c r="L112" s="14"/>
      <c r="M112" s="14"/>
      <c r="N112" s="14"/>
      <c r="O112" s="16"/>
      <c r="P112" s="47">
        <f t="shared" si="2"/>
        <v>299</v>
      </c>
      <c r="Q112" s="58"/>
      <c r="R112" s="40"/>
      <c r="S112" s="57">
        <f t="shared" si="3"/>
        <v>9</v>
      </c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</row>
    <row r="113">
      <c r="A113" s="8" t="s">
        <v>2675</v>
      </c>
      <c r="B113" s="9">
        <v>45574.0</v>
      </c>
      <c r="C113" s="28"/>
      <c r="D113" s="73" t="s">
        <v>20</v>
      </c>
      <c r="E113" s="69" t="s">
        <v>1176</v>
      </c>
      <c r="F113" s="27" t="s">
        <v>1908</v>
      </c>
      <c r="G113" s="13" t="s">
        <v>1908</v>
      </c>
      <c r="H113" s="15">
        <v>299.0</v>
      </c>
      <c r="I113" s="15">
        <v>299.0</v>
      </c>
      <c r="J113" s="14"/>
      <c r="K113" s="15">
        <f t="shared" si="11"/>
        <v>299</v>
      </c>
      <c r="L113" s="14"/>
      <c r="M113" s="14"/>
      <c r="N113" s="14"/>
      <c r="O113" s="16"/>
      <c r="P113" s="47">
        <f t="shared" si="2"/>
        <v>299</v>
      </c>
      <c r="Q113" s="58"/>
      <c r="R113" s="40"/>
      <c r="S113" s="57">
        <f t="shared" si="3"/>
        <v>10</v>
      </c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</row>
    <row r="114">
      <c r="A114" s="8" t="s">
        <v>2675</v>
      </c>
      <c r="B114" s="9">
        <v>45638.0</v>
      </c>
      <c r="C114" s="28"/>
      <c r="D114" s="73" t="s">
        <v>20</v>
      </c>
      <c r="E114" s="69" t="s">
        <v>2760</v>
      </c>
      <c r="F114" s="27" t="s">
        <v>1939</v>
      </c>
      <c r="G114" s="13" t="s">
        <v>1969</v>
      </c>
      <c r="H114" s="15">
        <v>29.9</v>
      </c>
      <c r="I114" s="15">
        <v>29.9</v>
      </c>
      <c r="J114" s="14"/>
      <c r="K114" s="15">
        <f t="shared" si="11"/>
        <v>29.9</v>
      </c>
      <c r="L114" s="14"/>
      <c r="M114" s="14"/>
      <c r="N114" s="14"/>
      <c r="O114" s="16"/>
      <c r="P114" s="47">
        <f t="shared" si="2"/>
        <v>29.9</v>
      </c>
      <c r="Q114" s="28"/>
      <c r="R114" s="8" t="s">
        <v>2761</v>
      </c>
      <c r="S114" s="57">
        <f t="shared" si="3"/>
        <v>12</v>
      </c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</row>
    <row r="115">
      <c r="A115" s="8" t="s">
        <v>2675</v>
      </c>
      <c r="B115" s="9">
        <v>45566.0</v>
      </c>
      <c r="C115" s="28"/>
      <c r="D115" s="73" t="s">
        <v>20</v>
      </c>
      <c r="E115" s="69" t="s">
        <v>1968</v>
      </c>
      <c r="F115" s="27" t="s">
        <v>1939</v>
      </c>
      <c r="G115" s="13" t="s">
        <v>1940</v>
      </c>
      <c r="H115" s="15">
        <v>99.0</v>
      </c>
      <c r="I115" s="15">
        <v>99.0</v>
      </c>
      <c r="J115" s="14"/>
      <c r="K115" s="15">
        <f t="shared" si="11"/>
        <v>99</v>
      </c>
      <c r="L115" s="14"/>
      <c r="M115" s="14"/>
      <c r="N115" s="14"/>
      <c r="O115" s="16"/>
      <c r="P115" s="47">
        <f t="shared" si="2"/>
        <v>99</v>
      </c>
      <c r="Q115" s="58"/>
      <c r="R115" s="45" t="s">
        <v>1970</v>
      </c>
      <c r="S115" s="57">
        <f t="shared" si="3"/>
        <v>10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</row>
    <row r="116">
      <c r="A116" s="8" t="s">
        <v>2675</v>
      </c>
      <c r="B116" s="9">
        <v>45580.0</v>
      </c>
      <c r="C116" s="28"/>
      <c r="D116" s="73" t="s">
        <v>1172</v>
      </c>
      <c r="E116" s="69" t="s">
        <v>1977</v>
      </c>
      <c r="F116" s="27" t="s">
        <v>1172</v>
      </c>
      <c r="G116" s="13" t="s">
        <v>1908</v>
      </c>
      <c r="H116" s="15">
        <v>299.0</v>
      </c>
      <c r="I116" s="15">
        <v>299.0</v>
      </c>
      <c r="J116" s="14"/>
      <c r="K116" s="15">
        <f t="shared" si="11"/>
        <v>299</v>
      </c>
      <c r="L116" s="14"/>
      <c r="M116" s="14"/>
      <c r="N116" s="14"/>
      <c r="O116" s="16"/>
      <c r="P116" s="47">
        <f t="shared" si="2"/>
        <v>299</v>
      </c>
      <c r="Q116" s="58"/>
      <c r="R116" s="40"/>
      <c r="S116" s="57">
        <f t="shared" si="3"/>
        <v>10</v>
      </c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</row>
    <row r="117">
      <c r="A117" s="8" t="s">
        <v>2675</v>
      </c>
      <c r="B117" s="9">
        <v>45580.0</v>
      </c>
      <c r="C117" s="28"/>
      <c r="D117" s="73" t="s">
        <v>1172</v>
      </c>
      <c r="E117" s="69" t="s">
        <v>2762</v>
      </c>
      <c r="F117" s="27" t="s">
        <v>1172</v>
      </c>
      <c r="G117" s="13" t="s">
        <v>1908</v>
      </c>
      <c r="H117" s="15">
        <v>299.0</v>
      </c>
      <c r="I117" s="15">
        <v>299.0</v>
      </c>
      <c r="J117" s="14"/>
      <c r="K117" s="15">
        <f t="shared" si="11"/>
        <v>299</v>
      </c>
      <c r="L117" s="14"/>
      <c r="M117" s="14"/>
      <c r="N117" s="14"/>
      <c r="O117" s="16"/>
      <c r="P117" s="47">
        <f t="shared" si="2"/>
        <v>299</v>
      </c>
      <c r="Q117" s="58"/>
      <c r="R117" s="40"/>
      <c r="S117" s="57">
        <f t="shared" si="3"/>
        <v>10</v>
      </c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</row>
    <row r="118">
      <c r="A118" s="8" t="s">
        <v>2675</v>
      </c>
      <c r="B118" s="9">
        <v>45580.0</v>
      </c>
      <c r="C118" s="28"/>
      <c r="D118" s="73" t="s">
        <v>2681</v>
      </c>
      <c r="E118" s="69" t="s">
        <v>2763</v>
      </c>
      <c r="F118" s="27" t="s">
        <v>1925</v>
      </c>
      <c r="G118" s="13" t="s">
        <v>1908</v>
      </c>
      <c r="H118" s="15">
        <v>299.0</v>
      </c>
      <c r="I118" s="15">
        <v>299.0</v>
      </c>
      <c r="J118" s="14"/>
      <c r="K118" s="15">
        <f t="shared" si="11"/>
        <v>299</v>
      </c>
      <c r="L118" s="14"/>
      <c r="M118" s="14"/>
      <c r="N118" s="14"/>
      <c r="O118" s="16"/>
      <c r="P118" s="47">
        <f t="shared" si="2"/>
        <v>299</v>
      </c>
      <c r="Q118" s="58"/>
      <c r="R118" s="40"/>
      <c r="S118" s="57">
        <f t="shared" si="3"/>
        <v>10</v>
      </c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</row>
    <row r="119">
      <c r="A119" s="8" t="s">
        <v>2675</v>
      </c>
      <c r="B119" s="9">
        <v>45589.0</v>
      </c>
      <c r="C119" s="28"/>
      <c r="D119" s="73" t="s">
        <v>20</v>
      </c>
      <c r="E119" s="69" t="s">
        <v>2764</v>
      </c>
      <c r="F119" s="27" t="s">
        <v>1939</v>
      </c>
      <c r="G119" s="13" t="s">
        <v>1975</v>
      </c>
      <c r="H119" s="15">
        <v>99.9</v>
      </c>
      <c r="I119" s="15">
        <v>99.9</v>
      </c>
      <c r="J119" s="14"/>
      <c r="K119" s="15">
        <f t="shared" si="11"/>
        <v>99.9</v>
      </c>
      <c r="L119" s="14"/>
      <c r="M119" s="14"/>
      <c r="N119" s="14"/>
      <c r="O119" s="16"/>
      <c r="P119" s="47">
        <f t="shared" si="2"/>
        <v>99.9</v>
      </c>
      <c r="Q119" s="58"/>
      <c r="R119" s="45" t="s">
        <v>2765</v>
      </c>
      <c r="S119" s="57">
        <f t="shared" si="3"/>
        <v>10</v>
      </c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</row>
    <row r="120">
      <c r="A120" s="8" t="s">
        <v>2675</v>
      </c>
      <c r="B120" s="82">
        <v>45607.0</v>
      </c>
      <c r="C120" s="28"/>
      <c r="D120" s="73" t="s">
        <v>20</v>
      </c>
      <c r="E120" s="69" t="s">
        <v>2766</v>
      </c>
      <c r="F120" s="27" t="s">
        <v>1939</v>
      </c>
      <c r="G120" s="87" t="s">
        <v>1969</v>
      </c>
      <c r="H120" s="86">
        <v>29.9</v>
      </c>
      <c r="I120" s="86">
        <v>29.9</v>
      </c>
      <c r="J120" s="14"/>
      <c r="K120" s="86">
        <f t="shared" si="11"/>
        <v>29.9</v>
      </c>
      <c r="L120" s="14"/>
      <c r="M120" s="14"/>
      <c r="N120" s="14"/>
      <c r="O120" s="16"/>
      <c r="P120" s="47">
        <f t="shared" si="2"/>
        <v>29.9</v>
      </c>
      <c r="Q120" s="28"/>
      <c r="R120" s="28"/>
      <c r="S120" s="57">
        <f t="shared" si="3"/>
        <v>11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</row>
    <row r="121">
      <c r="A121" s="8" t="s">
        <v>2675</v>
      </c>
      <c r="B121" s="9">
        <v>45580.0</v>
      </c>
      <c r="C121" s="28"/>
      <c r="D121" s="73" t="s">
        <v>1172</v>
      </c>
      <c r="E121" s="69" t="s">
        <v>2767</v>
      </c>
      <c r="F121" s="27" t="s">
        <v>1172</v>
      </c>
      <c r="G121" s="13" t="s">
        <v>1908</v>
      </c>
      <c r="H121" s="15">
        <v>299.0</v>
      </c>
      <c r="I121" s="15">
        <v>299.0</v>
      </c>
      <c r="J121" s="14"/>
      <c r="K121" s="15">
        <f t="shared" si="11"/>
        <v>299</v>
      </c>
      <c r="L121" s="14"/>
      <c r="M121" s="14"/>
      <c r="N121" s="14"/>
      <c r="O121" s="16"/>
      <c r="P121" s="47">
        <f t="shared" si="2"/>
        <v>299</v>
      </c>
      <c r="Q121" s="58"/>
      <c r="R121" s="40"/>
      <c r="S121" s="57">
        <f t="shared" si="3"/>
        <v>10</v>
      </c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</row>
    <row r="122">
      <c r="A122" s="8" t="s">
        <v>2675</v>
      </c>
      <c r="B122" s="82">
        <v>45610.0</v>
      </c>
      <c r="C122" s="28"/>
      <c r="D122" s="103" t="s">
        <v>20</v>
      </c>
      <c r="E122" s="83" t="s">
        <v>2768</v>
      </c>
      <c r="F122" s="84" t="s">
        <v>1939</v>
      </c>
      <c r="G122" s="87" t="s">
        <v>2024</v>
      </c>
      <c r="H122" s="86">
        <v>99.9</v>
      </c>
      <c r="I122" s="86">
        <v>99.9</v>
      </c>
      <c r="J122" s="14"/>
      <c r="K122" s="86">
        <f t="shared" si="11"/>
        <v>99.9</v>
      </c>
      <c r="L122" s="14"/>
      <c r="M122" s="14"/>
      <c r="N122" s="14"/>
      <c r="O122" s="16"/>
      <c r="P122" s="47">
        <f t="shared" si="2"/>
        <v>99.9</v>
      </c>
      <c r="Q122" s="28"/>
      <c r="R122" s="8" t="s">
        <v>2769</v>
      </c>
      <c r="S122" s="57">
        <f t="shared" si="3"/>
        <v>11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</row>
    <row r="123">
      <c r="A123" s="8" t="s">
        <v>2675</v>
      </c>
      <c r="B123" s="9">
        <v>45581.0</v>
      </c>
      <c r="C123" s="28"/>
      <c r="D123" s="73" t="s">
        <v>1918</v>
      </c>
      <c r="E123" s="69" t="s">
        <v>1973</v>
      </c>
      <c r="F123" s="27" t="s">
        <v>1918</v>
      </c>
      <c r="G123" s="13" t="s">
        <v>1272</v>
      </c>
      <c r="H123" s="15">
        <v>800.0</v>
      </c>
      <c r="I123" s="14"/>
      <c r="J123" s="14"/>
      <c r="K123" s="14" t="str">
        <f t="shared" si="11"/>
        <v/>
      </c>
      <c r="L123" s="14"/>
      <c r="M123" s="14"/>
      <c r="N123" s="14"/>
      <c r="O123" s="16"/>
      <c r="P123" s="47">
        <f t="shared" si="2"/>
        <v>0</v>
      </c>
      <c r="Q123" s="58"/>
      <c r="R123" s="40"/>
      <c r="S123" s="57">
        <f t="shared" si="3"/>
        <v>10</v>
      </c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</row>
    <row r="124">
      <c r="A124" s="8" t="s">
        <v>2675</v>
      </c>
      <c r="B124" s="9">
        <v>45533.0</v>
      </c>
      <c r="C124" s="28"/>
      <c r="D124" s="73" t="s">
        <v>20</v>
      </c>
      <c r="E124" s="69" t="s">
        <v>1951</v>
      </c>
      <c r="F124" s="27" t="s">
        <v>1939</v>
      </c>
      <c r="G124" s="13" t="s">
        <v>1940</v>
      </c>
      <c r="H124" s="15">
        <v>99.0</v>
      </c>
      <c r="I124" s="15">
        <v>99.0</v>
      </c>
      <c r="J124" s="14"/>
      <c r="K124" s="15">
        <v>99.0</v>
      </c>
      <c r="L124" s="14"/>
      <c r="M124" s="14"/>
      <c r="N124" s="14"/>
      <c r="O124" s="16"/>
      <c r="P124" s="47">
        <f t="shared" si="2"/>
        <v>99</v>
      </c>
      <c r="Q124" s="58"/>
      <c r="R124" s="45" t="s">
        <v>1952</v>
      </c>
      <c r="S124" s="57">
        <f t="shared" si="3"/>
        <v>8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</row>
    <row r="125">
      <c r="A125" s="8" t="s">
        <v>2675</v>
      </c>
      <c r="B125" s="82">
        <v>45622.0</v>
      </c>
      <c r="C125" s="28"/>
      <c r="D125" s="73" t="s">
        <v>20</v>
      </c>
      <c r="E125" s="69" t="s">
        <v>2770</v>
      </c>
      <c r="F125" s="27" t="s">
        <v>1939</v>
      </c>
      <c r="G125" s="87" t="s">
        <v>1969</v>
      </c>
      <c r="H125" s="86">
        <v>29.9</v>
      </c>
      <c r="I125" s="86">
        <v>29.9</v>
      </c>
      <c r="J125" s="14"/>
      <c r="K125" s="86">
        <f t="shared" ref="K125:K133" si="12">I125</f>
        <v>29.9</v>
      </c>
      <c r="L125" s="14"/>
      <c r="M125" s="14"/>
      <c r="N125" s="14"/>
      <c r="O125" s="16"/>
      <c r="P125" s="47">
        <f t="shared" si="2"/>
        <v>29.9</v>
      </c>
      <c r="Q125" s="28"/>
      <c r="R125" s="8" t="s">
        <v>2771</v>
      </c>
      <c r="S125" s="57">
        <f t="shared" si="3"/>
        <v>11</v>
      </c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</row>
    <row r="126">
      <c r="A126" s="8" t="s">
        <v>2675</v>
      </c>
      <c r="B126" s="82">
        <v>45622.0</v>
      </c>
      <c r="C126" s="28"/>
      <c r="D126" s="73" t="s">
        <v>20</v>
      </c>
      <c r="E126" s="69" t="s">
        <v>2772</v>
      </c>
      <c r="F126" s="27" t="s">
        <v>1939</v>
      </c>
      <c r="G126" s="87" t="s">
        <v>1969</v>
      </c>
      <c r="H126" s="86">
        <v>29.9</v>
      </c>
      <c r="I126" s="86">
        <v>29.9</v>
      </c>
      <c r="J126" s="14"/>
      <c r="K126" s="86">
        <f t="shared" si="12"/>
        <v>29.9</v>
      </c>
      <c r="L126" s="14"/>
      <c r="M126" s="14"/>
      <c r="N126" s="14"/>
      <c r="O126" s="16"/>
      <c r="P126" s="47">
        <f t="shared" si="2"/>
        <v>29.9</v>
      </c>
      <c r="Q126" s="28"/>
      <c r="R126" s="8" t="s">
        <v>2773</v>
      </c>
      <c r="S126" s="57">
        <f t="shared" si="3"/>
        <v>11</v>
      </c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</row>
    <row r="127">
      <c r="A127" s="8" t="s">
        <v>2675</v>
      </c>
      <c r="B127" s="9">
        <v>45632.0</v>
      </c>
      <c r="C127" s="28"/>
      <c r="D127" s="73" t="s">
        <v>20</v>
      </c>
      <c r="E127" s="69" t="s">
        <v>2774</v>
      </c>
      <c r="F127" s="27" t="s">
        <v>1939</v>
      </c>
      <c r="G127" s="13" t="s">
        <v>1969</v>
      </c>
      <c r="H127" s="15">
        <v>29.9</v>
      </c>
      <c r="I127" s="15">
        <v>29.9</v>
      </c>
      <c r="J127" s="14"/>
      <c r="K127" s="15">
        <f t="shared" si="12"/>
        <v>29.9</v>
      </c>
      <c r="L127" s="14"/>
      <c r="M127" s="14"/>
      <c r="N127" s="14"/>
      <c r="O127" s="16"/>
      <c r="P127" s="47">
        <f t="shared" si="2"/>
        <v>29.9</v>
      </c>
      <c r="Q127" s="28"/>
      <c r="R127" s="8" t="s">
        <v>2775</v>
      </c>
      <c r="S127" s="57">
        <f t="shared" si="3"/>
        <v>12</v>
      </c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</row>
    <row r="128">
      <c r="A128" s="8" t="s">
        <v>2675</v>
      </c>
      <c r="B128" s="9">
        <v>45582.0</v>
      </c>
      <c r="C128" s="28"/>
      <c r="D128" s="73" t="s">
        <v>2681</v>
      </c>
      <c r="E128" s="69" t="s">
        <v>1978</v>
      </c>
      <c r="F128" s="27" t="s">
        <v>1925</v>
      </c>
      <c r="G128" s="13" t="s">
        <v>1908</v>
      </c>
      <c r="H128" s="15">
        <v>299.0</v>
      </c>
      <c r="I128" s="15">
        <v>299.0</v>
      </c>
      <c r="J128" s="14"/>
      <c r="K128" s="15">
        <f t="shared" si="12"/>
        <v>299</v>
      </c>
      <c r="L128" s="14"/>
      <c r="M128" s="14"/>
      <c r="N128" s="14"/>
      <c r="O128" s="16"/>
      <c r="P128" s="47">
        <f t="shared" si="2"/>
        <v>299</v>
      </c>
      <c r="Q128" s="58"/>
      <c r="R128" s="40"/>
      <c r="S128" s="57">
        <f t="shared" si="3"/>
        <v>10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</row>
    <row r="129">
      <c r="A129" s="8" t="s">
        <v>2675</v>
      </c>
      <c r="B129" s="9">
        <v>45580.0</v>
      </c>
      <c r="C129" s="28"/>
      <c r="D129" s="73" t="s">
        <v>20</v>
      </c>
      <c r="E129" s="69" t="s">
        <v>2776</v>
      </c>
      <c r="F129" s="27" t="s">
        <v>1939</v>
      </c>
      <c r="G129" s="13" t="s">
        <v>1975</v>
      </c>
      <c r="H129" s="15">
        <v>99.0</v>
      </c>
      <c r="I129" s="15">
        <v>99.0</v>
      </c>
      <c r="J129" s="14"/>
      <c r="K129" s="15">
        <f t="shared" si="12"/>
        <v>99</v>
      </c>
      <c r="L129" s="14"/>
      <c r="M129" s="14"/>
      <c r="N129" s="14"/>
      <c r="O129" s="16"/>
      <c r="P129" s="47">
        <f t="shared" si="2"/>
        <v>99</v>
      </c>
      <c r="Q129" s="58"/>
      <c r="R129" s="45" t="s">
        <v>2777</v>
      </c>
      <c r="S129" s="57">
        <f t="shared" si="3"/>
        <v>10</v>
      </c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</row>
    <row r="130">
      <c r="A130" s="8" t="s">
        <v>2675</v>
      </c>
      <c r="B130" s="82">
        <v>45610.0</v>
      </c>
      <c r="C130" s="28"/>
      <c r="D130" s="73" t="s">
        <v>20</v>
      </c>
      <c r="E130" s="69" t="s">
        <v>2001</v>
      </c>
      <c r="F130" s="27" t="s">
        <v>1939</v>
      </c>
      <c r="G130" s="87" t="s">
        <v>1969</v>
      </c>
      <c r="H130" s="86">
        <v>29.9</v>
      </c>
      <c r="I130" s="86">
        <v>29.9</v>
      </c>
      <c r="J130" s="14"/>
      <c r="K130" s="86">
        <f t="shared" si="12"/>
        <v>29.9</v>
      </c>
      <c r="L130" s="14"/>
      <c r="M130" s="14"/>
      <c r="N130" s="14"/>
      <c r="O130" s="16"/>
      <c r="P130" s="47">
        <f t="shared" si="2"/>
        <v>29.9</v>
      </c>
      <c r="Q130" s="28"/>
      <c r="R130" s="8" t="s">
        <v>2002</v>
      </c>
      <c r="S130" s="57">
        <f t="shared" si="3"/>
        <v>11</v>
      </c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</row>
    <row r="131">
      <c r="A131" s="8" t="s">
        <v>2675</v>
      </c>
      <c r="B131" s="9">
        <v>45583.0</v>
      </c>
      <c r="C131" s="28"/>
      <c r="D131" s="73" t="s">
        <v>20</v>
      </c>
      <c r="E131" s="69" t="s">
        <v>1979</v>
      </c>
      <c r="F131" s="27" t="s">
        <v>1908</v>
      </c>
      <c r="G131" s="13" t="s">
        <v>1908</v>
      </c>
      <c r="H131" s="15">
        <v>299.0</v>
      </c>
      <c r="I131" s="15">
        <v>299.0</v>
      </c>
      <c r="J131" s="14"/>
      <c r="K131" s="15">
        <f t="shared" si="12"/>
        <v>299</v>
      </c>
      <c r="L131" s="14"/>
      <c r="M131" s="14"/>
      <c r="N131" s="14"/>
      <c r="O131" s="16"/>
      <c r="P131" s="47">
        <f t="shared" si="2"/>
        <v>299</v>
      </c>
      <c r="Q131" s="58"/>
      <c r="R131" s="40"/>
      <c r="S131" s="57">
        <f t="shared" si="3"/>
        <v>10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</row>
    <row r="132">
      <c r="A132" s="8" t="s">
        <v>2675</v>
      </c>
      <c r="B132" s="9">
        <v>45583.0</v>
      </c>
      <c r="C132" s="28"/>
      <c r="D132" s="73" t="s">
        <v>1172</v>
      </c>
      <c r="E132" s="69" t="s">
        <v>2778</v>
      </c>
      <c r="F132" s="27" t="s">
        <v>1172</v>
      </c>
      <c r="G132" s="13" t="s">
        <v>1908</v>
      </c>
      <c r="H132" s="15">
        <v>299.0</v>
      </c>
      <c r="I132" s="15">
        <v>299.0</v>
      </c>
      <c r="J132" s="14"/>
      <c r="K132" s="15">
        <f t="shared" si="12"/>
        <v>299</v>
      </c>
      <c r="L132" s="14"/>
      <c r="M132" s="14"/>
      <c r="N132" s="14"/>
      <c r="O132" s="16"/>
      <c r="P132" s="47">
        <f t="shared" si="2"/>
        <v>299</v>
      </c>
      <c r="Q132" s="58"/>
      <c r="R132" s="40"/>
      <c r="S132" s="57">
        <f t="shared" si="3"/>
        <v>10</v>
      </c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</row>
    <row r="133">
      <c r="A133" s="8" t="s">
        <v>2675</v>
      </c>
      <c r="B133" s="9">
        <v>45583.0</v>
      </c>
      <c r="C133" s="28"/>
      <c r="D133" s="73" t="s">
        <v>1079</v>
      </c>
      <c r="E133" s="69" t="s">
        <v>1980</v>
      </c>
      <c r="F133" s="27" t="s">
        <v>1079</v>
      </c>
      <c r="G133" s="13" t="s">
        <v>1908</v>
      </c>
      <c r="H133" s="15">
        <v>299.0</v>
      </c>
      <c r="I133" s="15">
        <v>299.0</v>
      </c>
      <c r="J133" s="14"/>
      <c r="K133" s="15">
        <f t="shared" si="12"/>
        <v>299</v>
      </c>
      <c r="L133" s="14"/>
      <c r="M133" s="14"/>
      <c r="N133" s="14"/>
      <c r="O133" s="16"/>
      <c r="P133" s="47">
        <f t="shared" si="2"/>
        <v>299</v>
      </c>
      <c r="Q133" s="58"/>
      <c r="R133" s="40"/>
      <c r="S133" s="57">
        <f t="shared" si="3"/>
        <v>10</v>
      </c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</row>
    <row r="134">
      <c r="A134" s="8" t="s">
        <v>2675</v>
      </c>
      <c r="B134" s="9">
        <v>45539.0</v>
      </c>
      <c r="C134" s="28"/>
      <c r="D134" s="73" t="s">
        <v>20</v>
      </c>
      <c r="E134" s="69" t="s">
        <v>2779</v>
      </c>
      <c r="F134" s="27" t="s">
        <v>1939</v>
      </c>
      <c r="G134" s="13" t="s">
        <v>1940</v>
      </c>
      <c r="H134" s="15">
        <v>159.0</v>
      </c>
      <c r="I134" s="15">
        <v>159.0</v>
      </c>
      <c r="J134" s="14"/>
      <c r="K134" s="15">
        <v>159.0</v>
      </c>
      <c r="L134" s="14"/>
      <c r="M134" s="14"/>
      <c r="N134" s="14"/>
      <c r="O134" s="16"/>
      <c r="P134" s="47">
        <f t="shared" si="2"/>
        <v>159</v>
      </c>
      <c r="Q134" s="58"/>
      <c r="R134" s="45" t="s">
        <v>2780</v>
      </c>
      <c r="S134" s="57">
        <f t="shared" si="3"/>
        <v>9</v>
      </c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</row>
    <row r="135">
      <c r="A135" s="8" t="s">
        <v>2675</v>
      </c>
      <c r="B135" s="9">
        <v>45553.0</v>
      </c>
      <c r="C135" s="28"/>
      <c r="D135" s="73" t="s">
        <v>20</v>
      </c>
      <c r="E135" s="69" t="s">
        <v>2092</v>
      </c>
      <c r="F135" s="27" t="s">
        <v>1939</v>
      </c>
      <c r="G135" s="13" t="s">
        <v>1940</v>
      </c>
      <c r="H135" s="15">
        <v>99.0</v>
      </c>
      <c r="I135" s="15">
        <v>99.0</v>
      </c>
      <c r="J135" s="14"/>
      <c r="K135" s="15">
        <v>99.0</v>
      </c>
      <c r="L135" s="14"/>
      <c r="M135" s="14"/>
      <c r="N135" s="14"/>
      <c r="O135" s="16"/>
      <c r="P135" s="47">
        <f t="shared" si="2"/>
        <v>99</v>
      </c>
      <c r="Q135" s="58"/>
      <c r="R135" s="45" t="s">
        <v>2093</v>
      </c>
      <c r="S135" s="57">
        <f t="shared" si="3"/>
        <v>9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</row>
    <row r="136">
      <c r="A136" s="8" t="s">
        <v>2675</v>
      </c>
      <c r="B136" s="9">
        <v>45586.0</v>
      </c>
      <c r="C136" s="28"/>
      <c r="D136" s="73" t="s">
        <v>2676</v>
      </c>
      <c r="E136" s="69" t="s">
        <v>1162</v>
      </c>
      <c r="F136" s="27" t="s">
        <v>1163</v>
      </c>
      <c r="G136" s="13" t="s">
        <v>1981</v>
      </c>
      <c r="H136" s="14"/>
      <c r="I136" s="14"/>
      <c r="J136" s="14"/>
      <c r="K136" s="14" t="str">
        <f t="shared" ref="K136:K137" si="13">I136</f>
        <v/>
      </c>
      <c r="L136" s="14"/>
      <c r="M136" s="14"/>
      <c r="N136" s="15">
        <v>249.0</v>
      </c>
      <c r="O136" s="16"/>
      <c r="P136" s="47">
        <f t="shared" si="2"/>
        <v>249</v>
      </c>
      <c r="Q136" s="58"/>
      <c r="R136" s="40"/>
      <c r="S136" s="57">
        <f t="shared" si="3"/>
        <v>10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</row>
    <row r="137">
      <c r="A137" s="8" t="s">
        <v>2675</v>
      </c>
      <c r="B137" s="9">
        <v>45586.0</v>
      </c>
      <c r="C137" s="28"/>
      <c r="D137" s="73" t="s">
        <v>67</v>
      </c>
      <c r="E137" s="69" t="s">
        <v>2380</v>
      </c>
      <c r="F137" s="27" t="s">
        <v>22</v>
      </c>
      <c r="G137" s="13" t="s">
        <v>1908</v>
      </c>
      <c r="H137" s="15">
        <v>299.0</v>
      </c>
      <c r="I137" s="15">
        <v>299.0</v>
      </c>
      <c r="J137" s="14"/>
      <c r="K137" s="15">
        <f t="shared" si="13"/>
        <v>299</v>
      </c>
      <c r="L137" s="14"/>
      <c r="M137" s="14"/>
      <c r="N137" s="14"/>
      <c r="O137" s="16"/>
      <c r="P137" s="47">
        <f t="shared" si="2"/>
        <v>299</v>
      </c>
      <c r="Q137" s="58"/>
      <c r="R137" s="40"/>
      <c r="S137" s="57">
        <f t="shared" si="3"/>
        <v>10</v>
      </c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</row>
    <row r="138">
      <c r="A138" s="8" t="s">
        <v>2675</v>
      </c>
      <c r="B138" s="9">
        <v>45498.0</v>
      </c>
      <c r="C138" s="28"/>
      <c r="D138" s="73" t="s">
        <v>20</v>
      </c>
      <c r="E138" s="69" t="s">
        <v>1938</v>
      </c>
      <c r="F138" s="27" t="s">
        <v>1939</v>
      </c>
      <c r="G138" s="13" t="s">
        <v>1940</v>
      </c>
      <c r="H138" s="15">
        <v>99.0</v>
      </c>
      <c r="I138" s="15">
        <v>99.0</v>
      </c>
      <c r="J138" s="14"/>
      <c r="K138" s="15">
        <v>99.0</v>
      </c>
      <c r="L138" s="14"/>
      <c r="M138" s="14"/>
      <c r="N138" s="14"/>
      <c r="O138" s="16"/>
      <c r="P138" s="47">
        <f t="shared" si="2"/>
        <v>99</v>
      </c>
      <c r="Q138" s="58"/>
      <c r="R138" s="45" t="s">
        <v>1941</v>
      </c>
      <c r="S138" s="57">
        <f t="shared" si="3"/>
        <v>7</v>
      </c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</row>
    <row r="139">
      <c r="A139" s="8" t="s">
        <v>2675</v>
      </c>
      <c r="B139" s="9">
        <v>45587.0</v>
      </c>
      <c r="C139" s="28"/>
      <c r="D139" s="73" t="s">
        <v>1918</v>
      </c>
      <c r="E139" s="69" t="s">
        <v>1982</v>
      </c>
      <c r="F139" s="27" t="s">
        <v>1918</v>
      </c>
      <c r="G139" s="13" t="s">
        <v>1908</v>
      </c>
      <c r="H139" s="15">
        <v>299.0</v>
      </c>
      <c r="I139" s="15">
        <v>299.0</v>
      </c>
      <c r="J139" s="14"/>
      <c r="K139" s="15">
        <f t="shared" ref="K139:K140" si="14">I139</f>
        <v>299</v>
      </c>
      <c r="L139" s="14"/>
      <c r="M139" s="14"/>
      <c r="N139" s="14"/>
      <c r="O139" s="16"/>
      <c r="P139" s="47">
        <f t="shared" si="2"/>
        <v>299</v>
      </c>
      <c r="Q139" s="58"/>
      <c r="R139" s="40"/>
      <c r="S139" s="57">
        <f t="shared" si="3"/>
        <v>10</v>
      </c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</row>
    <row r="140">
      <c r="A140" s="8" t="s">
        <v>2675</v>
      </c>
      <c r="B140" s="9">
        <v>45569.0</v>
      </c>
      <c r="C140" s="28"/>
      <c r="D140" s="73" t="s">
        <v>20</v>
      </c>
      <c r="E140" s="69" t="s">
        <v>2781</v>
      </c>
      <c r="F140" s="27" t="s">
        <v>1939</v>
      </c>
      <c r="G140" s="13" t="s">
        <v>2782</v>
      </c>
      <c r="H140" s="15">
        <v>159.0</v>
      </c>
      <c r="I140" s="15">
        <v>159.0</v>
      </c>
      <c r="J140" s="14"/>
      <c r="K140" s="15">
        <f t="shared" si="14"/>
        <v>159</v>
      </c>
      <c r="L140" s="14"/>
      <c r="M140" s="14"/>
      <c r="N140" s="14"/>
      <c r="O140" s="16"/>
      <c r="P140" s="47">
        <f t="shared" si="2"/>
        <v>159</v>
      </c>
      <c r="Q140" s="58"/>
      <c r="R140" s="45" t="s">
        <v>2783</v>
      </c>
      <c r="S140" s="57">
        <f t="shared" si="3"/>
        <v>10</v>
      </c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</row>
    <row r="141">
      <c r="A141" s="8" t="s">
        <v>2675</v>
      </c>
      <c r="B141" s="9">
        <v>45534.0</v>
      </c>
      <c r="C141" s="28"/>
      <c r="D141" s="73" t="s">
        <v>20</v>
      </c>
      <c r="E141" s="69" t="s">
        <v>2784</v>
      </c>
      <c r="F141" s="27" t="s">
        <v>1939</v>
      </c>
      <c r="G141" s="13" t="s">
        <v>1940</v>
      </c>
      <c r="H141" s="15">
        <v>99.0</v>
      </c>
      <c r="I141" s="15">
        <v>99.0</v>
      </c>
      <c r="J141" s="14"/>
      <c r="K141" s="15">
        <v>99.0</v>
      </c>
      <c r="L141" s="14"/>
      <c r="M141" s="14"/>
      <c r="N141" s="14"/>
      <c r="O141" s="16"/>
      <c r="P141" s="47">
        <f t="shared" si="2"/>
        <v>99</v>
      </c>
      <c r="Q141" s="58"/>
      <c r="R141" s="45" t="s">
        <v>2785</v>
      </c>
      <c r="S141" s="57">
        <f t="shared" si="3"/>
        <v>8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</row>
    <row r="142">
      <c r="A142" s="8" t="s">
        <v>2675</v>
      </c>
      <c r="B142" s="9">
        <v>45581.0</v>
      </c>
      <c r="C142" s="28"/>
      <c r="D142" s="73" t="s">
        <v>20</v>
      </c>
      <c r="E142" s="69" t="s">
        <v>2786</v>
      </c>
      <c r="F142" s="27" t="s">
        <v>1939</v>
      </c>
      <c r="G142" s="13" t="s">
        <v>1975</v>
      </c>
      <c r="H142" s="15">
        <v>99.9</v>
      </c>
      <c r="I142" s="15">
        <v>99.9</v>
      </c>
      <c r="J142" s="14"/>
      <c r="K142" s="15">
        <f t="shared" ref="K142:K154" si="15">I142</f>
        <v>99.9</v>
      </c>
      <c r="L142" s="14"/>
      <c r="M142" s="14"/>
      <c r="N142" s="14"/>
      <c r="O142" s="16"/>
      <c r="P142" s="47">
        <f t="shared" si="2"/>
        <v>99.9</v>
      </c>
      <c r="Q142" s="58"/>
      <c r="R142" s="45" t="s">
        <v>2787</v>
      </c>
      <c r="S142" s="57">
        <f t="shared" si="3"/>
        <v>10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</row>
    <row r="143">
      <c r="A143" s="8" t="s">
        <v>2675</v>
      </c>
      <c r="B143" s="9">
        <v>45593.0</v>
      </c>
      <c r="C143" s="28"/>
      <c r="D143" s="73" t="s">
        <v>2681</v>
      </c>
      <c r="E143" s="69" t="s">
        <v>2788</v>
      </c>
      <c r="F143" s="27" t="s">
        <v>1925</v>
      </c>
      <c r="G143" s="13" t="s">
        <v>1908</v>
      </c>
      <c r="H143" s="15">
        <v>299.0</v>
      </c>
      <c r="I143" s="15">
        <v>299.0</v>
      </c>
      <c r="J143" s="14"/>
      <c r="K143" s="15">
        <f t="shared" si="15"/>
        <v>299</v>
      </c>
      <c r="L143" s="14"/>
      <c r="M143" s="14"/>
      <c r="N143" s="14"/>
      <c r="O143" s="16"/>
      <c r="P143" s="47">
        <f t="shared" si="2"/>
        <v>299</v>
      </c>
      <c r="Q143" s="58"/>
      <c r="R143" s="40"/>
      <c r="S143" s="57">
        <f t="shared" si="3"/>
        <v>10</v>
      </c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</row>
    <row r="144">
      <c r="A144" s="8" t="s">
        <v>2675</v>
      </c>
      <c r="B144" s="9">
        <v>45593.0</v>
      </c>
      <c r="C144" s="28"/>
      <c r="D144" s="73" t="s">
        <v>20</v>
      </c>
      <c r="E144" s="69" t="s">
        <v>1983</v>
      </c>
      <c r="F144" s="27" t="s">
        <v>1908</v>
      </c>
      <c r="G144" s="13" t="s">
        <v>1908</v>
      </c>
      <c r="H144" s="15">
        <v>299.0</v>
      </c>
      <c r="I144" s="15">
        <v>299.0</v>
      </c>
      <c r="J144" s="14"/>
      <c r="K144" s="15">
        <f t="shared" si="15"/>
        <v>299</v>
      </c>
      <c r="L144" s="14"/>
      <c r="M144" s="14"/>
      <c r="N144" s="14"/>
      <c r="O144" s="16"/>
      <c r="P144" s="47">
        <f t="shared" si="2"/>
        <v>299</v>
      </c>
      <c r="Q144" s="58"/>
      <c r="R144" s="40"/>
      <c r="S144" s="57">
        <f t="shared" si="3"/>
        <v>10</v>
      </c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</row>
    <row r="145">
      <c r="A145" s="8" t="s">
        <v>2675</v>
      </c>
      <c r="B145" s="9">
        <v>45594.0</v>
      </c>
      <c r="C145" s="28"/>
      <c r="D145" s="73" t="s">
        <v>1172</v>
      </c>
      <c r="E145" s="69" t="s">
        <v>1984</v>
      </c>
      <c r="F145" s="27" t="s">
        <v>1172</v>
      </c>
      <c r="G145" s="13" t="s">
        <v>1908</v>
      </c>
      <c r="H145" s="15">
        <v>299.0</v>
      </c>
      <c r="I145" s="15">
        <v>299.0</v>
      </c>
      <c r="J145" s="14"/>
      <c r="K145" s="15">
        <f t="shared" si="15"/>
        <v>299</v>
      </c>
      <c r="L145" s="14"/>
      <c r="M145" s="14"/>
      <c r="N145" s="14"/>
      <c r="O145" s="16"/>
      <c r="P145" s="47">
        <f t="shared" si="2"/>
        <v>299</v>
      </c>
      <c r="Q145" s="58"/>
      <c r="R145" s="40"/>
      <c r="S145" s="57">
        <f t="shared" si="3"/>
        <v>10</v>
      </c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</row>
    <row r="146">
      <c r="A146" s="8" t="s">
        <v>2675</v>
      </c>
      <c r="B146" s="9">
        <v>45594.0</v>
      </c>
      <c r="C146" s="28"/>
      <c r="D146" s="73" t="s">
        <v>20</v>
      </c>
      <c r="E146" s="69" t="s">
        <v>2789</v>
      </c>
      <c r="F146" s="27" t="s">
        <v>1939</v>
      </c>
      <c r="G146" s="13" t="s">
        <v>1975</v>
      </c>
      <c r="H146" s="15">
        <v>99.9</v>
      </c>
      <c r="I146" s="15">
        <v>99.9</v>
      </c>
      <c r="J146" s="14"/>
      <c r="K146" s="15">
        <f t="shared" si="15"/>
        <v>99.9</v>
      </c>
      <c r="L146" s="14"/>
      <c r="M146" s="14"/>
      <c r="N146" s="14"/>
      <c r="O146" s="16"/>
      <c r="P146" s="47">
        <f t="shared" si="2"/>
        <v>99.9</v>
      </c>
      <c r="Q146" s="58"/>
      <c r="R146" s="45" t="s">
        <v>2790</v>
      </c>
      <c r="S146" s="57">
        <f t="shared" si="3"/>
        <v>10</v>
      </c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</row>
    <row r="147">
      <c r="A147" s="8" t="s">
        <v>2675</v>
      </c>
      <c r="B147" s="9">
        <v>45594.0</v>
      </c>
      <c r="C147" s="28"/>
      <c r="D147" s="73" t="s">
        <v>2791</v>
      </c>
      <c r="E147" s="69" t="s">
        <v>1985</v>
      </c>
      <c r="F147" s="27" t="s">
        <v>1908</v>
      </c>
      <c r="G147" s="13" t="s">
        <v>1908</v>
      </c>
      <c r="H147" s="14"/>
      <c r="I147" s="15">
        <v>299.0</v>
      </c>
      <c r="J147" s="14"/>
      <c r="K147" s="15">
        <f t="shared" si="15"/>
        <v>299</v>
      </c>
      <c r="L147" s="14"/>
      <c r="M147" s="14"/>
      <c r="N147" s="14"/>
      <c r="O147" s="23">
        <v>299.0</v>
      </c>
      <c r="P147" s="47">
        <f t="shared" si="2"/>
        <v>0</v>
      </c>
      <c r="Q147" s="58"/>
      <c r="R147" s="40"/>
      <c r="S147" s="57">
        <f t="shared" si="3"/>
        <v>10</v>
      </c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</row>
    <row r="148">
      <c r="A148" s="8" t="s">
        <v>2675</v>
      </c>
      <c r="B148" s="9">
        <v>45631.0</v>
      </c>
      <c r="C148" s="28"/>
      <c r="D148" s="73" t="s">
        <v>20</v>
      </c>
      <c r="E148" s="69" t="s">
        <v>2792</v>
      </c>
      <c r="F148" s="27" t="s">
        <v>1939</v>
      </c>
      <c r="G148" s="13" t="s">
        <v>2024</v>
      </c>
      <c r="H148" s="15">
        <v>99.9</v>
      </c>
      <c r="I148" s="15">
        <v>99.9</v>
      </c>
      <c r="J148" s="14"/>
      <c r="K148" s="15">
        <f t="shared" si="15"/>
        <v>99.9</v>
      </c>
      <c r="L148" s="14"/>
      <c r="M148" s="14"/>
      <c r="N148" s="14"/>
      <c r="O148" s="16"/>
      <c r="P148" s="47">
        <f t="shared" si="2"/>
        <v>99.9</v>
      </c>
      <c r="Q148" s="28"/>
      <c r="R148" s="8" t="s">
        <v>2793</v>
      </c>
      <c r="S148" s="57">
        <f t="shared" si="3"/>
        <v>12</v>
      </c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</row>
    <row r="149">
      <c r="A149" s="8" t="s">
        <v>2675</v>
      </c>
      <c r="B149" s="9">
        <v>45594.0</v>
      </c>
      <c r="C149" s="28"/>
      <c r="D149" s="73" t="s">
        <v>1918</v>
      </c>
      <c r="E149" s="69" t="s">
        <v>1986</v>
      </c>
      <c r="F149" s="27" t="s">
        <v>1918</v>
      </c>
      <c r="G149" s="13" t="s">
        <v>1908</v>
      </c>
      <c r="H149" s="15">
        <v>299.0</v>
      </c>
      <c r="I149" s="15">
        <v>299.0</v>
      </c>
      <c r="J149" s="14"/>
      <c r="K149" s="15">
        <f t="shared" si="15"/>
        <v>299</v>
      </c>
      <c r="L149" s="14"/>
      <c r="M149" s="14"/>
      <c r="N149" s="14"/>
      <c r="O149" s="16"/>
      <c r="P149" s="47">
        <f t="shared" si="2"/>
        <v>299</v>
      </c>
      <c r="Q149" s="58"/>
      <c r="R149" s="40"/>
      <c r="S149" s="57">
        <f t="shared" si="3"/>
        <v>10</v>
      </c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</row>
    <row r="150">
      <c r="A150" s="8" t="s">
        <v>2675</v>
      </c>
      <c r="B150" s="9">
        <v>45594.0</v>
      </c>
      <c r="C150" s="28"/>
      <c r="D150" s="73" t="s">
        <v>2681</v>
      </c>
      <c r="E150" s="78" t="s">
        <v>1987</v>
      </c>
      <c r="F150" s="27" t="s">
        <v>1925</v>
      </c>
      <c r="G150" s="13" t="s">
        <v>1908</v>
      </c>
      <c r="H150" s="15">
        <f>800+299</f>
        <v>1099</v>
      </c>
      <c r="I150" s="15">
        <v>299.0</v>
      </c>
      <c r="J150" s="14"/>
      <c r="K150" s="15">
        <f t="shared" si="15"/>
        <v>299</v>
      </c>
      <c r="L150" s="14"/>
      <c r="M150" s="14"/>
      <c r="N150" s="14"/>
      <c r="O150" s="16"/>
      <c r="P150" s="47">
        <f t="shared" si="2"/>
        <v>299</v>
      </c>
      <c r="Q150" s="58"/>
      <c r="R150" s="40"/>
      <c r="S150" s="57">
        <f t="shared" si="3"/>
        <v>10</v>
      </c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</row>
    <row r="151">
      <c r="A151" s="8" t="s">
        <v>2675</v>
      </c>
      <c r="B151" s="9">
        <v>45594.0</v>
      </c>
      <c r="C151" s="28"/>
      <c r="D151" s="73" t="s">
        <v>20</v>
      </c>
      <c r="E151" s="69" t="s">
        <v>2794</v>
      </c>
      <c r="F151" s="27" t="s">
        <v>1908</v>
      </c>
      <c r="G151" s="13" t="s">
        <v>1908</v>
      </c>
      <c r="H151" s="15">
        <v>299.0</v>
      </c>
      <c r="I151" s="15">
        <v>299.0</v>
      </c>
      <c r="J151" s="14"/>
      <c r="K151" s="15">
        <f t="shared" si="15"/>
        <v>299</v>
      </c>
      <c r="L151" s="14"/>
      <c r="M151" s="14"/>
      <c r="N151" s="14"/>
      <c r="O151" s="16"/>
      <c r="P151" s="47">
        <f t="shared" si="2"/>
        <v>299</v>
      </c>
      <c r="Q151" s="58"/>
      <c r="R151" s="40"/>
      <c r="S151" s="57">
        <f t="shared" si="3"/>
        <v>10</v>
      </c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</row>
    <row r="152">
      <c r="A152" s="8" t="s">
        <v>2675</v>
      </c>
      <c r="B152" s="9">
        <v>45595.0</v>
      </c>
      <c r="C152" s="28"/>
      <c r="D152" s="73" t="s">
        <v>20</v>
      </c>
      <c r="E152" s="69" t="s">
        <v>2795</v>
      </c>
      <c r="F152" s="27" t="s">
        <v>1908</v>
      </c>
      <c r="G152" s="13" t="s">
        <v>1908</v>
      </c>
      <c r="H152" s="15">
        <v>249.0</v>
      </c>
      <c r="I152" s="15">
        <v>249.0</v>
      </c>
      <c r="J152" s="14"/>
      <c r="K152" s="15">
        <f t="shared" si="15"/>
        <v>249</v>
      </c>
      <c r="L152" s="14"/>
      <c r="M152" s="14"/>
      <c r="N152" s="14"/>
      <c r="O152" s="16"/>
      <c r="P152" s="47">
        <f t="shared" si="2"/>
        <v>249</v>
      </c>
      <c r="Q152" s="58"/>
      <c r="R152" s="40"/>
      <c r="S152" s="57">
        <f t="shared" si="3"/>
        <v>10</v>
      </c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</row>
    <row r="153">
      <c r="A153" s="8" t="s">
        <v>2675</v>
      </c>
      <c r="B153" s="9">
        <v>45595.0</v>
      </c>
      <c r="C153" s="28"/>
      <c r="D153" s="73" t="s">
        <v>1172</v>
      </c>
      <c r="E153" s="69" t="s">
        <v>2796</v>
      </c>
      <c r="F153" s="27" t="s">
        <v>1172</v>
      </c>
      <c r="G153" s="13" t="s">
        <v>1908</v>
      </c>
      <c r="H153" s="15">
        <v>299.0</v>
      </c>
      <c r="I153" s="15">
        <v>299.0</v>
      </c>
      <c r="J153" s="14"/>
      <c r="K153" s="15">
        <f t="shared" si="15"/>
        <v>299</v>
      </c>
      <c r="L153" s="14"/>
      <c r="M153" s="14"/>
      <c r="N153" s="14"/>
      <c r="O153" s="16"/>
      <c r="P153" s="47">
        <f t="shared" si="2"/>
        <v>299</v>
      </c>
      <c r="Q153" s="58"/>
      <c r="R153" s="40"/>
      <c r="S153" s="57">
        <f t="shared" si="3"/>
        <v>10</v>
      </c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</row>
    <row r="154">
      <c r="A154" s="8" t="s">
        <v>2675</v>
      </c>
      <c r="B154" s="9">
        <v>45595.0</v>
      </c>
      <c r="C154" s="28"/>
      <c r="D154" s="73" t="s">
        <v>1079</v>
      </c>
      <c r="E154" s="69" t="s">
        <v>1988</v>
      </c>
      <c r="F154" s="27" t="s">
        <v>1079</v>
      </c>
      <c r="G154" s="13" t="s">
        <v>1908</v>
      </c>
      <c r="H154" s="15">
        <v>299.0</v>
      </c>
      <c r="I154" s="15">
        <v>299.0</v>
      </c>
      <c r="J154" s="14"/>
      <c r="K154" s="15">
        <f t="shared" si="15"/>
        <v>299</v>
      </c>
      <c r="L154" s="14"/>
      <c r="M154" s="14"/>
      <c r="N154" s="14"/>
      <c r="O154" s="16"/>
      <c r="P154" s="47">
        <f t="shared" si="2"/>
        <v>299</v>
      </c>
      <c r="Q154" s="58"/>
      <c r="R154" s="40"/>
      <c r="S154" s="57">
        <f t="shared" si="3"/>
        <v>10</v>
      </c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</row>
    <row r="155">
      <c r="A155" s="8" t="s">
        <v>2675</v>
      </c>
      <c r="B155" s="9">
        <v>45554.0</v>
      </c>
      <c r="C155" s="28"/>
      <c r="D155" s="73" t="s">
        <v>20</v>
      </c>
      <c r="E155" s="69" t="s">
        <v>2797</v>
      </c>
      <c r="F155" s="27" t="s">
        <v>1939</v>
      </c>
      <c r="G155" s="13" t="s">
        <v>1940</v>
      </c>
      <c r="H155" s="15">
        <v>99.0</v>
      </c>
      <c r="I155" s="15">
        <v>99.0</v>
      </c>
      <c r="J155" s="14"/>
      <c r="K155" s="15">
        <v>99.0</v>
      </c>
      <c r="L155" s="14"/>
      <c r="M155" s="14"/>
      <c r="N155" s="14"/>
      <c r="O155" s="16"/>
      <c r="P155" s="47">
        <f t="shared" si="2"/>
        <v>99</v>
      </c>
      <c r="Q155" s="58"/>
      <c r="R155" s="45" t="s">
        <v>2798</v>
      </c>
      <c r="S155" s="57">
        <f t="shared" si="3"/>
        <v>9</v>
      </c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</row>
    <row r="156">
      <c r="A156" s="8" t="s">
        <v>2675</v>
      </c>
      <c r="B156" s="9">
        <v>45595.0</v>
      </c>
      <c r="C156" s="28"/>
      <c r="D156" s="73" t="s">
        <v>20</v>
      </c>
      <c r="E156" s="69" t="s">
        <v>2799</v>
      </c>
      <c r="F156" s="27" t="s">
        <v>1908</v>
      </c>
      <c r="G156" s="13" t="s">
        <v>1908</v>
      </c>
      <c r="H156" s="15">
        <v>0.0</v>
      </c>
      <c r="I156" s="15">
        <v>299.0</v>
      </c>
      <c r="J156" s="14"/>
      <c r="K156" s="15">
        <f>I156</f>
        <v>299</v>
      </c>
      <c r="L156" s="14"/>
      <c r="M156" s="14"/>
      <c r="N156" s="14"/>
      <c r="O156" s="23">
        <v>299.0</v>
      </c>
      <c r="P156" s="47">
        <f t="shared" si="2"/>
        <v>0</v>
      </c>
      <c r="Q156" s="40"/>
      <c r="R156" s="48" t="s">
        <v>2800</v>
      </c>
      <c r="S156" s="57">
        <f t="shared" si="3"/>
        <v>10</v>
      </c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</row>
    <row r="157">
      <c r="A157" s="8" t="s">
        <v>2675</v>
      </c>
      <c r="B157" s="9">
        <v>45540.0</v>
      </c>
      <c r="C157" s="28"/>
      <c r="D157" s="73" t="s">
        <v>20</v>
      </c>
      <c r="E157" s="69" t="s">
        <v>2801</v>
      </c>
      <c r="F157" s="27" t="s">
        <v>1908</v>
      </c>
      <c r="G157" s="13" t="s">
        <v>1908</v>
      </c>
      <c r="H157" s="15">
        <v>699.0</v>
      </c>
      <c r="I157" s="15">
        <v>299.0</v>
      </c>
      <c r="J157" s="14"/>
      <c r="K157" s="15">
        <v>299.0</v>
      </c>
      <c r="L157" s="14"/>
      <c r="M157" s="14"/>
      <c r="N157" s="14"/>
      <c r="O157" s="16"/>
      <c r="P157" s="47">
        <f t="shared" si="2"/>
        <v>299</v>
      </c>
      <c r="Q157" s="28"/>
      <c r="R157" s="40"/>
      <c r="S157" s="57">
        <f t="shared" si="3"/>
        <v>9</v>
      </c>
      <c r="T157" s="40"/>
      <c r="U157" s="32"/>
      <c r="V157" s="79"/>
      <c r="W157" s="79"/>
      <c r="X157" s="17"/>
      <c r="Y157" s="32"/>
      <c r="Z157" s="17"/>
      <c r="AA157" s="80"/>
      <c r="AB157" s="80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</row>
    <row r="158">
      <c r="A158" s="8" t="s">
        <v>2675</v>
      </c>
      <c r="B158" s="9">
        <v>45546.0</v>
      </c>
      <c r="C158" s="28"/>
      <c r="D158" s="73" t="s">
        <v>20</v>
      </c>
      <c r="E158" s="69" t="s">
        <v>1989</v>
      </c>
      <c r="F158" s="27" t="s">
        <v>1908</v>
      </c>
      <c r="G158" s="13" t="s">
        <v>1908</v>
      </c>
      <c r="H158" s="15">
        <v>299.0</v>
      </c>
      <c r="I158" s="15">
        <v>299.0</v>
      </c>
      <c r="J158" s="14"/>
      <c r="K158" s="15">
        <v>299.0</v>
      </c>
      <c r="L158" s="14"/>
      <c r="M158" s="14"/>
      <c r="N158" s="14"/>
      <c r="O158" s="16"/>
      <c r="P158" s="47">
        <f t="shared" si="2"/>
        <v>299</v>
      </c>
      <c r="Q158" s="28"/>
      <c r="R158" s="40"/>
      <c r="S158" s="57">
        <f t="shared" si="3"/>
        <v>9</v>
      </c>
      <c r="T158" s="40"/>
      <c r="U158" s="32"/>
      <c r="V158" s="79"/>
      <c r="W158" s="79"/>
      <c r="X158" s="17"/>
      <c r="Y158" s="32"/>
      <c r="Z158" s="17"/>
      <c r="AA158" s="80"/>
      <c r="AB158" s="80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</row>
    <row r="159">
      <c r="A159" s="8" t="s">
        <v>2675</v>
      </c>
      <c r="B159" s="82">
        <v>45597.0</v>
      </c>
      <c r="C159" s="28"/>
      <c r="D159" s="103" t="s">
        <v>20</v>
      </c>
      <c r="E159" s="83" t="s">
        <v>2802</v>
      </c>
      <c r="F159" s="84" t="s">
        <v>1908</v>
      </c>
      <c r="G159" s="87" t="s">
        <v>1908</v>
      </c>
      <c r="H159" s="86">
        <v>299.0</v>
      </c>
      <c r="I159" s="86">
        <v>299.0</v>
      </c>
      <c r="J159" s="14"/>
      <c r="K159" s="86">
        <f t="shared" ref="K159:K173" si="16">I159</f>
        <v>299</v>
      </c>
      <c r="L159" s="14"/>
      <c r="M159" s="14"/>
      <c r="N159" s="14"/>
      <c r="O159" s="16"/>
      <c r="P159" s="47">
        <f t="shared" si="2"/>
        <v>299</v>
      </c>
      <c r="Q159" s="28"/>
      <c r="R159" s="28"/>
      <c r="S159" s="57">
        <f t="shared" si="3"/>
        <v>11</v>
      </c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</row>
    <row r="160">
      <c r="A160" s="8" t="s">
        <v>2675</v>
      </c>
      <c r="B160" s="82">
        <v>45600.0</v>
      </c>
      <c r="C160" s="28"/>
      <c r="D160" s="103" t="s">
        <v>20</v>
      </c>
      <c r="E160" s="83" t="s">
        <v>1990</v>
      </c>
      <c r="F160" s="84" t="s">
        <v>1908</v>
      </c>
      <c r="G160" s="87" t="s">
        <v>1908</v>
      </c>
      <c r="H160" s="86">
        <v>299.0</v>
      </c>
      <c r="I160" s="86">
        <v>299.0</v>
      </c>
      <c r="J160" s="14"/>
      <c r="K160" s="86">
        <f t="shared" si="16"/>
        <v>299</v>
      </c>
      <c r="L160" s="14"/>
      <c r="M160" s="14"/>
      <c r="N160" s="14"/>
      <c r="O160" s="16"/>
      <c r="P160" s="47">
        <f t="shared" si="2"/>
        <v>299</v>
      </c>
      <c r="Q160" s="28"/>
      <c r="R160" s="28"/>
      <c r="S160" s="57">
        <f t="shared" si="3"/>
        <v>11</v>
      </c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</row>
    <row r="161">
      <c r="A161" s="8" t="s">
        <v>2675</v>
      </c>
      <c r="B161" s="82">
        <v>45600.0</v>
      </c>
      <c r="C161" s="28"/>
      <c r="D161" s="103" t="s">
        <v>1925</v>
      </c>
      <c r="E161" s="83" t="s">
        <v>2803</v>
      </c>
      <c r="F161" s="84" t="s">
        <v>1908</v>
      </c>
      <c r="G161" s="87" t="s">
        <v>1908</v>
      </c>
      <c r="H161" s="86">
        <v>299.0</v>
      </c>
      <c r="I161" s="86">
        <v>299.0</v>
      </c>
      <c r="J161" s="14"/>
      <c r="K161" s="86">
        <f t="shared" si="16"/>
        <v>299</v>
      </c>
      <c r="L161" s="14"/>
      <c r="M161" s="14"/>
      <c r="N161" s="14"/>
      <c r="O161" s="16"/>
      <c r="P161" s="47">
        <f t="shared" si="2"/>
        <v>299</v>
      </c>
      <c r="Q161" s="28"/>
      <c r="R161" s="28"/>
      <c r="S161" s="57">
        <f t="shared" si="3"/>
        <v>11</v>
      </c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</row>
    <row r="162">
      <c r="A162" s="8" t="s">
        <v>2675</v>
      </c>
      <c r="B162" s="82">
        <v>45601.0</v>
      </c>
      <c r="C162" s="28"/>
      <c r="D162" s="103" t="s">
        <v>1172</v>
      </c>
      <c r="E162" s="83" t="s">
        <v>2804</v>
      </c>
      <c r="F162" s="84" t="s">
        <v>1172</v>
      </c>
      <c r="G162" s="87" t="s">
        <v>1908</v>
      </c>
      <c r="H162" s="86">
        <v>299.0</v>
      </c>
      <c r="I162" s="86">
        <v>299.0</v>
      </c>
      <c r="J162" s="14"/>
      <c r="K162" s="86">
        <f t="shared" si="16"/>
        <v>299</v>
      </c>
      <c r="L162" s="14"/>
      <c r="M162" s="14"/>
      <c r="N162" s="14"/>
      <c r="O162" s="16"/>
      <c r="P162" s="47">
        <f t="shared" si="2"/>
        <v>299</v>
      </c>
      <c r="Q162" s="28"/>
      <c r="R162" s="28"/>
      <c r="S162" s="57">
        <f t="shared" si="3"/>
        <v>11</v>
      </c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</row>
    <row r="163">
      <c r="A163" s="8" t="s">
        <v>2675</v>
      </c>
      <c r="B163" s="82">
        <v>45601.0</v>
      </c>
      <c r="C163" s="28"/>
      <c r="D163" s="103" t="s">
        <v>1172</v>
      </c>
      <c r="E163" s="83" t="s">
        <v>2805</v>
      </c>
      <c r="F163" s="84" t="s">
        <v>1172</v>
      </c>
      <c r="G163" s="87" t="s">
        <v>1908</v>
      </c>
      <c r="H163" s="86">
        <v>299.0</v>
      </c>
      <c r="I163" s="86">
        <v>299.0</v>
      </c>
      <c r="J163" s="14"/>
      <c r="K163" s="86">
        <f t="shared" si="16"/>
        <v>299</v>
      </c>
      <c r="L163" s="14"/>
      <c r="M163" s="14"/>
      <c r="N163" s="14"/>
      <c r="O163" s="16"/>
      <c r="P163" s="47">
        <f t="shared" si="2"/>
        <v>299</v>
      </c>
      <c r="Q163" s="28"/>
      <c r="R163" s="28"/>
      <c r="S163" s="57">
        <f t="shared" si="3"/>
        <v>11</v>
      </c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</row>
    <row r="164">
      <c r="A164" s="8" t="s">
        <v>2675</v>
      </c>
      <c r="B164" s="9">
        <v>45639.0</v>
      </c>
      <c r="C164" s="28"/>
      <c r="D164" s="73" t="s">
        <v>20</v>
      </c>
      <c r="E164" s="69" t="s">
        <v>2806</v>
      </c>
      <c r="F164" s="27" t="s">
        <v>1939</v>
      </c>
      <c r="G164" s="13" t="s">
        <v>1969</v>
      </c>
      <c r="H164" s="15">
        <v>29.9</v>
      </c>
      <c r="I164" s="15">
        <v>29.9</v>
      </c>
      <c r="J164" s="14"/>
      <c r="K164" s="15">
        <f t="shared" si="16"/>
        <v>29.9</v>
      </c>
      <c r="L164" s="14"/>
      <c r="M164" s="14"/>
      <c r="N164" s="14"/>
      <c r="O164" s="16"/>
      <c r="P164" s="47">
        <f t="shared" si="2"/>
        <v>29.9</v>
      </c>
      <c r="Q164" s="28"/>
      <c r="R164" s="8" t="s">
        <v>2807</v>
      </c>
      <c r="S164" s="57">
        <f t="shared" si="3"/>
        <v>12</v>
      </c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</row>
    <row r="165">
      <c r="A165" s="8" t="s">
        <v>2675</v>
      </c>
      <c r="B165" s="9">
        <v>45638.0</v>
      </c>
      <c r="C165" s="28"/>
      <c r="D165" s="73" t="s">
        <v>20</v>
      </c>
      <c r="E165" s="69" t="s">
        <v>2023</v>
      </c>
      <c r="F165" s="27" t="s">
        <v>1939</v>
      </c>
      <c r="G165" s="13" t="s">
        <v>2024</v>
      </c>
      <c r="H165" s="15">
        <v>99.9</v>
      </c>
      <c r="I165" s="15">
        <v>99.9</v>
      </c>
      <c r="J165" s="14"/>
      <c r="K165" s="15">
        <f t="shared" si="16"/>
        <v>99.9</v>
      </c>
      <c r="L165" s="14"/>
      <c r="M165" s="14"/>
      <c r="N165" s="14"/>
      <c r="O165" s="16"/>
      <c r="P165" s="47">
        <f t="shared" si="2"/>
        <v>99.9</v>
      </c>
      <c r="Q165" s="28"/>
      <c r="R165" s="8" t="s">
        <v>2025</v>
      </c>
      <c r="S165" s="57">
        <f t="shared" si="3"/>
        <v>12</v>
      </c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</row>
    <row r="166">
      <c r="A166" s="8" t="s">
        <v>2675</v>
      </c>
      <c r="B166" s="82">
        <v>45621.0</v>
      </c>
      <c r="C166" s="28"/>
      <c r="D166" s="73" t="s">
        <v>20</v>
      </c>
      <c r="E166" s="69" t="s">
        <v>2808</v>
      </c>
      <c r="F166" s="27" t="s">
        <v>1939</v>
      </c>
      <c r="G166" s="87" t="s">
        <v>1969</v>
      </c>
      <c r="H166" s="86">
        <v>29.9</v>
      </c>
      <c r="I166" s="86">
        <v>29.9</v>
      </c>
      <c r="J166" s="14"/>
      <c r="K166" s="86">
        <f t="shared" si="16"/>
        <v>29.9</v>
      </c>
      <c r="L166" s="14"/>
      <c r="M166" s="14"/>
      <c r="N166" s="14"/>
      <c r="O166" s="16"/>
      <c r="P166" s="47">
        <f t="shared" si="2"/>
        <v>29.9</v>
      </c>
      <c r="Q166" s="28"/>
      <c r="R166" s="8" t="s">
        <v>2809</v>
      </c>
      <c r="S166" s="57">
        <f t="shared" si="3"/>
        <v>11</v>
      </c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</row>
    <row r="167">
      <c r="A167" s="8" t="s">
        <v>2675</v>
      </c>
      <c r="B167" s="82">
        <v>45603.0</v>
      </c>
      <c r="C167" s="28"/>
      <c r="D167" s="103" t="s">
        <v>20</v>
      </c>
      <c r="E167" s="83" t="s">
        <v>1992</v>
      </c>
      <c r="F167" s="84" t="s">
        <v>1908</v>
      </c>
      <c r="G167" s="87" t="s">
        <v>1908</v>
      </c>
      <c r="H167" s="86">
        <v>299.0</v>
      </c>
      <c r="I167" s="86">
        <v>299.0</v>
      </c>
      <c r="J167" s="14"/>
      <c r="K167" s="86">
        <f t="shared" si="16"/>
        <v>299</v>
      </c>
      <c r="L167" s="14"/>
      <c r="M167" s="14"/>
      <c r="N167" s="14"/>
      <c r="O167" s="16"/>
      <c r="P167" s="47">
        <f t="shared" si="2"/>
        <v>299</v>
      </c>
      <c r="Q167" s="28"/>
      <c r="R167" s="28"/>
      <c r="S167" s="57">
        <f t="shared" si="3"/>
        <v>11</v>
      </c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</row>
    <row r="168">
      <c r="A168" s="8" t="s">
        <v>2675</v>
      </c>
      <c r="B168" s="82">
        <v>45603.0</v>
      </c>
      <c r="C168" s="28"/>
      <c r="D168" s="103" t="s">
        <v>1910</v>
      </c>
      <c r="E168" s="83" t="s">
        <v>1993</v>
      </c>
      <c r="F168" s="84" t="s">
        <v>1908</v>
      </c>
      <c r="G168" s="87" t="s">
        <v>1908</v>
      </c>
      <c r="H168" s="86">
        <v>299.0</v>
      </c>
      <c r="I168" s="86">
        <v>299.0</v>
      </c>
      <c r="J168" s="14"/>
      <c r="K168" s="86">
        <f t="shared" si="16"/>
        <v>299</v>
      </c>
      <c r="L168" s="14"/>
      <c r="M168" s="14"/>
      <c r="N168" s="14"/>
      <c r="O168" s="16"/>
      <c r="P168" s="47">
        <f t="shared" si="2"/>
        <v>299</v>
      </c>
      <c r="Q168" s="28"/>
      <c r="R168" s="13" t="s">
        <v>1994</v>
      </c>
      <c r="S168" s="57">
        <f t="shared" si="3"/>
        <v>11</v>
      </c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</row>
    <row r="169">
      <c r="A169" s="8" t="s">
        <v>2675</v>
      </c>
      <c r="B169" s="82">
        <v>45601.0</v>
      </c>
      <c r="C169" s="28"/>
      <c r="D169" s="103" t="s">
        <v>20</v>
      </c>
      <c r="E169" s="83" t="s">
        <v>1991</v>
      </c>
      <c r="F169" s="84" t="s">
        <v>1939</v>
      </c>
      <c r="G169" s="87" t="s">
        <v>1969</v>
      </c>
      <c r="H169" s="86">
        <v>29.9</v>
      </c>
      <c r="I169" s="86">
        <v>29.9</v>
      </c>
      <c r="J169" s="14"/>
      <c r="K169" s="86">
        <f t="shared" si="16"/>
        <v>29.9</v>
      </c>
      <c r="L169" s="14"/>
      <c r="M169" s="14"/>
      <c r="N169" s="14"/>
      <c r="O169" s="16"/>
      <c r="P169" s="47">
        <f t="shared" si="2"/>
        <v>29.9</v>
      </c>
      <c r="Q169" s="28"/>
      <c r="R169" s="28"/>
      <c r="S169" s="57">
        <f t="shared" si="3"/>
        <v>11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</row>
    <row r="170">
      <c r="A170" s="8" t="s">
        <v>2675</v>
      </c>
      <c r="B170" s="9">
        <v>45590.0</v>
      </c>
      <c r="C170" s="28"/>
      <c r="D170" s="73" t="s">
        <v>20</v>
      </c>
      <c r="E170" s="69" t="s">
        <v>2810</v>
      </c>
      <c r="F170" s="27" t="s">
        <v>1939</v>
      </c>
      <c r="G170" s="13" t="s">
        <v>1975</v>
      </c>
      <c r="H170" s="15">
        <v>99.9</v>
      </c>
      <c r="I170" s="15">
        <v>99.9</v>
      </c>
      <c r="J170" s="14"/>
      <c r="K170" s="15">
        <f t="shared" si="16"/>
        <v>99.9</v>
      </c>
      <c r="L170" s="14"/>
      <c r="M170" s="14"/>
      <c r="N170" s="14"/>
      <c r="O170" s="16"/>
      <c r="P170" s="47">
        <f t="shared" si="2"/>
        <v>99.9</v>
      </c>
      <c r="Q170" s="58"/>
      <c r="R170" s="45" t="s">
        <v>2811</v>
      </c>
      <c r="S170" s="57">
        <f t="shared" si="3"/>
        <v>10</v>
      </c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</row>
    <row r="171">
      <c r="A171" s="8" t="s">
        <v>2675</v>
      </c>
      <c r="B171" s="82">
        <v>45604.0</v>
      </c>
      <c r="C171" s="28"/>
      <c r="D171" s="73" t="s">
        <v>1918</v>
      </c>
      <c r="E171" s="69" t="s">
        <v>1995</v>
      </c>
      <c r="F171" s="27" t="s">
        <v>1918</v>
      </c>
      <c r="G171" s="13" t="s">
        <v>1272</v>
      </c>
      <c r="H171" s="15">
        <v>800.0</v>
      </c>
      <c r="I171" s="14"/>
      <c r="J171" s="14"/>
      <c r="K171" s="14" t="str">
        <f t="shared" si="16"/>
        <v/>
      </c>
      <c r="L171" s="14"/>
      <c r="M171" s="14"/>
      <c r="N171" s="14"/>
      <c r="O171" s="16"/>
      <c r="P171" s="47">
        <f t="shared" si="2"/>
        <v>0</v>
      </c>
      <c r="Q171" s="40"/>
      <c r="R171" s="44" t="s">
        <v>1996</v>
      </c>
      <c r="S171" s="57">
        <f t="shared" si="3"/>
        <v>11</v>
      </c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</row>
    <row r="172">
      <c r="A172" s="8" t="s">
        <v>2675</v>
      </c>
      <c r="B172" s="9">
        <v>45644.0</v>
      </c>
      <c r="C172" s="28"/>
      <c r="D172" s="73" t="s">
        <v>20</v>
      </c>
      <c r="E172" s="69" t="s">
        <v>2812</v>
      </c>
      <c r="F172" s="27" t="s">
        <v>1939</v>
      </c>
      <c r="G172" s="13" t="s">
        <v>2024</v>
      </c>
      <c r="H172" s="15">
        <v>99.9</v>
      </c>
      <c r="I172" s="15">
        <v>99.9</v>
      </c>
      <c r="J172" s="14"/>
      <c r="K172" s="15">
        <f t="shared" si="16"/>
        <v>99.9</v>
      </c>
      <c r="L172" s="14"/>
      <c r="M172" s="14"/>
      <c r="N172" s="14"/>
      <c r="O172" s="16"/>
      <c r="P172" s="47">
        <f t="shared" si="2"/>
        <v>99.9</v>
      </c>
      <c r="Q172" s="28"/>
      <c r="R172" s="8" t="s">
        <v>2813</v>
      </c>
      <c r="S172" s="57">
        <f t="shared" si="3"/>
        <v>12</v>
      </c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</row>
    <row r="173">
      <c r="A173" s="8" t="s">
        <v>2675</v>
      </c>
      <c r="B173" s="82">
        <v>45604.0</v>
      </c>
      <c r="C173" s="28"/>
      <c r="D173" s="103" t="s">
        <v>20</v>
      </c>
      <c r="E173" s="83" t="s">
        <v>1997</v>
      </c>
      <c r="F173" s="84" t="s">
        <v>1908</v>
      </c>
      <c r="G173" s="87" t="s">
        <v>1908</v>
      </c>
      <c r="H173" s="86">
        <v>299.0</v>
      </c>
      <c r="I173" s="86">
        <v>299.0</v>
      </c>
      <c r="J173" s="14"/>
      <c r="K173" s="86">
        <f t="shared" si="16"/>
        <v>299</v>
      </c>
      <c r="L173" s="14"/>
      <c r="M173" s="14"/>
      <c r="N173" s="14"/>
      <c r="O173" s="16"/>
      <c r="P173" s="47">
        <f t="shared" si="2"/>
        <v>299</v>
      </c>
      <c r="Q173" s="28"/>
      <c r="R173" s="8" t="s">
        <v>1998</v>
      </c>
      <c r="S173" s="57">
        <f t="shared" si="3"/>
        <v>11</v>
      </c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</row>
    <row r="174">
      <c r="A174" s="8" t="s">
        <v>2675</v>
      </c>
      <c r="B174" s="9">
        <v>45520.0</v>
      </c>
      <c r="C174" s="28"/>
      <c r="D174" s="73" t="s">
        <v>20</v>
      </c>
      <c r="E174" s="69" t="s">
        <v>2814</v>
      </c>
      <c r="F174" s="27" t="s">
        <v>1939</v>
      </c>
      <c r="G174" s="13" t="s">
        <v>1940</v>
      </c>
      <c r="H174" s="15">
        <v>99.0</v>
      </c>
      <c r="I174" s="15">
        <v>99.0</v>
      </c>
      <c r="J174" s="14"/>
      <c r="K174" s="15">
        <v>99.0</v>
      </c>
      <c r="L174" s="14"/>
      <c r="M174" s="14"/>
      <c r="N174" s="14"/>
      <c r="O174" s="16"/>
      <c r="P174" s="47">
        <f t="shared" si="2"/>
        <v>99</v>
      </c>
      <c r="Q174" s="58"/>
      <c r="R174" s="45" t="s">
        <v>2815</v>
      </c>
      <c r="S174" s="57">
        <f t="shared" si="3"/>
        <v>8</v>
      </c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</row>
    <row r="175">
      <c r="A175" s="8" t="s">
        <v>2675</v>
      </c>
      <c r="B175" s="9">
        <v>45630.0</v>
      </c>
      <c r="C175" s="28"/>
      <c r="D175" s="73" t="s">
        <v>20</v>
      </c>
      <c r="E175" s="69" t="s">
        <v>2816</v>
      </c>
      <c r="F175" s="27" t="s">
        <v>1939</v>
      </c>
      <c r="G175" s="13" t="s">
        <v>1969</v>
      </c>
      <c r="H175" s="15">
        <v>29.9</v>
      </c>
      <c r="I175" s="15">
        <v>29.9</v>
      </c>
      <c r="J175" s="14"/>
      <c r="K175" s="15">
        <f t="shared" ref="K175:K187" si="17">I175</f>
        <v>29.9</v>
      </c>
      <c r="L175" s="14"/>
      <c r="M175" s="14"/>
      <c r="N175" s="14"/>
      <c r="O175" s="16"/>
      <c r="P175" s="47">
        <f t="shared" si="2"/>
        <v>29.9</v>
      </c>
      <c r="Q175" s="28"/>
      <c r="R175" s="8" t="s">
        <v>2817</v>
      </c>
      <c r="S175" s="57">
        <f t="shared" si="3"/>
        <v>12</v>
      </c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</row>
    <row r="176">
      <c r="A176" s="8" t="s">
        <v>2675</v>
      </c>
      <c r="B176" s="104">
        <v>45607.0</v>
      </c>
      <c r="C176" s="28"/>
      <c r="D176" s="76" t="s">
        <v>2818</v>
      </c>
      <c r="E176" s="94" t="s">
        <v>2351</v>
      </c>
      <c r="F176" s="105" t="s">
        <v>1908</v>
      </c>
      <c r="G176" s="85" t="s">
        <v>1908</v>
      </c>
      <c r="H176" s="96">
        <v>299.0</v>
      </c>
      <c r="I176" s="96">
        <v>299.0</v>
      </c>
      <c r="J176" s="14"/>
      <c r="K176" s="96">
        <f t="shared" si="17"/>
        <v>299</v>
      </c>
      <c r="L176" s="14"/>
      <c r="M176" s="14"/>
      <c r="N176" s="14"/>
      <c r="O176" s="16"/>
      <c r="P176" s="47">
        <f t="shared" si="2"/>
        <v>299</v>
      </c>
      <c r="Q176" s="28"/>
      <c r="R176" s="17"/>
      <c r="S176" s="57">
        <f t="shared" si="3"/>
        <v>11</v>
      </c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</row>
    <row r="177">
      <c r="A177" s="8" t="s">
        <v>2675</v>
      </c>
      <c r="B177" s="82">
        <v>45607.0</v>
      </c>
      <c r="C177" s="28"/>
      <c r="D177" s="103" t="s">
        <v>1172</v>
      </c>
      <c r="E177" s="83" t="s">
        <v>2819</v>
      </c>
      <c r="F177" s="84" t="s">
        <v>1172</v>
      </c>
      <c r="G177" s="87" t="s">
        <v>1908</v>
      </c>
      <c r="H177" s="86">
        <v>299.0</v>
      </c>
      <c r="I177" s="86">
        <v>299.0</v>
      </c>
      <c r="J177" s="14"/>
      <c r="K177" s="86">
        <f t="shared" si="17"/>
        <v>299</v>
      </c>
      <c r="L177" s="14"/>
      <c r="M177" s="14"/>
      <c r="N177" s="14"/>
      <c r="O177" s="16"/>
      <c r="P177" s="47">
        <f t="shared" si="2"/>
        <v>299</v>
      </c>
      <c r="Q177" s="28"/>
      <c r="R177" s="28"/>
      <c r="S177" s="57">
        <f t="shared" si="3"/>
        <v>11</v>
      </c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</row>
    <row r="178">
      <c r="A178" s="8" t="s">
        <v>2675</v>
      </c>
      <c r="B178" s="82">
        <v>45607.0</v>
      </c>
      <c r="C178" s="28"/>
      <c r="D178" s="103" t="s">
        <v>20</v>
      </c>
      <c r="E178" s="69" t="s">
        <v>2820</v>
      </c>
      <c r="F178" s="84" t="s">
        <v>1908</v>
      </c>
      <c r="G178" s="87" t="s">
        <v>1908</v>
      </c>
      <c r="H178" s="86">
        <v>299.0</v>
      </c>
      <c r="I178" s="86">
        <v>299.0</v>
      </c>
      <c r="J178" s="14"/>
      <c r="K178" s="86">
        <f t="shared" si="17"/>
        <v>299</v>
      </c>
      <c r="L178" s="14"/>
      <c r="M178" s="14"/>
      <c r="N178" s="14"/>
      <c r="O178" s="16"/>
      <c r="P178" s="47">
        <f t="shared" si="2"/>
        <v>299</v>
      </c>
      <c r="Q178" s="28"/>
      <c r="R178" s="8" t="s">
        <v>2821</v>
      </c>
      <c r="S178" s="57">
        <f t="shared" si="3"/>
        <v>11</v>
      </c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</row>
    <row r="179">
      <c r="A179" s="8" t="s">
        <v>2675</v>
      </c>
      <c r="B179" s="82">
        <v>45607.0</v>
      </c>
      <c r="C179" s="28"/>
      <c r="D179" s="103" t="s">
        <v>1910</v>
      </c>
      <c r="E179" s="83" t="s">
        <v>2822</v>
      </c>
      <c r="F179" s="84" t="s">
        <v>1908</v>
      </c>
      <c r="G179" s="87" t="s">
        <v>1908</v>
      </c>
      <c r="H179" s="86">
        <v>299.0</v>
      </c>
      <c r="I179" s="86">
        <v>299.0</v>
      </c>
      <c r="J179" s="14"/>
      <c r="K179" s="86">
        <f t="shared" si="17"/>
        <v>299</v>
      </c>
      <c r="L179" s="14"/>
      <c r="M179" s="14"/>
      <c r="N179" s="14"/>
      <c r="O179" s="16"/>
      <c r="P179" s="47">
        <f t="shared" si="2"/>
        <v>299</v>
      </c>
      <c r="Q179" s="28"/>
      <c r="R179" s="8" t="s">
        <v>2823</v>
      </c>
      <c r="S179" s="57">
        <f t="shared" si="3"/>
        <v>11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</row>
    <row r="180">
      <c r="A180" s="8" t="s">
        <v>2675</v>
      </c>
      <c r="B180" s="82">
        <v>45608.0</v>
      </c>
      <c r="C180" s="28"/>
      <c r="D180" s="103" t="s">
        <v>1910</v>
      </c>
      <c r="E180" s="83" t="s">
        <v>1999</v>
      </c>
      <c r="F180" s="84" t="s">
        <v>1908</v>
      </c>
      <c r="G180" s="87" t="s">
        <v>1908</v>
      </c>
      <c r="H180" s="86">
        <v>299.0</v>
      </c>
      <c r="I180" s="86">
        <v>299.0</v>
      </c>
      <c r="J180" s="14"/>
      <c r="K180" s="86">
        <f t="shared" si="17"/>
        <v>299</v>
      </c>
      <c r="L180" s="14"/>
      <c r="M180" s="14"/>
      <c r="N180" s="14"/>
      <c r="O180" s="16"/>
      <c r="P180" s="47">
        <f t="shared" si="2"/>
        <v>299</v>
      </c>
      <c r="Q180" s="28"/>
      <c r="R180" s="8" t="s">
        <v>2000</v>
      </c>
      <c r="S180" s="57">
        <f t="shared" si="3"/>
        <v>11</v>
      </c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</row>
    <row r="181">
      <c r="A181" s="8" t="s">
        <v>2675</v>
      </c>
      <c r="B181" s="82">
        <v>45609.0</v>
      </c>
      <c r="C181" s="28"/>
      <c r="D181" s="103" t="s">
        <v>1172</v>
      </c>
      <c r="E181" s="83" t="s">
        <v>2824</v>
      </c>
      <c r="F181" s="84" t="s">
        <v>1172</v>
      </c>
      <c r="G181" s="87" t="s">
        <v>1908</v>
      </c>
      <c r="H181" s="86">
        <v>299.0</v>
      </c>
      <c r="I181" s="86">
        <v>299.0</v>
      </c>
      <c r="J181" s="14"/>
      <c r="K181" s="86">
        <f t="shared" si="17"/>
        <v>299</v>
      </c>
      <c r="L181" s="14"/>
      <c r="M181" s="14"/>
      <c r="N181" s="14"/>
      <c r="O181" s="16"/>
      <c r="P181" s="47">
        <f t="shared" si="2"/>
        <v>299</v>
      </c>
      <c r="Q181" s="28"/>
      <c r="R181" s="90" t="s">
        <v>2825</v>
      </c>
      <c r="S181" s="57">
        <f t="shared" si="3"/>
        <v>11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</row>
    <row r="182">
      <c r="A182" s="8" t="s">
        <v>2675</v>
      </c>
      <c r="B182" s="82">
        <v>45610.0</v>
      </c>
      <c r="C182" s="28"/>
      <c r="D182" s="103" t="s">
        <v>20</v>
      </c>
      <c r="E182" s="83" t="s">
        <v>2826</v>
      </c>
      <c r="F182" s="84" t="s">
        <v>1908</v>
      </c>
      <c r="G182" s="87" t="s">
        <v>1908</v>
      </c>
      <c r="H182" s="86">
        <v>800.0</v>
      </c>
      <c r="I182" s="86">
        <v>299.0</v>
      </c>
      <c r="J182" s="14"/>
      <c r="K182" s="86">
        <f t="shared" si="17"/>
        <v>299</v>
      </c>
      <c r="L182" s="14"/>
      <c r="M182" s="14"/>
      <c r="N182" s="14"/>
      <c r="O182" s="16"/>
      <c r="P182" s="47">
        <f t="shared" si="2"/>
        <v>299</v>
      </c>
      <c r="Q182" s="28"/>
      <c r="R182" s="8" t="s">
        <v>2827</v>
      </c>
      <c r="S182" s="57">
        <f t="shared" si="3"/>
        <v>11</v>
      </c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</row>
    <row r="183">
      <c r="A183" s="8" t="s">
        <v>2675</v>
      </c>
      <c r="B183" s="82">
        <v>45603.0</v>
      </c>
      <c r="C183" s="28"/>
      <c r="D183" s="103" t="s">
        <v>20</v>
      </c>
      <c r="E183" s="83" t="s">
        <v>2828</v>
      </c>
      <c r="F183" s="84" t="s">
        <v>1939</v>
      </c>
      <c r="G183" s="87" t="s">
        <v>1969</v>
      </c>
      <c r="H183" s="86">
        <v>29.9</v>
      </c>
      <c r="I183" s="86">
        <v>29.9</v>
      </c>
      <c r="J183" s="14"/>
      <c r="K183" s="86">
        <f t="shared" si="17"/>
        <v>29.9</v>
      </c>
      <c r="L183" s="14"/>
      <c r="M183" s="14"/>
      <c r="N183" s="14"/>
      <c r="O183" s="16"/>
      <c r="P183" s="47">
        <f t="shared" si="2"/>
        <v>29.9</v>
      </c>
      <c r="Q183" s="28"/>
      <c r="R183" s="8" t="s">
        <v>2829</v>
      </c>
      <c r="S183" s="57">
        <f t="shared" si="3"/>
        <v>11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</row>
    <row r="184">
      <c r="A184" s="8" t="s">
        <v>2675</v>
      </c>
      <c r="B184" s="9">
        <v>45582.0</v>
      </c>
      <c r="C184" s="28"/>
      <c r="D184" s="73" t="s">
        <v>20</v>
      </c>
      <c r="E184" s="69" t="s">
        <v>2830</v>
      </c>
      <c r="F184" s="27" t="s">
        <v>1939</v>
      </c>
      <c r="G184" s="13" t="s">
        <v>1969</v>
      </c>
      <c r="H184" s="15">
        <v>29.9</v>
      </c>
      <c r="I184" s="15">
        <v>29.9</v>
      </c>
      <c r="J184" s="14"/>
      <c r="K184" s="15">
        <f t="shared" si="17"/>
        <v>29.9</v>
      </c>
      <c r="L184" s="14"/>
      <c r="M184" s="14"/>
      <c r="N184" s="14"/>
      <c r="O184" s="16"/>
      <c r="P184" s="47">
        <f t="shared" si="2"/>
        <v>29.9</v>
      </c>
      <c r="Q184" s="58"/>
      <c r="R184" s="45" t="s">
        <v>2831</v>
      </c>
      <c r="S184" s="57">
        <f t="shared" si="3"/>
        <v>10</v>
      </c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</row>
    <row r="185">
      <c r="A185" s="8" t="s">
        <v>2675</v>
      </c>
      <c r="B185" s="82">
        <v>45625.0</v>
      </c>
      <c r="C185" s="28"/>
      <c r="D185" s="73" t="s">
        <v>20</v>
      </c>
      <c r="E185" s="69" t="s">
        <v>2832</v>
      </c>
      <c r="F185" s="27" t="s">
        <v>1939</v>
      </c>
      <c r="G185" s="87" t="s">
        <v>1969</v>
      </c>
      <c r="H185" s="86">
        <v>29.9</v>
      </c>
      <c r="I185" s="86">
        <v>29.9</v>
      </c>
      <c r="J185" s="14"/>
      <c r="K185" s="86">
        <f t="shared" si="17"/>
        <v>29.9</v>
      </c>
      <c r="L185" s="14"/>
      <c r="M185" s="14"/>
      <c r="N185" s="14"/>
      <c r="O185" s="16"/>
      <c r="P185" s="47">
        <f t="shared" si="2"/>
        <v>29.9</v>
      </c>
      <c r="Q185" s="28"/>
      <c r="R185" s="8" t="s">
        <v>2833</v>
      </c>
      <c r="S185" s="57">
        <f t="shared" si="3"/>
        <v>11</v>
      </c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</row>
    <row r="186">
      <c r="A186" s="8" t="s">
        <v>2675</v>
      </c>
      <c r="B186" s="82">
        <v>45618.0</v>
      </c>
      <c r="C186" s="28"/>
      <c r="D186" s="73" t="s">
        <v>20</v>
      </c>
      <c r="E186" s="69" t="s">
        <v>2009</v>
      </c>
      <c r="F186" s="27" t="s">
        <v>1939</v>
      </c>
      <c r="G186" s="87" t="s">
        <v>1969</v>
      </c>
      <c r="H186" s="86">
        <v>29.9</v>
      </c>
      <c r="I186" s="86">
        <v>29.9</v>
      </c>
      <c r="J186" s="14"/>
      <c r="K186" s="86">
        <f t="shared" si="17"/>
        <v>29.9</v>
      </c>
      <c r="L186" s="14"/>
      <c r="M186" s="14"/>
      <c r="N186" s="14"/>
      <c r="O186" s="16"/>
      <c r="P186" s="47">
        <f t="shared" si="2"/>
        <v>29.9</v>
      </c>
      <c r="Q186" s="28"/>
      <c r="R186" s="8" t="s">
        <v>2010</v>
      </c>
      <c r="S186" s="57">
        <f t="shared" si="3"/>
        <v>11</v>
      </c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</row>
    <row r="187">
      <c r="A187" s="8" t="s">
        <v>2675</v>
      </c>
      <c r="B187" s="82">
        <v>45610.0</v>
      </c>
      <c r="C187" s="28"/>
      <c r="D187" s="103" t="s">
        <v>20</v>
      </c>
      <c r="E187" s="83" t="s">
        <v>2834</v>
      </c>
      <c r="F187" s="84" t="s">
        <v>1908</v>
      </c>
      <c r="G187" s="87" t="s">
        <v>1908</v>
      </c>
      <c r="H187" s="86">
        <v>299.0</v>
      </c>
      <c r="I187" s="86">
        <v>299.0</v>
      </c>
      <c r="J187" s="14"/>
      <c r="K187" s="86">
        <f t="shared" si="17"/>
        <v>299</v>
      </c>
      <c r="L187" s="14"/>
      <c r="M187" s="14"/>
      <c r="N187" s="14"/>
      <c r="O187" s="16"/>
      <c r="P187" s="47">
        <f t="shared" si="2"/>
        <v>299</v>
      </c>
      <c r="Q187" s="28"/>
      <c r="R187" s="8" t="s">
        <v>2835</v>
      </c>
      <c r="S187" s="57">
        <f t="shared" si="3"/>
        <v>11</v>
      </c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</row>
    <row r="188">
      <c r="A188" s="8" t="s">
        <v>2675</v>
      </c>
      <c r="B188" s="9">
        <v>45565.0</v>
      </c>
      <c r="C188" s="28"/>
      <c r="D188" s="73" t="s">
        <v>20</v>
      </c>
      <c r="E188" s="69" t="s">
        <v>2275</v>
      </c>
      <c r="F188" s="27" t="s">
        <v>1939</v>
      </c>
      <c r="G188" s="13" t="s">
        <v>1975</v>
      </c>
      <c r="H188" s="15">
        <v>99.0</v>
      </c>
      <c r="I188" s="15">
        <v>99.0</v>
      </c>
      <c r="J188" s="14"/>
      <c r="K188" s="15">
        <v>99.0</v>
      </c>
      <c r="L188" s="14"/>
      <c r="M188" s="14"/>
      <c r="N188" s="14"/>
      <c r="O188" s="16"/>
      <c r="P188" s="47">
        <f t="shared" si="2"/>
        <v>99</v>
      </c>
      <c r="Q188" s="58"/>
      <c r="R188" s="45" t="s">
        <v>2276</v>
      </c>
      <c r="S188" s="57">
        <f t="shared" si="3"/>
        <v>9</v>
      </c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</row>
    <row r="189">
      <c r="A189" s="8" t="s">
        <v>2675</v>
      </c>
      <c r="B189" s="82">
        <v>45614.0</v>
      </c>
      <c r="C189" s="28"/>
      <c r="D189" s="103" t="s">
        <v>20</v>
      </c>
      <c r="E189" s="83" t="s">
        <v>2836</v>
      </c>
      <c r="F189" s="84" t="s">
        <v>1908</v>
      </c>
      <c r="G189" s="87" t="s">
        <v>1908</v>
      </c>
      <c r="H189" s="86">
        <v>299.0</v>
      </c>
      <c r="I189" s="86">
        <v>299.0</v>
      </c>
      <c r="J189" s="14"/>
      <c r="K189" s="86">
        <f t="shared" ref="K189:K191" si="18">I189</f>
        <v>299</v>
      </c>
      <c r="L189" s="14"/>
      <c r="M189" s="14"/>
      <c r="N189" s="14"/>
      <c r="O189" s="16"/>
      <c r="P189" s="47">
        <f t="shared" si="2"/>
        <v>299</v>
      </c>
      <c r="Q189" s="28"/>
      <c r="R189" s="8" t="s">
        <v>2004</v>
      </c>
      <c r="S189" s="57">
        <f t="shared" si="3"/>
        <v>11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</row>
    <row r="190">
      <c r="A190" s="8" t="s">
        <v>2675</v>
      </c>
      <c r="B190" s="82">
        <v>45615.0</v>
      </c>
      <c r="C190" s="28"/>
      <c r="D190" s="76" t="s">
        <v>1925</v>
      </c>
      <c r="E190" s="83" t="s">
        <v>2837</v>
      </c>
      <c r="F190" s="84" t="s">
        <v>1925</v>
      </c>
      <c r="G190" s="87" t="s">
        <v>1908</v>
      </c>
      <c r="H190" s="86">
        <v>299.0</v>
      </c>
      <c r="I190" s="86">
        <v>299.0</v>
      </c>
      <c r="J190" s="14"/>
      <c r="K190" s="86">
        <f t="shared" si="18"/>
        <v>299</v>
      </c>
      <c r="L190" s="14"/>
      <c r="M190" s="14"/>
      <c r="N190" s="14"/>
      <c r="O190" s="106">
        <v>299.0</v>
      </c>
      <c r="P190" s="47">
        <f t="shared" si="2"/>
        <v>0</v>
      </c>
      <c r="Q190" s="87" t="s">
        <v>2838</v>
      </c>
      <c r="R190" s="28"/>
      <c r="S190" s="57">
        <f t="shared" si="3"/>
        <v>11</v>
      </c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</row>
    <row r="191">
      <c r="A191" s="8" t="s">
        <v>2675</v>
      </c>
      <c r="B191" s="82">
        <v>45615.0</v>
      </c>
      <c r="C191" s="28"/>
      <c r="D191" s="76" t="s">
        <v>1925</v>
      </c>
      <c r="E191" s="83" t="s">
        <v>2839</v>
      </c>
      <c r="F191" s="84" t="s">
        <v>1925</v>
      </c>
      <c r="G191" s="87" t="s">
        <v>1908</v>
      </c>
      <c r="H191" s="86">
        <v>299.0</v>
      </c>
      <c r="I191" s="86">
        <v>299.0</v>
      </c>
      <c r="J191" s="14"/>
      <c r="K191" s="86">
        <f t="shared" si="18"/>
        <v>299</v>
      </c>
      <c r="L191" s="14"/>
      <c r="M191" s="14"/>
      <c r="N191" s="14"/>
      <c r="O191" s="106">
        <v>299.0</v>
      </c>
      <c r="P191" s="47">
        <f t="shared" si="2"/>
        <v>0</v>
      </c>
      <c r="Q191" s="87" t="s">
        <v>2838</v>
      </c>
      <c r="R191" s="28"/>
      <c r="S191" s="57">
        <f t="shared" si="3"/>
        <v>11</v>
      </c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</row>
    <row r="192">
      <c r="A192" s="8" t="s">
        <v>2675</v>
      </c>
      <c r="B192" s="82">
        <v>45615.0</v>
      </c>
      <c r="C192" s="28"/>
      <c r="D192" s="73" t="s">
        <v>1172</v>
      </c>
      <c r="E192" s="69" t="s">
        <v>1173</v>
      </c>
      <c r="F192" s="27" t="s">
        <v>1172</v>
      </c>
      <c r="G192" s="13" t="s">
        <v>1908</v>
      </c>
      <c r="H192" s="15">
        <v>299.0</v>
      </c>
      <c r="I192" s="15">
        <v>299.0</v>
      </c>
      <c r="J192" s="14"/>
      <c r="K192" s="15">
        <v>299.0</v>
      </c>
      <c r="L192" s="14"/>
      <c r="M192" s="14"/>
      <c r="N192" s="14"/>
      <c r="O192" s="106">
        <v>299.0</v>
      </c>
      <c r="P192" s="47">
        <f t="shared" si="2"/>
        <v>0</v>
      </c>
      <c r="Q192" s="28"/>
      <c r="R192" s="17"/>
      <c r="S192" s="57">
        <f t="shared" si="3"/>
        <v>11</v>
      </c>
      <c r="T192" s="28"/>
      <c r="U192" s="28"/>
      <c r="V192" s="107"/>
      <c r="W192" s="108"/>
      <c r="X192" s="28"/>
      <c r="Y192" s="28"/>
      <c r="Z192" s="14"/>
      <c r="AA192" s="14"/>
      <c r="AB192" s="14"/>
      <c r="AC192" s="14"/>
      <c r="AD192" s="14"/>
      <c r="AE192" s="14"/>
      <c r="AF192" s="14"/>
      <c r="AG192" s="108"/>
      <c r="AH192" s="16"/>
      <c r="AI192" s="54"/>
      <c r="AJ192" s="54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  <c r="BB192" s="109"/>
      <c r="BC192" s="109"/>
      <c r="BD192" s="109"/>
      <c r="BE192" s="109"/>
      <c r="BF192" s="109"/>
    </row>
    <row r="193">
      <c r="A193" s="8" t="s">
        <v>2675</v>
      </c>
      <c r="B193" s="82">
        <v>45617.0</v>
      </c>
      <c r="C193" s="28"/>
      <c r="D193" s="76" t="s">
        <v>1172</v>
      </c>
      <c r="E193" s="83" t="s">
        <v>2840</v>
      </c>
      <c r="F193" s="84" t="s">
        <v>1172</v>
      </c>
      <c r="G193" s="87" t="s">
        <v>1908</v>
      </c>
      <c r="H193" s="86">
        <v>299.0</v>
      </c>
      <c r="I193" s="86">
        <v>299.0</v>
      </c>
      <c r="J193" s="14"/>
      <c r="K193" s="86">
        <f t="shared" ref="K193:K199" si="19">I193</f>
        <v>299</v>
      </c>
      <c r="L193" s="14"/>
      <c r="M193" s="14"/>
      <c r="N193" s="14"/>
      <c r="O193" s="16"/>
      <c r="P193" s="47">
        <f t="shared" si="2"/>
        <v>299</v>
      </c>
      <c r="Q193" s="28"/>
      <c r="R193" s="90" t="s">
        <v>2841</v>
      </c>
      <c r="S193" s="57">
        <f t="shared" si="3"/>
        <v>11</v>
      </c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</row>
    <row r="194">
      <c r="A194" s="8" t="s">
        <v>2675</v>
      </c>
      <c r="B194" s="82">
        <v>45617.0</v>
      </c>
      <c r="C194" s="28"/>
      <c r="D194" s="76" t="s">
        <v>1172</v>
      </c>
      <c r="E194" s="83" t="s">
        <v>2842</v>
      </c>
      <c r="F194" s="84" t="s">
        <v>1172</v>
      </c>
      <c r="G194" s="87" t="s">
        <v>1908</v>
      </c>
      <c r="H194" s="86">
        <v>299.0</v>
      </c>
      <c r="I194" s="86">
        <v>299.0</v>
      </c>
      <c r="J194" s="14"/>
      <c r="K194" s="86">
        <f t="shared" si="19"/>
        <v>299</v>
      </c>
      <c r="L194" s="14"/>
      <c r="M194" s="14"/>
      <c r="N194" s="14"/>
      <c r="O194" s="16"/>
      <c r="P194" s="47">
        <f t="shared" si="2"/>
        <v>299</v>
      </c>
      <c r="Q194" s="28"/>
      <c r="R194" s="90" t="s">
        <v>2843</v>
      </c>
      <c r="S194" s="57">
        <f t="shared" si="3"/>
        <v>11</v>
      </c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</row>
    <row r="195">
      <c r="A195" s="8" t="s">
        <v>2675</v>
      </c>
      <c r="B195" s="82">
        <v>45617.0</v>
      </c>
      <c r="C195" s="28"/>
      <c r="D195" s="76" t="s">
        <v>1172</v>
      </c>
      <c r="E195" s="83" t="s">
        <v>2844</v>
      </c>
      <c r="F195" s="84" t="s">
        <v>1172</v>
      </c>
      <c r="G195" s="87" t="s">
        <v>1908</v>
      </c>
      <c r="H195" s="86">
        <v>299.0</v>
      </c>
      <c r="I195" s="86">
        <v>299.0</v>
      </c>
      <c r="J195" s="14"/>
      <c r="K195" s="86">
        <f t="shared" si="19"/>
        <v>299</v>
      </c>
      <c r="L195" s="14"/>
      <c r="M195" s="14"/>
      <c r="N195" s="14"/>
      <c r="O195" s="16"/>
      <c r="P195" s="47">
        <f t="shared" si="2"/>
        <v>299</v>
      </c>
      <c r="Q195" s="28"/>
      <c r="R195" s="90" t="s">
        <v>2845</v>
      </c>
      <c r="S195" s="57">
        <f t="shared" si="3"/>
        <v>11</v>
      </c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</row>
    <row r="196">
      <c r="A196" s="8" t="s">
        <v>2675</v>
      </c>
      <c r="B196" s="82">
        <v>45617.0</v>
      </c>
      <c r="C196" s="28"/>
      <c r="D196" s="76" t="s">
        <v>20</v>
      </c>
      <c r="E196" s="83" t="s">
        <v>2005</v>
      </c>
      <c r="F196" s="84" t="s">
        <v>1908</v>
      </c>
      <c r="G196" s="87" t="s">
        <v>1908</v>
      </c>
      <c r="H196" s="86">
        <v>299.0</v>
      </c>
      <c r="I196" s="86">
        <v>299.0</v>
      </c>
      <c r="J196" s="14"/>
      <c r="K196" s="86">
        <f t="shared" si="19"/>
        <v>299</v>
      </c>
      <c r="L196" s="14"/>
      <c r="M196" s="14"/>
      <c r="N196" s="14"/>
      <c r="O196" s="16"/>
      <c r="P196" s="47">
        <f t="shared" si="2"/>
        <v>299</v>
      </c>
      <c r="Q196" s="28"/>
      <c r="R196" s="8" t="s">
        <v>2006</v>
      </c>
      <c r="S196" s="57">
        <f t="shared" si="3"/>
        <v>11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</row>
    <row r="197">
      <c r="A197" s="8" t="s">
        <v>2675</v>
      </c>
      <c r="B197" s="82">
        <v>45617.0</v>
      </c>
      <c r="C197" s="28"/>
      <c r="D197" s="76" t="s">
        <v>20</v>
      </c>
      <c r="E197" s="83" t="s">
        <v>2007</v>
      </c>
      <c r="F197" s="84" t="s">
        <v>1908</v>
      </c>
      <c r="G197" s="87" t="s">
        <v>1908</v>
      </c>
      <c r="H197" s="86">
        <v>299.0</v>
      </c>
      <c r="I197" s="86">
        <v>299.0</v>
      </c>
      <c r="J197" s="14"/>
      <c r="K197" s="86">
        <f t="shared" si="19"/>
        <v>299</v>
      </c>
      <c r="L197" s="14"/>
      <c r="M197" s="14"/>
      <c r="N197" s="14"/>
      <c r="O197" s="16"/>
      <c r="P197" s="47">
        <f t="shared" si="2"/>
        <v>299</v>
      </c>
      <c r="Q197" s="28"/>
      <c r="R197" s="8" t="s">
        <v>2008</v>
      </c>
      <c r="S197" s="57">
        <f t="shared" si="3"/>
        <v>11</v>
      </c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</row>
    <row r="198">
      <c r="A198" s="8" t="s">
        <v>2675</v>
      </c>
      <c r="B198" s="82">
        <v>45623.0</v>
      </c>
      <c r="C198" s="28"/>
      <c r="D198" s="73" t="s">
        <v>20</v>
      </c>
      <c r="E198" s="69" t="s">
        <v>2846</v>
      </c>
      <c r="F198" s="27" t="s">
        <v>1939</v>
      </c>
      <c r="G198" s="87" t="s">
        <v>1969</v>
      </c>
      <c r="H198" s="86">
        <v>29.9</v>
      </c>
      <c r="I198" s="86">
        <v>29.9</v>
      </c>
      <c r="J198" s="14"/>
      <c r="K198" s="86">
        <f t="shared" si="19"/>
        <v>29.9</v>
      </c>
      <c r="L198" s="14"/>
      <c r="M198" s="14"/>
      <c r="N198" s="14"/>
      <c r="O198" s="16"/>
      <c r="P198" s="47">
        <f t="shared" si="2"/>
        <v>29.9</v>
      </c>
      <c r="Q198" s="28"/>
      <c r="R198" s="8" t="s">
        <v>2847</v>
      </c>
      <c r="S198" s="57">
        <f t="shared" si="3"/>
        <v>11</v>
      </c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</row>
    <row r="199">
      <c r="A199" s="8" t="s">
        <v>2675</v>
      </c>
      <c r="B199" s="82">
        <v>45604.0</v>
      </c>
      <c r="C199" s="28"/>
      <c r="D199" s="76" t="s">
        <v>20</v>
      </c>
      <c r="E199" s="83" t="s">
        <v>2205</v>
      </c>
      <c r="F199" s="84" t="s">
        <v>1939</v>
      </c>
      <c r="G199" s="87" t="s">
        <v>2024</v>
      </c>
      <c r="H199" s="86">
        <v>99.9</v>
      </c>
      <c r="I199" s="86">
        <v>99.9</v>
      </c>
      <c r="J199" s="14"/>
      <c r="K199" s="86">
        <f t="shared" si="19"/>
        <v>99.9</v>
      </c>
      <c r="L199" s="14"/>
      <c r="M199" s="14"/>
      <c r="N199" s="14"/>
      <c r="O199" s="16"/>
      <c r="P199" s="47">
        <f t="shared" si="2"/>
        <v>99.9</v>
      </c>
      <c r="Q199" s="28"/>
      <c r="R199" s="8" t="s">
        <v>2206</v>
      </c>
      <c r="S199" s="57">
        <f t="shared" si="3"/>
        <v>11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</row>
    <row r="200">
      <c r="A200" s="8" t="s">
        <v>2675</v>
      </c>
      <c r="B200" s="9">
        <v>45541.0</v>
      </c>
      <c r="C200" s="28"/>
      <c r="D200" s="73" t="s">
        <v>20</v>
      </c>
      <c r="E200" s="69" t="s">
        <v>2848</v>
      </c>
      <c r="F200" s="27" t="s">
        <v>1939</v>
      </c>
      <c r="G200" s="13" t="s">
        <v>1940</v>
      </c>
      <c r="H200" s="15">
        <v>99.0</v>
      </c>
      <c r="I200" s="15">
        <v>99.0</v>
      </c>
      <c r="J200" s="14"/>
      <c r="K200" s="15">
        <v>99.0</v>
      </c>
      <c r="L200" s="14"/>
      <c r="M200" s="14"/>
      <c r="N200" s="14"/>
      <c r="O200" s="16"/>
      <c r="P200" s="47">
        <f t="shared" si="2"/>
        <v>99</v>
      </c>
      <c r="Q200" s="58"/>
      <c r="R200" s="45" t="s">
        <v>2849</v>
      </c>
      <c r="S200" s="57">
        <f t="shared" si="3"/>
        <v>9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</row>
    <row r="201">
      <c r="A201" s="8" t="s">
        <v>2675</v>
      </c>
      <c r="B201" s="9">
        <v>45583.0</v>
      </c>
      <c r="C201" s="28"/>
      <c r="D201" s="73" t="s">
        <v>20</v>
      </c>
      <c r="E201" s="69" t="s">
        <v>2850</v>
      </c>
      <c r="F201" s="27" t="s">
        <v>1939</v>
      </c>
      <c r="G201" s="13" t="s">
        <v>1969</v>
      </c>
      <c r="H201" s="15">
        <v>29.9</v>
      </c>
      <c r="I201" s="15">
        <v>29.9</v>
      </c>
      <c r="J201" s="14"/>
      <c r="K201" s="15">
        <f t="shared" ref="K201:K212" si="20">I201</f>
        <v>29.9</v>
      </c>
      <c r="L201" s="14"/>
      <c r="M201" s="14"/>
      <c r="N201" s="14"/>
      <c r="O201" s="16"/>
      <c r="P201" s="47">
        <f t="shared" si="2"/>
        <v>29.9</v>
      </c>
      <c r="Q201" s="58"/>
      <c r="R201" s="45" t="s">
        <v>2851</v>
      </c>
      <c r="S201" s="57">
        <f t="shared" si="3"/>
        <v>10</v>
      </c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</row>
    <row r="202">
      <c r="A202" s="8" t="s">
        <v>2675</v>
      </c>
      <c r="B202" s="9">
        <v>45583.0</v>
      </c>
      <c r="C202" s="28"/>
      <c r="D202" s="73" t="s">
        <v>20</v>
      </c>
      <c r="E202" s="69" t="s">
        <v>2852</v>
      </c>
      <c r="F202" s="27" t="s">
        <v>1939</v>
      </c>
      <c r="G202" s="13" t="s">
        <v>1969</v>
      </c>
      <c r="H202" s="15">
        <v>29.9</v>
      </c>
      <c r="I202" s="15">
        <v>29.9</v>
      </c>
      <c r="J202" s="14"/>
      <c r="K202" s="15">
        <f t="shared" si="20"/>
        <v>29.9</v>
      </c>
      <c r="L202" s="14"/>
      <c r="M202" s="14"/>
      <c r="N202" s="14"/>
      <c r="O202" s="16"/>
      <c r="P202" s="47">
        <f t="shared" si="2"/>
        <v>29.9</v>
      </c>
      <c r="Q202" s="58"/>
      <c r="R202" s="45" t="s">
        <v>2853</v>
      </c>
      <c r="S202" s="57">
        <f t="shared" si="3"/>
        <v>10</v>
      </c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</row>
    <row r="203">
      <c r="A203" s="8" t="s">
        <v>2675</v>
      </c>
      <c r="B203" s="9">
        <v>45631.0</v>
      </c>
      <c r="C203" s="28"/>
      <c r="D203" s="73" t="s">
        <v>20</v>
      </c>
      <c r="E203" s="69" t="s">
        <v>2854</v>
      </c>
      <c r="F203" s="27" t="s">
        <v>1939</v>
      </c>
      <c r="G203" s="13" t="s">
        <v>2024</v>
      </c>
      <c r="H203" s="15">
        <v>99.9</v>
      </c>
      <c r="I203" s="15">
        <v>99.9</v>
      </c>
      <c r="J203" s="14"/>
      <c r="K203" s="15">
        <f t="shared" si="20"/>
        <v>99.9</v>
      </c>
      <c r="L203" s="14"/>
      <c r="M203" s="14"/>
      <c r="N203" s="14"/>
      <c r="O203" s="16"/>
      <c r="P203" s="47">
        <f t="shared" si="2"/>
        <v>99.9</v>
      </c>
      <c r="Q203" s="28"/>
      <c r="R203" s="8" t="s">
        <v>2855</v>
      </c>
      <c r="S203" s="57">
        <f t="shared" si="3"/>
        <v>12</v>
      </c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</row>
    <row r="204">
      <c r="A204" s="8" t="s">
        <v>2675</v>
      </c>
      <c r="B204" s="82">
        <v>45623.0</v>
      </c>
      <c r="C204" s="28"/>
      <c r="D204" s="103" t="s">
        <v>1172</v>
      </c>
      <c r="E204" s="83" t="s">
        <v>2856</v>
      </c>
      <c r="F204" s="84" t="s">
        <v>1172</v>
      </c>
      <c r="G204" s="87" t="s">
        <v>1908</v>
      </c>
      <c r="H204" s="86">
        <v>299.0</v>
      </c>
      <c r="I204" s="86">
        <v>299.0</v>
      </c>
      <c r="J204" s="14"/>
      <c r="K204" s="86">
        <f t="shared" si="20"/>
        <v>299</v>
      </c>
      <c r="L204" s="14"/>
      <c r="M204" s="14"/>
      <c r="N204" s="14"/>
      <c r="O204" s="16"/>
      <c r="P204" s="47">
        <f t="shared" si="2"/>
        <v>299</v>
      </c>
      <c r="Q204" s="28"/>
      <c r="R204" s="90" t="s">
        <v>2857</v>
      </c>
      <c r="S204" s="57">
        <f t="shared" si="3"/>
        <v>11</v>
      </c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</row>
    <row r="205">
      <c r="A205" s="8" t="s">
        <v>2675</v>
      </c>
      <c r="B205" s="82">
        <v>45623.0</v>
      </c>
      <c r="C205" s="28"/>
      <c r="D205" s="103" t="s">
        <v>20</v>
      </c>
      <c r="E205" s="83" t="s">
        <v>2011</v>
      </c>
      <c r="F205" s="84" t="s">
        <v>1908</v>
      </c>
      <c r="G205" s="87" t="s">
        <v>1908</v>
      </c>
      <c r="H205" s="86">
        <v>299.0</v>
      </c>
      <c r="I205" s="86">
        <v>299.0</v>
      </c>
      <c r="J205" s="14"/>
      <c r="K205" s="86">
        <f t="shared" si="20"/>
        <v>299</v>
      </c>
      <c r="L205" s="14"/>
      <c r="M205" s="14"/>
      <c r="N205" s="14"/>
      <c r="O205" s="16"/>
      <c r="P205" s="47">
        <f t="shared" si="2"/>
        <v>299</v>
      </c>
      <c r="Q205" s="28"/>
      <c r="R205" s="8" t="s">
        <v>2012</v>
      </c>
      <c r="S205" s="57">
        <f t="shared" si="3"/>
        <v>11</v>
      </c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</row>
    <row r="206">
      <c r="A206" s="8" t="s">
        <v>2675</v>
      </c>
      <c r="B206" s="82">
        <v>45610.0</v>
      </c>
      <c r="C206" s="28"/>
      <c r="D206" s="73" t="s">
        <v>20</v>
      </c>
      <c r="E206" s="69" t="s">
        <v>2858</v>
      </c>
      <c r="F206" s="27" t="s">
        <v>1939</v>
      </c>
      <c r="G206" s="87" t="s">
        <v>1969</v>
      </c>
      <c r="H206" s="86">
        <v>29.9</v>
      </c>
      <c r="I206" s="86">
        <v>29.9</v>
      </c>
      <c r="J206" s="14"/>
      <c r="K206" s="86">
        <f t="shared" si="20"/>
        <v>29.9</v>
      </c>
      <c r="L206" s="14"/>
      <c r="M206" s="14"/>
      <c r="N206" s="14"/>
      <c r="O206" s="16"/>
      <c r="P206" s="47">
        <f t="shared" si="2"/>
        <v>29.9</v>
      </c>
      <c r="Q206" s="28"/>
      <c r="R206" s="8" t="s">
        <v>2859</v>
      </c>
      <c r="S206" s="57">
        <f t="shared" si="3"/>
        <v>11</v>
      </c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</row>
    <row r="207">
      <c r="A207" s="8" t="s">
        <v>2675</v>
      </c>
      <c r="B207" s="9">
        <v>45580.0</v>
      </c>
      <c r="C207" s="28"/>
      <c r="D207" s="73" t="s">
        <v>20</v>
      </c>
      <c r="E207" s="69" t="s">
        <v>2532</v>
      </c>
      <c r="F207" s="27" t="s">
        <v>1939</v>
      </c>
      <c r="G207" s="13" t="s">
        <v>1975</v>
      </c>
      <c r="H207" s="15">
        <v>99.0</v>
      </c>
      <c r="I207" s="15">
        <v>99.0</v>
      </c>
      <c r="J207" s="14"/>
      <c r="K207" s="15">
        <f t="shared" si="20"/>
        <v>99</v>
      </c>
      <c r="L207" s="14"/>
      <c r="M207" s="14"/>
      <c r="N207" s="14"/>
      <c r="O207" s="16"/>
      <c r="P207" s="47">
        <f t="shared" si="2"/>
        <v>99</v>
      </c>
      <c r="Q207" s="58"/>
      <c r="R207" s="45" t="s">
        <v>2860</v>
      </c>
      <c r="S207" s="57">
        <f t="shared" si="3"/>
        <v>10</v>
      </c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</row>
    <row r="208">
      <c r="A208" s="8" t="s">
        <v>2675</v>
      </c>
      <c r="B208" s="82">
        <v>45623.0</v>
      </c>
      <c r="C208" s="28"/>
      <c r="D208" s="103" t="s">
        <v>1925</v>
      </c>
      <c r="E208" s="83" t="s">
        <v>2015</v>
      </c>
      <c r="F208" s="84" t="s">
        <v>1908</v>
      </c>
      <c r="G208" s="87" t="s">
        <v>1908</v>
      </c>
      <c r="H208" s="86">
        <v>800.0</v>
      </c>
      <c r="I208" s="86">
        <v>299.0</v>
      </c>
      <c r="J208" s="14"/>
      <c r="K208" s="86">
        <f t="shared" si="20"/>
        <v>299</v>
      </c>
      <c r="L208" s="14"/>
      <c r="M208" s="14"/>
      <c r="N208" s="14"/>
      <c r="O208" s="16"/>
      <c r="P208" s="47">
        <f t="shared" si="2"/>
        <v>299</v>
      </c>
      <c r="Q208" s="28"/>
      <c r="R208" s="8" t="s">
        <v>2016</v>
      </c>
      <c r="S208" s="57">
        <f t="shared" si="3"/>
        <v>11</v>
      </c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</row>
    <row r="209">
      <c r="A209" s="8" t="s">
        <v>2675</v>
      </c>
      <c r="B209" s="9">
        <v>45582.0</v>
      </c>
      <c r="C209" s="28"/>
      <c r="D209" s="73" t="s">
        <v>20</v>
      </c>
      <c r="E209" s="69" t="s">
        <v>2861</v>
      </c>
      <c r="F209" s="27" t="s">
        <v>1939</v>
      </c>
      <c r="G209" s="13" t="s">
        <v>1975</v>
      </c>
      <c r="H209" s="15">
        <v>99.9</v>
      </c>
      <c r="I209" s="15">
        <v>99.9</v>
      </c>
      <c r="J209" s="14"/>
      <c r="K209" s="15">
        <f t="shared" si="20"/>
        <v>99.9</v>
      </c>
      <c r="L209" s="14"/>
      <c r="M209" s="14"/>
      <c r="N209" s="14"/>
      <c r="O209" s="16"/>
      <c r="P209" s="47">
        <f t="shared" si="2"/>
        <v>99.9</v>
      </c>
      <c r="Q209" s="58"/>
      <c r="R209" s="45" t="s">
        <v>2862</v>
      </c>
      <c r="S209" s="57">
        <f t="shared" si="3"/>
        <v>10</v>
      </c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</row>
    <row r="210">
      <c r="A210" s="8" t="s">
        <v>2675</v>
      </c>
      <c r="B210" s="9">
        <v>45566.0</v>
      </c>
      <c r="C210" s="28"/>
      <c r="D210" s="73" t="s">
        <v>20</v>
      </c>
      <c r="E210" s="69" t="s">
        <v>2863</v>
      </c>
      <c r="F210" s="27" t="s">
        <v>1939</v>
      </c>
      <c r="G210" s="13" t="s">
        <v>1940</v>
      </c>
      <c r="H210" s="15">
        <v>99.0</v>
      </c>
      <c r="I210" s="15">
        <v>99.0</v>
      </c>
      <c r="J210" s="14"/>
      <c r="K210" s="15">
        <f t="shared" si="20"/>
        <v>99</v>
      </c>
      <c r="L210" s="14"/>
      <c r="M210" s="14"/>
      <c r="N210" s="14"/>
      <c r="O210" s="16"/>
      <c r="P210" s="47">
        <f t="shared" si="2"/>
        <v>99</v>
      </c>
      <c r="Q210" s="58"/>
      <c r="R210" s="45" t="s">
        <v>2864</v>
      </c>
      <c r="S210" s="57">
        <f t="shared" si="3"/>
        <v>10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</row>
    <row r="211">
      <c r="A211" s="8" t="s">
        <v>2675</v>
      </c>
      <c r="B211" s="82">
        <v>45624.0</v>
      </c>
      <c r="C211" s="28"/>
      <c r="D211" s="103" t="s">
        <v>20</v>
      </c>
      <c r="E211" s="83" t="s">
        <v>2865</v>
      </c>
      <c r="F211" s="84" t="s">
        <v>1908</v>
      </c>
      <c r="G211" s="87" t="s">
        <v>1908</v>
      </c>
      <c r="H211" s="86">
        <v>299.0</v>
      </c>
      <c r="I211" s="86">
        <v>299.0</v>
      </c>
      <c r="J211" s="14"/>
      <c r="K211" s="86">
        <f t="shared" si="20"/>
        <v>299</v>
      </c>
      <c r="L211" s="14"/>
      <c r="M211" s="14"/>
      <c r="N211" s="14"/>
      <c r="O211" s="16"/>
      <c r="P211" s="47">
        <f t="shared" si="2"/>
        <v>299</v>
      </c>
      <c r="Q211" s="28"/>
      <c r="R211" s="8" t="s">
        <v>2866</v>
      </c>
      <c r="S211" s="57">
        <f t="shared" si="3"/>
        <v>11</v>
      </c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</row>
    <row r="212">
      <c r="A212" s="8" t="s">
        <v>2675</v>
      </c>
      <c r="B212" s="82">
        <v>45624.0</v>
      </c>
      <c r="C212" s="28"/>
      <c r="D212" s="103" t="s">
        <v>1172</v>
      </c>
      <c r="E212" s="83" t="s">
        <v>2867</v>
      </c>
      <c r="F212" s="84" t="s">
        <v>1172</v>
      </c>
      <c r="G212" s="87" t="s">
        <v>1908</v>
      </c>
      <c r="H212" s="86">
        <v>299.0</v>
      </c>
      <c r="I212" s="86">
        <v>299.0</v>
      </c>
      <c r="J212" s="14"/>
      <c r="K212" s="86">
        <f t="shared" si="20"/>
        <v>299</v>
      </c>
      <c r="L212" s="14"/>
      <c r="M212" s="14"/>
      <c r="N212" s="14"/>
      <c r="O212" s="16"/>
      <c r="P212" s="47">
        <f t="shared" si="2"/>
        <v>299</v>
      </c>
      <c r="Q212" s="28"/>
      <c r="R212" s="90" t="s">
        <v>2868</v>
      </c>
      <c r="S212" s="57">
        <f t="shared" si="3"/>
        <v>11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</row>
    <row r="213">
      <c r="A213" s="8" t="s">
        <v>2675</v>
      </c>
      <c r="B213" s="9">
        <v>45625.0</v>
      </c>
      <c r="C213" s="28"/>
      <c r="D213" s="73" t="s">
        <v>20</v>
      </c>
      <c r="E213" s="69" t="s">
        <v>1965</v>
      </c>
      <c r="F213" s="27" t="s">
        <v>1908</v>
      </c>
      <c r="G213" s="13" t="s">
        <v>1090</v>
      </c>
      <c r="H213" s="15">
        <v>240.0</v>
      </c>
      <c r="I213" s="14"/>
      <c r="J213" s="14"/>
      <c r="K213" s="14"/>
      <c r="L213" s="14"/>
      <c r="M213" s="15">
        <v>240.0</v>
      </c>
      <c r="N213" s="14"/>
      <c r="O213" s="16"/>
      <c r="P213" s="47">
        <f t="shared" si="2"/>
        <v>240</v>
      </c>
      <c r="Q213" s="40"/>
      <c r="R213" s="40"/>
      <c r="S213" s="57">
        <f t="shared" si="3"/>
        <v>11</v>
      </c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</row>
    <row r="214">
      <c r="A214" s="8" t="s">
        <v>2675</v>
      </c>
      <c r="B214" s="9">
        <v>45594.0</v>
      </c>
      <c r="C214" s="28"/>
      <c r="D214" s="73" t="s">
        <v>20</v>
      </c>
      <c r="E214" s="69" t="s">
        <v>2869</v>
      </c>
      <c r="F214" s="27" t="s">
        <v>1939</v>
      </c>
      <c r="G214" s="13" t="s">
        <v>1969</v>
      </c>
      <c r="H214" s="15">
        <v>29.9</v>
      </c>
      <c r="I214" s="15">
        <v>29.9</v>
      </c>
      <c r="J214" s="14"/>
      <c r="K214" s="15">
        <f t="shared" ref="K214:K220" si="21">I214</f>
        <v>29.9</v>
      </c>
      <c r="L214" s="14"/>
      <c r="M214" s="14"/>
      <c r="N214" s="14"/>
      <c r="O214" s="16"/>
      <c r="P214" s="47">
        <f t="shared" si="2"/>
        <v>29.9</v>
      </c>
      <c r="Q214" s="58"/>
      <c r="R214" s="45" t="s">
        <v>2870</v>
      </c>
      <c r="S214" s="57">
        <f t="shared" si="3"/>
        <v>10</v>
      </c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</row>
    <row r="215">
      <c r="A215" s="8" t="s">
        <v>2675</v>
      </c>
      <c r="B215" s="82">
        <v>45601.0</v>
      </c>
      <c r="C215" s="28"/>
      <c r="D215" s="103" t="s">
        <v>20</v>
      </c>
      <c r="E215" s="83" t="s">
        <v>2871</v>
      </c>
      <c r="F215" s="84" t="s">
        <v>1939</v>
      </c>
      <c r="G215" s="87" t="s">
        <v>2024</v>
      </c>
      <c r="H215" s="86">
        <v>99.9</v>
      </c>
      <c r="I215" s="86">
        <v>99.9</v>
      </c>
      <c r="J215" s="14"/>
      <c r="K215" s="86">
        <f t="shared" si="21"/>
        <v>99.9</v>
      </c>
      <c r="L215" s="14"/>
      <c r="M215" s="14"/>
      <c r="N215" s="14"/>
      <c r="O215" s="16"/>
      <c r="P215" s="47">
        <f t="shared" si="2"/>
        <v>99.9</v>
      </c>
      <c r="Q215" s="28"/>
      <c r="R215" s="28"/>
      <c r="S215" s="57">
        <f t="shared" si="3"/>
        <v>11</v>
      </c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</row>
    <row r="216">
      <c r="A216" s="8" t="s">
        <v>2675</v>
      </c>
      <c r="B216" s="9">
        <v>45572.0</v>
      </c>
      <c r="C216" s="28"/>
      <c r="D216" s="73" t="s">
        <v>20</v>
      </c>
      <c r="E216" s="69" t="s">
        <v>2017</v>
      </c>
      <c r="F216" s="27" t="s">
        <v>1908</v>
      </c>
      <c r="G216" s="13" t="s">
        <v>1908</v>
      </c>
      <c r="H216" s="15">
        <v>249.0</v>
      </c>
      <c r="I216" s="15">
        <v>249.0</v>
      </c>
      <c r="J216" s="14"/>
      <c r="K216" s="15">
        <f t="shared" si="21"/>
        <v>249</v>
      </c>
      <c r="L216" s="14"/>
      <c r="M216" s="14"/>
      <c r="N216" s="14"/>
      <c r="O216" s="16"/>
      <c r="P216" s="47">
        <f t="shared" si="2"/>
        <v>249</v>
      </c>
      <c r="Q216" s="28"/>
      <c r="R216" s="40"/>
      <c r="S216" s="57">
        <f t="shared" si="3"/>
        <v>10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</row>
    <row r="217">
      <c r="A217" s="8" t="s">
        <v>2675</v>
      </c>
      <c r="B217" s="9">
        <v>45629.0</v>
      </c>
      <c r="C217" s="28"/>
      <c r="D217" s="73" t="s">
        <v>1910</v>
      </c>
      <c r="E217" s="69" t="s">
        <v>2019</v>
      </c>
      <c r="F217" s="27" t="s">
        <v>1908</v>
      </c>
      <c r="G217" s="13" t="s">
        <v>1908</v>
      </c>
      <c r="H217" s="15">
        <v>299.0</v>
      </c>
      <c r="I217" s="15">
        <v>299.0</v>
      </c>
      <c r="J217" s="14"/>
      <c r="K217" s="15">
        <f t="shared" si="21"/>
        <v>299</v>
      </c>
      <c r="L217" s="14"/>
      <c r="M217" s="14"/>
      <c r="N217" s="14"/>
      <c r="O217" s="16"/>
      <c r="P217" s="47">
        <f t="shared" si="2"/>
        <v>299</v>
      </c>
      <c r="Q217" s="28"/>
      <c r="R217" s="8" t="s">
        <v>2020</v>
      </c>
      <c r="S217" s="57">
        <f t="shared" si="3"/>
        <v>12</v>
      </c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</row>
    <row r="218">
      <c r="A218" s="8" t="s">
        <v>2675</v>
      </c>
      <c r="B218" s="9">
        <v>45629.0</v>
      </c>
      <c r="C218" s="28"/>
      <c r="D218" s="73" t="s">
        <v>1925</v>
      </c>
      <c r="E218" s="69" t="s">
        <v>2872</v>
      </c>
      <c r="F218" s="27" t="s">
        <v>1908</v>
      </c>
      <c r="G218" s="13" t="s">
        <v>1908</v>
      </c>
      <c r="H218" s="15">
        <v>299.0</v>
      </c>
      <c r="I218" s="15">
        <v>299.0</v>
      </c>
      <c r="J218" s="14"/>
      <c r="K218" s="15">
        <f t="shared" si="21"/>
        <v>299</v>
      </c>
      <c r="L218" s="14"/>
      <c r="M218" s="14"/>
      <c r="N218" s="14"/>
      <c r="O218" s="16"/>
      <c r="P218" s="47">
        <f t="shared" si="2"/>
        <v>299</v>
      </c>
      <c r="Q218" s="28"/>
      <c r="R218" s="8" t="s">
        <v>2873</v>
      </c>
      <c r="S218" s="57">
        <f t="shared" si="3"/>
        <v>12</v>
      </c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</row>
    <row r="219">
      <c r="A219" s="8" t="s">
        <v>2675</v>
      </c>
      <c r="B219" s="9">
        <v>45629.0</v>
      </c>
      <c r="C219" s="28"/>
      <c r="D219" s="73" t="s">
        <v>1925</v>
      </c>
      <c r="E219" s="69" t="s">
        <v>2874</v>
      </c>
      <c r="F219" s="27" t="s">
        <v>1925</v>
      </c>
      <c r="G219" s="13" t="s">
        <v>1908</v>
      </c>
      <c r="H219" s="15">
        <v>299.0</v>
      </c>
      <c r="I219" s="15">
        <v>299.0</v>
      </c>
      <c r="J219" s="14"/>
      <c r="K219" s="15">
        <f t="shared" si="21"/>
        <v>299</v>
      </c>
      <c r="L219" s="14"/>
      <c r="M219" s="14"/>
      <c r="N219" s="14"/>
      <c r="O219" s="16"/>
      <c r="P219" s="47">
        <f t="shared" si="2"/>
        <v>299</v>
      </c>
      <c r="Q219" s="28"/>
      <c r="R219" s="8" t="s">
        <v>2875</v>
      </c>
      <c r="S219" s="57">
        <f t="shared" si="3"/>
        <v>12</v>
      </c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</row>
    <row r="220">
      <c r="A220" s="8" t="s">
        <v>2675</v>
      </c>
      <c r="B220" s="9">
        <v>45587.0</v>
      </c>
      <c r="C220" s="28"/>
      <c r="D220" s="73" t="s">
        <v>20</v>
      </c>
      <c r="E220" s="69" t="s">
        <v>2876</v>
      </c>
      <c r="F220" s="27" t="s">
        <v>1939</v>
      </c>
      <c r="G220" s="13" t="s">
        <v>1969</v>
      </c>
      <c r="H220" s="15">
        <v>29.9</v>
      </c>
      <c r="I220" s="15">
        <v>29.9</v>
      </c>
      <c r="J220" s="14"/>
      <c r="K220" s="15">
        <f t="shared" si="21"/>
        <v>29.9</v>
      </c>
      <c r="L220" s="14"/>
      <c r="M220" s="14"/>
      <c r="N220" s="14"/>
      <c r="O220" s="16"/>
      <c r="P220" s="47">
        <f t="shared" si="2"/>
        <v>29.9</v>
      </c>
      <c r="Q220" s="58"/>
      <c r="R220" s="45" t="s">
        <v>2877</v>
      </c>
      <c r="S220" s="57">
        <f t="shared" si="3"/>
        <v>10</v>
      </c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</row>
    <row r="221">
      <c r="A221" s="8" t="s">
        <v>2675</v>
      </c>
      <c r="B221" s="9">
        <v>45561.0</v>
      </c>
      <c r="C221" s="28"/>
      <c r="D221" s="73" t="s">
        <v>20</v>
      </c>
      <c r="E221" s="69" t="s">
        <v>2878</v>
      </c>
      <c r="F221" s="27" t="s">
        <v>1939</v>
      </c>
      <c r="G221" s="13" t="s">
        <v>1975</v>
      </c>
      <c r="H221" s="15">
        <v>99.0</v>
      </c>
      <c r="I221" s="15">
        <v>99.0</v>
      </c>
      <c r="J221" s="14"/>
      <c r="K221" s="15">
        <v>99.0</v>
      </c>
      <c r="L221" s="14"/>
      <c r="M221" s="14"/>
      <c r="N221" s="14"/>
      <c r="O221" s="16"/>
      <c r="P221" s="47">
        <f t="shared" si="2"/>
        <v>99</v>
      </c>
      <c r="Q221" s="58"/>
      <c r="R221" s="45" t="s">
        <v>2879</v>
      </c>
      <c r="S221" s="57">
        <f t="shared" si="3"/>
        <v>9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</row>
    <row r="222">
      <c r="A222" s="8" t="s">
        <v>2675</v>
      </c>
      <c r="B222" s="82">
        <v>45625.0</v>
      </c>
      <c r="C222" s="28"/>
      <c r="D222" s="73" t="s">
        <v>20</v>
      </c>
      <c r="E222" s="69" t="s">
        <v>2880</v>
      </c>
      <c r="F222" s="27" t="s">
        <v>1939</v>
      </c>
      <c r="G222" s="87" t="s">
        <v>1969</v>
      </c>
      <c r="H222" s="86">
        <v>29.9</v>
      </c>
      <c r="I222" s="86">
        <v>29.9</v>
      </c>
      <c r="J222" s="14"/>
      <c r="K222" s="86">
        <f t="shared" ref="K222:K223" si="22">I222</f>
        <v>29.9</v>
      </c>
      <c r="L222" s="14"/>
      <c r="M222" s="14"/>
      <c r="N222" s="14"/>
      <c r="O222" s="16"/>
      <c r="P222" s="47">
        <f t="shared" si="2"/>
        <v>29.9</v>
      </c>
      <c r="Q222" s="28"/>
      <c r="R222" s="8" t="s">
        <v>2881</v>
      </c>
      <c r="S222" s="57">
        <f t="shared" si="3"/>
        <v>11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</row>
    <row r="223">
      <c r="A223" s="8" t="s">
        <v>2675</v>
      </c>
      <c r="B223" s="9">
        <v>45581.0</v>
      </c>
      <c r="C223" s="28"/>
      <c r="D223" s="73" t="s">
        <v>20</v>
      </c>
      <c r="E223" s="69" t="s">
        <v>2882</v>
      </c>
      <c r="F223" s="27" t="s">
        <v>1939</v>
      </c>
      <c r="G223" s="13" t="s">
        <v>1975</v>
      </c>
      <c r="H223" s="15">
        <v>99.0</v>
      </c>
      <c r="I223" s="15">
        <v>99.0</v>
      </c>
      <c r="J223" s="14"/>
      <c r="K223" s="15">
        <f t="shared" si="22"/>
        <v>99</v>
      </c>
      <c r="L223" s="14"/>
      <c r="M223" s="14"/>
      <c r="N223" s="14"/>
      <c r="O223" s="16"/>
      <c r="P223" s="47">
        <f t="shared" si="2"/>
        <v>99</v>
      </c>
      <c r="Q223" s="58"/>
      <c r="R223" s="45" t="s">
        <v>2883</v>
      </c>
      <c r="S223" s="57">
        <f t="shared" si="3"/>
        <v>10</v>
      </c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</row>
    <row r="224">
      <c r="A224" s="8" t="s">
        <v>2675</v>
      </c>
      <c r="B224" s="9">
        <v>45559.0</v>
      </c>
      <c r="C224" s="28"/>
      <c r="D224" s="73" t="s">
        <v>20</v>
      </c>
      <c r="E224" s="69" t="s">
        <v>2884</v>
      </c>
      <c r="F224" s="27" t="s">
        <v>1939</v>
      </c>
      <c r="G224" s="13" t="s">
        <v>1940</v>
      </c>
      <c r="H224" s="15">
        <v>99.0</v>
      </c>
      <c r="I224" s="15">
        <v>99.0</v>
      </c>
      <c r="J224" s="14"/>
      <c r="K224" s="15">
        <v>99.0</v>
      </c>
      <c r="L224" s="14"/>
      <c r="M224" s="14"/>
      <c r="N224" s="14"/>
      <c r="O224" s="16"/>
      <c r="P224" s="47">
        <f t="shared" si="2"/>
        <v>99</v>
      </c>
      <c r="Q224" s="58"/>
      <c r="R224" s="45" t="s">
        <v>2885</v>
      </c>
      <c r="S224" s="57">
        <f t="shared" si="3"/>
        <v>9</v>
      </c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</row>
    <row r="225">
      <c r="A225" s="8" t="s">
        <v>2675</v>
      </c>
      <c r="B225" s="9">
        <v>45548.0</v>
      </c>
      <c r="C225" s="28"/>
      <c r="D225" s="73" t="s">
        <v>20</v>
      </c>
      <c r="E225" s="69" t="s">
        <v>2886</v>
      </c>
      <c r="F225" s="27" t="s">
        <v>1939</v>
      </c>
      <c r="G225" s="13" t="s">
        <v>1940</v>
      </c>
      <c r="H225" s="15">
        <v>99.0</v>
      </c>
      <c r="I225" s="15">
        <v>99.0</v>
      </c>
      <c r="J225" s="14"/>
      <c r="K225" s="15">
        <v>99.0</v>
      </c>
      <c r="L225" s="14"/>
      <c r="M225" s="14"/>
      <c r="N225" s="14"/>
      <c r="O225" s="16"/>
      <c r="P225" s="47">
        <f t="shared" si="2"/>
        <v>99</v>
      </c>
      <c r="Q225" s="58"/>
      <c r="R225" s="45" t="s">
        <v>2887</v>
      </c>
      <c r="S225" s="57">
        <f t="shared" si="3"/>
        <v>9</v>
      </c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</row>
    <row r="226">
      <c r="A226" s="8" t="s">
        <v>2675</v>
      </c>
      <c r="B226" s="9">
        <v>45576.0</v>
      </c>
      <c r="C226" s="28"/>
      <c r="D226" s="73" t="s">
        <v>20</v>
      </c>
      <c r="E226" s="69" t="s">
        <v>1974</v>
      </c>
      <c r="F226" s="27" t="s">
        <v>1939</v>
      </c>
      <c r="G226" s="13" t="s">
        <v>1975</v>
      </c>
      <c r="H226" s="15">
        <v>99.0</v>
      </c>
      <c r="I226" s="15">
        <v>99.0</v>
      </c>
      <c r="J226" s="14"/>
      <c r="K226" s="15">
        <f>I226</f>
        <v>99</v>
      </c>
      <c r="L226" s="14"/>
      <c r="M226" s="14"/>
      <c r="N226" s="14"/>
      <c r="O226" s="16"/>
      <c r="P226" s="47">
        <f t="shared" si="2"/>
        <v>99</v>
      </c>
      <c r="Q226" s="58"/>
      <c r="R226" s="45" t="s">
        <v>1976</v>
      </c>
      <c r="S226" s="57">
        <f t="shared" si="3"/>
        <v>10</v>
      </c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</row>
    <row r="227">
      <c r="A227" s="8" t="s">
        <v>2675</v>
      </c>
      <c r="B227" s="9">
        <v>45545.0</v>
      </c>
      <c r="C227" s="28"/>
      <c r="D227" s="73" t="s">
        <v>20</v>
      </c>
      <c r="E227" s="69" t="s">
        <v>2888</v>
      </c>
      <c r="F227" s="27" t="s">
        <v>1939</v>
      </c>
      <c r="G227" s="13" t="s">
        <v>1940</v>
      </c>
      <c r="H227" s="15">
        <v>99.0</v>
      </c>
      <c r="I227" s="15">
        <v>99.0</v>
      </c>
      <c r="J227" s="14"/>
      <c r="K227" s="15">
        <v>99.0</v>
      </c>
      <c r="L227" s="14"/>
      <c r="M227" s="14"/>
      <c r="N227" s="14"/>
      <c r="O227" s="16"/>
      <c r="P227" s="47">
        <f t="shared" si="2"/>
        <v>99</v>
      </c>
      <c r="Q227" s="58"/>
      <c r="R227" s="45" t="s">
        <v>2889</v>
      </c>
      <c r="S227" s="57">
        <f t="shared" si="3"/>
        <v>9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</row>
    <row r="228">
      <c r="A228" s="8" t="s">
        <v>2675</v>
      </c>
      <c r="B228" s="9">
        <v>45596.0</v>
      </c>
      <c r="C228" s="28"/>
      <c r="D228" s="73" t="s">
        <v>20</v>
      </c>
      <c r="E228" s="69" t="s">
        <v>2890</v>
      </c>
      <c r="F228" s="27" t="s">
        <v>1939</v>
      </c>
      <c r="G228" s="13" t="s">
        <v>1975</v>
      </c>
      <c r="H228" s="15">
        <v>99.9</v>
      </c>
      <c r="I228" s="15">
        <v>99.9</v>
      </c>
      <c r="J228" s="14"/>
      <c r="K228" s="15">
        <f t="shared" ref="K228:K232" si="23">I228</f>
        <v>99.9</v>
      </c>
      <c r="L228" s="14"/>
      <c r="M228" s="14"/>
      <c r="N228" s="14"/>
      <c r="O228" s="16"/>
      <c r="P228" s="47">
        <f t="shared" si="2"/>
        <v>99.9</v>
      </c>
      <c r="Q228" s="58"/>
      <c r="R228" s="45" t="s">
        <v>2891</v>
      </c>
      <c r="S228" s="57">
        <f t="shared" si="3"/>
        <v>10</v>
      </c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</row>
    <row r="229">
      <c r="A229" s="8" t="s">
        <v>2675</v>
      </c>
      <c r="B229" s="9">
        <v>45636.0</v>
      </c>
      <c r="C229" s="28"/>
      <c r="D229" s="73" t="s">
        <v>1172</v>
      </c>
      <c r="E229" s="69" t="s">
        <v>2892</v>
      </c>
      <c r="F229" s="27" t="s">
        <v>1172</v>
      </c>
      <c r="G229" s="13" t="s">
        <v>1908</v>
      </c>
      <c r="H229" s="15">
        <v>299.0</v>
      </c>
      <c r="I229" s="15">
        <v>299.0</v>
      </c>
      <c r="J229" s="14"/>
      <c r="K229" s="15">
        <f t="shared" si="23"/>
        <v>299</v>
      </c>
      <c r="L229" s="14"/>
      <c r="M229" s="14"/>
      <c r="N229" s="14"/>
      <c r="O229" s="16"/>
      <c r="P229" s="47">
        <f t="shared" si="2"/>
        <v>299</v>
      </c>
      <c r="Q229" s="28"/>
      <c r="R229" s="8" t="s">
        <v>2893</v>
      </c>
      <c r="S229" s="57">
        <f t="shared" si="3"/>
        <v>12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</row>
    <row r="230">
      <c r="A230" s="8" t="s">
        <v>2675</v>
      </c>
      <c r="B230" s="9">
        <v>45636.0</v>
      </c>
      <c r="C230" s="28"/>
      <c r="D230" s="73" t="s">
        <v>20</v>
      </c>
      <c r="E230" s="69" t="s">
        <v>2894</v>
      </c>
      <c r="F230" s="27" t="s">
        <v>1908</v>
      </c>
      <c r="G230" s="13" t="s">
        <v>1908</v>
      </c>
      <c r="H230" s="15">
        <v>299.0</v>
      </c>
      <c r="I230" s="15">
        <v>299.0</v>
      </c>
      <c r="J230" s="14"/>
      <c r="K230" s="15">
        <f t="shared" si="23"/>
        <v>299</v>
      </c>
      <c r="L230" s="14"/>
      <c r="M230" s="14"/>
      <c r="N230" s="14"/>
      <c r="O230" s="16"/>
      <c r="P230" s="47">
        <f t="shared" si="2"/>
        <v>299</v>
      </c>
      <c r="Q230" s="28"/>
      <c r="R230" s="8" t="s">
        <v>2895</v>
      </c>
      <c r="S230" s="57">
        <f t="shared" si="3"/>
        <v>12</v>
      </c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</row>
    <row r="231">
      <c r="A231" s="8" t="s">
        <v>2675</v>
      </c>
      <c r="B231" s="9">
        <v>45576.0</v>
      </c>
      <c r="C231" s="28"/>
      <c r="D231" s="73" t="s">
        <v>20</v>
      </c>
      <c r="E231" s="69" t="s">
        <v>2896</v>
      </c>
      <c r="F231" s="27" t="s">
        <v>1939</v>
      </c>
      <c r="G231" s="13" t="s">
        <v>1975</v>
      </c>
      <c r="H231" s="15">
        <v>99.0</v>
      </c>
      <c r="I231" s="15">
        <v>99.0</v>
      </c>
      <c r="J231" s="14"/>
      <c r="K231" s="15">
        <f t="shared" si="23"/>
        <v>99</v>
      </c>
      <c r="L231" s="14"/>
      <c r="M231" s="14"/>
      <c r="N231" s="14"/>
      <c r="O231" s="16"/>
      <c r="P231" s="47">
        <f t="shared" si="2"/>
        <v>99</v>
      </c>
      <c r="Q231" s="58"/>
      <c r="R231" s="45" t="s">
        <v>2897</v>
      </c>
      <c r="S231" s="57">
        <f t="shared" si="3"/>
        <v>10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</row>
    <row r="232">
      <c r="A232" s="8" t="s">
        <v>2675</v>
      </c>
      <c r="B232" s="9">
        <v>45637.0</v>
      </c>
      <c r="C232" s="28"/>
      <c r="D232" s="73" t="s">
        <v>20</v>
      </c>
      <c r="E232" s="69" t="s">
        <v>2021</v>
      </c>
      <c r="F232" s="27" t="s">
        <v>1908</v>
      </c>
      <c r="G232" s="13" t="s">
        <v>1908</v>
      </c>
      <c r="H232" s="15">
        <v>299.0</v>
      </c>
      <c r="I232" s="15">
        <v>299.0</v>
      </c>
      <c r="J232" s="14"/>
      <c r="K232" s="15">
        <f t="shared" si="23"/>
        <v>299</v>
      </c>
      <c r="L232" s="14"/>
      <c r="M232" s="14"/>
      <c r="N232" s="14"/>
      <c r="O232" s="16"/>
      <c r="P232" s="47">
        <f t="shared" si="2"/>
        <v>299</v>
      </c>
      <c r="Q232" s="28"/>
      <c r="R232" s="8" t="s">
        <v>2022</v>
      </c>
      <c r="S232" s="57">
        <f t="shared" si="3"/>
        <v>12</v>
      </c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</row>
    <row r="233">
      <c r="A233" s="8" t="s">
        <v>2675</v>
      </c>
      <c r="B233" s="9">
        <v>45509.0</v>
      </c>
      <c r="C233" s="28"/>
      <c r="D233" s="73" t="s">
        <v>20</v>
      </c>
      <c r="E233" s="69" t="s">
        <v>1946</v>
      </c>
      <c r="F233" s="27" t="s">
        <v>1939</v>
      </c>
      <c r="G233" s="13" t="s">
        <v>1940</v>
      </c>
      <c r="H233" s="15">
        <v>99.0</v>
      </c>
      <c r="I233" s="15">
        <v>99.0</v>
      </c>
      <c r="J233" s="14"/>
      <c r="K233" s="15">
        <v>99.0</v>
      </c>
      <c r="L233" s="14"/>
      <c r="M233" s="14"/>
      <c r="N233" s="14"/>
      <c r="O233" s="16"/>
      <c r="P233" s="47">
        <f t="shared" si="2"/>
        <v>99</v>
      </c>
      <c r="Q233" s="58"/>
      <c r="R233" s="45" t="s">
        <v>1947</v>
      </c>
      <c r="S233" s="57">
        <f t="shared" si="3"/>
        <v>8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</row>
    <row r="234">
      <c r="A234" s="8" t="s">
        <v>2675</v>
      </c>
      <c r="B234" s="9">
        <v>45635.0</v>
      </c>
      <c r="C234" s="28"/>
      <c r="D234" s="73" t="s">
        <v>20</v>
      </c>
      <c r="E234" s="69" t="s">
        <v>2898</v>
      </c>
      <c r="F234" s="27" t="s">
        <v>1939</v>
      </c>
      <c r="G234" s="13" t="s">
        <v>2024</v>
      </c>
      <c r="H234" s="15">
        <v>99.9</v>
      </c>
      <c r="I234" s="15">
        <v>99.9</v>
      </c>
      <c r="J234" s="14"/>
      <c r="K234" s="15">
        <f>I234</f>
        <v>99.9</v>
      </c>
      <c r="L234" s="14"/>
      <c r="M234" s="14"/>
      <c r="N234" s="14"/>
      <c r="O234" s="16"/>
      <c r="P234" s="47">
        <f t="shared" si="2"/>
        <v>99.9</v>
      </c>
      <c r="Q234" s="28"/>
      <c r="R234" s="8" t="s">
        <v>2899</v>
      </c>
      <c r="S234" s="57">
        <f t="shared" si="3"/>
        <v>12</v>
      </c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</row>
    <row r="235">
      <c r="A235" s="8" t="s">
        <v>2675</v>
      </c>
      <c r="B235" s="9">
        <v>45470.0</v>
      </c>
      <c r="C235" s="28"/>
      <c r="D235" s="73" t="s">
        <v>20</v>
      </c>
      <c r="E235" s="69" t="s">
        <v>2900</v>
      </c>
      <c r="F235" s="27" t="s">
        <v>1939</v>
      </c>
      <c r="G235" s="13" t="s">
        <v>1940</v>
      </c>
      <c r="H235" s="15">
        <v>99.0</v>
      </c>
      <c r="I235" s="15">
        <v>99.0</v>
      </c>
      <c r="J235" s="14"/>
      <c r="K235" s="15">
        <v>99.0</v>
      </c>
      <c r="L235" s="14"/>
      <c r="M235" s="14"/>
      <c r="N235" s="14"/>
      <c r="O235" s="16"/>
      <c r="P235" s="47">
        <f t="shared" si="2"/>
        <v>99</v>
      </c>
      <c r="Q235" s="58"/>
      <c r="R235" s="45" t="s">
        <v>2901</v>
      </c>
      <c r="S235" s="57">
        <f t="shared" si="3"/>
        <v>6</v>
      </c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</row>
    <row r="236">
      <c r="A236" s="8" t="s">
        <v>2675</v>
      </c>
      <c r="B236" s="9">
        <v>45642.0</v>
      </c>
      <c r="C236" s="28"/>
      <c r="D236" s="73" t="s">
        <v>20</v>
      </c>
      <c r="E236" s="69" t="s">
        <v>2902</v>
      </c>
      <c r="F236" s="27" t="s">
        <v>1939</v>
      </c>
      <c r="G236" s="13" t="s">
        <v>2024</v>
      </c>
      <c r="H236" s="15">
        <v>99.9</v>
      </c>
      <c r="I236" s="15">
        <v>99.9</v>
      </c>
      <c r="J236" s="14"/>
      <c r="K236" s="15">
        <f t="shared" ref="K236:K238" si="24">I236</f>
        <v>99.9</v>
      </c>
      <c r="L236" s="14"/>
      <c r="M236" s="14"/>
      <c r="N236" s="14"/>
      <c r="O236" s="16"/>
      <c r="P236" s="47">
        <f t="shared" si="2"/>
        <v>99.9</v>
      </c>
      <c r="Q236" s="28"/>
      <c r="R236" s="8" t="s">
        <v>2903</v>
      </c>
      <c r="S236" s="57">
        <f t="shared" si="3"/>
        <v>12</v>
      </c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</row>
    <row r="237">
      <c r="A237" s="8" t="s">
        <v>2675</v>
      </c>
      <c r="B237" s="9">
        <v>45638.0</v>
      </c>
      <c r="C237" s="28"/>
      <c r="D237" s="73" t="s">
        <v>1172</v>
      </c>
      <c r="E237" s="69" t="s">
        <v>2904</v>
      </c>
      <c r="F237" s="27" t="s">
        <v>1172</v>
      </c>
      <c r="G237" s="13" t="s">
        <v>1908</v>
      </c>
      <c r="H237" s="15">
        <v>299.0</v>
      </c>
      <c r="I237" s="15">
        <v>299.0</v>
      </c>
      <c r="J237" s="14"/>
      <c r="K237" s="15">
        <f t="shared" si="24"/>
        <v>299</v>
      </c>
      <c r="L237" s="14"/>
      <c r="M237" s="14"/>
      <c r="N237" s="14"/>
      <c r="O237" s="16"/>
      <c r="P237" s="47">
        <f t="shared" si="2"/>
        <v>299</v>
      </c>
      <c r="Q237" s="28"/>
      <c r="R237" s="8" t="s">
        <v>2905</v>
      </c>
      <c r="S237" s="57">
        <f t="shared" si="3"/>
        <v>12</v>
      </c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</row>
    <row r="238">
      <c r="A238" s="8" t="s">
        <v>2675</v>
      </c>
      <c r="B238" s="9">
        <v>45632.0</v>
      </c>
      <c r="C238" s="28"/>
      <c r="D238" s="73" t="s">
        <v>20</v>
      </c>
      <c r="E238" s="69" t="s">
        <v>2906</v>
      </c>
      <c r="F238" s="27" t="s">
        <v>1939</v>
      </c>
      <c r="G238" s="13" t="s">
        <v>1969</v>
      </c>
      <c r="H238" s="15">
        <v>29.9</v>
      </c>
      <c r="I238" s="15">
        <v>29.9</v>
      </c>
      <c r="J238" s="14"/>
      <c r="K238" s="15">
        <f t="shared" si="24"/>
        <v>29.9</v>
      </c>
      <c r="L238" s="14"/>
      <c r="M238" s="14"/>
      <c r="N238" s="14"/>
      <c r="O238" s="16"/>
      <c r="P238" s="47">
        <f t="shared" si="2"/>
        <v>29.9</v>
      </c>
      <c r="Q238" s="28"/>
      <c r="R238" s="8" t="s">
        <v>2907</v>
      </c>
      <c r="S238" s="57">
        <f t="shared" si="3"/>
        <v>12</v>
      </c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</row>
    <row r="239">
      <c r="A239" s="8" t="s">
        <v>2675</v>
      </c>
      <c r="B239" s="9">
        <v>45551.0</v>
      </c>
      <c r="C239" s="28"/>
      <c r="D239" s="73" t="s">
        <v>20</v>
      </c>
      <c r="E239" s="69" t="s">
        <v>2908</v>
      </c>
      <c r="F239" s="27" t="s">
        <v>1939</v>
      </c>
      <c r="G239" s="13" t="s">
        <v>1940</v>
      </c>
      <c r="H239" s="15">
        <v>99.0</v>
      </c>
      <c r="I239" s="15">
        <v>99.0</v>
      </c>
      <c r="J239" s="14"/>
      <c r="K239" s="15">
        <v>99.0</v>
      </c>
      <c r="L239" s="14"/>
      <c r="M239" s="14"/>
      <c r="N239" s="14"/>
      <c r="O239" s="16"/>
      <c r="P239" s="47">
        <f t="shared" si="2"/>
        <v>99</v>
      </c>
      <c r="Q239" s="58"/>
      <c r="R239" s="45" t="s">
        <v>2909</v>
      </c>
      <c r="S239" s="57">
        <f t="shared" si="3"/>
        <v>9</v>
      </c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</row>
    <row r="240">
      <c r="A240" s="8" t="s">
        <v>2675</v>
      </c>
      <c r="B240" s="9">
        <v>45637.0</v>
      </c>
      <c r="C240" s="28"/>
      <c r="D240" s="73" t="s">
        <v>20</v>
      </c>
      <c r="E240" s="69" t="s">
        <v>2910</v>
      </c>
      <c r="F240" s="27" t="s">
        <v>1939</v>
      </c>
      <c r="G240" s="13" t="s">
        <v>1969</v>
      </c>
      <c r="H240" s="15">
        <v>29.9</v>
      </c>
      <c r="I240" s="15">
        <v>29.9</v>
      </c>
      <c r="J240" s="14"/>
      <c r="K240" s="15">
        <f t="shared" ref="K240:K244" si="25">I240</f>
        <v>29.9</v>
      </c>
      <c r="L240" s="14"/>
      <c r="M240" s="14"/>
      <c r="N240" s="14"/>
      <c r="O240" s="16"/>
      <c r="P240" s="47">
        <f t="shared" si="2"/>
        <v>29.9</v>
      </c>
      <c r="Q240" s="28"/>
      <c r="R240" s="8" t="s">
        <v>2909</v>
      </c>
      <c r="S240" s="57">
        <f t="shared" si="3"/>
        <v>12</v>
      </c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</row>
    <row r="241">
      <c r="A241" s="8" t="s">
        <v>2675</v>
      </c>
      <c r="B241" s="9">
        <v>45644.0</v>
      </c>
      <c r="C241" s="28"/>
      <c r="D241" s="73" t="s">
        <v>1172</v>
      </c>
      <c r="E241" s="69" t="s">
        <v>2911</v>
      </c>
      <c r="F241" s="27" t="s">
        <v>1172</v>
      </c>
      <c r="G241" s="13" t="s">
        <v>1908</v>
      </c>
      <c r="H241" s="15">
        <v>299.0</v>
      </c>
      <c r="I241" s="15">
        <v>299.0</v>
      </c>
      <c r="J241" s="14"/>
      <c r="K241" s="15">
        <f t="shared" si="25"/>
        <v>299</v>
      </c>
      <c r="L241" s="14"/>
      <c r="M241" s="14"/>
      <c r="N241" s="14"/>
      <c r="O241" s="16"/>
      <c r="P241" s="47">
        <f t="shared" si="2"/>
        <v>299</v>
      </c>
      <c r="Q241" s="13" t="s">
        <v>2912</v>
      </c>
      <c r="R241" s="8" t="s">
        <v>2913</v>
      </c>
      <c r="S241" s="57">
        <f t="shared" si="3"/>
        <v>12</v>
      </c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</row>
    <row r="242">
      <c r="A242" s="8" t="s">
        <v>2675</v>
      </c>
      <c r="B242" s="9">
        <v>45581.0</v>
      </c>
      <c r="C242" s="28"/>
      <c r="D242" s="73" t="s">
        <v>20</v>
      </c>
      <c r="E242" s="69" t="s">
        <v>2914</v>
      </c>
      <c r="F242" s="27" t="s">
        <v>1939</v>
      </c>
      <c r="G242" s="13" t="s">
        <v>1969</v>
      </c>
      <c r="H242" s="15">
        <v>29.9</v>
      </c>
      <c r="I242" s="15">
        <v>29.9</v>
      </c>
      <c r="J242" s="14"/>
      <c r="K242" s="15">
        <f t="shared" si="25"/>
        <v>29.9</v>
      </c>
      <c r="L242" s="14"/>
      <c r="M242" s="14"/>
      <c r="N242" s="14"/>
      <c r="O242" s="16"/>
      <c r="P242" s="47">
        <f t="shared" si="2"/>
        <v>29.9</v>
      </c>
      <c r="Q242" s="58"/>
      <c r="R242" s="45" t="s">
        <v>2915</v>
      </c>
      <c r="S242" s="57">
        <f t="shared" si="3"/>
        <v>10</v>
      </c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</row>
    <row r="243">
      <c r="A243" s="8" t="s">
        <v>2675</v>
      </c>
      <c r="B243" s="9">
        <v>45644.0</v>
      </c>
      <c r="C243" s="28"/>
      <c r="D243" s="73" t="s">
        <v>1172</v>
      </c>
      <c r="E243" s="69" t="s">
        <v>2916</v>
      </c>
      <c r="F243" s="27" t="s">
        <v>1172</v>
      </c>
      <c r="G243" s="13" t="s">
        <v>1908</v>
      </c>
      <c r="H243" s="15">
        <v>299.0</v>
      </c>
      <c r="I243" s="15">
        <v>299.0</v>
      </c>
      <c r="J243" s="14"/>
      <c r="K243" s="15">
        <f t="shared" si="25"/>
        <v>299</v>
      </c>
      <c r="L243" s="14"/>
      <c r="M243" s="14"/>
      <c r="N243" s="14"/>
      <c r="O243" s="16"/>
      <c r="P243" s="47">
        <f t="shared" si="2"/>
        <v>299</v>
      </c>
      <c r="Q243" s="13" t="s">
        <v>2917</v>
      </c>
      <c r="R243" s="8" t="s">
        <v>2918</v>
      </c>
      <c r="S243" s="57">
        <f t="shared" si="3"/>
        <v>12</v>
      </c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</row>
    <row r="244">
      <c r="A244" s="8" t="s">
        <v>2675</v>
      </c>
      <c r="B244" s="9">
        <v>45588.0</v>
      </c>
      <c r="C244" s="28"/>
      <c r="D244" s="73" t="s">
        <v>20</v>
      </c>
      <c r="E244" s="69" t="s">
        <v>2919</v>
      </c>
      <c r="F244" s="27" t="s">
        <v>1939</v>
      </c>
      <c r="G244" s="13" t="s">
        <v>1975</v>
      </c>
      <c r="H244" s="15">
        <v>99.9</v>
      </c>
      <c r="I244" s="15">
        <v>99.9</v>
      </c>
      <c r="J244" s="14"/>
      <c r="K244" s="15">
        <f t="shared" si="25"/>
        <v>99.9</v>
      </c>
      <c r="L244" s="14"/>
      <c r="M244" s="14"/>
      <c r="N244" s="14"/>
      <c r="O244" s="16"/>
      <c r="P244" s="47">
        <f t="shared" si="2"/>
        <v>99.9</v>
      </c>
      <c r="Q244" s="58"/>
      <c r="R244" s="45" t="s">
        <v>2920</v>
      </c>
      <c r="S244" s="57">
        <f t="shared" si="3"/>
        <v>10</v>
      </c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</row>
    <row r="245">
      <c r="A245" s="8" t="s">
        <v>2675</v>
      </c>
      <c r="B245" s="9">
        <v>45527.0</v>
      </c>
      <c r="C245" s="28"/>
      <c r="D245" s="73" t="s">
        <v>20</v>
      </c>
      <c r="E245" s="69" t="s">
        <v>2921</v>
      </c>
      <c r="F245" s="27" t="s">
        <v>1939</v>
      </c>
      <c r="G245" s="13" t="s">
        <v>1940</v>
      </c>
      <c r="H245" s="15">
        <v>99.0</v>
      </c>
      <c r="I245" s="15">
        <v>99.0</v>
      </c>
      <c r="J245" s="14"/>
      <c r="K245" s="15">
        <v>99.0</v>
      </c>
      <c r="L245" s="14"/>
      <c r="M245" s="14"/>
      <c r="N245" s="14"/>
      <c r="O245" s="16"/>
      <c r="P245" s="47">
        <f t="shared" si="2"/>
        <v>99</v>
      </c>
      <c r="Q245" s="58"/>
      <c r="R245" s="45" t="s">
        <v>2922</v>
      </c>
      <c r="S245" s="57">
        <f t="shared" si="3"/>
        <v>8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</row>
    <row r="246">
      <c r="A246" s="8" t="s">
        <v>2675</v>
      </c>
      <c r="B246" s="9">
        <v>45646.0</v>
      </c>
      <c r="C246" s="28"/>
      <c r="D246" s="73" t="s">
        <v>1172</v>
      </c>
      <c r="E246" s="69" t="s">
        <v>1813</v>
      </c>
      <c r="F246" s="27" t="s">
        <v>1172</v>
      </c>
      <c r="G246" s="13" t="s">
        <v>1908</v>
      </c>
      <c r="H246" s="15">
        <v>299.0</v>
      </c>
      <c r="I246" s="15">
        <v>299.0</v>
      </c>
      <c r="J246" s="14"/>
      <c r="K246" s="15">
        <f t="shared" ref="K246:K248" si="26">I246</f>
        <v>299</v>
      </c>
      <c r="L246" s="14"/>
      <c r="M246" s="14"/>
      <c r="N246" s="14"/>
      <c r="O246" s="16"/>
      <c r="P246" s="47">
        <f t="shared" si="2"/>
        <v>299</v>
      </c>
      <c r="Q246" s="13" t="s">
        <v>2923</v>
      </c>
      <c r="R246" s="8" t="s">
        <v>1814</v>
      </c>
      <c r="S246" s="57">
        <f t="shared" si="3"/>
        <v>12</v>
      </c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</row>
    <row r="247">
      <c r="A247" s="8" t="s">
        <v>2675</v>
      </c>
      <c r="B247" s="9">
        <v>45646.0</v>
      </c>
      <c r="C247" s="28"/>
      <c r="D247" s="73" t="s">
        <v>1172</v>
      </c>
      <c r="E247" s="69" t="s">
        <v>2924</v>
      </c>
      <c r="F247" s="27" t="s">
        <v>1172</v>
      </c>
      <c r="G247" s="13" t="s">
        <v>1908</v>
      </c>
      <c r="H247" s="15">
        <v>299.0</v>
      </c>
      <c r="I247" s="15">
        <v>299.0</v>
      </c>
      <c r="J247" s="14"/>
      <c r="K247" s="15">
        <f t="shared" si="26"/>
        <v>299</v>
      </c>
      <c r="L247" s="14"/>
      <c r="M247" s="14"/>
      <c r="N247" s="14"/>
      <c r="O247" s="16"/>
      <c r="P247" s="47">
        <f t="shared" si="2"/>
        <v>299</v>
      </c>
      <c r="Q247" s="13" t="s">
        <v>2925</v>
      </c>
      <c r="R247" s="8" t="s">
        <v>2926</v>
      </c>
      <c r="S247" s="57">
        <f t="shared" si="3"/>
        <v>12</v>
      </c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</row>
    <row r="248">
      <c r="A248" s="8" t="s">
        <v>2675</v>
      </c>
      <c r="B248" s="9">
        <v>45646.0</v>
      </c>
      <c r="C248" s="28"/>
      <c r="D248" s="73" t="s">
        <v>1925</v>
      </c>
      <c r="E248" s="69" t="s">
        <v>2927</v>
      </c>
      <c r="F248" s="27" t="s">
        <v>1925</v>
      </c>
      <c r="G248" s="13" t="s">
        <v>1908</v>
      </c>
      <c r="H248" s="15">
        <v>299.0</v>
      </c>
      <c r="I248" s="15">
        <v>299.0</v>
      </c>
      <c r="J248" s="14"/>
      <c r="K248" s="15">
        <f t="shared" si="26"/>
        <v>299</v>
      </c>
      <c r="L248" s="14"/>
      <c r="M248" s="14"/>
      <c r="N248" s="14"/>
      <c r="O248" s="23">
        <v>299.0</v>
      </c>
      <c r="P248" s="47">
        <f t="shared" si="2"/>
        <v>0</v>
      </c>
      <c r="Q248" s="13" t="s">
        <v>2928</v>
      </c>
      <c r="R248" s="8" t="s">
        <v>2929</v>
      </c>
      <c r="S248" s="57">
        <f t="shared" si="3"/>
        <v>12</v>
      </c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</row>
    <row r="249">
      <c r="A249" s="8" t="s">
        <v>2930</v>
      </c>
      <c r="B249" s="30">
        <v>45257.0</v>
      </c>
      <c r="C249" s="28"/>
      <c r="D249" s="73" t="s">
        <v>2676</v>
      </c>
      <c r="E249" s="69" t="s">
        <v>1162</v>
      </c>
      <c r="F249" s="27" t="s">
        <v>1163</v>
      </c>
      <c r="G249" s="31" t="s">
        <v>1908</v>
      </c>
      <c r="H249" s="15">
        <v>0.0</v>
      </c>
      <c r="I249" s="15">
        <v>267.0</v>
      </c>
      <c r="J249" s="14"/>
      <c r="K249" s="15">
        <f t="shared" ref="K249:K258" si="27">I249+J249</f>
        <v>267</v>
      </c>
      <c r="L249" s="14"/>
      <c r="M249" s="14"/>
      <c r="N249" s="14"/>
      <c r="O249" s="16"/>
      <c r="P249" s="47">
        <f t="shared" si="2"/>
        <v>267</v>
      </c>
      <c r="Q249" s="58"/>
      <c r="R249" s="56"/>
      <c r="S249" s="57">
        <f t="shared" si="3"/>
        <v>11</v>
      </c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</row>
    <row r="250">
      <c r="A250" s="8" t="s">
        <v>2930</v>
      </c>
      <c r="B250" s="30">
        <v>45259.0</v>
      </c>
      <c r="C250" s="28"/>
      <c r="D250" s="73" t="s">
        <v>2676</v>
      </c>
      <c r="E250" s="69" t="s">
        <v>1907</v>
      </c>
      <c r="F250" s="27" t="s">
        <v>100</v>
      </c>
      <c r="G250" s="31" t="s">
        <v>1908</v>
      </c>
      <c r="H250" s="15">
        <v>0.0</v>
      </c>
      <c r="I250" s="15">
        <v>267.0</v>
      </c>
      <c r="J250" s="14"/>
      <c r="K250" s="15">
        <f t="shared" si="27"/>
        <v>267</v>
      </c>
      <c r="L250" s="14"/>
      <c r="M250" s="14"/>
      <c r="N250" s="14"/>
      <c r="O250" s="16"/>
      <c r="P250" s="47">
        <f t="shared" si="2"/>
        <v>267</v>
      </c>
      <c r="Q250" s="58"/>
      <c r="R250" s="56"/>
      <c r="S250" s="57">
        <f t="shared" si="3"/>
        <v>11</v>
      </c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</row>
    <row r="251">
      <c r="A251" s="8" t="s">
        <v>2930</v>
      </c>
      <c r="B251" s="30">
        <v>45307.0</v>
      </c>
      <c r="C251" s="74" t="s">
        <v>1909</v>
      </c>
      <c r="D251" s="73" t="s">
        <v>1912</v>
      </c>
      <c r="E251" s="69" t="s">
        <v>1911</v>
      </c>
      <c r="F251" s="27" t="s">
        <v>100</v>
      </c>
      <c r="G251" s="31" t="s">
        <v>1908</v>
      </c>
      <c r="H251" s="15">
        <v>249.0</v>
      </c>
      <c r="I251" s="15">
        <v>267.0</v>
      </c>
      <c r="J251" s="14"/>
      <c r="K251" s="15">
        <f t="shared" si="27"/>
        <v>267</v>
      </c>
      <c r="L251" s="14"/>
      <c r="M251" s="14"/>
      <c r="N251" s="14"/>
      <c r="O251" s="16"/>
      <c r="P251" s="47">
        <f t="shared" si="2"/>
        <v>267</v>
      </c>
      <c r="Q251" s="58"/>
      <c r="R251" s="56"/>
      <c r="S251" s="57">
        <f t="shared" si="3"/>
        <v>1</v>
      </c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</row>
    <row r="252">
      <c r="A252" s="8" t="s">
        <v>2930</v>
      </c>
      <c r="B252" s="30">
        <v>45314.0</v>
      </c>
      <c r="C252" s="74" t="s">
        <v>1909</v>
      </c>
      <c r="D252" s="73" t="s">
        <v>1922</v>
      </c>
      <c r="E252" s="69" t="s">
        <v>2677</v>
      </c>
      <c r="F252" s="27" t="s">
        <v>100</v>
      </c>
      <c r="G252" s="31" t="s">
        <v>1908</v>
      </c>
      <c r="H252" s="15">
        <v>249.0</v>
      </c>
      <c r="I252" s="15">
        <v>267.0</v>
      </c>
      <c r="J252" s="14"/>
      <c r="K252" s="15">
        <f t="shared" si="27"/>
        <v>267</v>
      </c>
      <c r="L252" s="14"/>
      <c r="M252" s="14"/>
      <c r="N252" s="14"/>
      <c r="O252" s="16"/>
      <c r="P252" s="47">
        <f t="shared" si="2"/>
        <v>267</v>
      </c>
      <c r="Q252" s="58"/>
      <c r="R252" s="56"/>
      <c r="S252" s="57">
        <f t="shared" si="3"/>
        <v>1</v>
      </c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</row>
    <row r="253">
      <c r="A253" s="8" t="s">
        <v>2930</v>
      </c>
      <c r="B253" s="30">
        <v>45315.0</v>
      </c>
      <c r="C253" s="74" t="s">
        <v>1909</v>
      </c>
      <c r="D253" s="73" t="s">
        <v>1912</v>
      </c>
      <c r="E253" s="69" t="s">
        <v>1913</v>
      </c>
      <c r="F253" s="27" t="s">
        <v>100</v>
      </c>
      <c r="G253" s="31" t="s">
        <v>1908</v>
      </c>
      <c r="H253" s="15">
        <v>249.0</v>
      </c>
      <c r="I253" s="15">
        <v>267.0</v>
      </c>
      <c r="J253" s="14"/>
      <c r="K253" s="15">
        <f t="shared" si="27"/>
        <v>267</v>
      </c>
      <c r="L253" s="14"/>
      <c r="M253" s="14"/>
      <c r="N253" s="14"/>
      <c r="O253" s="16"/>
      <c r="P253" s="47">
        <f t="shared" si="2"/>
        <v>267</v>
      </c>
      <c r="Q253" s="58"/>
      <c r="R253" s="56"/>
      <c r="S253" s="57">
        <f t="shared" si="3"/>
        <v>1</v>
      </c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</row>
    <row r="254">
      <c r="A254" s="8" t="s">
        <v>2930</v>
      </c>
      <c r="B254" s="30">
        <v>45320.0</v>
      </c>
      <c r="C254" s="74" t="s">
        <v>1909</v>
      </c>
      <c r="D254" s="73" t="s">
        <v>20</v>
      </c>
      <c r="E254" s="69" t="s">
        <v>1914</v>
      </c>
      <c r="F254" s="27" t="s">
        <v>100</v>
      </c>
      <c r="G254" s="31" t="s">
        <v>1908</v>
      </c>
      <c r="H254" s="15">
        <v>249.0</v>
      </c>
      <c r="I254" s="15">
        <v>267.0</v>
      </c>
      <c r="J254" s="14"/>
      <c r="K254" s="15">
        <f t="shared" si="27"/>
        <v>267</v>
      </c>
      <c r="L254" s="14"/>
      <c r="M254" s="14"/>
      <c r="N254" s="14"/>
      <c r="O254" s="16"/>
      <c r="P254" s="47">
        <f t="shared" si="2"/>
        <v>267</v>
      </c>
      <c r="Q254" s="58"/>
      <c r="R254" s="56"/>
      <c r="S254" s="57">
        <f t="shared" si="3"/>
        <v>1</v>
      </c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</row>
    <row r="255">
      <c r="A255" s="8" t="s">
        <v>2930</v>
      </c>
      <c r="B255" s="30">
        <v>45323.0</v>
      </c>
      <c r="C255" s="74">
        <v>18.0</v>
      </c>
      <c r="D255" s="73" t="s">
        <v>2676</v>
      </c>
      <c r="E255" s="69" t="s">
        <v>1915</v>
      </c>
      <c r="F255" s="27" t="s">
        <v>100</v>
      </c>
      <c r="G255" s="31" t="s">
        <v>1908</v>
      </c>
      <c r="H255" s="15">
        <v>249.0</v>
      </c>
      <c r="I255" s="15">
        <v>249.0</v>
      </c>
      <c r="J255" s="15">
        <v>18.0</v>
      </c>
      <c r="K255" s="15">
        <f t="shared" si="27"/>
        <v>267</v>
      </c>
      <c r="L255" s="14"/>
      <c r="M255" s="14"/>
      <c r="N255" s="14"/>
      <c r="O255" s="16"/>
      <c r="P255" s="47">
        <f t="shared" si="2"/>
        <v>267</v>
      </c>
      <c r="Q255" s="58"/>
      <c r="R255" s="28"/>
      <c r="S255" s="57">
        <f t="shared" si="3"/>
        <v>2</v>
      </c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</row>
    <row r="256">
      <c r="A256" s="8" t="s">
        <v>2930</v>
      </c>
      <c r="B256" s="30">
        <v>45323.0</v>
      </c>
      <c r="C256" s="74">
        <v>18.0</v>
      </c>
      <c r="D256" s="73" t="s">
        <v>1912</v>
      </c>
      <c r="E256" s="69" t="s">
        <v>1916</v>
      </c>
      <c r="F256" s="27" t="s">
        <v>100</v>
      </c>
      <c r="G256" s="31" t="s">
        <v>1908</v>
      </c>
      <c r="H256" s="15">
        <v>249.0</v>
      </c>
      <c r="I256" s="15">
        <v>249.0</v>
      </c>
      <c r="J256" s="15">
        <v>18.0</v>
      </c>
      <c r="K256" s="15">
        <f t="shared" si="27"/>
        <v>267</v>
      </c>
      <c r="L256" s="14"/>
      <c r="M256" s="14"/>
      <c r="N256" s="14"/>
      <c r="O256" s="16"/>
      <c r="P256" s="47">
        <f t="shared" si="2"/>
        <v>267</v>
      </c>
      <c r="Q256" s="58"/>
      <c r="R256" s="28"/>
      <c r="S256" s="57">
        <f t="shared" si="3"/>
        <v>2</v>
      </c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</row>
    <row r="257">
      <c r="A257" s="8" t="s">
        <v>2930</v>
      </c>
      <c r="B257" s="30">
        <v>45337.0</v>
      </c>
      <c r="C257" s="74">
        <v>18.0</v>
      </c>
      <c r="D257" s="73" t="s">
        <v>2676</v>
      </c>
      <c r="E257" s="69" t="s">
        <v>1917</v>
      </c>
      <c r="F257" s="27" t="s">
        <v>100</v>
      </c>
      <c r="G257" s="31" t="s">
        <v>1908</v>
      </c>
      <c r="H257" s="15">
        <v>249.0</v>
      </c>
      <c r="I257" s="15">
        <v>249.0</v>
      </c>
      <c r="J257" s="15">
        <v>18.0</v>
      </c>
      <c r="K257" s="15">
        <f t="shared" si="27"/>
        <v>267</v>
      </c>
      <c r="L257" s="14"/>
      <c r="M257" s="14"/>
      <c r="N257" s="14"/>
      <c r="O257" s="16"/>
      <c r="P257" s="47">
        <f t="shared" si="2"/>
        <v>267</v>
      </c>
      <c r="Q257" s="58"/>
      <c r="R257" s="28"/>
      <c r="S257" s="57">
        <f t="shared" si="3"/>
        <v>2</v>
      </c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</row>
    <row r="258">
      <c r="A258" s="8" t="s">
        <v>2930</v>
      </c>
      <c r="B258" s="9">
        <v>45342.0</v>
      </c>
      <c r="C258" s="74">
        <v>18.0</v>
      </c>
      <c r="D258" s="73" t="s">
        <v>1922</v>
      </c>
      <c r="E258" s="69" t="s">
        <v>1919</v>
      </c>
      <c r="F258" s="27" t="s">
        <v>100</v>
      </c>
      <c r="G258" s="31" t="s">
        <v>1908</v>
      </c>
      <c r="H258" s="15">
        <v>249.0</v>
      </c>
      <c r="I258" s="15">
        <v>249.0</v>
      </c>
      <c r="J258" s="15">
        <v>18.0</v>
      </c>
      <c r="K258" s="15">
        <f t="shared" si="27"/>
        <v>267</v>
      </c>
      <c r="L258" s="14"/>
      <c r="M258" s="14"/>
      <c r="N258" s="14"/>
      <c r="O258" s="16"/>
      <c r="P258" s="47">
        <f t="shared" si="2"/>
        <v>267</v>
      </c>
      <c r="Q258" s="58"/>
      <c r="R258" s="28"/>
      <c r="S258" s="57">
        <f t="shared" si="3"/>
        <v>2</v>
      </c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</row>
    <row r="259">
      <c r="A259" s="8" t="s">
        <v>2930</v>
      </c>
      <c r="B259" s="9">
        <v>45352.0</v>
      </c>
      <c r="C259" s="56"/>
      <c r="D259" s="73" t="s">
        <v>1912</v>
      </c>
      <c r="E259" s="69" t="s">
        <v>1920</v>
      </c>
      <c r="F259" s="27" t="s">
        <v>100</v>
      </c>
      <c r="G259" s="31" t="s">
        <v>1908</v>
      </c>
      <c r="H259" s="15">
        <v>249.0</v>
      </c>
      <c r="I259" s="15">
        <v>249.0</v>
      </c>
      <c r="J259" s="14"/>
      <c r="K259" s="15">
        <f>I259</f>
        <v>249</v>
      </c>
      <c r="L259" s="14"/>
      <c r="M259" s="14"/>
      <c r="N259" s="14"/>
      <c r="O259" s="16"/>
      <c r="P259" s="47">
        <f t="shared" si="2"/>
        <v>249</v>
      </c>
      <c r="Q259" s="58"/>
      <c r="R259" s="28"/>
      <c r="S259" s="57">
        <f t="shared" si="3"/>
        <v>3</v>
      </c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</row>
    <row r="260">
      <c r="A260" s="8" t="s">
        <v>2930</v>
      </c>
      <c r="B260" s="9">
        <v>45352.0</v>
      </c>
      <c r="C260" s="56"/>
      <c r="D260" s="73" t="s">
        <v>1922</v>
      </c>
      <c r="E260" s="69" t="s">
        <v>1921</v>
      </c>
      <c r="F260" s="27" t="s">
        <v>1922</v>
      </c>
      <c r="G260" s="31" t="s">
        <v>1908</v>
      </c>
      <c r="H260" s="15">
        <v>249.0</v>
      </c>
      <c r="I260" s="15">
        <v>249.0</v>
      </c>
      <c r="J260" s="14"/>
      <c r="K260" s="15">
        <v>249.0</v>
      </c>
      <c r="L260" s="14"/>
      <c r="M260" s="14"/>
      <c r="N260" s="14"/>
      <c r="O260" s="16"/>
      <c r="P260" s="47">
        <f t="shared" si="2"/>
        <v>249</v>
      </c>
      <c r="Q260" s="58"/>
      <c r="R260" s="28"/>
      <c r="S260" s="57">
        <f t="shared" si="3"/>
        <v>3</v>
      </c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</row>
    <row r="261">
      <c r="A261" s="8" t="s">
        <v>2930</v>
      </c>
      <c r="B261" s="9">
        <v>45357.0</v>
      </c>
      <c r="C261" s="56"/>
      <c r="D261" s="73" t="s">
        <v>1922</v>
      </c>
      <c r="E261" s="69" t="s">
        <v>2678</v>
      </c>
      <c r="F261" s="27" t="s">
        <v>100</v>
      </c>
      <c r="G261" s="31" t="s">
        <v>1908</v>
      </c>
      <c r="H261" s="15">
        <v>249.0</v>
      </c>
      <c r="I261" s="15">
        <v>249.0</v>
      </c>
      <c r="J261" s="14"/>
      <c r="K261" s="15">
        <v>249.0</v>
      </c>
      <c r="L261" s="14"/>
      <c r="M261" s="14"/>
      <c r="N261" s="14"/>
      <c r="O261" s="16"/>
      <c r="P261" s="47">
        <f t="shared" si="2"/>
        <v>249</v>
      </c>
      <c r="Q261" s="58"/>
      <c r="R261" s="28"/>
      <c r="S261" s="57">
        <f t="shared" si="3"/>
        <v>3</v>
      </c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</row>
    <row r="262">
      <c r="A262" s="8" t="s">
        <v>2930</v>
      </c>
      <c r="B262" s="9">
        <v>45363.0</v>
      </c>
      <c r="C262" s="56"/>
      <c r="D262" s="73" t="s">
        <v>1912</v>
      </c>
      <c r="E262" s="69" t="s">
        <v>1923</v>
      </c>
      <c r="F262" s="27" t="s">
        <v>100</v>
      </c>
      <c r="G262" s="31" t="s">
        <v>1908</v>
      </c>
      <c r="H262" s="15">
        <v>249.0</v>
      </c>
      <c r="I262" s="15">
        <v>249.0</v>
      </c>
      <c r="J262" s="14"/>
      <c r="K262" s="15">
        <v>249.0</v>
      </c>
      <c r="L262" s="14"/>
      <c r="M262" s="14"/>
      <c r="N262" s="14"/>
      <c r="O262" s="16"/>
      <c r="P262" s="47">
        <f t="shared" si="2"/>
        <v>249</v>
      </c>
      <c r="Q262" s="58"/>
      <c r="R262" s="28"/>
      <c r="S262" s="57">
        <f t="shared" si="3"/>
        <v>3</v>
      </c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</row>
    <row r="263">
      <c r="A263" s="8" t="s">
        <v>2930</v>
      </c>
      <c r="B263" s="9">
        <v>45364.0</v>
      </c>
      <c r="C263" s="56"/>
      <c r="D263" s="73" t="s">
        <v>1922</v>
      </c>
      <c r="E263" s="69" t="s">
        <v>2679</v>
      </c>
      <c r="F263" s="27" t="s">
        <v>100</v>
      </c>
      <c r="G263" s="31" t="s">
        <v>1908</v>
      </c>
      <c r="H263" s="15">
        <v>249.0</v>
      </c>
      <c r="I263" s="15">
        <v>249.0</v>
      </c>
      <c r="J263" s="14"/>
      <c r="K263" s="15">
        <v>249.0</v>
      </c>
      <c r="L263" s="14"/>
      <c r="M263" s="14"/>
      <c r="N263" s="14"/>
      <c r="O263" s="16"/>
      <c r="P263" s="47">
        <f t="shared" si="2"/>
        <v>249</v>
      </c>
      <c r="Q263" s="58"/>
      <c r="R263" s="28"/>
      <c r="S263" s="57">
        <f t="shared" si="3"/>
        <v>3</v>
      </c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</row>
    <row r="264">
      <c r="A264" s="8" t="s">
        <v>2930</v>
      </c>
      <c r="B264" s="9">
        <v>45379.0</v>
      </c>
      <c r="C264" s="56"/>
      <c r="D264" s="73" t="s">
        <v>2676</v>
      </c>
      <c r="E264" s="69" t="s">
        <v>1924</v>
      </c>
      <c r="F264" s="27" t="s">
        <v>100</v>
      </c>
      <c r="G264" s="31" t="s">
        <v>1908</v>
      </c>
      <c r="H264" s="15">
        <v>249.0</v>
      </c>
      <c r="I264" s="15">
        <v>249.0</v>
      </c>
      <c r="J264" s="14"/>
      <c r="K264" s="15">
        <v>249.0</v>
      </c>
      <c r="L264" s="14"/>
      <c r="M264" s="14"/>
      <c r="N264" s="14"/>
      <c r="O264" s="16"/>
      <c r="P264" s="47">
        <f t="shared" si="2"/>
        <v>249</v>
      </c>
      <c r="Q264" s="58"/>
      <c r="R264" s="28"/>
      <c r="S264" s="57">
        <f t="shared" si="3"/>
        <v>3</v>
      </c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</row>
    <row r="265">
      <c r="A265" s="8" t="s">
        <v>2930</v>
      </c>
      <c r="B265" s="9">
        <v>45384.0</v>
      </c>
      <c r="C265" s="56"/>
      <c r="D265" s="73" t="s">
        <v>20</v>
      </c>
      <c r="E265" s="69" t="s">
        <v>2680</v>
      </c>
      <c r="F265" s="27" t="s">
        <v>100</v>
      </c>
      <c r="G265" s="31" t="s">
        <v>1908</v>
      </c>
      <c r="H265" s="15">
        <v>249.0</v>
      </c>
      <c r="I265" s="15">
        <v>249.0</v>
      </c>
      <c r="J265" s="14"/>
      <c r="K265" s="15">
        <v>249.0</v>
      </c>
      <c r="L265" s="14"/>
      <c r="M265" s="14"/>
      <c r="N265" s="14"/>
      <c r="O265" s="16"/>
      <c r="P265" s="47">
        <f t="shared" si="2"/>
        <v>249</v>
      </c>
      <c r="Q265" s="58"/>
      <c r="R265" s="28"/>
      <c r="S265" s="57">
        <f t="shared" si="3"/>
        <v>4</v>
      </c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</row>
    <row r="266">
      <c r="A266" s="8" t="s">
        <v>2930</v>
      </c>
      <c r="B266" s="82">
        <v>45600.0</v>
      </c>
      <c r="C266" s="28"/>
      <c r="D266" s="103" t="s">
        <v>1925</v>
      </c>
      <c r="E266" s="83" t="s">
        <v>2803</v>
      </c>
      <c r="F266" s="84" t="s">
        <v>1908</v>
      </c>
      <c r="G266" s="87" t="s">
        <v>1908</v>
      </c>
      <c r="H266" s="86">
        <v>299.0</v>
      </c>
      <c r="I266" s="86">
        <v>299.0</v>
      </c>
      <c r="J266" s="14"/>
      <c r="K266" s="86">
        <f t="shared" ref="K266:K268" si="28">I266</f>
        <v>299</v>
      </c>
      <c r="L266" s="14"/>
      <c r="M266" s="14"/>
      <c r="N266" s="14"/>
      <c r="O266" s="16"/>
      <c r="P266" s="47">
        <f t="shared" si="2"/>
        <v>299</v>
      </c>
      <c r="Q266" s="28"/>
      <c r="R266" s="28"/>
      <c r="S266" s="57">
        <f t="shared" si="3"/>
        <v>11</v>
      </c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</row>
    <row r="267">
      <c r="A267" s="8" t="s">
        <v>2930</v>
      </c>
      <c r="B267" s="9">
        <v>45646.0</v>
      </c>
      <c r="C267" s="28"/>
      <c r="D267" s="73" t="s">
        <v>1925</v>
      </c>
      <c r="E267" s="69" t="s">
        <v>2927</v>
      </c>
      <c r="F267" s="27" t="s">
        <v>1925</v>
      </c>
      <c r="G267" s="13" t="s">
        <v>1908</v>
      </c>
      <c r="H267" s="15">
        <v>299.0</v>
      </c>
      <c r="I267" s="15">
        <v>299.0</v>
      </c>
      <c r="J267" s="14"/>
      <c r="K267" s="15">
        <f t="shared" si="28"/>
        <v>299</v>
      </c>
      <c r="L267" s="14"/>
      <c r="M267" s="14"/>
      <c r="N267" s="14"/>
      <c r="O267" s="23">
        <v>299.0</v>
      </c>
      <c r="P267" s="47">
        <f t="shared" si="2"/>
        <v>0</v>
      </c>
      <c r="Q267" s="13" t="s">
        <v>2928</v>
      </c>
      <c r="R267" s="8" t="s">
        <v>2929</v>
      </c>
      <c r="S267" s="57">
        <f t="shared" si="3"/>
        <v>12</v>
      </c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</row>
    <row r="268">
      <c r="A268" s="8" t="s">
        <v>2930</v>
      </c>
      <c r="B268" s="9">
        <v>45594.0</v>
      </c>
      <c r="C268" s="28"/>
      <c r="D268" s="103" t="s">
        <v>1925</v>
      </c>
      <c r="E268" s="78" t="s">
        <v>1987</v>
      </c>
      <c r="F268" s="27" t="s">
        <v>1925</v>
      </c>
      <c r="G268" s="13" t="s">
        <v>1908</v>
      </c>
      <c r="H268" s="15">
        <f>800+299</f>
        <v>1099</v>
      </c>
      <c r="I268" s="15">
        <v>299.0</v>
      </c>
      <c r="J268" s="14"/>
      <c r="K268" s="15">
        <f t="shared" si="28"/>
        <v>299</v>
      </c>
      <c r="L268" s="14"/>
      <c r="M268" s="14"/>
      <c r="N268" s="14"/>
      <c r="O268" s="16"/>
      <c r="P268" s="47">
        <f t="shared" si="2"/>
        <v>299</v>
      </c>
      <c r="Q268" s="58"/>
      <c r="R268" s="40"/>
      <c r="S268" s="57">
        <f t="shared" si="3"/>
        <v>10</v>
      </c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</row>
    <row r="269">
      <c r="A269" s="8" t="s">
        <v>2930</v>
      </c>
      <c r="B269" s="9">
        <v>45425.0</v>
      </c>
      <c r="C269" s="56"/>
      <c r="D269" s="73" t="s">
        <v>1922</v>
      </c>
      <c r="E269" s="69" t="s">
        <v>1929</v>
      </c>
      <c r="F269" s="27" t="s">
        <v>100</v>
      </c>
      <c r="G269" s="31" t="s">
        <v>1908</v>
      </c>
      <c r="H269" s="15">
        <v>249.0</v>
      </c>
      <c r="I269" s="15">
        <v>249.0</v>
      </c>
      <c r="J269" s="14"/>
      <c r="K269" s="15">
        <v>249.0</v>
      </c>
      <c r="L269" s="14"/>
      <c r="M269" s="14"/>
      <c r="N269" s="14"/>
      <c r="O269" s="16"/>
      <c r="P269" s="47">
        <f t="shared" si="2"/>
        <v>249</v>
      </c>
      <c r="Q269" s="58"/>
      <c r="R269" s="40"/>
      <c r="S269" s="57">
        <f t="shared" si="3"/>
        <v>5</v>
      </c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</row>
    <row r="270">
      <c r="A270" s="8" t="s">
        <v>2930</v>
      </c>
      <c r="B270" s="9">
        <v>45429.0</v>
      </c>
      <c r="C270" s="74" t="s">
        <v>1930</v>
      </c>
      <c r="D270" s="73" t="s">
        <v>1079</v>
      </c>
      <c r="E270" s="69" t="s">
        <v>2682</v>
      </c>
      <c r="F270" s="27" t="s">
        <v>1079</v>
      </c>
      <c r="G270" s="31" t="s">
        <v>1908</v>
      </c>
      <c r="H270" s="15">
        <v>249.0</v>
      </c>
      <c r="I270" s="15">
        <v>249.0</v>
      </c>
      <c r="J270" s="15">
        <v>18.0</v>
      </c>
      <c r="K270" s="15">
        <v>267.0</v>
      </c>
      <c r="L270" s="14"/>
      <c r="M270" s="14"/>
      <c r="N270" s="14"/>
      <c r="O270" s="16"/>
      <c r="P270" s="47">
        <f t="shared" si="2"/>
        <v>267</v>
      </c>
      <c r="Q270" s="58"/>
      <c r="R270" s="40"/>
      <c r="S270" s="57">
        <f t="shared" si="3"/>
        <v>5</v>
      </c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</row>
    <row r="271">
      <c r="A271" s="8" t="s">
        <v>2930</v>
      </c>
      <c r="B271" s="9">
        <v>45434.0</v>
      </c>
      <c r="C271" s="74" t="s">
        <v>1930</v>
      </c>
      <c r="D271" s="73" t="s">
        <v>1922</v>
      </c>
      <c r="E271" s="69" t="s">
        <v>1931</v>
      </c>
      <c r="F271" s="27" t="s">
        <v>1918</v>
      </c>
      <c r="G271" s="31" t="s">
        <v>1908</v>
      </c>
      <c r="H271" s="15">
        <v>249.0</v>
      </c>
      <c r="I271" s="15">
        <v>249.0</v>
      </c>
      <c r="J271" s="14"/>
      <c r="K271" s="15">
        <v>267.0</v>
      </c>
      <c r="L271" s="14"/>
      <c r="M271" s="14"/>
      <c r="N271" s="14"/>
      <c r="O271" s="16"/>
      <c r="P271" s="47">
        <f t="shared" si="2"/>
        <v>267</v>
      </c>
      <c r="Q271" s="58"/>
      <c r="R271" s="40"/>
      <c r="S271" s="57">
        <f t="shared" si="3"/>
        <v>5</v>
      </c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</row>
    <row r="272">
      <c r="A272" s="8" t="s">
        <v>2930</v>
      </c>
      <c r="B272" s="9">
        <v>45439.0</v>
      </c>
      <c r="C272" s="74" t="s">
        <v>1930</v>
      </c>
      <c r="D272" s="73" t="s">
        <v>1079</v>
      </c>
      <c r="E272" s="69" t="s">
        <v>1093</v>
      </c>
      <c r="F272" s="27" t="s">
        <v>1079</v>
      </c>
      <c r="G272" s="31" t="s">
        <v>1908</v>
      </c>
      <c r="H272" s="15">
        <v>249.0</v>
      </c>
      <c r="I272" s="15">
        <v>249.0</v>
      </c>
      <c r="J272" s="15">
        <v>18.0</v>
      </c>
      <c r="K272" s="15">
        <v>267.0</v>
      </c>
      <c r="L272" s="14"/>
      <c r="M272" s="14"/>
      <c r="N272" s="14"/>
      <c r="O272" s="16"/>
      <c r="P272" s="47">
        <f t="shared" si="2"/>
        <v>267</v>
      </c>
      <c r="Q272" s="58"/>
      <c r="R272" s="40"/>
      <c r="S272" s="57">
        <f t="shared" si="3"/>
        <v>5</v>
      </c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</row>
    <row r="273">
      <c r="A273" s="8" t="s">
        <v>2930</v>
      </c>
      <c r="B273" s="9">
        <v>45446.0</v>
      </c>
      <c r="C273" s="56"/>
      <c r="D273" s="73" t="s">
        <v>20</v>
      </c>
      <c r="E273" s="69" t="s">
        <v>1932</v>
      </c>
      <c r="F273" s="27" t="s">
        <v>1908</v>
      </c>
      <c r="G273" s="13" t="s">
        <v>1908</v>
      </c>
      <c r="H273" s="15">
        <v>249.0</v>
      </c>
      <c r="I273" s="15">
        <v>249.0</v>
      </c>
      <c r="J273" s="14"/>
      <c r="K273" s="15">
        <v>249.0</v>
      </c>
      <c r="L273" s="14"/>
      <c r="M273" s="14"/>
      <c r="N273" s="14"/>
      <c r="O273" s="16"/>
      <c r="P273" s="47">
        <f t="shared" si="2"/>
        <v>249</v>
      </c>
      <c r="Q273" s="58"/>
      <c r="R273" s="40"/>
      <c r="S273" s="57">
        <f t="shared" si="3"/>
        <v>6</v>
      </c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</row>
    <row r="274">
      <c r="A274" s="8" t="s">
        <v>2930</v>
      </c>
      <c r="B274" s="9">
        <v>45448.0</v>
      </c>
      <c r="C274" s="56"/>
      <c r="D274" s="73" t="s">
        <v>20</v>
      </c>
      <c r="E274" s="69" t="s">
        <v>1933</v>
      </c>
      <c r="F274" s="27" t="s">
        <v>1908</v>
      </c>
      <c r="G274" s="13" t="s">
        <v>1908</v>
      </c>
      <c r="H274" s="15">
        <v>0.0</v>
      </c>
      <c r="I274" s="15">
        <v>249.0</v>
      </c>
      <c r="J274" s="14"/>
      <c r="K274" s="15">
        <f>I274</f>
        <v>249</v>
      </c>
      <c r="L274" s="14"/>
      <c r="M274" s="14"/>
      <c r="N274" s="14"/>
      <c r="O274" s="16"/>
      <c r="P274" s="47">
        <f t="shared" si="2"/>
        <v>249</v>
      </c>
      <c r="Q274" s="58"/>
      <c r="R274" s="40"/>
      <c r="S274" s="57">
        <f t="shared" si="3"/>
        <v>6</v>
      </c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</row>
    <row r="275">
      <c r="A275" s="8" t="s">
        <v>2930</v>
      </c>
      <c r="B275" s="9">
        <v>45393.0</v>
      </c>
      <c r="C275" s="56"/>
      <c r="D275" s="103" t="s">
        <v>1925</v>
      </c>
      <c r="E275" s="69" t="s">
        <v>1926</v>
      </c>
      <c r="F275" s="27" t="s">
        <v>100</v>
      </c>
      <c r="G275" s="31" t="s">
        <v>1908</v>
      </c>
      <c r="H275" s="15">
        <v>249.0</v>
      </c>
      <c r="I275" s="15">
        <v>249.0</v>
      </c>
      <c r="J275" s="14"/>
      <c r="K275" s="15">
        <v>249.0</v>
      </c>
      <c r="L275" s="14"/>
      <c r="M275" s="14"/>
      <c r="N275" s="14"/>
      <c r="O275" s="16"/>
      <c r="P275" s="47">
        <f t="shared" si="2"/>
        <v>249</v>
      </c>
      <c r="Q275" s="58"/>
      <c r="R275" s="28"/>
      <c r="S275" s="57">
        <f t="shared" si="3"/>
        <v>4</v>
      </c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</row>
    <row r="276">
      <c r="A276" s="8" t="s">
        <v>2930</v>
      </c>
      <c r="B276" s="9">
        <v>45460.0</v>
      </c>
      <c r="C276" s="56"/>
      <c r="D276" s="73" t="s">
        <v>20</v>
      </c>
      <c r="E276" s="69" t="s">
        <v>2683</v>
      </c>
      <c r="F276" s="27" t="s">
        <v>1908</v>
      </c>
      <c r="G276" s="13" t="s">
        <v>1908</v>
      </c>
      <c r="H276" s="15">
        <v>249.0</v>
      </c>
      <c r="I276" s="15">
        <v>249.0</v>
      </c>
      <c r="J276" s="14"/>
      <c r="K276" s="15">
        <v>249.0</v>
      </c>
      <c r="L276" s="14"/>
      <c r="M276" s="14"/>
      <c r="N276" s="14"/>
      <c r="O276" s="16"/>
      <c r="P276" s="47">
        <f t="shared" si="2"/>
        <v>249</v>
      </c>
      <c r="Q276" s="58"/>
      <c r="R276" s="40"/>
      <c r="S276" s="57">
        <f t="shared" si="3"/>
        <v>6</v>
      </c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</row>
    <row r="277">
      <c r="A277" s="8" t="s">
        <v>2930</v>
      </c>
      <c r="B277" s="9">
        <v>45462.0</v>
      </c>
      <c r="C277" s="56"/>
      <c r="D277" s="73" t="s">
        <v>20</v>
      </c>
      <c r="E277" s="69" t="s">
        <v>1935</v>
      </c>
      <c r="F277" s="27" t="s">
        <v>1908</v>
      </c>
      <c r="G277" s="13" t="s">
        <v>1908</v>
      </c>
      <c r="H277" s="15">
        <v>299.0</v>
      </c>
      <c r="I277" s="15">
        <v>299.0</v>
      </c>
      <c r="J277" s="14"/>
      <c r="K277" s="15">
        <v>299.0</v>
      </c>
      <c r="L277" s="14"/>
      <c r="M277" s="14"/>
      <c r="N277" s="14"/>
      <c r="O277" s="16"/>
      <c r="P277" s="47">
        <f t="shared" si="2"/>
        <v>299</v>
      </c>
      <c r="Q277" s="58"/>
      <c r="R277" s="40"/>
      <c r="S277" s="57">
        <f t="shared" si="3"/>
        <v>6</v>
      </c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</row>
    <row r="278">
      <c r="A278" s="8" t="s">
        <v>2930</v>
      </c>
      <c r="B278" s="9">
        <v>45462.0</v>
      </c>
      <c r="C278" s="56"/>
      <c r="D278" s="73" t="s">
        <v>20</v>
      </c>
      <c r="E278" s="69" t="s">
        <v>1936</v>
      </c>
      <c r="F278" s="27" t="s">
        <v>1908</v>
      </c>
      <c r="G278" s="13" t="s">
        <v>1908</v>
      </c>
      <c r="H278" s="15">
        <v>299.0</v>
      </c>
      <c r="I278" s="15">
        <v>299.0</v>
      </c>
      <c r="J278" s="14"/>
      <c r="K278" s="15">
        <v>299.0</v>
      </c>
      <c r="L278" s="14"/>
      <c r="M278" s="14"/>
      <c r="N278" s="14"/>
      <c r="O278" s="16"/>
      <c r="P278" s="47">
        <f t="shared" si="2"/>
        <v>299</v>
      </c>
      <c r="Q278" s="58"/>
      <c r="R278" s="40"/>
      <c r="S278" s="57">
        <f t="shared" si="3"/>
        <v>6</v>
      </c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</row>
    <row r="279">
      <c r="A279" s="8" t="s">
        <v>2930</v>
      </c>
      <c r="B279" s="9">
        <v>45470.0</v>
      </c>
      <c r="C279" s="28"/>
      <c r="D279" s="73" t="s">
        <v>20</v>
      </c>
      <c r="E279" s="69" t="s">
        <v>2900</v>
      </c>
      <c r="F279" s="27" t="s">
        <v>1939</v>
      </c>
      <c r="G279" s="13" t="s">
        <v>1940</v>
      </c>
      <c r="H279" s="15">
        <v>99.0</v>
      </c>
      <c r="I279" s="15">
        <v>99.0</v>
      </c>
      <c r="J279" s="14"/>
      <c r="K279" s="15">
        <v>99.0</v>
      </c>
      <c r="L279" s="14"/>
      <c r="M279" s="14"/>
      <c r="N279" s="14"/>
      <c r="O279" s="16"/>
      <c r="P279" s="47">
        <f t="shared" si="2"/>
        <v>99</v>
      </c>
      <c r="Q279" s="58"/>
      <c r="R279" s="45" t="s">
        <v>2901</v>
      </c>
      <c r="S279" s="57">
        <f t="shared" si="3"/>
        <v>6</v>
      </c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</row>
    <row r="280">
      <c r="A280" s="8" t="s">
        <v>2930</v>
      </c>
      <c r="B280" s="9">
        <v>45489.0</v>
      </c>
      <c r="C280" s="28"/>
      <c r="D280" s="73" t="s">
        <v>1079</v>
      </c>
      <c r="E280" s="69" t="s">
        <v>1937</v>
      </c>
      <c r="F280" s="27" t="s">
        <v>1079</v>
      </c>
      <c r="G280" s="13" t="s">
        <v>1908</v>
      </c>
      <c r="H280" s="15">
        <v>249.0</v>
      </c>
      <c r="I280" s="15">
        <v>249.0</v>
      </c>
      <c r="J280" s="14"/>
      <c r="K280" s="15">
        <v>249.0</v>
      </c>
      <c r="L280" s="14"/>
      <c r="M280" s="14"/>
      <c r="N280" s="14"/>
      <c r="O280" s="16"/>
      <c r="P280" s="47">
        <f t="shared" si="2"/>
        <v>249</v>
      </c>
      <c r="Q280" s="58"/>
      <c r="R280" s="40"/>
      <c r="S280" s="57">
        <f t="shared" si="3"/>
        <v>7</v>
      </c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</row>
    <row r="281">
      <c r="A281" s="8" t="s">
        <v>2930</v>
      </c>
      <c r="B281" s="9">
        <v>45498.0</v>
      </c>
      <c r="C281" s="28"/>
      <c r="D281" s="73" t="s">
        <v>20</v>
      </c>
      <c r="E281" s="69" t="s">
        <v>1938</v>
      </c>
      <c r="F281" s="27" t="s">
        <v>1939</v>
      </c>
      <c r="G281" s="13" t="s">
        <v>1940</v>
      </c>
      <c r="H281" s="15">
        <v>99.0</v>
      </c>
      <c r="I281" s="15">
        <v>99.0</v>
      </c>
      <c r="J281" s="14"/>
      <c r="K281" s="15">
        <v>99.0</v>
      </c>
      <c r="L281" s="14"/>
      <c r="M281" s="14"/>
      <c r="N281" s="14"/>
      <c r="O281" s="16"/>
      <c r="P281" s="47">
        <f t="shared" si="2"/>
        <v>99</v>
      </c>
      <c r="Q281" s="58"/>
      <c r="R281" s="45" t="s">
        <v>1941</v>
      </c>
      <c r="S281" s="57">
        <f t="shared" si="3"/>
        <v>7</v>
      </c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</row>
    <row r="282">
      <c r="A282" s="8" t="s">
        <v>2930</v>
      </c>
      <c r="B282" s="9">
        <v>45495.0</v>
      </c>
      <c r="C282" s="28"/>
      <c r="D282" s="73" t="s">
        <v>20</v>
      </c>
      <c r="E282" s="69" t="s">
        <v>2710</v>
      </c>
      <c r="F282" s="27" t="s">
        <v>1939</v>
      </c>
      <c r="G282" s="13" t="s">
        <v>1940</v>
      </c>
      <c r="H282" s="15">
        <v>159.0</v>
      </c>
      <c r="I282" s="15">
        <v>159.0</v>
      </c>
      <c r="J282" s="14"/>
      <c r="K282" s="15">
        <v>159.0</v>
      </c>
      <c r="L282" s="14"/>
      <c r="M282" s="14"/>
      <c r="N282" s="14"/>
      <c r="O282" s="16"/>
      <c r="P282" s="47">
        <f t="shared" si="2"/>
        <v>159</v>
      </c>
      <c r="Q282" s="58"/>
      <c r="R282" s="45" t="s">
        <v>2711</v>
      </c>
      <c r="S282" s="57">
        <f t="shared" si="3"/>
        <v>7</v>
      </c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</row>
    <row r="283">
      <c r="A283" s="8" t="s">
        <v>2930</v>
      </c>
      <c r="B283" s="9">
        <v>45495.0</v>
      </c>
      <c r="C283" s="28"/>
      <c r="D283" s="73" t="s">
        <v>20</v>
      </c>
      <c r="E283" s="69" t="s">
        <v>2686</v>
      </c>
      <c r="F283" s="27" t="s">
        <v>1908</v>
      </c>
      <c r="G283" s="13" t="s">
        <v>1908</v>
      </c>
      <c r="H283" s="15">
        <v>299.0</v>
      </c>
      <c r="I283" s="15">
        <v>299.0</v>
      </c>
      <c r="J283" s="14"/>
      <c r="K283" s="15">
        <v>299.0</v>
      </c>
      <c r="L283" s="14"/>
      <c r="M283" s="14"/>
      <c r="N283" s="14"/>
      <c r="O283" s="16"/>
      <c r="P283" s="47">
        <f t="shared" si="2"/>
        <v>299</v>
      </c>
      <c r="Q283" s="58"/>
      <c r="R283" s="40"/>
      <c r="S283" s="57">
        <f t="shared" si="3"/>
        <v>7</v>
      </c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</row>
    <row r="284">
      <c r="A284" s="8" t="s">
        <v>2930</v>
      </c>
      <c r="B284" s="9">
        <v>45500.0</v>
      </c>
      <c r="C284" s="28"/>
      <c r="D284" s="73" t="s">
        <v>1922</v>
      </c>
      <c r="E284" s="69" t="s">
        <v>1942</v>
      </c>
      <c r="F284" s="27" t="s">
        <v>1918</v>
      </c>
      <c r="G284" s="13" t="s">
        <v>1908</v>
      </c>
      <c r="H284" s="15">
        <v>299.0</v>
      </c>
      <c r="I284" s="15">
        <v>299.0</v>
      </c>
      <c r="J284" s="14"/>
      <c r="K284" s="15">
        <v>299.0</v>
      </c>
      <c r="L284" s="14"/>
      <c r="M284" s="14"/>
      <c r="N284" s="14"/>
      <c r="O284" s="16"/>
      <c r="P284" s="47">
        <f t="shared" si="2"/>
        <v>299</v>
      </c>
      <c r="Q284" s="58"/>
      <c r="R284" s="40"/>
      <c r="S284" s="57">
        <f t="shared" si="3"/>
        <v>7</v>
      </c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</row>
    <row r="285">
      <c r="A285" s="8" t="s">
        <v>2930</v>
      </c>
      <c r="B285" s="9">
        <v>45501.0</v>
      </c>
      <c r="C285" s="28"/>
      <c r="D285" s="73" t="s">
        <v>20</v>
      </c>
      <c r="E285" s="69" t="s">
        <v>1943</v>
      </c>
      <c r="F285" s="27" t="s">
        <v>1908</v>
      </c>
      <c r="G285" s="13" t="s">
        <v>1908</v>
      </c>
      <c r="H285" s="15">
        <v>699.0</v>
      </c>
      <c r="I285" s="15">
        <v>299.0</v>
      </c>
      <c r="J285" s="14"/>
      <c r="K285" s="15">
        <v>299.0</v>
      </c>
      <c r="L285" s="14"/>
      <c r="M285" s="14"/>
      <c r="N285" s="14"/>
      <c r="O285" s="16"/>
      <c r="P285" s="47">
        <f t="shared" si="2"/>
        <v>299</v>
      </c>
      <c r="Q285" s="58"/>
      <c r="R285" s="40"/>
      <c r="S285" s="57">
        <f t="shared" si="3"/>
        <v>7</v>
      </c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</row>
    <row r="286">
      <c r="A286" s="8" t="s">
        <v>2930</v>
      </c>
      <c r="B286" s="9">
        <v>45532.0</v>
      </c>
      <c r="C286" s="28"/>
      <c r="D286" s="73" t="s">
        <v>27</v>
      </c>
      <c r="E286" s="69" t="s">
        <v>2687</v>
      </c>
      <c r="F286" s="27" t="s">
        <v>1908</v>
      </c>
      <c r="G286" s="13" t="s">
        <v>1908</v>
      </c>
      <c r="H286" s="15">
        <v>699.0</v>
      </c>
      <c r="I286" s="15">
        <v>299.0</v>
      </c>
      <c r="J286" s="14"/>
      <c r="K286" s="15">
        <v>299.0</v>
      </c>
      <c r="L286" s="14"/>
      <c r="M286" s="14"/>
      <c r="N286" s="14"/>
      <c r="O286" s="16"/>
      <c r="P286" s="47">
        <f t="shared" si="2"/>
        <v>299</v>
      </c>
      <c r="Q286" s="58"/>
      <c r="R286" s="40"/>
      <c r="S286" s="57">
        <f t="shared" si="3"/>
        <v>8</v>
      </c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</row>
    <row r="287">
      <c r="A287" s="8" t="s">
        <v>2930</v>
      </c>
      <c r="B287" s="9">
        <v>45505.0</v>
      </c>
      <c r="C287" s="28"/>
      <c r="D287" s="73" t="s">
        <v>20</v>
      </c>
      <c r="E287" s="69" t="s">
        <v>1944</v>
      </c>
      <c r="F287" s="27" t="s">
        <v>1908</v>
      </c>
      <c r="G287" s="13" t="s">
        <v>1908</v>
      </c>
      <c r="H287" s="15">
        <v>299.0</v>
      </c>
      <c r="I287" s="15">
        <v>299.0</v>
      </c>
      <c r="J287" s="14"/>
      <c r="K287" s="15">
        <v>299.0</v>
      </c>
      <c r="L287" s="14"/>
      <c r="M287" s="14"/>
      <c r="N287" s="14"/>
      <c r="O287" s="16"/>
      <c r="P287" s="47">
        <f t="shared" si="2"/>
        <v>299</v>
      </c>
      <c r="Q287" s="58"/>
      <c r="R287" s="40"/>
      <c r="S287" s="57">
        <f t="shared" si="3"/>
        <v>8</v>
      </c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</row>
    <row r="288">
      <c r="A288" s="8" t="s">
        <v>2930</v>
      </c>
      <c r="B288" s="9">
        <v>45506.0</v>
      </c>
      <c r="C288" s="28"/>
      <c r="D288" s="73" t="s">
        <v>20</v>
      </c>
      <c r="E288" s="69" t="s">
        <v>2688</v>
      </c>
      <c r="F288" s="27" t="s">
        <v>1908</v>
      </c>
      <c r="G288" s="13" t="s">
        <v>1908</v>
      </c>
      <c r="H288" s="15">
        <v>299.0</v>
      </c>
      <c r="I288" s="15">
        <v>299.0</v>
      </c>
      <c r="J288" s="14"/>
      <c r="K288" s="15">
        <v>299.0</v>
      </c>
      <c r="L288" s="14"/>
      <c r="M288" s="14"/>
      <c r="N288" s="14"/>
      <c r="O288" s="16"/>
      <c r="P288" s="47">
        <f t="shared" si="2"/>
        <v>299</v>
      </c>
      <c r="Q288" s="58"/>
      <c r="R288" s="40"/>
      <c r="S288" s="57">
        <f t="shared" si="3"/>
        <v>8</v>
      </c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</row>
    <row r="289">
      <c r="A289" s="8" t="s">
        <v>2930</v>
      </c>
      <c r="B289" s="9">
        <v>45506.0</v>
      </c>
      <c r="C289" s="28"/>
      <c r="D289" s="73" t="s">
        <v>1079</v>
      </c>
      <c r="E289" s="69" t="s">
        <v>1945</v>
      </c>
      <c r="F289" s="27" t="s">
        <v>1079</v>
      </c>
      <c r="G289" s="13" t="s">
        <v>1908</v>
      </c>
      <c r="H289" s="15">
        <v>299.0</v>
      </c>
      <c r="I289" s="15">
        <v>299.0</v>
      </c>
      <c r="J289" s="14"/>
      <c r="K289" s="15">
        <v>299.0</v>
      </c>
      <c r="L289" s="14"/>
      <c r="M289" s="14"/>
      <c r="N289" s="14"/>
      <c r="O289" s="16"/>
      <c r="P289" s="47">
        <f t="shared" si="2"/>
        <v>299</v>
      </c>
      <c r="Q289" s="58"/>
      <c r="R289" s="40"/>
      <c r="S289" s="57">
        <f t="shared" si="3"/>
        <v>8</v>
      </c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</row>
    <row r="290">
      <c r="A290" s="8" t="s">
        <v>2930</v>
      </c>
      <c r="B290" s="9">
        <v>45509.0</v>
      </c>
      <c r="C290" s="28"/>
      <c r="D290" s="73" t="s">
        <v>20</v>
      </c>
      <c r="E290" s="69" t="s">
        <v>1946</v>
      </c>
      <c r="F290" s="27" t="s">
        <v>1939</v>
      </c>
      <c r="G290" s="13" t="s">
        <v>1940</v>
      </c>
      <c r="H290" s="15">
        <v>99.0</v>
      </c>
      <c r="I290" s="15">
        <v>99.0</v>
      </c>
      <c r="J290" s="14"/>
      <c r="K290" s="15">
        <v>99.0</v>
      </c>
      <c r="L290" s="14"/>
      <c r="M290" s="14"/>
      <c r="N290" s="14"/>
      <c r="O290" s="16"/>
      <c r="P290" s="47">
        <f t="shared" si="2"/>
        <v>99</v>
      </c>
      <c r="Q290" s="58"/>
      <c r="R290" s="45" t="s">
        <v>1947</v>
      </c>
      <c r="S290" s="57">
        <f t="shared" si="3"/>
        <v>8</v>
      </c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</row>
    <row r="291">
      <c r="A291" s="8" t="s">
        <v>2930</v>
      </c>
      <c r="B291" s="9">
        <v>45511.0</v>
      </c>
      <c r="C291" s="28"/>
      <c r="D291" s="73" t="s">
        <v>20</v>
      </c>
      <c r="E291" s="69" t="s">
        <v>2716</v>
      </c>
      <c r="F291" s="27" t="s">
        <v>1939</v>
      </c>
      <c r="G291" s="13" t="s">
        <v>1940</v>
      </c>
      <c r="H291" s="15">
        <v>99.0</v>
      </c>
      <c r="I291" s="15">
        <v>99.0</v>
      </c>
      <c r="J291" s="14"/>
      <c r="K291" s="15">
        <v>99.0</v>
      </c>
      <c r="L291" s="14"/>
      <c r="M291" s="14"/>
      <c r="N291" s="14"/>
      <c r="O291" s="16"/>
      <c r="P291" s="47">
        <f t="shared" si="2"/>
        <v>99</v>
      </c>
      <c r="Q291" s="58"/>
      <c r="R291" s="45" t="s">
        <v>2717</v>
      </c>
      <c r="S291" s="57">
        <f t="shared" si="3"/>
        <v>8</v>
      </c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</row>
    <row r="292">
      <c r="A292" s="8" t="s">
        <v>2930</v>
      </c>
      <c r="B292" s="9">
        <v>45511.0</v>
      </c>
      <c r="C292" s="28"/>
      <c r="D292" s="73" t="s">
        <v>20</v>
      </c>
      <c r="E292" s="69" t="s">
        <v>2714</v>
      </c>
      <c r="F292" s="27" t="s">
        <v>1939</v>
      </c>
      <c r="G292" s="13" t="s">
        <v>1940</v>
      </c>
      <c r="H292" s="15">
        <v>159.0</v>
      </c>
      <c r="I292" s="15">
        <v>159.0</v>
      </c>
      <c r="J292" s="14"/>
      <c r="K292" s="15">
        <v>159.0</v>
      </c>
      <c r="L292" s="14"/>
      <c r="M292" s="14"/>
      <c r="N292" s="14"/>
      <c r="O292" s="16"/>
      <c r="P292" s="47">
        <f t="shared" si="2"/>
        <v>159</v>
      </c>
      <c r="Q292" s="58"/>
      <c r="R292" s="45" t="s">
        <v>2715</v>
      </c>
      <c r="S292" s="57">
        <f t="shared" si="3"/>
        <v>8</v>
      </c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</row>
    <row r="293">
      <c r="A293" s="8" t="s">
        <v>2930</v>
      </c>
      <c r="B293" s="9">
        <v>45506.0</v>
      </c>
      <c r="C293" s="28"/>
      <c r="D293" s="73" t="s">
        <v>20</v>
      </c>
      <c r="E293" s="69" t="s">
        <v>1948</v>
      </c>
      <c r="F293" s="27" t="s">
        <v>1908</v>
      </c>
      <c r="G293" s="13" t="s">
        <v>1908</v>
      </c>
      <c r="H293" s="15">
        <v>299.0</v>
      </c>
      <c r="I293" s="15">
        <v>299.0</v>
      </c>
      <c r="J293" s="14"/>
      <c r="K293" s="15">
        <v>299.0</v>
      </c>
      <c r="L293" s="14"/>
      <c r="M293" s="14"/>
      <c r="N293" s="14"/>
      <c r="O293" s="16"/>
      <c r="P293" s="47">
        <f t="shared" si="2"/>
        <v>299</v>
      </c>
      <c r="Q293" s="58"/>
      <c r="R293" s="40"/>
      <c r="S293" s="57">
        <f t="shared" si="3"/>
        <v>8</v>
      </c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</row>
    <row r="294">
      <c r="A294" s="8" t="s">
        <v>2930</v>
      </c>
      <c r="B294" s="9">
        <v>45516.0</v>
      </c>
      <c r="C294" s="28"/>
      <c r="D294" s="73" t="s">
        <v>20</v>
      </c>
      <c r="E294" s="69" t="s">
        <v>2694</v>
      </c>
      <c r="F294" s="27" t="s">
        <v>1908</v>
      </c>
      <c r="G294" s="13" t="s">
        <v>1908</v>
      </c>
      <c r="H294" s="15">
        <v>299.0</v>
      </c>
      <c r="I294" s="15">
        <v>299.0</v>
      </c>
      <c r="J294" s="14"/>
      <c r="K294" s="15">
        <v>299.0</v>
      </c>
      <c r="L294" s="14"/>
      <c r="M294" s="14"/>
      <c r="N294" s="14"/>
      <c r="O294" s="16"/>
      <c r="P294" s="47">
        <f t="shared" si="2"/>
        <v>299</v>
      </c>
      <c r="Q294" s="58"/>
      <c r="R294" s="40"/>
      <c r="S294" s="57">
        <f t="shared" si="3"/>
        <v>8</v>
      </c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</row>
    <row r="295">
      <c r="A295" s="8" t="s">
        <v>2930</v>
      </c>
      <c r="B295" s="9">
        <v>45516.0</v>
      </c>
      <c r="C295" s="28"/>
      <c r="D295" s="73" t="s">
        <v>20</v>
      </c>
      <c r="E295" s="69" t="s">
        <v>2754</v>
      </c>
      <c r="F295" s="27" t="s">
        <v>1939</v>
      </c>
      <c r="G295" s="13" t="s">
        <v>1940</v>
      </c>
      <c r="H295" s="15">
        <v>99.0</v>
      </c>
      <c r="I295" s="15">
        <v>99.0</v>
      </c>
      <c r="J295" s="14"/>
      <c r="K295" s="15">
        <v>99.0</v>
      </c>
      <c r="L295" s="14"/>
      <c r="M295" s="14"/>
      <c r="N295" s="14"/>
      <c r="O295" s="16"/>
      <c r="P295" s="47">
        <f t="shared" si="2"/>
        <v>99</v>
      </c>
      <c r="Q295" s="58"/>
      <c r="R295" s="45" t="s">
        <v>2755</v>
      </c>
      <c r="S295" s="57">
        <f t="shared" si="3"/>
        <v>8</v>
      </c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</row>
    <row r="296">
      <c r="A296" s="8" t="s">
        <v>2930</v>
      </c>
      <c r="B296" s="9">
        <v>45518.0</v>
      </c>
      <c r="C296" s="28"/>
      <c r="D296" s="73" t="s">
        <v>20</v>
      </c>
      <c r="E296" s="69" t="s">
        <v>2697</v>
      </c>
      <c r="F296" s="27" t="s">
        <v>1908</v>
      </c>
      <c r="G296" s="13" t="s">
        <v>1908</v>
      </c>
      <c r="H296" s="15">
        <v>299.0</v>
      </c>
      <c r="I296" s="15">
        <v>299.0</v>
      </c>
      <c r="J296" s="14"/>
      <c r="K296" s="15">
        <v>299.0</v>
      </c>
      <c r="L296" s="14"/>
      <c r="M296" s="14"/>
      <c r="N296" s="14"/>
      <c r="O296" s="16"/>
      <c r="P296" s="47">
        <f t="shared" si="2"/>
        <v>299</v>
      </c>
      <c r="Q296" s="58"/>
      <c r="R296" s="40"/>
      <c r="S296" s="57">
        <f t="shared" si="3"/>
        <v>8</v>
      </c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</row>
    <row r="297">
      <c r="A297" s="8" t="s">
        <v>2930</v>
      </c>
      <c r="B297" s="9">
        <v>45519.0</v>
      </c>
      <c r="C297" s="28"/>
      <c r="D297" s="73" t="s">
        <v>27</v>
      </c>
      <c r="E297" s="69" t="s">
        <v>2698</v>
      </c>
      <c r="F297" s="27" t="s">
        <v>1908</v>
      </c>
      <c r="G297" s="13" t="s">
        <v>1908</v>
      </c>
      <c r="H297" s="15">
        <v>299.0</v>
      </c>
      <c r="I297" s="15">
        <v>299.0</v>
      </c>
      <c r="J297" s="14"/>
      <c r="K297" s="15">
        <v>299.0</v>
      </c>
      <c r="L297" s="14"/>
      <c r="M297" s="14"/>
      <c r="N297" s="14"/>
      <c r="O297" s="16"/>
      <c r="P297" s="47">
        <f t="shared" si="2"/>
        <v>299</v>
      </c>
      <c r="Q297" s="58"/>
      <c r="R297" s="40"/>
      <c r="S297" s="57">
        <f t="shared" si="3"/>
        <v>8</v>
      </c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</row>
    <row r="298">
      <c r="A298" s="8" t="s">
        <v>2930</v>
      </c>
      <c r="B298" s="9">
        <v>45519.0</v>
      </c>
      <c r="C298" s="28"/>
      <c r="D298" s="73" t="s">
        <v>1079</v>
      </c>
      <c r="E298" s="69" t="s">
        <v>1949</v>
      </c>
      <c r="F298" s="27" t="s">
        <v>1079</v>
      </c>
      <c r="G298" s="13" t="s">
        <v>1908</v>
      </c>
      <c r="H298" s="15">
        <v>299.0</v>
      </c>
      <c r="I298" s="15">
        <v>249.0</v>
      </c>
      <c r="J298" s="14"/>
      <c r="K298" s="15">
        <v>249.0</v>
      </c>
      <c r="L298" s="14"/>
      <c r="M298" s="14"/>
      <c r="N298" s="14"/>
      <c r="O298" s="16"/>
      <c r="P298" s="47">
        <f t="shared" si="2"/>
        <v>249</v>
      </c>
      <c r="Q298" s="58"/>
      <c r="R298" s="40"/>
      <c r="S298" s="57">
        <f t="shared" si="3"/>
        <v>8</v>
      </c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</row>
    <row r="299">
      <c r="A299" s="8" t="s">
        <v>2930</v>
      </c>
      <c r="B299" s="9">
        <v>45520.0</v>
      </c>
      <c r="C299" s="28"/>
      <c r="D299" s="73" t="s">
        <v>20</v>
      </c>
      <c r="E299" s="69" t="s">
        <v>2700</v>
      </c>
      <c r="F299" s="27" t="s">
        <v>1908</v>
      </c>
      <c r="G299" s="13" t="s">
        <v>1908</v>
      </c>
      <c r="H299" s="15">
        <v>299.0</v>
      </c>
      <c r="I299" s="15">
        <v>299.0</v>
      </c>
      <c r="J299" s="14"/>
      <c r="K299" s="15">
        <v>299.0</v>
      </c>
      <c r="L299" s="14"/>
      <c r="M299" s="14"/>
      <c r="N299" s="14"/>
      <c r="O299" s="16"/>
      <c r="P299" s="47">
        <f t="shared" si="2"/>
        <v>299</v>
      </c>
      <c r="Q299" s="58"/>
      <c r="R299" s="40"/>
      <c r="S299" s="57">
        <f t="shared" si="3"/>
        <v>8</v>
      </c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</row>
    <row r="300">
      <c r="A300" s="8" t="s">
        <v>2930</v>
      </c>
      <c r="B300" s="9">
        <v>45520.0</v>
      </c>
      <c r="C300" s="28"/>
      <c r="D300" s="73" t="s">
        <v>20</v>
      </c>
      <c r="E300" s="69" t="s">
        <v>2814</v>
      </c>
      <c r="F300" s="27" t="s">
        <v>1939</v>
      </c>
      <c r="G300" s="13" t="s">
        <v>1940</v>
      </c>
      <c r="H300" s="15">
        <v>99.0</v>
      </c>
      <c r="I300" s="15">
        <v>99.0</v>
      </c>
      <c r="J300" s="14"/>
      <c r="K300" s="15">
        <v>99.0</v>
      </c>
      <c r="L300" s="14"/>
      <c r="M300" s="14"/>
      <c r="N300" s="14"/>
      <c r="O300" s="16"/>
      <c r="P300" s="47">
        <f t="shared" si="2"/>
        <v>99</v>
      </c>
      <c r="Q300" s="58"/>
      <c r="R300" s="45" t="s">
        <v>2815</v>
      </c>
      <c r="S300" s="57">
        <f t="shared" si="3"/>
        <v>8</v>
      </c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</row>
    <row r="301">
      <c r="A301" s="8" t="s">
        <v>2930</v>
      </c>
      <c r="B301" s="9">
        <v>45531.0</v>
      </c>
      <c r="C301" s="28"/>
      <c r="D301" s="73" t="s">
        <v>20</v>
      </c>
      <c r="E301" s="69" t="s">
        <v>1948</v>
      </c>
      <c r="F301" s="27" t="s">
        <v>1908</v>
      </c>
      <c r="G301" s="13" t="s">
        <v>1908</v>
      </c>
      <c r="H301" s="15">
        <v>299.0</v>
      </c>
      <c r="I301" s="15">
        <v>299.0</v>
      </c>
      <c r="J301" s="14"/>
      <c r="K301" s="15">
        <v>299.0</v>
      </c>
      <c r="L301" s="14"/>
      <c r="M301" s="14"/>
      <c r="N301" s="14"/>
      <c r="O301" s="16"/>
      <c r="P301" s="47">
        <f t="shared" si="2"/>
        <v>299</v>
      </c>
      <c r="Q301" s="58"/>
      <c r="R301" s="40"/>
      <c r="S301" s="57">
        <f t="shared" si="3"/>
        <v>8</v>
      </c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</row>
    <row r="302">
      <c r="A302" s="8" t="s">
        <v>2930</v>
      </c>
      <c r="B302" s="9">
        <v>45532.0</v>
      </c>
      <c r="C302" s="28"/>
      <c r="D302" s="73" t="s">
        <v>20</v>
      </c>
      <c r="E302" s="69" t="s">
        <v>1950</v>
      </c>
      <c r="F302" s="27" t="s">
        <v>1908</v>
      </c>
      <c r="G302" s="13" t="s">
        <v>1908</v>
      </c>
      <c r="H302" s="15">
        <v>800.0</v>
      </c>
      <c r="I302" s="15">
        <v>299.0</v>
      </c>
      <c r="J302" s="14"/>
      <c r="K302" s="15">
        <v>299.0</v>
      </c>
      <c r="L302" s="14"/>
      <c r="M302" s="14"/>
      <c r="N302" s="14"/>
      <c r="O302" s="16"/>
      <c r="P302" s="47">
        <f t="shared" si="2"/>
        <v>299</v>
      </c>
      <c r="Q302" s="58"/>
      <c r="R302" s="40"/>
      <c r="S302" s="57">
        <f t="shared" si="3"/>
        <v>8</v>
      </c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</row>
    <row r="303">
      <c r="A303" s="8" t="s">
        <v>2930</v>
      </c>
      <c r="B303" s="9">
        <v>45533.0</v>
      </c>
      <c r="C303" s="28"/>
      <c r="D303" s="73" t="s">
        <v>20</v>
      </c>
      <c r="E303" s="69" t="s">
        <v>1951</v>
      </c>
      <c r="F303" s="27" t="s">
        <v>1939</v>
      </c>
      <c r="G303" s="13" t="s">
        <v>1940</v>
      </c>
      <c r="H303" s="15">
        <v>99.0</v>
      </c>
      <c r="I303" s="15">
        <v>99.0</v>
      </c>
      <c r="J303" s="14"/>
      <c r="K303" s="15">
        <v>99.0</v>
      </c>
      <c r="L303" s="14"/>
      <c r="M303" s="14"/>
      <c r="N303" s="14"/>
      <c r="O303" s="16"/>
      <c r="P303" s="47">
        <f t="shared" si="2"/>
        <v>99</v>
      </c>
      <c r="Q303" s="58"/>
      <c r="R303" s="45" t="s">
        <v>1952</v>
      </c>
      <c r="S303" s="57">
        <f t="shared" si="3"/>
        <v>8</v>
      </c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</row>
    <row r="304">
      <c r="A304" s="8" t="s">
        <v>2930</v>
      </c>
      <c r="B304" s="9">
        <v>45533.0</v>
      </c>
      <c r="C304" s="28"/>
      <c r="D304" s="73" t="s">
        <v>20</v>
      </c>
      <c r="E304" s="69" t="s">
        <v>1953</v>
      </c>
      <c r="F304" s="27" t="s">
        <v>1939</v>
      </c>
      <c r="G304" s="13" t="s">
        <v>1940</v>
      </c>
      <c r="H304" s="15">
        <v>99.0</v>
      </c>
      <c r="I304" s="15">
        <v>99.0</v>
      </c>
      <c r="J304" s="14"/>
      <c r="K304" s="15">
        <v>99.0</v>
      </c>
      <c r="L304" s="14"/>
      <c r="M304" s="14"/>
      <c r="N304" s="14"/>
      <c r="O304" s="16"/>
      <c r="P304" s="47">
        <f t="shared" si="2"/>
        <v>99</v>
      </c>
      <c r="Q304" s="58"/>
      <c r="R304" s="45" t="s">
        <v>1954</v>
      </c>
      <c r="S304" s="57">
        <f t="shared" si="3"/>
        <v>8</v>
      </c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</row>
    <row r="305">
      <c r="A305" s="8" t="s">
        <v>2930</v>
      </c>
      <c r="B305" s="9">
        <v>45534.0</v>
      </c>
      <c r="C305" s="28"/>
      <c r="D305" s="73" t="s">
        <v>2676</v>
      </c>
      <c r="E305" s="69" t="s">
        <v>2712</v>
      </c>
      <c r="F305" s="27" t="s">
        <v>1908</v>
      </c>
      <c r="G305" s="31" t="s">
        <v>1908</v>
      </c>
      <c r="H305" s="15">
        <v>249.0</v>
      </c>
      <c r="I305" s="15">
        <v>249.0</v>
      </c>
      <c r="J305" s="14"/>
      <c r="K305" s="15">
        <f>I305</f>
        <v>249</v>
      </c>
      <c r="L305" s="14"/>
      <c r="M305" s="14"/>
      <c r="N305" s="14"/>
      <c r="O305" s="16"/>
      <c r="P305" s="47">
        <f t="shared" si="2"/>
        <v>249</v>
      </c>
      <c r="Q305" s="58"/>
      <c r="R305" s="40"/>
      <c r="S305" s="57">
        <f t="shared" si="3"/>
        <v>8</v>
      </c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</row>
    <row r="306">
      <c r="A306" s="8" t="s">
        <v>2930</v>
      </c>
      <c r="B306" s="9">
        <v>45537.0</v>
      </c>
      <c r="C306" s="28"/>
      <c r="D306" s="73" t="s">
        <v>20</v>
      </c>
      <c r="E306" s="69" t="s">
        <v>2713</v>
      </c>
      <c r="F306" s="27" t="s">
        <v>1908</v>
      </c>
      <c r="G306" s="13" t="s">
        <v>1908</v>
      </c>
      <c r="H306" s="15">
        <v>299.0</v>
      </c>
      <c r="I306" s="15">
        <v>299.0</v>
      </c>
      <c r="J306" s="14"/>
      <c r="K306" s="15">
        <v>299.0</v>
      </c>
      <c r="L306" s="14"/>
      <c r="M306" s="14"/>
      <c r="N306" s="14"/>
      <c r="O306" s="16"/>
      <c r="P306" s="47">
        <f t="shared" si="2"/>
        <v>299</v>
      </c>
      <c r="Q306" s="58"/>
      <c r="R306" s="40"/>
      <c r="S306" s="57">
        <f t="shared" si="3"/>
        <v>9</v>
      </c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</row>
    <row r="307">
      <c r="A307" s="8" t="s">
        <v>2930</v>
      </c>
      <c r="B307" s="9">
        <v>45539.0</v>
      </c>
      <c r="C307" s="28"/>
      <c r="D307" s="73" t="s">
        <v>20</v>
      </c>
      <c r="E307" s="69" t="s">
        <v>1955</v>
      </c>
      <c r="F307" s="27" t="s">
        <v>1908</v>
      </c>
      <c r="G307" s="13" t="s">
        <v>1908</v>
      </c>
      <c r="H307" s="15">
        <v>800.0</v>
      </c>
      <c r="I307" s="15">
        <v>299.0</v>
      </c>
      <c r="J307" s="14"/>
      <c r="K307" s="15">
        <v>299.0</v>
      </c>
      <c r="L307" s="14"/>
      <c r="M307" s="14"/>
      <c r="N307" s="14"/>
      <c r="O307" s="16"/>
      <c r="P307" s="47">
        <f t="shared" si="2"/>
        <v>299</v>
      </c>
      <c r="Q307" s="58"/>
      <c r="R307" s="40"/>
      <c r="S307" s="57">
        <f t="shared" si="3"/>
        <v>9</v>
      </c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</row>
    <row r="308">
      <c r="A308" s="8" t="s">
        <v>2930</v>
      </c>
      <c r="B308" s="9">
        <v>45679.0</v>
      </c>
      <c r="C308" s="13" t="s">
        <v>2028</v>
      </c>
      <c r="D308" s="73" t="s">
        <v>1925</v>
      </c>
      <c r="E308" s="69" t="s">
        <v>2931</v>
      </c>
      <c r="F308" s="27" t="s">
        <v>1908</v>
      </c>
      <c r="G308" s="13" t="s">
        <v>1908</v>
      </c>
      <c r="H308" s="15">
        <v>299.0</v>
      </c>
      <c r="I308" s="15">
        <v>299.0</v>
      </c>
      <c r="J308" s="14"/>
      <c r="K308" s="15">
        <f>I308</f>
        <v>299</v>
      </c>
      <c r="L308" s="14"/>
      <c r="M308" s="14"/>
      <c r="N308" s="14"/>
      <c r="O308" s="16"/>
      <c r="P308" s="47">
        <f t="shared" si="2"/>
        <v>299</v>
      </c>
      <c r="Q308" s="28"/>
      <c r="R308" s="8" t="s">
        <v>2932</v>
      </c>
      <c r="S308" s="17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</row>
    <row r="309">
      <c r="A309" s="8" t="s">
        <v>2930</v>
      </c>
      <c r="B309" s="9">
        <v>45539.0</v>
      </c>
      <c r="C309" s="28"/>
      <c r="D309" s="73" t="s">
        <v>20</v>
      </c>
      <c r="E309" s="69" t="s">
        <v>1957</v>
      </c>
      <c r="F309" s="27" t="s">
        <v>1908</v>
      </c>
      <c r="G309" s="13" t="s">
        <v>1908</v>
      </c>
      <c r="H309" s="15">
        <v>249.0</v>
      </c>
      <c r="I309" s="15">
        <v>249.0</v>
      </c>
      <c r="J309" s="14"/>
      <c r="K309" s="15">
        <v>249.0</v>
      </c>
      <c r="L309" s="14"/>
      <c r="M309" s="14"/>
      <c r="N309" s="14"/>
      <c r="O309" s="16"/>
      <c r="P309" s="47">
        <f t="shared" si="2"/>
        <v>249</v>
      </c>
      <c r="Q309" s="58"/>
      <c r="R309" s="40"/>
      <c r="S309" s="57">
        <f t="shared" ref="S309:S372" si="29">MONTH(B309)</f>
        <v>9</v>
      </c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</row>
    <row r="310">
      <c r="A310" s="8" t="s">
        <v>2930</v>
      </c>
      <c r="B310" s="9">
        <v>45539.0</v>
      </c>
      <c r="C310" s="28"/>
      <c r="D310" s="73" t="s">
        <v>27</v>
      </c>
      <c r="E310" s="69" t="s">
        <v>2295</v>
      </c>
      <c r="F310" s="27" t="s">
        <v>1908</v>
      </c>
      <c r="G310" s="13" t="s">
        <v>1908</v>
      </c>
      <c r="H310" s="15">
        <v>299.0</v>
      </c>
      <c r="I310" s="15">
        <v>299.0</v>
      </c>
      <c r="J310" s="14"/>
      <c r="K310" s="15">
        <v>299.0</v>
      </c>
      <c r="L310" s="14"/>
      <c r="M310" s="14"/>
      <c r="N310" s="14"/>
      <c r="O310" s="16"/>
      <c r="P310" s="47">
        <f t="shared" si="2"/>
        <v>299</v>
      </c>
      <c r="Q310" s="58"/>
      <c r="R310" s="40"/>
      <c r="S310" s="57">
        <f t="shared" si="29"/>
        <v>9</v>
      </c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</row>
    <row r="311">
      <c r="A311" s="8" t="s">
        <v>2930</v>
      </c>
      <c r="B311" s="9">
        <v>45541.0</v>
      </c>
      <c r="C311" s="28"/>
      <c r="D311" s="73" t="s">
        <v>20</v>
      </c>
      <c r="E311" s="69" t="s">
        <v>1958</v>
      </c>
      <c r="F311" s="27" t="s">
        <v>1908</v>
      </c>
      <c r="G311" s="13" t="s">
        <v>1908</v>
      </c>
      <c r="H311" s="15">
        <f>800+299</f>
        <v>1099</v>
      </c>
      <c r="I311" s="15">
        <v>299.0</v>
      </c>
      <c r="J311" s="14"/>
      <c r="K311" s="15">
        <v>299.0</v>
      </c>
      <c r="L311" s="14"/>
      <c r="M311" s="14"/>
      <c r="N311" s="14"/>
      <c r="O311" s="16"/>
      <c r="P311" s="47">
        <f t="shared" si="2"/>
        <v>299</v>
      </c>
      <c r="Q311" s="58"/>
      <c r="R311" s="40"/>
      <c r="S311" s="57">
        <f t="shared" si="29"/>
        <v>9</v>
      </c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</row>
    <row r="312">
      <c r="A312" s="8" t="s">
        <v>2930</v>
      </c>
      <c r="B312" s="9">
        <v>45545.0</v>
      </c>
      <c r="C312" s="28"/>
      <c r="D312" s="73" t="s">
        <v>20</v>
      </c>
      <c r="E312" s="69" t="s">
        <v>2888</v>
      </c>
      <c r="F312" s="27" t="s">
        <v>1939</v>
      </c>
      <c r="G312" s="13" t="s">
        <v>1940</v>
      </c>
      <c r="H312" s="15">
        <v>99.0</v>
      </c>
      <c r="I312" s="15">
        <v>99.0</v>
      </c>
      <c r="J312" s="14"/>
      <c r="K312" s="15">
        <v>99.0</v>
      </c>
      <c r="L312" s="14"/>
      <c r="M312" s="14"/>
      <c r="N312" s="14"/>
      <c r="O312" s="16"/>
      <c r="P312" s="47">
        <f t="shared" si="2"/>
        <v>99</v>
      </c>
      <c r="Q312" s="58"/>
      <c r="R312" s="45" t="s">
        <v>2889</v>
      </c>
      <c r="S312" s="57">
        <f t="shared" si="29"/>
        <v>9</v>
      </c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</row>
    <row r="313">
      <c r="A313" s="8" t="s">
        <v>2930</v>
      </c>
      <c r="B313" s="9">
        <v>45547.0</v>
      </c>
      <c r="C313" s="28"/>
      <c r="D313" s="73" t="s">
        <v>20</v>
      </c>
      <c r="E313" s="69" t="s">
        <v>1959</v>
      </c>
      <c r="F313" s="27" t="s">
        <v>1939</v>
      </c>
      <c r="G313" s="13" t="s">
        <v>1940</v>
      </c>
      <c r="H313" s="15">
        <v>99.0</v>
      </c>
      <c r="I313" s="15">
        <v>99.0</v>
      </c>
      <c r="J313" s="14"/>
      <c r="K313" s="15">
        <v>99.0</v>
      </c>
      <c r="L313" s="14"/>
      <c r="M313" s="14"/>
      <c r="N313" s="14"/>
      <c r="O313" s="16"/>
      <c r="P313" s="47">
        <f t="shared" si="2"/>
        <v>99</v>
      </c>
      <c r="Q313" s="58"/>
      <c r="R313" s="45" t="s">
        <v>1960</v>
      </c>
      <c r="S313" s="57">
        <f t="shared" si="29"/>
        <v>9</v>
      </c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</row>
    <row r="314">
      <c r="A314" s="8" t="s">
        <v>2930</v>
      </c>
      <c r="B314" s="9">
        <v>45548.0</v>
      </c>
      <c r="C314" s="28"/>
      <c r="D314" s="73" t="s">
        <v>20</v>
      </c>
      <c r="E314" s="69" t="s">
        <v>1961</v>
      </c>
      <c r="F314" s="27" t="s">
        <v>1908</v>
      </c>
      <c r="G314" s="13" t="s">
        <v>1908</v>
      </c>
      <c r="H314" s="15">
        <v>299.0</v>
      </c>
      <c r="I314" s="15">
        <v>299.0</v>
      </c>
      <c r="J314" s="14"/>
      <c r="K314" s="15">
        <v>299.0</v>
      </c>
      <c r="L314" s="14"/>
      <c r="M314" s="14"/>
      <c r="N314" s="14"/>
      <c r="O314" s="16"/>
      <c r="P314" s="47">
        <f t="shared" si="2"/>
        <v>299</v>
      </c>
      <c r="Q314" s="58"/>
      <c r="R314" s="40"/>
      <c r="S314" s="57">
        <f t="shared" si="29"/>
        <v>9</v>
      </c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</row>
    <row r="315">
      <c r="A315" s="8" t="s">
        <v>2930</v>
      </c>
      <c r="B315" s="9">
        <v>45548.0</v>
      </c>
      <c r="C315" s="28"/>
      <c r="D315" s="73" t="s">
        <v>20</v>
      </c>
      <c r="E315" s="69" t="s">
        <v>2886</v>
      </c>
      <c r="F315" s="27" t="s">
        <v>1939</v>
      </c>
      <c r="G315" s="13" t="s">
        <v>1940</v>
      </c>
      <c r="H315" s="15">
        <v>99.0</v>
      </c>
      <c r="I315" s="15">
        <v>99.0</v>
      </c>
      <c r="J315" s="14"/>
      <c r="K315" s="15">
        <v>99.0</v>
      </c>
      <c r="L315" s="14"/>
      <c r="M315" s="14"/>
      <c r="N315" s="14"/>
      <c r="O315" s="16"/>
      <c r="P315" s="47">
        <f t="shared" si="2"/>
        <v>99</v>
      </c>
      <c r="Q315" s="58"/>
      <c r="R315" s="45" t="s">
        <v>2887</v>
      </c>
      <c r="S315" s="57">
        <f t="shared" si="29"/>
        <v>9</v>
      </c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</row>
    <row r="316">
      <c r="A316" s="8" t="s">
        <v>2930</v>
      </c>
      <c r="B316" s="9">
        <v>45548.0</v>
      </c>
      <c r="C316" s="28"/>
      <c r="D316" s="73" t="s">
        <v>20</v>
      </c>
      <c r="E316" s="69" t="s">
        <v>1962</v>
      </c>
      <c r="F316" s="27" t="s">
        <v>1908</v>
      </c>
      <c r="G316" s="13" t="s">
        <v>1908</v>
      </c>
      <c r="H316" s="15">
        <v>299.0</v>
      </c>
      <c r="I316" s="15">
        <v>299.0</v>
      </c>
      <c r="J316" s="14"/>
      <c r="K316" s="15">
        <v>299.0</v>
      </c>
      <c r="L316" s="14"/>
      <c r="M316" s="14"/>
      <c r="N316" s="14"/>
      <c r="O316" s="16"/>
      <c r="P316" s="47">
        <f t="shared" si="2"/>
        <v>299</v>
      </c>
      <c r="Q316" s="58"/>
      <c r="R316" s="40"/>
      <c r="S316" s="57">
        <f t="shared" si="29"/>
        <v>9</v>
      </c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</row>
    <row r="317">
      <c r="A317" s="8" t="s">
        <v>2930</v>
      </c>
      <c r="B317" s="9">
        <v>45551.0</v>
      </c>
      <c r="C317" s="28"/>
      <c r="D317" s="73" t="s">
        <v>20</v>
      </c>
      <c r="E317" s="69" t="s">
        <v>2908</v>
      </c>
      <c r="F317" s="27" t="s">
        <v>1939</v>
      </c>
      <c r="G317" s="13" t="s">
        <v>1940</v>
      </c>
      <c r="H317" s="15">
        <v>99.0</v>
      </c>
      <c r="I317" s="15">
        <v>99.0</v>
      </c>
      <c r="J317" s="14"/>
      <c r="K317" s="15">
        <v>99.0</v>
      </c>
      <c r="L317" s="14"/>
      <c r="M317" s="14"/>
      <c r="N317" s="14"/>
      <c r="O317" s="16"/>
      <c r="P317" s="47">
        <f t="shared" si="2"/>
        <v>99</v>
      </c>
      <c r="Q317" s="58"/>
      <c r="R317" s="45" t="s">
        <v>2909</v>
      </c>
      <c r="S317" s="57">
        <f t="shared" si="29"/>
        <v>9</v>
      </c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</row>
    <row r="318">
      <c r="A318" s="8" t="s">
        <v>2930</v>
      </c>
      <c r="B318" s="9">
        <v>45509.0</v>
      </c>
      <c r="C318" s="28"/>
      <c r="D318" s="73" t="s">
        <v>20</v>
      </c>
      <c r="E318" s="69" t="s">
        <v>1963</v>
      </c>
      <c r="F318" s="27" t="s">
        <v>1908</v>
      </c>
      <c r="G318" s="13" t="s">
        <v>1908</v>
      </c>
      <c r="H318" s="15">
        <v>299.0</v>
      </c>
      <c r="I318" s="15">
        <v>299.0</v>
      </c>
      <c r="J318" s="14"/>
      <c r="K318" s="15">
        <v>299.0</v>
      </c>
      <c r="L318" s="14"/>
      <c r="M318" s="14"/>
      <c r="N318" s="14"/>
      <c r="O318" s="16"/>
      <c r="P318" s="47">
        <f t="shared" si="2"/>
        <v>299</v>
      </c>
      <c r="Q318" s="58"/>
      <c r="R318" s="40"/>
      <c r="S318" s="57">
        <f t="shared" si="29"/>
        <v>8</v>
      </c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</row>
    <row r="319">
      <c r="A319" s="8" t="s">
        <v>2930</v>
      </c>
      <c r="B319" s="9">
        <v>45553.0</v>
      </c>
      <c r="C319" s="28"/>
      <c r="D319" s="73" t="s">
        <v>20</v>
      </c>
      <c r="E319" s="69" t="s">
        <v>1950</v>
      </c>
      <c r="F319" s="27" t="s">
        <v>1908</v>
      </c>
      <c r="G319" s="13" t="s">
        <v>1090</v>
      </c>
      <c r="H319" s="15">
        <v>300.0</v>
      </c>
      <c r="I319" s="14"/>
      <c r="J319" s="14"/>
      <c r="K319" s="15">
        <v>0.0</v>
      </c>
      <c r="L319" s="14"/>
      <c r="M319" s="15">
        <v>300.0</v>
      </c>
      <c r="N319" s="14"/>
      <c r="O319" s="16"/>
      <c r="P319" s="47">
        <f t="shared" si="2"/>
        <v>300</v>
      </c>
      <c r="Q319" s="58"/>
      <c r="R319" s="40"/>
      <c r="S319" s="57">
        <f t="shared" si="29"/>
        <v>9</v>
      </c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</row>
    <row r="320">
      <c r="A320" s="8" t="s">
        <v>2930</v>
      </c>
      <c r="B320" s="9">
        <v>45554.0</v>
      </c>
      <c r="C320" s="28"/>
      <c r="D320" s="73" t="s">
        <v>20</v>
      </c>
      <c r="E320" s="69" t="s">
        <v>2797</v>
      </c>
      <c r="F320" s="27" t="s">
        <v>1939</v>
      </c>
      <c r="G320" s="13" t="s">
        <v>1940</v>
      </c>
      <c r="H320" s="15">
        <v>99.0</v>
      </c>
      <c r="I320" s="15">
        <v>99.0</v>
      </c>
      <c r="J320" s="14"/>
      <c r="K320" s="15">
        <v>99.0</v>
      </c>
      <c r="L320" s="14"/>
      <c r="M320" s="14"/>
      <c r="N320" s="14"/>
      <c r="O320" s="16"/>
      <c r="P320" s="47">
        <f t="shared" si="2"/>
        <v>99</v>
      </c>
      <c r="Q320" s="58"/>
      <c r="R320" s="45" t="s">
        <v>2798</v>
      </c>
      <c r="S320" s="57">
        <f t="shared" si="29"/>
        <v>9</v>
      </c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</row>
    <row r="321">
      <c r="A321" s="8" t="s">
        <v>2930</v>
      </c>
      <c r="B321" s="9">
        <v>45554.0</v>
      </c>
      <c r="C321" s="28"/>
      <c r="D321" s="73" t="s">
        <v>20</v>
      </c>
      <c r="E321" s="69" t="s">
        <v>1964</v>
      </c>
      <c r="F321" s="27" t="s">
        <v>1908</v>
      </c>
      <c r="G321" s="13" t="s">
        <v>1908</v>
      </c>
      <c r="H321" s="15">
        <v>299.0</v>
      </c>
      <c r="I321" s="15">
        <v>299.0</v>
      </c>
      <c r="J321" s="14"/>
      <c r="K321" s="15">
        <v>299.0</v>
      </c>
      <c r="L321" s="14"/>
      <c r="M321" s="14"/>
      <c r="N321" s="14"/>
      <c r="O321" s="16"/>
      <c r="P321" s="47">
        <f t="shared" si="2"/>
        <v>299</v>
      </c>
      <c r="Q321" s="58"/>
      <c r="R321" s="40"/>
      <c r="S321" s="57">
        <f t="shared" si="29"/>
        <v>9</v>
      </c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</row>
    <row r="322">
      <c r="A322" s="8" t="s">
        <v>2930</v>
      </c>
      <c r="B322" s="9">
        <v>45558.0</v>
      </c>
      <c r="C322" s="28"/>
      <c r="D322" s="73" t="s">
        <v>20</v>
      </c>
      <c r="E322" s="69" t="s">
        <v>1965</v>
      </c>
      <c r="F322" s="27" t="s">
        <v>1908</v>
      </c>
      <c r="G322" s="13" t="s">
        <v>1908</v>
      </c>
      <c r="H322" s="15">
        <v>299.0</v>
      </c>
      <c r="I322" s="15">
        <v>299.0</v>
      </c>
      <c r="J322" s="14"/>
      <c r="K322" s="15">
        <v>299.0</v>
      </c>
      <c r="L322" s="14"/>
      <c r="M322" s="15">
        <v>149.0</v>
      </c>
      <c r="N322" s="14"/>
      <c r="O322" s="16"/>
      <c r="P322" s="47">
        <f t="shared" si="2"/>
        <v>448</v>
      </c>
      <c r="Q322" s="58"/>
      <c r="R322" s="40"/>
      <c r="S322" s="57">
        <f t="shared" si="29"/>
        <v>9</v>
      </c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</row>
    <row r="323">
      <c r="A323" s="8" t="s">
        <v>2930</v>
      </c>
      <c r="B323" s="9">
        <v>45559.0</v>
      </c>
      <c r="C323" s="28"/>
      <c r="D323" s="73" t="s">
        <v>20</v>
      </c>
      <c r="E323" s="69" t="s">
        <v>2884</v>
      </c>
      <c r="F323" s="27" t="s">
        <v>1939</v>
      </c>
      <c r="G323" s="13" t="s">
        <v>1940</v>
      </c>
      <c r="H323" s="15">
        <v>99.0</v>
      </c>
      <c r="I323" s="15">
        <v>99.0</v>
      </c>
      <c r="J323" s="14"/>
      <c r="K323" s="15">
        <v>99.0</v>
      </c>
      <c r="L323" s="14"/>
      <c r="M323" s="14"/>
      <c r="N323" s="14"/>
      <c r="O323" s="16"/>
      <c r="P323" s="47">
        <f t="shared" si="2"/>
        <v>99</v>
      </c>
      <c r="Q323" s="58"/>
      <c r="R323" s="45" t="s">
        <v>2885</v>
      </c>
      <c r="S323" s="57">
        <f t="shared" si="29"/>
        <v>9</v>
      </c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</row>
    <row r="324">
      <c r="A324" s="8" t="s">
        <v>2930</v>
      </c>
      <c r="B324" s="9">
        <v>45561.0</v>
      </c>
      <c r="C324" s="28"/>
      <c r="D324" s="73" t="s">
        <v>20</v>
      </c>
      <c r="E324" s="69" t="s">
        <v>2878</v>
      </c>
      <c r="F324" s="27" t="s">
        <v>1939</v>
      </c>
      <c r="G324" s="13" t="s">
        <v>1975</v>
      </c>
      <c r="H324" s="15">
        <v>99.0</v>
      </c>
      <c r="I324" s="15">
        <v>99.0</v>
      </c>
      <c r="J324" s="14"/>
      <c r="K324" s="15">
        <v>99.0</v>
      </c>
      <c r="L324" s="14"/>
      <c r="M324" s="14"/>
      <c r="N324" s="14"/>
      <c r="O324" s="16"/>
      <c r="P324" s="47">
        <f t="shared" si="2"/>
        <v>99</v>
      </c>
      <c r="Q324" s="58"/>
      <c r="R324" s="45" t="s">
        <v>2879</v>
      </c>
      <c r="S324" s="57">
        <f t="shared" si="29"/>
        <v>9</v>
      </c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</row>
    <row r="325">
      <c r="A325" s="8" t="s">
        <v>2930</v>
      </c>
      <c r="B325" s="9">
        <v>45562.0</v>
      </c>
      <c r="C325" s="28"/>
      <c r="D325" s="73" t="s">
        <v>20</v>
      </c>
      <c r="E325" s="69" t="s">
        <v>2478</v>
      </c>
      <c r="F325" s="27" t="s">
        <v>1908</v>
      </c>
      <c r="G325" s="13" t="s">
        <v>1908</v>
      </c>
      <c r="H325" s="15">
        <v>299.0</v>
      </c>
      <c r="I325" s="15">
        <v>299.0</v>
      </c>
      <c r="J325" s="14"/>
      <c r="K325" s="15">
        <v>299.0</v>
      </c>
      <c r="L325" s="14"/>
      <c r="M325" s="14"/>
      <c r="N325" s="14"/>
      <c r="O325" s="16"/>
      <c r="P325" s="47">
        <f t="shared" si="2"/>
        <v>299</v>
      </c>
      <c r="Q325" s="58"/>
      <c r="R325" s="40"/>
      <c r="S325" s="57">
        <f t="shared" si="29"/>
        <v>9</v>
      </c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</row>
    <row r="326">
      <c r="A326" s="8" t="s">
        <v>2930</v>
      </c>
      <c r="B326" s="9">
        <v>45565.0</v>
      </c>
      <c r="C326" s="28"/>
      <c r="D326" s="73" t="s">
        <v>20</v>
      </c>
      <c r="E326" s="69" t="s">
        <v>2814</v>
      </c>
      <c r="F326" s="27" t="s">
        <v>1939</v>
      </c>
      <c r="G326" s="13" t="s">
        <v>2933</v>
      </c>
      <c r="H326" s="15">
        <v>800.0</v>
      </c>
      <c r="I326" s="14"/>
      <c r="J326" s="14"/>
      <c r="K326" s="14"/>
      <c r="L326" s="14"/>
      <c r="M326" s="14"/>
      <c r="N326" s="14"/>
      <c r="O326" s="16"/>
      <c r="P326" s="47">
        <f t="shared" si="2"/>
        <v>0</v>
      </c>
      <c r="Q326" s="58"/>
      <c r="R326" s="45" t="s">
        <v>2815</v>
      </c>
      <c r="S326" s="57">
        <f t="shared" si="29"/>
        <v>9</v>
      </c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</row>
    <row r="327">
      <c r="A327" s="8" t="s">
        <v>2930</v>
      </c>
      <c r="B327" s="9">
        <v>45565.0</v>
      </c>
      <c r="C327" s="28"/>
      <c r="D327" s="73" t="s">
        <v>20</v>
      </c>
      <c r="E327" s="69" t="s">
        <v>2275</v>
      </c>
      <c r="F327" s="27" t="s">
        <v>1939</v>
      </c>
      <c r="G327" s="13" t="s">
        <v>1975</v>
      </c>
      <c r="H327" s="15">
        <v>99.0</v>
      </c>
      <c r="I327" s="15">
        <v>99.0</v>
      </c>
      <c r="J327" s="14"/>
      <c r="K327" s="15">
        <v>99.0</v>
      </c>
      <c r="L327" s="14"/>
      <c r="M327" s="14"/>
      <c r="N327" s="14"/>
      <c r="O327" s="16"/>
      <c r="P327" s="47">
        <f t="shared" si="2"/>
        <v>99</v>
      </c>
      <c r="Q327" s="58"/>
      <c r="R327" s="45" t="s">
        <v>2276</v>
      </c>
      <c r="S327" s="57">
        <f t="shared" si="29"/>
        <v>9</v>
      </c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</row>
    <row r="328">
      <c r="A328" s="8" t="s">
        <v>2930</v>
      </c>
      <c r="B328" s="9">
        <v>45565.0</v>
      </c>
      <c r="C328" s="28"/>
      <c r="D328" s="73" t="s">
        <v>1172</v>
      </c>
      <c r="E328" s="69" t="s">
        <v>2744</v>
      </c>
      <c r="F328" s="27" t="s">
        <v>1172</v>
      </c>
      <c r="G328" s="13" t="s">
        <v>1908</v>
      </c>
      <c r="H328" s="15">
        <v>299.0</v>
      </c>
      <c r="I328" s="15">
        <v>299.0</v>
      </c>
      <c r="J328" s="14"/>
      <c r="K328" s="15">
        <v>299.0</v>
      </c>
      <c r="L328" s="14"/>
      <c r="M328" s="14"/>
      <c r="N328" s="14"/>
      <c r="O328" s="16"/>
      <c r="P328" s="47">
        <f t="shared" si="2"/>
        <v>299</v>
      </c>
      <c r="Q328" s="58"/>
      <c r="R328" s="40"/>
      <c r="S328" s="57">
        <f t="shared" si="29"/>
        <v>9</v>
      </c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</row>
    <row r="329">
      <c r="A329" s="8" t="s">
        <v>2930</v>
      </c>
      <c r="B329" s="9">
        <v>45520.0</v>
      </c>
      <c r="C329" s="51"/>
      <c r="D329" s="73" t="s">
        <v>1172</v>
      </c>
      <c r="E329" s="69" t="s">
        <v>2743</v>
      </c>
      <c r="F329" s="27" t="s">
        <v>1172</v>
      </c>
      <c r="G329" s="13" t="s">
        <v>1908</v>
      </c>
      <c r="H329" s="15">
        <v>299.0</v>
      </c>
      <c r="I329" s="15">
        <v>299.0</v>
      </c>
      <c r="J329" s="14"/>
      <c r="K329" s="15">
        <v>299.0</v>
      </c>
      <c r="L329" s="14"/>
      <c r="M329" s="14"/>
      <c r="N329" s="14"/>
      <c r="O329" s="16"/>
      <c r="P329" s="47">
        <f t="shared" si="2"/>
        <v>299</v>
      </c>
      <c r="Q329" s="28"/>
      <c r="R329" s="90" t="s">
        <v>2868</v>
      </c>
      <c r="S329" s="57">
        <f t="shared" si="29"/>
        <v>8</v>
      </c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</row>
    <row r="330">
      <c r="A330" s="8" t="s">
        <v>2930</v>
      </c>
      <c r="B330" s="9">
        <v>45566.0</v>
      </c>
      <c r="C330" s="28"/>
      <c r="D330" s="73" t="s">
        <v>20</v>
      </c>
      <c r="E330" s="69" t="s">
        <v>1966</v>
      </c>
      <c r="F330" s="27" t="s">
        <v>1908</v>
      </c>
      <c r="G330" s="13" t="s">
        <v>1908</v>
      </c>
      <c r="H330" s="15">
        <v>299.0</v>
      </c>
      <c r="I330" s="15">
        <v>299.0</v>
      </c>
      <c r="J330" s="14"/>
      <c r="K330" s="15">
        <f t="shared" ref="K330:K375" si="30">I330</f>
        <v>299</v>
      </c>
      <c r="L330" s="14"/>
      <c r="M330" s="14"/>
      <c r="N330" s="14"/>
      <c r="O330" s="16"/>
      <c r="P330" s="47">
        <f t="shared" si="2"/>
        <v>299</v>
      </c>
      <c r="Q330" s="58"/>
      <c r="R330" s="40"/>
      <c r="S330" s="57">
        <f t="shared" si="29"/>
        <v>10</v>
      </c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</row>
    <row r="331">
      <c r="A331" s="8" t="s">
        <v>2930</v>
      </c>
      <c r="B331" s="9">
        <v>45566.0</v>
      </c>
      <c r="C331" s="28"/>
      <c r="D331" s="73" t="s">
        <v>20</v>
      </c>
      <c r="E331" s="69" t="s">
        <v>1967</v>
      </c>
      <c r="F331" s="27" t="s">
        <v>1908</v>
      </c>
      <c r="G331" s="13" t="s">
        <v>1908</v>
      </c>
      <c r="H331" s="15">
        <f>800+299</f>
        <v>1099</v>
      </c>
      <c r="I331" s="15">
        <v>299.0</v>
      </c>
      <c r="J331" s="14"/>
      <c r="K331" s="15">
        <f t="shared" si="30"/>
        <v>299</v>
      </c>
      <c r="L331" s="14"/>
      <c r="M331" s="14"/>
      <c r="N331" s="14"/>
      <c r="O331" s="16"/>
      <c r="P331" s="47">
        <f t="shared" si="2"/>
        <v>299</v>
      </c>
      <c r="Q331" s="58"/>
      <c r="R331" s="40"/>
      <c r="S331" s="57">
        <f t="shared" si="29"/>
        <v>10</v>
      </c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</row>
    <row r="332">
      <c r="A332" s="8" t="s">
        <v>2930</v>
      </c>
      <c r="B332" s="9">
        <v>45566.0</v>
      </c>
      <c r="C332" s="28"/>
      <c r="D332" s="73" t="s">
        <v>20</v>
      </c>
      <c r="E332" s="69" t="s">
        <v>1968</v>
      </c>
      <c r="F332" s="27" t="s">
        <v>1939</v>
      </c>
      <c r="G332" s="13" t="s">
        <v>1940</v>
      </c>
      <c r="H332" s="15">
        <v>99.0</v>
      </c>
      <c r="I332" s="15">
        <v>99.0</v>
      </c>
      <c r="J332" s="14"/>
      <c r="K332" s="15">
        <f t="shared" si="30"/>
        <v>99</v>
      </c>
      <c r="L332" s="14"/>
      <c r="M332" s="14"/>
      <c r="N332" s="14"/>
      <c r="O332" s="16"/>
      <c r="P332" s="47">
        <f t="shared" si="2"/>
        <v>99</v>
      </c>
      <c r="Q332" s="58"/>
      <c r="R332" s="45" t="s">
        <v>1970</v>
      </c>
      <c r="S332" s="57">
        <f t="shared" si="29"/>
        <v>10</v>
      </c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</row>
    <row r="333">
      <c r="A333" s="8" t="s">
        <v>2930</v>
      </c>
      <c r="B333" s="9">
        <v>45567.0</v>
      </c>
      <c r="C333" s="28"/>
      <c r="D333" s="73" t="s">
        <v>20</v>
      </c>
      <c r="E333" s="69" t="s">
        <v>1971</v>
      </c>
      <c r="F333" s="27" t="s">
        <v>1908</v>
      </c>
      <c r="G333" s="13" t="s">
        <v>1908</v>
      </c>
      <c r="H333" s="15">
        <v>299.0</v>
      </c>
      <c r="I333" s="15">
        <v>299.0</v>
      </c>
      <c r="J333" s="14"/>
      <c r="K333" s="15">
        <f t="shared" si="30"/>
        <v>299</v>
      </c>
      <c r="L333" s="14"/>
      <c r="M333" s="14"/>
      <c r="N333" s="14"/>
      <c r="O333" s="16"/>
      <c r="P333" s="47">
        <f t="shared" si="2"/>
        <v>299</v>
      </c>
      <c r="Q333" s="58"/>
      <c r="R333" s="40"/>
      <c r="S333" s="57">
        <f t="shared" si="29"/>
        <v>10</v>
      </c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</row>
    <row r="334">
      <c r="A334" s="8" t="s">
        <v>2930</v>
      </c>
      <c r="B334" s="9">
        <v>45567.0</v>
      </c>
      <c r="C334" s="28"/>
      <c r="D334" s="73" t="s">
        <v>20</v>
      </c>
      <c r="E334" s="69" t="s">
        <v>1971</v>
      </c>
      <c r="F334" s="27" t="s">
        <v>1908</v>
      </c>
      <c r="G334" s="13" t="s">
        <v>1090</v>
      </c>
      <c r="H334" s="14"/>
      <c r="I334" s="14"/>
      <c r="J334" s="14"/>
      <c r="K334" s="14" t="str">
        <f t="shared" si="30"/>
        <v/>
      </c>
      <c r="L334" s="14"/>
      <c r="M334" s="15">
        <v>360.0</v>
      </c>
      <c r="N334" s="14"/>
      <c r="O334" s="23">
        <v>360.0</v>
      </c>
      <c r="P334" s="47">
        <f t="shared" si="2"/>
        <v>0</v>
      </c>
      <c r="Q334" s="58"/>
      <c r="R334" s="40"/>
      <c r="S334" s="57">
        <f t="shared" si="29"/>
        <v>10</v>
      </c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</row>
    <row r="335">
      <c r="A335" s="8" t="s">
        <v>2930</v>
      </c>
      <c r="B335" s="30">
        <v>45594.0</v>
      </c>
      <c r="C335" s="28"/>
      <c r="D335" s="41" t="s">
        <v>20</v>
      </c>
      <c r="E335" s="42" t="s">
        <v>1916</v>
      </c>
      <c r="F335" s="27" t="s">
        <v>100</v>
      </c>
      <c r="G335" s="13" t="s">
        <v>1090</v>
      </c>
      <c r="H335" s="15">
        <v>300.0</v>
      </c>
      <c r="I335" s="14"/>
      <c r="J335" s="14"/>
      <c r="K335" s="14" t="str">
        <f t="shared" si="30"/>
        <v/>
      </c>
      <c r="L335" s="14"/>
      <c r="M335" s="15">
        <v>300.0</v>
      </c>
      <c r="N335" s="14"/>
      <c r="O335" s="16"/>
      <c r="P335" s="47">
        <f t="shared" si="2"/>
        <v>300</v>
      </c>
      <c r="Q335" s="58"/>
      <c r="R335" s="28"/>
      <c r="S335" s="57">
        <f t="shared" si="29"/>
        <v>10</v>
      </c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</row>
    <row r="336">
      <c r="A336" s="8" t="s">
        <v>2930</v>
      </c>
      <c r="B336" s="9">
        <v>45569.0</v>
      </c>
      <c r="C336" s="28"/>
      <c r="D336" s="73" t="s">
        <v>20</v>
      </c>
      <c r="E336" s="69" t="s">
        <v>2781</v>
      </c>
      <c r="F336" s="27" t="s">
        <v>1939</v>
      </c>
      <c r="G336" s="13" t="s">
        <v>2782</v>
      </c>
      <c r="H336" s="15">
        <v>159.0</v>
      </c>
      <c r="I336" s="15">
        <v>159.0</v>
      </c>
      <c r="J336" s="14"/>
      <c r="K336" s="15">
        <f t="shared" si="30"/>
        <v>159</v>
      </c>
      <c r="L336" s="14"/>
      <c r="M336" s="14"/>
      <c r="N336" s="14"/>
      <c r="O336" s="16"/>
      <c r="P336" s="47">
        <f t="shared" si="2"/>
        <v>159</v>
      </c>
      <c r="Q336" s="58"/>
      <c r="R336" s="45" t="s">
        <v>2783</v>
      </c>
      <c r="S336" s="57">
        <f t="shared" si="29"/>
        <v>10</v>
      </c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</row>
    <row r="337">
      <c r="A337" s="8" t="s">
        <v>2930</v>
      </c>
      <c r="B337" s="9">
        <v>45572.0</v>
      </c>
      <c r="C337" s="28"/>
      <c r="D337" s="73" t="s">
        <v>1912</v>
      </c>
      <c r="E337" s="69" t="s">
        <v>2752</v>
      </c>
      <c r="F337" s="27" t="s">
        <v>2753</v>
      </c>
      <c r="G337" s="13" t="s">
        <v>1908</v>
      </c>
      <c r="H337" s="15">
        <v>249.0</v>
      </c>
      <c r="I337" s="15">
        <v>249.0</v>
      </c>
      <c r="J337" s="14"/>
      <c r="K337" s="15">
        <f t="shared" si="30"/>
        <v>249</v>
      </c>
      <c r="L337" s="14"/>
      <c r="M337" s="14"/>
      <c r="N337" s="14"/>
      <c r="O337" s="16"/>
      <c r="P337" s="47">
        <f t="shared" si="2"/>
        <v>249</v>
      </c>
      <c r="Q337" s="58"/>
      <c r="R337" s="40"/>
      <c r="S337" s="57">
        <f t="shared" si="29"/>
        <v>10</v>
      </c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</row>
    <row r="338">
      <c r="A338" s="8" t="s">
        <v>2930</v>
      </c>
      <c r="B338" s="9">
        <v>45572.0</v>
      </c>
      <c r="C338" s="28"/>
      <c r="D338" s="73" t="s">
        <v>1918</v>
      </c>
      <c r="E338" s="69" t="s">
        <v>1972</v>
      </c>
      <c r="F338" s="27" t="s">
        <v>1918</v>
      </c>
      <c r="G338" s="13" t="s">
        <v>1908</v>
      </c>
      <c r="H338" s="15">
        <v>299.0</v>
      </c>
      <c r="I338" s="15">
        <v>299.0</v>
      </c>
      <c r="J338" s="14"/>
      <c r="K338" s="15">
        <f t="shared" si="30"/>
        <v>299</v>
      </c>
      <c r="L338" s="14"/>
      <c r="M338" s="14"/>
      <c r="N338" s="14"/>
      <c r="O338" s="16"/>
      <c r="P338" s="47">
        <f t="shared" si="2"/>
        <v>299</v>
      </c>
      <c r="Q338" s="58"/>
      <c r="R338" s="40"/>
      <c r="S338" s="57">
        <f t="shared" si="29"/>
        <v>10</v>
      </c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</row>
    <row r="339">
      <c r="A339" s="8" t="s">
        <v>2930</v>
      </c>
      <c r="B339" s="9">
        <v>45568.0</v>
      </c>
      <c r="C339" s="28"/>
      <c r="D339" s="73" t="s">
        <v>1918</v>
      </c>
      <c r="E339" s="69" t="s">
        <v>1973</v>
      </c>
      <c r="F339" s="27" t="s">
        <v>1918</v>
      </c>
      <c r="G339" s="13" t="s">
        <v>1908</v>
      </c>
      <c r="H339" s="15">
        <v>299.0</v>
      </c>
      <c r="I339" s="15">
        <v>299.0</v>
      </c>
      <c r="J339" s="14"/>
      <c r="K339" s="15">
        <f t="shared" si="30"/>
        <v>299</v>
      </c>
      <c r="L339" s="14"/>
      <c r="M339" s="14"/>
      <c r="N339" s="14"/>
      <c r="O339" s="16"/>
      <c r="P339" s="47">
        <f t="shared" si="2"/>
        <v>299</v>
      </c>
      <c r="Q339" s="58"/>
      <c r="R339" s="40"/>
      <c r="S339" s="57">
        <f t="shared" si="29"/>
        <v>10</v>
      </c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</row>
    <row r="340">
      <c r="A340" s="8" t="s">
        <v>2930</v>
      </c>
      <c r="B340" s="9">
        <v>45562.0</v>
      </c>
      <c r="C340" s="28"/>
      <c r="D340" s="73" t="s">
        <v>1918</v>
      </c>
      <c r="E340" s="69" t="s">
        <v>1995</v>
      </c>
      <c r="F340" s="27" t="s">
        <v>1918</v>
      </c>
      <c r="G340" s="13" t="s">
        <v>1908</v>
      </c>
      <c r="H340" s="15">
        <v>299.0</v>
      </c>
      <c r="I340" s="15">
        <v>299.0</v>
      </c>
      <c r="J340" s="14"/>
      <c r="K340" s="15">
        <f t="shared" si="30"/>
        <v>299</v>
      </c>
      <c r="L340" s="14"/>
      <c r="M340" s="14"/>
      <c r="N340" s="14"/>
      <c r="O340" s="16"/>
      <c r="P340" s="47">
        <f t="shared" si="2"/>
        <v>299</v>
      </c>
      <c r="Q340" s="58"/>
      <c r="R340" s="40"/>
      <c r="S340" s="57">
        <f t="shared" si="29"/>
        <v>9</v>
      </c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</row>
    <row r="341">
      <c r="A341" s="8" t="s">
        <v>2930</v>
      </c>
      <c r="B341" s="9">
        <v>45558.0</v>
      </c>
      <c r="C341" s="28"/>
      <c r="D341" s="73" t="s">
        <v>20</v>
      </c>
      <c r="E341" s="69" t="s">
        <v>2759</v>
      </c>
      <c r="F341" s="27" t="s">
        <v>1908</v>
      </c>
      <c r="G341" s="13" t="s">
        <v>1908</v>
      </c>
      <c r="H341" s="15">
        <v>299.0</v>
      </c>
      <c r="I341" s="15">
        <v>299.0</v>
      </c>
      <c r="J341" s="14"/>
      <c r="K341" s="15">
        <f t="shared" si="30"/>
        <v>299</v>
      </c>
      <c r="L341" s="14"/>
      <c r="M341" s="14"/>
      <c r="N341" s="14"/>
      <c r="O341" s="16"/>
      <c r="P341" s="47">
        <f t="shared" si="2"/>
        <v>299</v>
      </c>
      <c r="Q341" s="58"/>
      <c r="R341" s="40"/>
      <c r="S341" s="57">
        <f t="shared" si="29"/>
        <v>9</v>
      </c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</row>
    <row r="342">
      <c r="A342" s="8" t="s">
        <v>2930</v>
      </c>
      <c r="B342" s="9">
        <v>45574.0</v>
      </c>
      <c r="C342" s="28"/>
      <c r="D342" s="73" t="s">
        <v>20</v>
      </c>
      <c r="E342" s="69" t="s">
        <v>1176</v>
      </c>
      <c r="F342" s="27" t="s">
        <v>1908</v>
      </c>
      <c r="G342" s="13" t="s">
        <v>1908</v>
      </c>
      <c r="H342" s="15">
        <v>299.0</v>
      </c>
      <c r="I342" s="15">
        <v>299.0</v>
      </c>
      <c r="J342" s="14"/>
      <c r="K342" s="15">
        <f t="shared" si="30"/>
        <v>299</v>
      </c>
      <c r="L342" s="14"/>
      <c r="M342" s="14"/>
      <c r="N342" s="14"/>
      <c r="O342" s="16"/>
      <c r="P342" s="47">
        <f t="shared" si="2"/>
        <v>299</v>
      </c>
      <c r="Q342" s="58"/>
      <c r="R342" s="40"/>
      <c r="S342" s="57">
        <f t="shared" si="29"/>
        <v>10</v>
      </c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</row>
    <row r="343">
      <c r="A343" s="8" t="s">
        <v>2930</v>
      </c>
      <c r="B343" s="9">
        <v>45576.0</v>
      </c>
      <c r="C343" s="28"/>
      <c r="D343" s="73" t="s">
        <v>20</v>
      </c>
      <c r="E343" s="69" t="s">
        <v>1974</v>
      </c>
      <c r="F343" s="27" t="s">
        <v>1939</v>
      </c>
      <c r="G343" s="13" t="s">
        <v>1975</v>
      </c>
      <c r="H343" s="15">
        <v>99.0</v>
      </c>
      <c r="I343" s="15">
        <v>99.0</v>
      </c>
      <c r="J343" s="14"/>
      <c r="K343" s="15">
        <f t="shared" si="30"/>
        <v>99</v>
      </c>
      <c r="L343" s="14"/>
      <c r="M343" s="14"/>
      <c r="N343" s="14"/>
      <c r="O343" s="16"/>
      <c r="P343" s="47">
        <f t="shared" si="2"/>
        <v>99</v>
      </c>
      <c r="Q343" s="58"/>
      <c r="R343" s="45" t="s">
        <v>1976</v>
      </c>
      <c r="S343" s="57">
        <f t="shared" si="29"/>
        <v>10</v>
      </c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</row>
    <row r="344">
      <c r="A344" s="8" t="s">
        <v>2930</v>
      </c>
      <c r="B344" s="9">
        <v>45580.0</v>
      </c>
      <c r="C344" s="28"/>
      <c r="D344" s="73" t="s">
        <v>1172</v>
      </c>
      <c r="E344" s="69" t="s">
        <v>2762</v>
      </c>
      <c r="F344" s="27" t="s">
        <v>1172</v>
      </c>
      <c r="G344" s="13" t="s">
        <v>1908</v>
      </c>
      <c r="H344" s="15">
        <v>299.0</v>
      </c>
      <c r="I344" s="15">
        <v>299.0</v>
      </c>
      <c r="J344" s="14"/>
      <c r="K344" s="15">
        <f t="shared" si="30"/>
        <v>299</v>
      </c>
      <c r="L344" s="14"/>
      <c r="M344" s="14"/>
      <c r="N344" s="14"/>
      <c r="O344" s="16"/>
      <c r="P344" s="47">
        <f t="shared" si="2"/>
        <v>299</v>
      </c>
      <c r="Q344" s="58"/>
      <c r="R344" s="40"/>
      <c r="S344" s="57">
        <f t="shared" si="29"/>
        <v>10</v>
      </c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</row>
    <row r="345">
      <c r="A345" s="8" t="s">
        <v>2930</v>
      </c>
      <c r="B345" s="9">
        <v>45644.0</v>
      </c>
      <c r="C345" s="28"/>
      <c r="D345" s="73" t="s">
        <v>1172</v>
      </c>
      <c r="E345" s="69" t="s">
        <v>2911</v>
      </c>
      <c r="F345" s="27" t="s">
        <v>1172</v>
      </c>
      <c r="G345" s="13" t="s">
        <v>1908</v>
      </c>
      <c r="H345" s="15">
        <v>299.0</v>
      </c>
      <c r="I345" s="15">
        <v>299.0</v>
      </c>
      <c r="J345" s="14"/>
      <c r="K345" s="15">
        <f t="shared" si="30"/>
        <v>299</v>
      </c>
      <c r="L345" s="14"/>
      <c r="M345" s="14"/>
      <c r="N345" s="14"/>
      <c r="O345" s="16"/>
      <c r="P345" s="47">
        <f t="shared" si="2"/>
        <v>299</v>
      </c>
      <c r="Q345" s="13" t="s">
        <v>2912</v>
      </c>
      <c r="R345" s="8" t="s">
        <v>2913</v>
      </c>
      <c r="S345" s="57">
        <f t="shared" si="29"/>
        <v>12</v>
      </c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</row>
    <row r="346">
      <c r="A346" s="8" t="s">
        <v>2930</v>
      </c>
      <c r="B346" s="9">
        <v>45580.0</v>
      </c>
      <c r="C346" s="28"/>
      <c r="D346" s="73" t="s">
        <v>20</v>
      </c>
      <c r="E346" s="69" t="s">
        <v>2718</v>
      </c>
      <c r="F346" s="27" t="s">
        <v>1939</v>
      </c>
      <c r="G346" s="13" t="s">
        <v>1975</v>
      </c>
      <c r="H346" s="15">
        <v>99.0</v>
      </c>
      <c r="I346" s="15">
        <v>99.0</v>
      </c>
      <c r="J346" s="14"/>
      <c r="K346" s="15">
        <f t="shared" si="30"/>
        <v>99</v>
      </c>
      <c r="L346" s="14"/>
      <c r="M346" s="14"/>
      <c r="N346" s="14"/>
      <c r="O346" s="16"/>
      <c r="P346" s="47">
        <f t="shared" si="2"/>
        <v>99</v>
      </c>
      <c r="Q346" s="58"/>
      <c r="R346" s="45" t="s">
        <v>2719</v>
      </c>
      <c r="S346" s="57">
        <f t="shared" si="29"/>
        <v>10</v>
      </c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</row>
    <row r="347">
      <c r="A347" s="8" t="s">
        <v>2930</v>
      </c>
      <c r="B347" s="9">
        <v>45580.0</v>
      </c>
      <c r="C347" s="28"/>
      <c r="D347" s="73" t="s">
        <v>20</v>
      </c>
      <c r="E347" s="69" t="s">
        <v>2532</v>
      </c>
      <c r="F347" s="27" t="s">
        <v>1939</v>
      </c>
      <c r="G347" s="13" t="s">
        <v>1975</v>
      </c>
      <c r="H347" s="15">
        <v>99.0</v>
      </c>
      <c r="I347" s="15">
        <v>99.0</v>
      </c>
      <c r="J347" s="14"/>
      <c r="K347" s="15">
        <f t="shared" si="30"/>
        <v>99</v>
      </c>
      <c r="L347" s="14"/>
      <c r="M347" s="14"/>
      <c r="N347" s="14"/>
      <c r="O347" s="16"/>
      <c r="P347" s="47">
        <f t="shared" si="2"/>
        <v>99</v>
      </c>
      <c r="Q347" s="58"/>
      <c r="R347" s="45" t="s">
        <v>2860</v>
      </c>
      <c r="S347" s="57">
        <f t="shared" si="29"/>
        <v>10</v>
      </c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</row>
    <row r="348">
      <c r="A348" s="8" t="s">
        <v>2930</v>
      </c>
      <c r="B348" s="9">
        <v>45580.0</v>
      </c>
      <c r="C348" s="28"/>
      <c r="D348" s="73" t="s">
        <v>20</v>
      </c>
      <c r="E348" s="69" t="s">
        <v>2776</v>
      </c>
      <c r="F348" s="27" t="s">
        <v>1939</v>
      </c>
      <c r="G348" s="13" t="s">
        <v>1975</v>
      </c>
      <c r="H348" s="15">
        <v>99.0</v>
      </c>
      <c r="I348" s="15">
        <v>99.0</v>
      </c>
      <c r="J348" s="14"/>
      <c r="K348" s="15">
        <f t="shared" si="30"/>
        <v>99</v>
      </c>
      <c r="L348" s="14"/>
      <c r="M348" s="14"/>
      <c r="N348" s="14"/>
      <c r="O348" s="16"/>
      <c r="P348" s="47">
        <f t="shared" si="2"/>
        <v>99</v>
      </c>
      <c r="Q348" s="58"/>
      <c r="R348" s="45" t="s">
        <v>2777</v>
      </c>
      <c r="S348" s="57">
        <f t="shared" si="29"/>
        <v>10</v>
      </c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</row>
    <row r="349">
      <c r="A349" s="8" t="s">
        <v>2930</v>
      </c>
      <c r="B349" s="9">
        <v>45581.0</v>
      </c>
      <c r="C349" s="28"/>
      <c r="D349" s="73" t="s">
        <v>1918</v>
      </c>
      <c r="E349" s="69" t="s">
        <v>1973</v>
      </c>
      <c r="F349" s="27" t="s">
        <v>1918</v>
      </c>
      <c r="G349" s="13" t="s">
        <v>1272</v>
      </c>
      <c r="H349" s="15">
        <v>800.0</v>
      </c>
      <c r="I349" s="14"/>
      <c r="J349" s="14"/>
      <c r="K349" s="14" t="str">
        <f t="shared" si="30"/>
        <v/>
      </c>
      <c r="L349" s="14"/>
      <c r="M349" s="14"/>
      <c r="N349" s="14"/>
      <c r="O349" s="16"/>
      <c r="P349" s="47">
        <f t="shared" si="2"/>
        <v>0</v>
      </c>
      <c r="Q349" s="58"/>
      <c r="R349" s="40"/>
      <c r="S349" s="57">
        <f t="shared" si="29"/>
        <v>10</v>
      </c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</row>
    <row r="350">
      <c r="A350" s="8" t="s">
        <v>2930</v>
      </c>
      <c r="B350" s="9">
        <v>45581.0</v>
      </c>
      <c r="C350" s="28"/>
      <c r="D350" s="73" t="s">
        <v>20</v>
      </c>
      <c r="E350" s="69" t="s">
        <v>2786</v>
      </c>
      <c r="F350" s="27" t="s">
        <v>1939</v>
      </c>
      <c r="G350" s="13" t="s">
        <v>1975</v>
      </c>
      <c r="H350" s="15">
        <v>99.9</v>
      </c>
      <c r="I350" s="15">
        <v>99.9</v>
      </c>
      <c r="J350" s="14"/>
      <c r="K350" s="15">
        <f t="shared" si="30"/>
        <v>99.9</v>
      </c>
      <c r="L350" s="14"/>
      <c r="M350" s="14"/>
      <c r="N350" s="14"/>
      <c r="O350" s="16"/>
      <c r="P350" s="47">
        <f t="shared" si="2"/>
        <v>99.9</v>
      </c>
      <c r="Q350" s="58"/>
      <c r="R350" s="45" t="s">
        <v>2787</v>
      </c>
      <c r="S350" s="57">
        <f t="shared" si="29"/>
        <v>10</v>
      </c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</row>
    <row r="351">
      <c r="A351" s="8" t="s">
        <v>2930</v>
      </c>
      <c r="B351" s="9">
        <v>45581.0</v>
      </c>
      <c r="C351" s="28"/>
      <c r="D351" s="73" t="s">
        <v>20</v>
      </c>
      <c r="E351" s="69" t="s">
        <v>2914</v>
      </c>
      <c r="F351" s="27" t="s">
        <v>1939</v>
      </c>
      <c r="G351" s="13" t="s">
        <v>1969</v>
      </c>
      <c r="H351" s="15">
        <v>29.9</v>
      </c>
      <c r="I351" s="15">
        <v>29.9</v>
      </c>
      <c r="J351" s="14"/>
      <c r="K351" s="15">
        <f t="shared" si="30"/>
        <v>29.9</v>
      </c>
      <c r="L351" s="14"/>
      <c r="M351" s="14"/>
      <c r="N351" s="14"/>
      <c r="O351" s="16"/>
      <c r="P351" s="47">
        <f t="shared" si="2"/>
        <v>29.9</v>
      </c>
      <c r="Q351" s="58"/>
      <c r="R351" s="45" t="s">
        <v>2915</v>
      </c>
      <c r="S351" s="57">
        <f t="shared" si="29"/>
        <v>10</v>
      </c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</row>
    <row r="352">
      <c r="A352" s="8" t="s">
        <v>2930</v>
      </c>
      <c r="B352" s="9">
        <v>45582.0</v>
      </c>
      <c r="C352" s="28"/>
      <c r="D352" s="73" t="s">
        <v>20</v>
      </c>
      <c r="E352" s="69" t="s">
        <v>2220</v>
      </c>
      <c r="F352" s="27" t="s">
        <v>1939</v>
      </c>
      <c r="G352" s="13" t="s">
        <v>1969</v>
      </c>
      <c r="H352" s="15">
        <v>29.9</v>
      </c>
      <c r="I352" s="15">
        <v>29.9</v>
      </c>
      <c r="J352" s="14"/>
      <c r="K352" s="15">
        <f t="shared" si="30"/>
        <v>29.9</v>
      </c>
      <c r="L352" s="14"/>
      <c r="M352" s="14"/>
      <c r="N352" s="14"/>
      <c r="O352" s="16"/>
      <c r="P352" s="47">
        <f t="shared" si="2"/>
        <v>29.9</v>
      </c>
      <c r="Q352" s="58"/>
      <c r="R352" s="45" t="s">
        <v>2221</v>
      </c>
      <c r="S352" s="57">
        <f t="shared" si="29"/>
        <v>10</v>
      </c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</row>
    <row r="353">
      <c r="A353" s="8" t="s">
        <v>2930</v>
      </c>
      <c r="B353" s="82">
        <v>45615.0</v>
      </c>
      <c r="C353" s="28"/>
      <c r="D353" s="103" t="s">
        <v>1925</v>
      </c>
      <c r="E353" s="83" t="s">
        <v>2837</v>
      </c>
      <c r="F353" s="84" t="s">
        <v>1925</v>
      </c>
      <c r="G353" s="87" t="s">
        <v>1908</v>
      </c>
      <c r="H353" s="86">
        <v>299.0</v>
      </c>
      <c r="I353" s="86">
        <v>299.0</v>
      </c>
      <c r="J353" s="14"/>
      <c r="K353" s="86">
        <f t="shared" si="30"/>
        <v>299</v>
      </c>
      <c r="L353" s="14"/>
      <c r="M353" s="14"/>
      <c r="N353" s="14"/>
      <c r="O353" s="16"/>
      <c r="P353" s="47">
        <f t="shared" si="2"/>
        <v>299</v>
      </c>
      <c r="Q353" s="28"/>
      <c r="R353" s="28"/>
      <c r="S353" s="57">
        <f t="shared" si="29"/>
        <v>11</v>
      </c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</row>
    <row r="354">
      <c r="A354" s="8" t="s">
        <v>2930</v>
      </c>
      <c r="B354" s="9">
        <v>45582.0</v>
      </c>
      <c r="C354" s="28"/>
      <c r="D354" s="73" t="s">
        <v>20</v>
      </c>
      <c r="E354" s="69" t="s">
        <v>2830</v>
      </c>
      <c r="F354" s="27" t="s">
        <v>1939</v>
      </c>
      <c r="G354" s="13" t="s">
        <v>1969</v>
      </c>
      <c r="H354" s="15">
        <v>29.9</v>
      </c>
      <c r="I354" s="15">
        <v>29.9</v>
      </c>
      <c r="J354" s="14"/>
      <c r="K354" s="15">
        <f t="shared" si="30"/>
        <v>29.9</v>
      </c>
      <c r="L354" s="14"/>
      <c r="M354" s="14"/>
      <c r="N354" s="14"/>
      <c r="O354" s="16"/>
      <c r="P354" s="47">
        <f t="shared" si="2"/>
        <v>29.9</v>
      </c>
      <c r="Q354" s="58"/>
      <c r="R354" s="45" t="s">
        <v>2831</v>
      </c>
      <c r="S354" s="57">
        <f t="shared" si="29"/>
        <v>10</v>
      </c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</row>
    <row r="355">
      <c r="A355" s="8" t="s">
        <v>2930</v>
      </c>
      <c r="B355" s="9">
        <v>45583.0</v>
      </c>
      <c r="C355" s="28"/>
      <c r="D355" s="73" t="s">
        <v>20</v>
      </c>
      <c r="E355" s="69" t="s">
        <v>1979</v>
      </c>
      <c r="F355" s="27" t="s">
        <v>1908</v>
      </c>
      <c r="G355" s="13" t="s">
        <v>1908</v>
      </c>
      <c r="H355" s="15">
        <v>299.0</v>
      </c>
      <c r="I355" s="15">
        <v>299.0</v>
      </c>
      <c r="J355" s="14"/>
      <c r="K355" s="15">
        <f t="shared" si="30"/>
        <v>299</v>
      </c>
      <c r="L355" s="14"/>
      <c r="M355" s="14"/>
      <c r="N355" s="14"/>
      <c r="O355" s="16"/>
      <c r="P355" s="47">
        <f t="shared" si="2"/>
        <v>299</v>
      </c>
      <c r="Q355" s="58"/>
      <c r="R355" s="40"/>
      <c r="S355" s="57">
        <f t="shared" si="29"/>
        <v>10</v>
      </c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</row>
    <row r="356">
      <c r="A356" s="8" t="s">
        <v>2930</v>
      </c>
      <c r="B356" s="9">
        <v>45644.0</v>
      </c>
      <c r="C356" s="28"/>
      <c r="D356" s="73" t="s">
        <v>1172</v>
      </c>
      <c r="E356" s="69" t="s">
        <v>2916</v>
      </c>
      <c r="F356" s="27" t="s">
        <v>1172</v>
      </c>
      <c r="G356" s="13" t="s">
        <v>1908</v>
      </c>
      <c r="H356" s="15">
        <v>299.0</v>
      </c>
      <c r="I356" s="15">
        <v>299.0</v>
      </c>
      <c r="J356" s="14"/>
      <c r="K356" s="15">
        <f t="shared" si="30"/>
        <v>299</v>
      </c>
      <c r="L356" s="14"/>
      <c r="M356" s="14"/>
      <c r="N356" s="14"/>
      <c r="O356" s="16"/>
      <c r="P356" s="47">
        <f t="shared" si="2"/>
        <v>299</v>
      </c>
      <c r="Q356" s="13" t="s">
        <v>2917</v>
      </c>
      <c r="R356" s="8" t="s">
        <v>2918</v>
      </c>
      <c r="S356" s="57">
        <f t="shared" si="29"/>
        <v>12</v>
      </c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</row>
    <row r="357">
      <c r="A357" s="8" t="s">
        <v>2930</v>
      </c>
      <c r="B357" s="9">
        <v>45583.0</v>
      </c>
      <c r="C357" s="28"/>
      <c r="D357" s="73" t="s">
        <v>1079</v>
      </c>
      <c r="E357" s="69" t="s">
        <v>1980</v>
      </c>
      <c r="F357" s="27" t="s">
        <v>1079</v>
      </c>
      <c r="G357" s="13" t="s">
        <v>1908</v>
      </c>
      <c r="H357" s="15">
        <v>299.0</v>
      </c>
      <c r="I357" s="15">
        <v>299.0</v>
      </c>
      <c r="J357" s="14"/>
      <c r="K357" s="15">
        <f t="shared" si="30"/>
        <v>299</v>
      </c>
      <c r="L357" s="14"/>
      <c r="M357" s="14"/>
      <c r="N357" s="14"/>
      <c r="O357" s="16"/>
      <c r="P357" s="47">
        <f t="shared" si="2"/>
        <v>299</v>
      </c>
      <c r="Q357" s="58"/>
      <c r="R357" s="40"/>
      <c r="S357" s="57">
        <f t="shared" si="29"/>
        <v>10</v>
      </c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</row>
    <row r="358">
      <c r="A358" s="8" t="s">
        <v>2930</v>
      </c>
      <c r="B358" s="9">
        <v>45583.0</v>
      </c>
      <c r="C358" s="28"/>
      <c r="D358" s="73" t="s">
        <v>20</v>
      </c>
      <c r="E358" s="69" t="s">
        <v>2852</v>
      </c>
      <c r="F358" s="27" t="s">
        <v>1939</v>
      </c>
      <c r="G358" s="13" t="s">
        <v>1969</v>
      </c>
      <c r="H358" s="15">
        <v>29.9</v>
      </c>
      <c r="I358" s="15">
        <v>29.9</v>
      </c>
      <c r="J358" s="14"/>
      <c r="K358" s="15">
        <f t="shared" si="30"/>
        <v>29.9</v>
      </c>
      <c r="L358" s="14"/>
      <c r="M358" s="14"/>
      <c r="N358" s="14"/>
      <c r="O358" s="16"/>
      <c r="P358" s="47">
        <f t="shared" si="2"/>
        <v>29.9</v>
      </c>
      <c r="Q358" s="58"/>
      <c r="R358" s="45" t="s">
        <v>2853</v>
      </c>
      <c r="S358" s="57">
        <f t="shared" si="29"/>
        <v>10</v>
      </c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</row>
    <row r="359">
      <c r="A359" s="8" t="s">
        <v>2930</v>
      </c>
      <c r="B359" s="9">
        <v>45586.0</v>
      </c>
      <c r="C359" s="28"/>
      <c r="D359" s="73" t="s">
        <v>2676</v>
      </c>
      <c r="E359" s="69" t="s">
        <v>1162</v>
      </c>
      <c r="F359" s="27" t="s">
        <v>1163</v>
      </c>
      <c r="G359" s="13" t="s">
        <v>1981</v>
      </c>
      <c r="H359" s="14"/>
      <c r="I359" s="14"/>
      <c r="J359" s="14"/>
      <c r="K359" s="14" t="str">
        <f t="shared" si="30"/>
        <v/>
      </c>
      <c r="L359" s="14"/>
      <c r="M359" s="14"/>
      <c r="N359" s="15">
        <v>249.0</v>
      </c>
      <c r="O359" s="16"/>
      <c r="P359" s="47">
        <f t="shared" si="2"/>
        <v>249</v>
      </c>
      <c r="Q359" s="58"/>
      <c r="R359" s="40"/>
      <c r="S359" s="57">
        <f t="shared" si="29"/>
        <v>10</v>
      </c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</row>
    <row r="360">
      <c r="A360" s="8" t="s">
        <v>2930</v>
      </c>
      <c r="B360" s="9">
        <v>45586.0</v>
      </c>
      <c r="C360" s="28"/>
      <c r="D360" s="73" t="s">
        <v>67</v>
      </c>
      <c r="E360" s="69" t="s">
        <v>2380</v>
      </c>
      <c r="F360" s="27" t="s">
        <v>22</v>
      </c>
      <c r="G360" s="13" t="s">
        <v>1908</v>
      </c>
      <c r="H360" s="15">
        <v>299.0</v>
      </c>
      <c r="I360" s="15">
        <v>299.0</v>
      </c>
      <c r="J360" s="14"/>
      <c r="K360" s="15">
        <f t="shared" si="30"/>
        <v>299</v>
      </c>
      <c r="L360" s="14"/>
      <c r="M360" s="14"/>
      <c r="N360" s="14"/>
      <c r="O360" s="16"/>
      <c r="P360" s="47">
        <f t="shared" si="2"/>
        <v>299</v>
      </c>
      <c r="Q360" s="58"/>
      <c r="R360" s="40"/>
      <c r="S360" s="57">
        <f t="shared" si="29"/>
        <v>10</v>
      </c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</row>
    <row r="361">
      <c r="A361" s="8" t="s">
        <v>2930</v>
      </c>
      <c r="B361" s="9">
        <v>45587.0</v>
      </c>
      <c r="C361" s="28"/>
      <c r="D361" s="73" t="s">
        <v>20</v>
      </c>
      <c r="E361" s="69" t="s">
        <v>2876</v>
      </c>
      <c r="F361" s="27" t="s">
        <v>1939</v>
      </c>
      <c r="G361" s="13" t="s">
        <v>1969</v>
      </c>
      <c r="H361" s="15">
        <v>29.9</v>
      </c>
      <c r="I361" s="15">
        <v>29.9</v>
      </c>
      <c r="J361" s="14"/>
      <c r="K361" s="15">
        <f t="shared" si="30"/>
        <v>29.9</v>
      </c>
      <c r="L361" s="14"/>
      <c r="M361" s="14"/>
      <c r="N361" s="14"/>
      <c r="O361" s="16"/>
      <c r="P361" s="47">
        <f t="shared" si="2"/>
        <v>29.9</v>
      </c>
      <c r="Q361" s="58"/>
      <c r="R361" s="45" t="s">
        <v>2877</v>
      </c>
      <c r="S361" s="57">
        <f t="shared" si="29"/>
        <v>10</v>
      </c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</row>
    <row r="362">
      <c r="A362" s="8" t="s">
        <v>2930</v>
      </c>
      <c r="B362" s="9">
        <v>45587.0</v>
      </c>
      <c r="C362" s="28"/>
      <c r="D362" s="73" t="s">
        <v>1918</v>
      </c>
      <c r="E362" s="69" t="s">
        <v>1982</v>
      </c>
      <c r="F362" s="27" t="s">
        <v>1918</v>
      </c>
      <c r="G362" s="13" t="s">
        <v>1908</v>
      </c>
      <c r="H362" s="15">
        <v>299.0</v>
      </c>
      <c r="I362" s="15">
        <v>299.0</v>
      </c>
      <c r="J362" s="14"/>
      <c r="K362" s="15">
        <f t="shared" si="30"/>
        <v>299</v>
      </c>
      <c r="L362" s="14"/>
      <c r="M362" s="14"/>
      <c r="N362" s="14"/>
      <c r="O362" s="16"/>
      <c r="P362" s="47">
        <f t="shared" si="2"/>
        <v>299</v>
      </c>
      <c r="Q362" s="58"/>
      <c r="R362" s="40"/>
      <c r="S362" s="57">
        <f t="shared" si="29"/>
        <v>10</v>
      </c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</row>
    <row r="363">
      <c r="A363" s="8" t="s">
        <v>2930</v>
      </c>
      <c r="B363" s="9">
        <v>45589.0</v>
      </c>
      <c r="C363" s="28"/>
      <c r="D363" s="73" t="s">
        <v>20</v>
      </c>
      <c r="E363" s="69" t="s">
        <v>2764</v>
      </c>
      <c r="F363" s="27" t="s">
        <v>1939</v>
      </c>
      <c r="G363" s="13" t="s">
        <v>1975</v>
      </c>
      <c r="H363" s="15">
        <v>99.9</v>
      </c>
      <c r="I363" s="15">
        <v>99.9</v>
      </c>
      <c r="J363" s="14"/>
      <c r="K363" s="15">
        <f t="shared" si="30"/>
        <v>99.9</v>
      </c>
      <c r="L363" s="14"/>
      <c r="M363" s="14"/>
      <c r="N363" s="14"/>
      <c r="O363" s="16"/>
      <c r="P363" s="47">
        <f t="shared" si="2"/>
        <v>99.9</v>
      </c>
      <c r="Q363" s="58"/>
      <c r="R363" s="45" t="s">
        <v>2765</v>
      </c>
      <c r="S363" s="57">
        <f t="shared" si="29"/>
        <v>10</v>
      </c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</row>
    <row r="364">
      <c r="A364" s="8" t="s">
        <v>2930</v>
      </c>
      <c r="B364" s="9">
        <v>45593.0</v>
      </c>
      <c r="C364" s="28"/>
      <c r="D364" s="103" t="s">
        <v>1925</v>
      </c>
      <c r="E364" s="69" t="s">
        <v>2788</v>
      </c>
      <c r="F364" s="27" t="s">
        <v>1925</v>
      </c>
      <c r="G364" s="13" t="s">
        <v>1908</v>
      </c>
      <c r="H364" s="15">
        <v>299.0</v>
      </c>
      <c r="I364" s="15">
        <v>299.0</v>
      </c>
      <c r="J364" s="14"/>
      <c r="K364" s="15">
        <f t="shared" si="30"/>
        <v>299</v>
      </c>
      <c r="L364" s="14"/>
      <c r="M364" s="14"/>
      <c r="N364" s="14"/>
      <c r="O364" s="16"/>
      <c r="P364" s="47">
        <f t="shared" si="2"/>
        <v>299</v>
      </c>
      <c r="Q364" s="58"/>
      <c r="R364" s="40"/>
      <c r="S364" s="57">
        <f t="shared" si="29"/>
        <v>10</v>
      </c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</row>
    <row r="365">
      <c r="A365" s="8" t="s">
        <v>2930</v>
      </c>
      <c r="B365" s="9">
        <v>45593.0</v>
      </c>
      <c r="C365" s="28"/>
      <c r="D365" s="73" t="s">
        <v>20</v>
      </c>
      <c r="E365" s="69" t="s">
        <v>1983</v>
      </c>
      <c r="F365" s="27" t="s">
        <v>1908</v>
      </c>
      <c r="G365" s="13" t="s">
        <v>1908</v>
      </c>
      <c r="H365" s="15">
        <v>299.0</v>
      </c>
      <c r="I365" s="15">
        <v>299.0</v>
      </c>
      <c r="J365" s="14"/>
      <c r="K365" s="15">
        <f t="shared" si="30"/>
        <v>299</v>
      </c>
      <c r="L365" s="14"/>
      <c r="M365" s="14"/>
      <c r="N365" s="14"/>
      <c r="O365" s="16"/>
      <c r="P365" s="47">
        <f t="shared" si="2"/>
        <v>299</v>
      </c>
      <c r="Q365" s="58"/>
      <c r="R365" s="40"/>
      <c r="S365" s="57">
        <f t="shared" si="29"/>
        <v>10</v>
      </c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</row>
    <row r="366">
      <c r="A366" s="8" t="s">
        <v>2930</v>
      </c>
      <c r="B366" s="9">
        <v>45646.0</v>
      </c>
      <c r="C366" s="28"/>
      <c r="D366" s="73" t="s">
        <v>1172</v>
      </c>
      <c r="E366" s="69" t="s">
        <v>1813</v>
      </c>
      <c r="F366" s="27" t="s">
        <v>1172</v>
      </c>
      <c r="G366" s="13" t="s">
        <v>1908</v>
      </c>
      <c r="H366" s="15">
        <v>299.0</v>
      </c>
      <c r="I366" s="15">
        <v>299.0</v>
      </c>
      <c r="J366" s="14"/>
      <c r="K366" s="15">
        <f t="shared" si="30"/>
        <v>299</v>
      </c>
      <c r="L366" s="14"/>
      <c r="M366" s="14"/>
      <c r="N366" s="14"/>
      <c r="O366" s="16"/>
      <c r="P366" s="47">
        <f t="shared" si="2"/>
        <v>299</v>
      </c>
      <c r="Q366" s="13" t="s">
        <v>2923</v>
      </c>
      <c r="R366" s="8" t="s">
        <v>1814</v>
      </c>
      <c r="S366" s="57">
        <f t="shared" si="29"/>
        <v>12</v>
      </c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</row>
    <row r="367">
      <c r="A367" s="8" t="s">
        <v>2930</v>
      </c>
      <c r="B367" s="9">
        <v>45594.0</v>
      </c>
      <c r="C367" s="28"/>
      <c r="D367" s="73" t="s">
        <v>20</v>
      </c>
      <c r="E367" s="69" t="s">
        <v>2789</v>
      </c>
      <c r="F367" s="27" t="s">
        <v>1939</v>
      </c>
      <c r="G367" s="13" t="s">
        <v>1975</v>
      </c>
      <c r="H367" s="15">
        <v>99.9</v>
      </c>
      <c r="I367" s="15">
        <v>99.9</v>
      </c>
      <c r="J367" s="14"/>
      <c r="K367" s="15">
        <f t="shared" si="30"/>
        <v>99.9</v>
      </c>
      <c r="L367" s="14"/>
      <c r="M367" s="14"/>
      <c r="N367" s="14"/>
      <c r="O367" s="16"/>
      <c r="P367" s="47">
        <f t="shared" si="2"/>
        <v>99.9</v>
      </c>
      <c r="Q367" s="58"/>
      <c r="R367" s="45" t="s">
        <v>2790</v>
      </c>
      <c r="S367" s="57">
        <f t="shared" si="29"/>
        <v>10</v>
      </c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</row>
    <row r="368">
      <c r="A368" s="8" t="s">
        <v>2930</v>
      </c>
      <c r="B368" s="9">
        <v>45594.0</v>
      </c>
      <c r="C368" s="28"/>
      <c r="D368" s="73" t="s">
        <v>2791</v>
      </c>
      <c r="E368" s="69" t="s">
        <v>1985</v>
      </c>
      <c r="F368" s="27" t="s">
        <v>1908</v>
      </c>
      <c r="G368" s="13" t="s">
        <v>1908</v>
      </c>
      <c r="H368" s="14"/>
      <c r="I368" s="15">
        <v>299.0</v>
      </c>
      <c r="J368" s="14"/>
      <c r="K368" s="15">
        <f t="shared" si="30"/>
        <v>299</v>
      </c>
      <c r="L368" s="14"/>
      <c r="M368" s="14"/>
      <c r="N368" s="14"/>
      <c r="O368" s="23">
        <v>299.0</v>
      </c>
      <c r="P368" s="47">
        <f t="shared" si="2"/>
        <v>0</v>
      </c>
      <c r="Q368" s="58" t="s">
        <v>2934</v>
      </c>
      <c r="R368" s="40"/>
      <c r="S368" s="57">
        <f t="shared" si="29"/>
        <v>10</v>
      </c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</row>
    <row r="369">
      <c r="A369" s="8" t="s">
        <v>2930</v>
      </c>
      <c r="B369" s="9">
        <v>45594.0</v>
      </c>
      <c r="C369" s="28"/>
      <c r="D369" s="73" t="s">
        <v>1918</v>
      </c>
      <c r="E369" s="69" t="s">
        <v>1986</v>
      </c>
      <c r="F369" s="27" t="s">
        <v>1918</v>
      </c>
      <c r="G369" s="13" t="s">
        <v>1908</v>
      </c>
      <c r="H369" s="15">
        <v>299.0</v>
      </c>
      <c r="I369" s="15">
        <v>299.0</v>
      </c>
      <c r="J369" s="14"/>
      <c r="K369" s="15">
        <f t="shared" si="30"/>
        <v>299</v>
      </c>
      <c r="L369" s="14"/>
      <c r="M369" s="14"/>
      <c r="N369" s="14"/>
      <c r="O369" s="16"/>
      <c r="P369" s="47">
        <f t="shared" si="2"/>
        <v>299</v>
      </c>
      <c r="Q369" s="58"/>
      <c r="R369" s="40"/>
      <c r="S369" s="57">
        <f t="shared" si="29"/>
        <v>10</v>
      </c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</row>
    <row r="370">
      <c r="A370" s="8" t="s">
        <v>2930</v>
      </c>
      <c r="B370" s="9">
        <v>45629.0</v>
      </c>
      <c r="C370" s="28"/>
      <c r="D370" s="73" t="s">
        <v>1925</v>
      </c>
      <c r="E370" s="69" t="s">
        <v>2872</v>
      </c>
      <c r="F370" s="27" t="s">
        <v>1908</v>
      </c>
      <c r="G370" s="13" t="s">
        <v>1908</v>
      </c>
      <c r="H370" s="15">
        <v>299.0</v>
      </c>
      <c r="I370" s="15">
        <v>299.0</v>
      </c>
      <c r="J370" s="14"/>
      <c r="K370" s="15">
        <f t="shared" si="30"/>
        <v>299</v>
      </c>
      <c r="L370" s="14"/>
      <c r="M370" s="14"/>
      <c r="N370" s="14"/>
      <c r="O370" s="16"/>
      <c r="P370" s="47">
        <f t="shared" si="2"/>
        <v>299</v>
      </c>
      <c r="Q370" s="28"/>
      <c r="R370" s="8" t="s">
        <v>2873</v>
      </c>
      <c r="S370" s="57">
        <f t="shared" si="29"/>
        <v>12</v>
      </c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</row>
    <row r="371">
      <c r="A371" s="8" t="s">
        <v>2930</v>
      </c>
      <c r="B371" s="9">
        <v>45594.0</v>
      </c>
      <c r="C371" s="28"/>
      <c r="D371" s="73" t="s">
        <v>20</v>
      </c>
      <c r="E371" s="69" t="s">
        <v>2794</v>
      </c>
      <c r="F371" s="27" t="s">
        <v>1908</v>
      </c>
      <c r="G371" s="13" t="s">
        <v>1908</v>
      </c>
      <c r="H371" s="15">
        <v>299.0</v>
      </c>
      <c r="I371" s="15">
        <v>299.0</v>
      </c>
      <c r="J371" s="14"/>
      <c r="K371" s="15">
        <f t="shared" si="30"/>
        <v>299</v>
      </c>
      <c r="L371" s="14"/>
      <c r="M371" s="14"/>
      <c r="N371" s="14"/>
      <c r="O371" s="16"/>
      <c r="P371" s="47">
        <f t="shared" si="2"/>
        <v>299</v>
      </c>
      <c r="Q371" s="58"/>
      <c r="R371" s="40"/>
      <c r="S371" s="57">
        <f t="shared" si="29"/>
        <v>10</v>
      </c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</row>
    <row r="372">
      <c r="A372" s="8" t="s">
        <v>2930</v>
      </c>
      <c r="B372" s="9">
        <v>45595.0</v>
      </c>
      <c r="C372" s="28"/>
      <c r="D372" s="73" t="s">
        <v>20</v>
      </c>
      <c r="E372" s="69" t="s">
        <v>2795</v>
      </c>
      <c r="F372" s="27" t="s">
        <v>1908</v>
      </c>
      <c r="G372" s="13" t="s">
        <v>1908</v>
      </c>
      <c r="H372" s="15">
        <v>249.0</v>
      </c>
      <c r="I372" s="15">
        <v>249.0</v>
      </c>
      <c r="J372" s="14"/>
      <c r="K372" s="15">
        <f t="shared" si="30"/>
        <v>249</v>
      </c>
      <c r="L372" s="14"/>
      <c r="M372" s="14"/>
      <c r="N372" s="14"/>
      <c r="O372" s="16"/>
      <c r="P372" s="47">
        <f t="shared" si="2"/>
        <v>249</v>
      </c>
      <c r="Q372" s="58"/>
      <c r="R372" s="40"/>
      <c r="S372" s="57">
        <f t="shared" si="29"/>
        <v>10</v>
      </c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</row>
    <row r="373">
      <c r="A373" s="8" t="s">
        <v>2930</v>
      </c>
      <c r="B373" s="9">
        <v>45678.0</v>
      </c>
      <c r="C373" s="13" t="s">
        <v>2028</v>
      </c>
      <c r="D373" s="73" t="s">
        <v>1172</v>
      </c>
      <c r="E373" s="69" t="s">
        <v>2935</v>
      </c>
      <c r="F373" s="27" t="s">
        <v>1172</v>
      </c>
      <c r="G373" s="13" t="s">
        <v>1908</v>
      </c>
      <c r="H373" s="15">
        <v>299.0</v>
      </c>
      <c r="I373" s="15">
        <v>299.0</v>
      </c>
      <c r="J373" s="14"/>
      <c r="K373" s="15">
        <f t="shared" si="30"/>
        <v>299</v>
      </c>
      <c r="L373" s="14"/>
      <c r="M373" s="14"/>
      <c r="N373" s="14"/>
      <c r="O373" s="16"/>
      <c r="P373" s="47">
        <f t="shared" si="2"/>
        <v>299</v>
      </c>
      <c r="Q373" s="28"/>
      <c r="R373" s="8" t="s">
        <v>2936</v>
      </c>
      <c r="S373" s="17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</row>
    <row r="374">
      <c r="A374" s="8" t="s">
        <v>2930</v>
      </c>
      <c r="B374" s="9">
        <v>45595.0</v>
      </c>
      <c r="C374" s="28"/>
      <c r="D374" s="73" t="s">
        <v>1079</v>
      </c>
      <c r="E374" s="69" t="s">
        <v>1988</v>
      </c>
      <c r="F374" s="27" t="s">
        <v>1079</v>
      </c>
      <c r="G374" s="13" t="s">
        <v>1908</v>
      </c>
      <c r="H374" s="15">
        <v>299.0</v>
      </c>
      <c r="I374" s="15">
        <v>299.0</v>
      </c>
      <c r="J374" s="14"/>
      <c r="K374" s="15">
        <f t="shared" si="30"/>
        <v>299</v>
      </c>
      <c r="L374" s="14"/>
      <c r="M374" s="14"/>
      <c r="N374" s="14"/>
      <c r="O374" s="16"/>
      <c r="P374" s="47">
        <f t="shared" si="2"/>
        <v>299</v>
      </c>
      <c r="Q374" s="58"/>
      <c r="R374" s="40"/>
      <c r="S374" s="57">
        <f t="shared" ref="S374:S379" si="31">MONTH(B374)</f>
        <v>10</v>
      </c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</row>
    <row r="375">
      <c r="A375" s="8" t="s">
        <v>2930</v>
      </c>
      <c r="B375" s="9">
        <v>45595.0</v>
      </c>
      <c r="C375" s="28"/>
      <c r="D375" s="73" t="s">
        <v>20</v>
      </c>
      <c r="E375" s="69" t="s">
        <v>2799</v>
      </c>
      <c r="F375" s="27" t="s">
        <v>1908</v>
      </c>
      <c r="G375" s="13" t="s">
        <v>1908</v>
      </c>
      <c r="H375" s="15">
        <v>0.0</v>
      </c>
      <c r="I375" s="15">
        <v>299.0</v>
      </c>
      <c r="J375" s="14"/>
      <c r="K375" s="15">
        <f t="shared" si="30"/>
        <v>299</v>
      </c>
      <c r="L375" s="14"/>
      <c r="M375" s="14"/>
      <c r="N375" s="14"/>
      <c r="O375" s="23">
        <v>299.0</v>
      </c>
      <c r="P375" s="47">
        <f t="shared" si="2"/>
        <v>0</v>
      </c>
      <c r="Q375" s="40"/>
      <c r="R375" s="48" t="s">
        <v>2800</v>
      </c>
      <c r="S375" s="57">
        <f t="shared" si="31"/>
        <v>10</v>
      </c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</row>
    <row r="376">
      <c r="A376" s="8" t="s">
        <v>2930</v>
      </c>
      <c r="B376" s="9">
        <v>45540.0</v>
      </c>
      <c r="C376" s="28"/>
      <c r="D376" s="73" t="s">
        <v>20</v>
      </c>
      <c r="E376" s="69" t="s">
        <v>2801</v>
      </c>
      <c r="F376" s="27" t="s">
        <v>1908</v>
      </c>
      <c r="G376" s="13" t="s">
        <v>1908</v>
      </c>
      <c r="H376" s="15">
        <v>699.0</v>
      </c>
      <c r="I376" s="15">
        <v>299.0</v>
      </c>
      <c r="J376" s="14"/>
      <c r="K376" s="15">
        <v>299.0</v>
      </c>
      <c r="L376" s="14"/>
      <c r="M376" s="14"/>
      <c r="N376" s="14"/>
      <c r="O376" s="16"/>
      <c r="P376" s="47">
        <f t="shared" si="2"/>
        <v>299</v>
      </c>
      <c r="Q376" s="28"/>
      <c r="R376" s="40"/>
      <c r="S376" s="57">
        <f t="shared" si="31"/>
        <v>9</v>
      </c>
      <c r="T376" s="40"/>
      <c r="U376" s="32"/>
      <c r="V376" s="79"/>
      <c r="W376" s="79"/>
      <c r="X376" s="17"/>
      <c r="Y376" s="32"/>
      <c r="Z376" s="17"/>
      <c r="AA376" s="80"/>
      <c r="AB376" s="80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</row>
    <row r="377">
      <c r="A377" s="8" t="s">
        <v>2930</v>
      </c>
      <c r="B377" s="9">
        <v>45546.0</v>
      </c>
      <c r="C377" s="28"/>
      <c r="D377" s="73" t="s">
        <v>20</v>
      </c>
      <c r="E377" s="69" t="s">
        <v>1989</v>
      </c>
      <c r="F377" s="27" t="s">
        <v>1908</v>
      </c>
      <c r="G377" s="13" t="s">
        <v>1908</v>
      </c>
      <c r="H377" s="15">
        <v>299.0</v>
      </c>
      <c r="I377" s="15">
        <v>299.0</v>
      </c>
      <c r="J377" s="14"/>
      <c r="K377" s="15">
        <v>299.0</v>
      </c>
      <c r="L377" s="14"/>
      <c r="M377" s="14"/>
      <c r="N377" s="14"/>
      <c r="O377" s="16"/>
      <c r="P377" s="47">
        <f t="shared" si="2"/>
        <v>299</v>
      </c>
      <c r="Q377" s="28"/>
      <c r="R377" s="40"/>
      <c r="S377" s="57">
        <f t="shared" si="31"/>
        <v>9</v>
      </c>
      <c r="T377" s="40"/>
      <c r="U377" s="32"/>
      <c r="V377" s="79"/>
      <c r="W377" s="79"/>
      <c r="X377" s="17"/>
      <c r="Y377" s="32"/>
      <c r="Z377" s="17"/>
      <c r="AA377" s="80"/>
      <c r="AB377" s="80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</row>
    <row r="378">
      <c r="A378" s="8" t="s">
        <v>2930</v>
      </c>
      <c r="B378" s="82">
        <v>45600.0</v>
      </c>
      <c r="C378" s="28"/>
      <c r="D378" s="103" t="s">
        <v>20</v>
      </c>
      <c r="E378" s="83" t="s">
        <v>1990</v>
      </c>
      <c r="F378" s="84" t="s">
        <v>1908</v>
      </c>
      <c r="G378" s="87" t="s">
        <v>1908</v>
      </c>
      <c r="H378" s="86">
        <v>299.0</v>
      </c>
      <c r="I378" s="86">
        <v>299.0</v>
      </c>
      <c r="J378" s="14"/>
      <c r="K378" s="86">
        <f t="shared" ref="K378:K400" si="32">I378</f>
        <v>299</v>
      </c>
      <c r="L378" s="14"/>
      <c r="M378" s="14"/>
      <c r="N378" s="14"/>
      <c r="O378" s="16"/>
      <c r="P378" s="47">
        <f t="shared" si="2"/>
        <v>299</v>
      </c>
      <c r="Q378" s="28"/>
      <c r="R378" s="28"/>
      <c r="S378" s="57">
        <f t="shared" si="31"/>
        <v>11</v>
      </c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</row>
    <row r="379">
      <c r="A379" s="8" t="s">
        <v>2930</v>
      </c>
      <c r="B379" s="9">
        <v>45582.0</v>
      </c>
      <c r="C379" s="28"/>
      <c r="D379" s="103" t="s">
        <v>1925</v>
      </c>
      <c r="E379" s="69" t="s">
        <v>1978</v>
      </c>
      <c r="F379" s="27" t="s">
        <v>1925</v>
      </c>
      <c r="G379" s="13" t="s">
        <v>1908</v>
      </c>
      <c r="H379" s="15">
        <v>299.0</v>
      </c>
      <c r="I379" s="15">
        <v>299.0</v>
      </c>
      <c r="J379" s="14"/>
      <c r="K379" s="15">
        <f t="shared" si="32"/>
        <v>299</v>
      </c>
      <c r="L379" s="14"/>
      <c r="M379" s="14"/>
      <c r="N379" s="14"/>
      <c r="O379" s="16"/>
      <c r="P379" s="47">
        <f t="shared" si="2"/>
        <v>299</v>
      </c>
      <c r="Q379" s="58"/>
      <c r="R379" s="40"/>
      <c r="S379" s="57">
        <f t="shared" si="31"/>
        <v>10</v>
      </c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</row>
    <row r="380">
      <c r="A380" s="8" t="s">
        <v>2930</v>
      </c>
      <c r="B380" s="9">
        <v>45670.0</v>
      </c>
      <c r="C380" s="13" t="s">
        <v>2028</v>
      </c>
      <c r="D380" s="73" t="s">
        <v>1172</v>
      </c>
      <c r="E380" s="69" t="s">
        <v>2937</v>
      </c>
      <c r="F380" s="27" t="s">
        <v>1172</v>
      </c>
      <c r="G380" s="13" t="s">
        <v>1908</v>
      </c>
      <c r="H380" s="15">
        <v>299.0</v>
      </c>
      <c r="I380" s="15">
        <v>299.0</v>
      </c>
      <c r="J380" s="14"/>
      <c r="K380" s="15">
        <f t="shared" si="32"/>
        <v>299</v>
      </c>
      <c r="L380" s="14"/>
      <c r="M380" s="14"/>
      <c r="N380" s="14"/>
      <c r="O380" s="16"/>
      <c r="P380" s="47">
        <f t="shared" si="2"/>
        <v>299</v>
      </c>
      <c r="Q380" s="28"/>
      <c r="R380" s="8" t="s">
        <v>2938</v>
      </c>
      <c r="S380" s="17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</row>
    <row r="381">
      <c r="A381" s="8" t="s">
        <v>2930</v>
      </c>
      <c r="B381" s="104">
        <v>45601.0</v>
      </c>
      <c r="C381" s="28"/>
      <c r="D381" s="76" t="s">
        <v>20</v>
      </c>
      <c r="E381" s="94" t="s">
        <v>2724</v>
      </c>
      <c r="F381" s="105" t="s">
        <v>1939</v>
      </c>
      <c r="G381" s="85" t="s">
        <v>2024</v>
      </c>
      <c r="H381" s="86">
        <v>99.9</v>
      </c>
      <c r="I381" s="86">
        <v>99.9</v>
      </c>
      <c r="J381" s="14"/>
      <c r="K381" s="86">
        <f t="shared" si="32"/>
        <v>99.9</v>
      </c>
      <c r="L381" s="14"/>
      <c r="M381" s="14"/>
      <c r="N381" s="14"/>
      <c r="O381" s="16"/>
      <c r="P381" s="47">
        <f t="shared" si="2"/>
        <v>99.9</v>
      </c>
      <c r="Q381" s="28"/>
      <c r="R381" s="28"/>
      <c r="S381" s="57">
        <f t="shared" ref="S381:S402" si="33">MONTH(B381)</f>
        <v>11</v>
      </c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</row>
    <row r="382">
      <c r="A382" s="8" t="s">
        <v>2930</v>
      </c>
      <c r="B382" s="82">
        <v>45601.0</v>
      </c>
      <c r="C382" s="28"/>
      <c r="D382" s="103" t="s">
        <v>20</v>
      </c>
      <c r="E382" s="83" t="s">
        <v>1991</v>
      </c>
      <c r="F382" s="84" t="s">
        <v>1939</v>
      </c>
      <c r="G382" s="87" t="s">
        <v>1969</v>
      </c>
      <c r="H382" s="86">
        <v>29.9</v>
      </c>
      <c r="I382" s="86">
        <v>29.9</v>
      </c>
      <c r="J382" s="14"/>
      <c r="K382" s="86">
        <f t="shared" si="32"/>
        <v>29.9</v>
      </c>
      <c r="L382" s="14"/>
      <c r="M382" s="14"/>
      <c r="N382" s="14"/>
      <c r="O382" s="16"/>
      <c r="P382" s="47">
        <f t="shared" si="2"/>
        <v>29.9</v>
      </c>
      <c r="Q382" s="28"/>
      <c r="R382" s="28"/>
      <c r="S382" s="57">
        <f t="shared" si="33"/>
        <v>11</v>
      </c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</row>
    <row r="383">
      <c r="A383" s="8" t="s">
        <v>2930</v>
      </c>
      <c r="B383" s="82">
        <v>45603.0</v>
      </c>
      <c r="C383" s="28"/>
      <c r="D383" s="103" t="s">
        <v>20</v>
      </c>
      <c r="E383" s="83" t="s">
        <v>1992</v>
      </c>
      <c r="F383" s="84" t="s">
        <v>1908</v>
      </c>
      <c r="G383" s="87" t="s">
        <v>1908</v>
      </c>
      <c r="H383" s="86">
        <v>299.0</v>
      </c>
      <c r="I383" s="86">
        <v>299.0</v>
      </c>
      <c r="J383" s="14"/>
      <c r="K383" s="86">
        <f t="shared" si="32"/>
        <v>299</v>
      </c>
      <c r="L383" s="14"/>
      <c r="M383" s="14"/>
      <c r="N383" s="14"/>
      <c r="O383" s="16"/>
      <c r="P383" s="47">
        <f t="shared" si="2"/>
        <v>299</v>
      </c>
      <c r="Q383" s="28"/>
      <c r="R383" s="28"/>
      <c r="S383" s="57">
        <f t="shared" si="33"/>
        <v>11</v>
      </c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</row>
    <row r="384">
      <c r="A384" s="8" t="s">
        <v>2930</v>
      </c>
      <c r="B384" s="82">
        <v>45603.0</v>
      </c>
      <c r="C384" s="28"/>
      <c r="D384" s="103" t="s">
        <v>1910</v>
      </c>
      <c r="E384" s="83" t="s">
        <v>1993</v>
      </c>
      <c r="F384" s="84" t="s">
        <v>1910</v>
      </c>
      <c r="G384" s="87" t="s">
        <v>1908</v>
      </c>
      <c r="H384" s="86">
        <v>299.0</v>
      </c>
      <c r="I384" s="86">
        <v>299.0</v>
      </c>
      <c r="J384" s="14"/>
      <c r="K384" s="86">
        <f t="shared" si="32"/>
        <v>299</v>
      </c>
      <c r="L384" s="14"/>
      <c r="M384" s="14"/>
      <c r="N384" s="14"/>
      <c r="O384" s="16"/>
      <c r="P384" s="47">
        <f t="shared" si="2"/>
        <v>299</v>
      </c>
      <c r="Q384" s="28"/>
      <c r="R384" s="13" t="s">
        <v>1994</v>
      </c>
      <c r="S384" s="57">
        <f t="shared" si="33"/>
        <v>11</v>
      </c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</row>
    <row r="385">
      <c r="A385" s="8" t="s">
        <v>2930</v>
      </c>
      <c r="B385" s="82">
        <v>45603.0</v>
      </c>
      <c r="C385" s="28"/>
      <c r="D385" s="103" t="s">
        <v>20</v>
      </c>
      <c r="E385" s="83" t="s">
        <v>2693</v>
      </c>
      <c r="F385" s="84" t="s">
        <v>1939</v>
      </c>
      <c r="G385" s="87" t="s">
        <v>2024</v>
      </c>
      <c r="H385" s="86">
        <v>99.9</v>
      </c>
      <c r="I385" s="86">
        <v>99.9</v>
      </c>
      <c r="J385" s="14"/>
      <c r="K385" s="86">
        <f t="shared" si="32"/>
        <v>99.9</v>
      </c>
      <c r="L385" s="14"/>
      <c r="M385" s="14"/>
      <c r="N385" s="14"/>
      <c r="O385" s="16"/>
      <c r="P385" s="47">
        <f t="shared" si="2"/>
        <v>99.9</v>
      </c>
      <c r="Q385" s="28"/>
      <c r="R385" s="17"/>
      <c r="S385" s="57">
        <f t="shared" si="33"/>
        <v>11</v>
      </c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</row>
    <row r="386">
      <c r="A386" s="8" t="s">
        <v>2930</v>
      </c>
      <c r="B386" s="82">
        <v>45603.0</v>
      </c>
      <c r="C386" s="28"/>
      <c r="D386" s="103" t="s">
        <v>20</v>
      </c>
      <c r="E386" s="83" t="s">
        <v>2828</v>
      </c>
      <c r="F386" s="84" t="s">
        <v>1939</v>
      </c>
      <c r="G386" s="87" t="s">
        <v>1969</v>
      </c>
      <c r="H386" s="86">
        <v>29.9</v>
      </c>
      <c r="I386" s="86">
        <v>29.9</v>
      </c>
      <c r="J386" s="14"/>
      <c r="K386" s="86">
        <f t="shared" si="32"/>
        <v>29.9</v>
      </c>
      <c r="L386" s="14"/>
      <c r="M386" s="14"/>
      <c r="N386" s="14"/>
      <c r="O386" s="16"/>
      <c r="P386" s="47">
        <f t="shared" si="2"/>
        <v>29.9</v>
      </c>
      <c r="Q386" s="28"/>
      <c r="R386" s="8" t="s">
        <v>2829</v>
      </c>
      <c r="S386" s="57">
        <f t="shared" si="33"/>
        <v>11</v>
      </c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</row>
    <row r="387">
      <c r="A387" s="8" t="s">
        <v>2930</v>
      </c>
      <c r="B387" s="82">
        <v>45604.0</v>
      </c>
      <c r="C387" s="28"/>
      <c r="D387" s="73" t="s">
        <v>1918</v>
      </c>
      <c r="E387" s="69" t="s">
        <v>1995</v>
      </c>
      <c r="F387" s="27" t="s">
        <v>1918</v>
      </c>
      <c r="G387" s="13" t="s">
        <v>1272</v>
      </c>
      <c r="H387" s="15">
        <v>800.0</v>
      </c>
      <c r="I387" s="14"/>
      <c r="J387" s="14"/>
      <c r="K387" s="14" t="str">
        <f t="shared" si="32"/>
        <v/>
      </c>
      <c r="L387" s="14"/>
      <c r="M387" s="14"/>
      <c r="N387" s="14"/>
      <c r="O387" s="16"/>
      <c r="P387" s="47">
        <f t="shared" si="2"/>
        <v>0</v>
      </c>
      <c r="Q387" s="40"/>
      <c r="R387" s="44" t="s">
        <v>1996</v>
      </c>
      <c r="S387" s="57">
        <f t="shared" si="33"/>
        <v>11</v>
      </c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</row>
    <row r="388">
      <c r="A388" s="8" t="s">
        <v>2930</v>
      </c>
      <c r="B388" s="82">
        <v>45604.0</v>
      </c>
      <c r="C388" s="28"/>
      <c r="D388" s="103" t="s">
        <v>20</v>
      </c>
      <c r="E388" s="83" t="s">
        <v>2205</v>
      </c>
      <c r="F388" s="84" t="s">
        <v>1939</v>
      </c>
      <c r="G388" s="87" t="s">
        <v>2024</v>
      </c>
      <c r="H388" s="86">
        <v>99.9</v>
      </c>
      <c r="I388" s="86">
        <v>99.9</v>
      </c>
      <c r="J388" s="14"/>
      <c r="K388" s="86">
        <f t="shared" si="32"/>
        <v>99.9</v>
      </c>
      <c r="L388" s="14"/>
      <c r="M388" s="14"/>
      <c r="N388" s="14"/>
      <c r="O388" s="16"/>
      <c r="P388" s="47">
        <f t="shared" si="2"/>
        <v>99.9</v>
      </c>
      <c r="Q388" s="28"/>
      <c r="R388" s="8" t="s">
        <v>2206</v>
      </c>
      <c r="S388" s="57">
        <f t="shared" si="33"/>
        <v>11</v>
      </c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</row>
    <row r="389">
      <c r="A389" s="8" t="s">
        <v>2930</v>
      </c>
      <c r="B389" s="82">
        <v>45604.0</v>
      </c>
      <c r="C389" s="28"/>
      <c r="D389" s="103" t="s">
        <v>20</v>
      </c>
      <c r="E389" s="83" t="s">
        <v>1997</v>
      </c>
      <c r="F389" s="84" t="s">
        <v>1908</v>
      </c>
      <c r="G389" s="87" t="s">
        <v>1908</v>
      </c>
      <c r="H389" s="86">
        <v>299.0</v>
      </c>
      <c r="I389" s="86">
        <v>299.0</v>
      </c>
      <c r="J389" s="14"/>
      <c r="K389" s="86">
        <f t="shared" si="32"/>
        <v>299</v>
      </c>
      <c r="L389" s="14"/>
      <c r="M389" s="14"/>
      <c r="N389" s="14"/>
      <c r="O389" s="16"/>
      <c r="P389" s="47">
        <f t="shared" si="2"/>
        <v>299</v>
      </c>
      <c r="Q389" s="28"/>
      <c r="R389" s="8" t="s">
        <v>1998</v>
      </c>
      <c r="S389" s="57">
        <f t="shared" si="33"/>
        <v>11</v>
      </c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</row>
    <row r="390">
      <c r="A390" s="8" t="s">
        <v>2930</v>
      </c>
      <c r="B390" s="82">
        <v>45607.0</v>
      </c>
      <c r="C390" s="28"/>
      <c r="D390" s="73" t="s">
        <v>20</v>
      </c>
      <c r="E390" s="69" t="s">
        <v>2701</v>
      </c>
      <c r="F390" s="27" t="s">
        <v>1939</v>
      </c>
      <c r="G390" s="87" t="s">
        <v>1969</v>
      </c>
      <c r="H390" s="86">
        <v>29.9</v>
      </c>
      <c r="I390" s="86">
        <v>29.9</v>
      </c>
      <c r="J390" s="14"/>
      <c r="K390" s="86">
        <f t="shared" si="32"/>
        <v>29.9</v>
      </c>
      <c r="L390" s="14"/>
      <c r="M390" s="14"/>
      <c r="N390" s="14"/>
      <c r="O390" s="16"/>
      <c r="P390" s="47">
        <f t="shared" si="2"/>
        <v>29.9</v>
      </c>
      <c r="Q390" s="28"/>
      <c r="R390" s="8" t="s">
        <v>2702</v>
      </c>
      <c r="S390" s="57">
        <f t="shared" si="33"/>
        <v>11</v>
      </c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</row>
    <row r="391">
      <c r="A391" s="8" t="s">
        <v>2930</v>
      </c>
      <c r="B391" s="104">
        <v>45607.0</v>
      </c>
      <c r="C391" s="28"/>
      <c r="D391" s="76" t="s">
        <v>2818</v>
      </c>
      <c r="E391" s="94" t="s">
        <v>2351</v>
      </c>
      <c r="F391" s="105" t="s">
        <v>1908</v>
      </c>
      <c r="G391" s="85" t="s">
        <v>1908</v>
      </c>
      <c r="H391" s="96">
        <v>299.0</v>
      </c>
      <c r="I391" s="96">
        <v>299.0</v>
      </c>
      <c r="J391" s="14"/>
      <c r="K391" s="96">
        <f t="shared" si="32"/>
        <v>299</v>
      </c>
      <c r="L391" s="14"/>
      <c r="M391" s="14"/>
      <c r="N391" s="14"/>
      <c r="O391" s="16"/>
      <c r="P391" s="47">
        <f t="shared" si="2"/>
        <v>299</v>
      </c>
      <c r="Q391" s="28"/>
      <c r="R391" s="17"/>
      <c r="S391" s="57">
        <f t="shared" si="33"/>
        <v>11</v>
      </c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</row>
    <row r="392">
      <c r="A392" s="8" t="s">
        <v>2930</v>
      </c>
      <c r="B392" s="82">
        <v>45607.0</v>
      </c>
      <c r="C392" s="28"/>
      <c r="D392" s="103" t="s">
        <v>20</v>
      </c>
      <c r="E392" s="69" t="s">
        <v>2820</v>
      </c>
      <c r="F392" s="84" t="s">
        <v>1908</v>
      </c>
      <c r="G392" s="87" t="s">
        <v>1908</v>
      </c>
      <c r="H392" s="86">
        <v>299.0</v>
      </c>
      <c r="I392" s="86">
        <v>299.0</v>
      </c>
      <c r="J392" s="14"/>
      <c r="K392" s="86">
        <f t="shared" si="32"/>
        <v>299</v>
      </c>
      <c r="L392" s="14"/>
      <c r="M392" s="14"/>
      <c r="N392" s="14"/>
      <c r="O392" s="16"/>
      <c r="P392" s="47">
        <f t="shared" si="2"/>
        <v>299</v>
      </c>
      <c r="Q392" s="28"/>
      <c r="R392" s="8" t="s">
        <v>2821</v>
      </c>
      <c r="S392" s="57">
        <f t="shared" si="33"/>
        <v>11</v>
      </c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</row>
    <row r="393">
      <c r="A393" s="8" t="s">
        <v>2930</v>
      </c>
      <c r="B393" s="82">
        <v>45607.0</v>
      </c>
      <c r="C393" s="28"/>
      <c r="D393" s="103" t="s">
        <v>1910</v>
      </c>
      <c r="E393" s="83" t="s">
        <v>2822</v>
      </c>
      <c r="F393" s="84" t="s">
        <v>1908</v>
      </c>
      <c r="G393" s="87" t="s">
        <v>1908</v>
      </c>
      <c r="H393" s="86">
        <v>299.0</v>
      </c>
      <c r="I393" s="86">
        <v>299.0</v>
      </c>
      <c r="J393" s="14"/>
      <c r="K393" s="86">
        <f t="shared" si="32"/>
        <v>299</v>
      </c>
      <c r="L393" s="14"/>
      <c r="M393" s="14"/>
      <c r="N393" s="14"/>
      <c r="O393" s="16"/>
      <c r="P393" s="47">
        <f t="shared" si="2"/>
        <v>299</v>
      </c>
      <c r="Q393" s="28"/>
      <c r="R393" s="8" t="s">
        <v>2823</v>
      </c>
      <c r="S393" s="57">
        <f t="shared" si="33"/>
        <v>11</v>
      </c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</row>
    <row r="394">
      <c r="A394" s="8" t="s">
        <v>2930</v>
      </c>
      <c r="B394" s="82">
        <v>45608.0</v>
      </c>
      <c r="C394" s="28"/>
      <c r="D394" s="103" t="s">
        <v>1910</v>
      </c>
      <c r="E394" s="83" t="s">
        <v>1999</v>
      </c>
      <c r="F394" s="84" t="s">
        <v>1908</v>
      </c>
      <c r="G394" s="87" t="s">
        <v>1908</v>
      </c>
      <c r="H394" s="86">
        <v>299.0</v>
      </c>
      <c r="I394" s="86">
        <v>299.0</v>
      </c>
      <c r="J394" s="14"/>
      <c r="K394" s="86">
        <f t="shared" si="32"/>
        <v>299</v>
      </c>
      <c r="L394" s="14"/>
      <c r="M394" s="14"/>
      <c r="N394" s="14"/>
      <c r="O394" s="16"/>
      <c r="P394" s="47">
        <f t="shared" si="2"/>
        <v>299</v>
      </c>
      <c r="Q394" s="28"/>
      <c r="R394" s="8" t="s">
        <v>2000</v>
      </c>
      <c r="S394" s="57">
        <f t="shared" si="33"/>
        <v>11</v>
      </c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</row>
    <row r="395">
      <c r="A395" s="8" t="s">
        <v>2930</v>
      </c>
      <c r="B395" s="82">
        <v>45610.0</v>
      </c>
      <c r="C395" s="28"/>
      <c r="D395" s="103" t="s">
        <v>20</v>
      </c>
      <c r="E395" s="83" t="s">
        <v>2826</v>
      </c>
      <c r="F395" s="84" t="s">
        <v>1908</v>
      </c>
      <c r="G395" s="87" t="s">
        <v>1908</v>
      </c>
      <c r="H395" s="86">
        <v>800.0</v>
      </c>
      <c r="I395" s="86">
        <v>299.0</v>
      </c>
      <c r="J395" s="14"/>
      <c r="K395" s="86">
        <f t="shared" si="32"/>
        <v>299</v>
      </c>
      <c r="L395" s="14"/>
      <c r="M395" s="14"/>
      <c r="N395" s="14"/>
      <c r="O395" s="16"/>
      <c r="P395" s="47">
        <f t="shared" si="2"/>
        <v>299</v>
      </c>
      <c r="Q395" s="28"/>
      <c r="R395" s="8" t="s">
        <v>2827</v>
      </c>
      <c r="S395" s="57">
        <f t="shared" si="33"/>
        <v>11</v>
      </c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</row>
    <row r="396">
      <c r="A396" s="8" t="s">
        <v>2930</v>
      </c>
      <c r="B396" s="82">
        <v>45610.0</v>
      </c>
      <c r="C396" s="28"/>
      <c r="D396" s="73" t="s">
        <v>20</v>
      </c>
      <c r="E396" s="69" t="s">
        <v>2732</v>
      </c>
      <c r="F396" s="27" t="s">
        <v>1939</v>
      </c>
      <c r="G396" s="87" t="s">
        <v>1969</v>
      </c>
      <c r="H396" s="86">
        <v>29.9</v>
      </c>
      <c r="I396" s="86">
        <v>29.9</v>
      </c>
      <c r="J396" s="14"/>
      <c r="K396" s="86">
        <f t="shared" si="32"/>
        <v>29.9</v>
      </c>
      <c r="L396" s="14"/>
      <c r="M396" s="14"/>
      <c r="N396" s="14"/>
      <c r="O396" s="16"/>
      <c r="P396" s="47">
        <f t="shared" si="2"/>
        <v>29.9</v>
      </c>
      <c r="Q396" s="28"/>
      <c r="R396" s="8" t="s">
        <v>2733</v>
      </c>
      <c r="S396" s="57">
        <f t="shared" si="33"/>
        <v>11</v>
      </c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</row>
    <row r="397">
      <c r="A397" s="8" t="s">
        <v>2930</v>
      </c>
      <c r="B397" s="82">
        <v>45610.0</v>
      </c>
      <c r="C397" s="28"/>
      <c r="D397" s="73" t="s">
        <v>20</v>
      </c>
      <c r="E397" s="69" t="s">
        <v>2001</v>
      </c>
      <c r="F397" s="27" t="s">
        <v>1939</v>
      </c>
      <c r="G397" s="87" t="s">
        <v>1969</v>
      </c>
      <c r="H397" s="86">
        <v>29.9</v>
      </c>
      <c r="I397" s="86">
        <v>29.9</v>
      </c>
      <c r="J397" s="14"/>
      <c r="K397" s="86">
        <f t="shared" si="32"/>
        <v>29.9</v>
      </c>
      <c r="L397" s="14"/>
      <c r="M397" s="14"/>
      <c r="N397" s="14"/>
      <c r="O397" s="16"/>
      <c r="P397" s="47">
        <f t="shared" si="2"/>
        <v>29.9</v>
      </c>
      <c r="Q397" s="28"/>
      <c r="R397" s="8" t="s">
        <v>2002</v>
      </c>
      <c r="S397" s="57">
        <f t="shared" si="33"/>
        <v>11</v>
      </c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</row>
    <row r="398">
      <c r="A398" s="8" t="s">
        <v>2930</v>
      </c>
      <c r="B398" s="82">
        <v>45610.0</v>
      </c>
      <c r="C398" s="28"/>
      <c r="D398" s="103" t="s">
        <v>20</v>
      </c>
      <c r="E398" s="83" t="s">
        <v>2768</v>
      </c>
      <c r="F398" s="84" t="s">
        <v>1939</v>
      </c>
      <c r="G398" s="87" t="s">
        <v>2024</v>
      </c>
      <c r="H398" s="86">
        <v>99.9</v>
      </c>
      <c r="I398" s="86">
        <v>99.9</v>
      </c>
      <c r="J398" s="14"/>
      <c r="K398" s="86">
        <f t="shared" si="32"/>
        <v>99.9</v>
      </c>
      <c r="L398" s="14"/>
      <c r="M398" s="14"/>
      <c r="N398" s="14"/>
      <c r="O398" s="16"/>
      <c r="P398" s="47">
        <f t="shared" si="2"/>
        <v>99.9</v>
      </c>
      <c r="Q398" s="28"/>
      <c r="R398" s="8" t="s">
        <v>2769</v>
      </c>
      <c r="S398" s="57">
        <f t="shared" si="33"/>
        <v>11</v>
      </c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</row>
    <row r="399">
      <c r="A399" s="8" t="s">
        <v>2930</v>
      </c>
      <c r="B399" s="82">
        <v>45610.0</v>
      </c>
      <c r="C399" s="28"/>
      <c r="D399" s="103" t="s">
        <v>20</v>
      </c>
      <c r="E399" s="83" t="s">
        <v>2689</v>
      </c>
      <c r="F399" s="84" t="s">
        <v>1939</v>
      </c>
      <c r="G399" s="87" t="s">
        <v>2024</v>
      </c>
      <c r="H399" s="86">
        <v>99.9</v>
      </c>
      <c r="I399" s="86">
        <v>99.9</v>
      </c>
      <c r="J399" s="14"/>
      <c r="K399" s="86">
        <f t="shared" si="32"/>
        <v>99.9</v>
      </c>
      <c r="L399" s="14"/>
      <c r="M399" s="14"/>
      <c r="N399" s="14"/>
      <c r="O399" s="16"/>
      <c r="P399" s="47">
        <f t="shared" si="2"/>
        <v>99.9</v>
      </c>
      <c r="Q399" s="28"/>
      <c r="R399" s="8" t="s">
        <v>2690</v>
      </c>
      <c r="S399" s="57">
        <f t="shared" si="33"/>
        <v>11</v>
      </c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</row>
    <row r="400">
      <c r="A400" s="8" t="s">
        <v>2930</v>
      </c>
      <c r="B400" s="82">
        <v>45614.0</v>
      </c>
      <c r="C400" s="28"/>
      <c r="D400" s="103" t="s">
        <v>20</v>
      </c>
      <c r="E400" s="83" t="s">
        <v>2836</v>
      </c>
      <c r="F400" s="84" t="s">
        <v>1908</v>
      </c>
      <c r="G400" s="87" t="s">
        <v>1908</v>
      </c>
      <c r="H400" s="86">
        <v>299.0</v>
      </c>
      <c r="I400" s="86">
        <v>299.0</v>
      </c>
      <c r="J400" s="14"/>
      <c r="K400" s="86">
        <f t="shared" si="32"/>
        <v>299</v>
      </c>
      <c r="L400" s="14"/>
      <c r="M400" s="14"/>
      <c r="N400" s="14"/>
      <c r="O400" s="16"/>
      <c r="P400" s="47">
        <f t="shared" si="2"/>
        <v>299</v>
      </c>
      <c r="Q400" s="28"/>
      <c r="R400" s="8" t="s">
        <v>2004</v>
      </c>
      <c r="S400" s="57">
        <f t="shared" si="33"/>
        <v>11</v>
      </c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</row>
    <row r="401">
      <c r="A401" s="8" t="s">
        <v>2930</v>
      </c>
      <c r="B401" s="9">
        <v>45411.0</v>
      </c>
      <c r="C401" s="56"/>
      <c r="D401" s="103" t="s">
        <v>1925</v>
      </c>
      <c r="E401" s="69" t="s">
        <v>1927</v>
      </c>
      <c r="F401" s="27" t="s">
        <v>100</v>
      </c>
      <c r="G401" s="31" t="s">
        <v>1908</v>
      </c>
      <c r="H401" s="15">
        <v>249.0</v>
      </c>
      <c r="I401" s="15">
        <v>249.0</v>
      </c>
      <c r="J401" s="14"/>
      <c r="K401" s="15">
        <v>249.0</v>
      </c>
      <c r="L401" s="14"/>
      <c r="M401" s="14"/>
      <c r="N401" s="14"/>
      <c r="O401" s="16"/>
      <c r="P401" s="47">
        <f t="shared" si="2"/>
        <v>249</v>
      </c>
      <c r="Q401" s="58"/>
      <c r="R401" s="40"/>
      <c r="S401" s="57">
        <f t="shared" si="33"/>
        <v>4</v>
      </c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</row>
    <row r="402">
      <c r="A402" s="8" t="s">
        <v>2930</v>
      </c>
      <c r="B402" s="9">
        <v>45594.0</v>
      </c>
      <c r="C402" s="28"/>
      <c r="D402" s="73" t="s">
        <v>1172</v>
      </c>
      <c r="E402" s="69" t="s">
        <v>1984</v>
      </c>
      <c r="F402" s="27" t="s">
        <v>1172</v>
      </c>
      <c r="G402" s="13" t="s">
        <v>1908</v>
      </c>
      <c r="H402" s="15">
        <v>299.0</v>
      </c>
      <c r="I402" s="15">
        <v>299.0</v>
      </c>
      <c r="J402" s="14"/>
      <c r="K402" s="15">
        <f t="shared" ref="K402:K416" si="34">I402</f>
        <v>299</v>
      </c>
      <c r="L402" s="14"/>
      <c r="M402" s="14"/>
      <c r="N402" s="14"/>
      <c r="O402" s="16"/>
      <c r="P402" s="47">
        <f t="shared" si="2"/>
        <v>299</v>
      </c>
      <c r="Q402" s="58"/>
      <c r="R402" s="40"/>
      <c r="S402" s="57">
        <f t="shared" si="33"/>
        <v>10</v>
      </c>
      <c r="T402" s="28"/>
      <c r="U402" s="28"/>
      <c r="V402" s="107"/>
      <c r="W402" s="108"/>
      <c r="X402" s="28"/>
      <c r="Y402" s="28"/>
      <c r="Z402" s="14"/>
      <c r="AA402" s="14"/>
      <c r="AB402" s="14"/>
      <c r="AC402" s="14"/>
      <c r="AD402" s="14"/>
      <c r="AE402" s="14"/>
      <c r="AF402" s="14"/>
      <c r="AG402" s="108"/>
      <c r="AH402" s="16"/>
      <c r="AI402" s="54"/>
      <c r="AJ402" s="54"/>
      <c r="AK402" s="109"/>
      <c r="AL402" s="109"/>
      <c r="AM402" s="109"/>
      <c r="AN402" s="109"/>
      <c r="AO402" s="109"/>
      <c r="AP402" s="109"/>
      <c r="AQ402" s="109"/>
      <c r="AR402" s="109"/>
      <c r="AS402" s="109"/>
      <c r="AT402" s="109"/>
      <c r="AU402" s="109"/>
      <c r="AV402" s="109"/>
      <c r="AW402" s="109"/>
      <c r="AX402" s="109"/>
      <c r="AY402" s="109"/>
      <c r="AZ402" s="109"/>
      <c r="BA402" s="109"/>
      <c r="BB402" s="109"/>
      <c r="BC402" s="109"/>
      <c r="BD402" s="109"/>
      <c r="BE402" s="109"/>
      <c r="BF402" s="109"/>
    </row>
    <row r="403">
      <c r="A403" s="8" t="s">
        <v>2930</v>
      </c>
      <c r="B403" s="9">
        <v>45687.0</v>
      </c>
      <c r="C403" s="13" t="s">
        <v>2028</v>
      </c>
      <c r="D403" s="73" t="s">
        <v>1172</v>
      </c>
      <c r="E403" s="69" t="s">
        <v>2056</v>
      </c>
      <c r="F403" s="27" t="s">
        <v>1172</v>
      </c>
      <c r="G403" s="13" t="s">
        <v>1908</v>
      </c>
      <c r="H403" s="15">
        <v>299.0</v>
      </c>
      <c r="I403" s="15">
        <v>299.0</v>
      </c>
      <c r="J403" s="14"/>
      <c r="K403" s="15">
        <f t="shared" si="34"/>
        <v>299</v>
      </c>
      <c r="L403" s="14"/>
      <c r="M403" s="14"/>
      <c r="N403" s="14"/>
      <c r="O403" s="16"/>
      <c r="P403" s="47">
        <f t="shared" si="2"/>
        <v>299</v>
      </c>
      <c r="Q403" s="56"/>
      <c r="R403" s="8" t="s">
        <v>2057</v>
      </c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</row>
    <row r="404">
      <c r="A404" s="8" t="s">
        <v>2930</v>
      </c>
      <c r="B404" s="82">
        <v>45617.0</v>
      </c>
      <c r="C404" s="28"/>
      <c r="D404" s="103" t="s">
        <v>20</v>
      </c>
      <c r="E404" s="83" t="s">
        <v>2005</v>
      </c>
      <c r="F404" s="84" t="s">
        <v>1908</v>
      </c>
      <c r="G404" s="87" t="s">
        <v>1908</v>
      </c>
      <c r="H404" s="86">
        <v>299.0</v>
      </c>
      <c r="I404" s="86">
        <v>299.0</v>
      </c>
      <c r="J404" s="14"/>
      <c r="K404" s="86">
        <f t="shared" si="34"/>
        <v>299</v>
      </c>
      <c r="L404" s="14"/>
      <c r="M404" s="14"/>
      <c r="N404" s="14"/>
      <c r="O404" s="16"/>
      <c r="P404" s="47">
        <f t="shared" si="2"/>
        <v>299</v>
      </c>
      <c r="Q404" s="28"/>
      <c r="R404" s="8" t="s">
        <v>2006</v>
      </c>
      <c r="S404" s="57">
        <f t="shared" ref="S404:S436" si="35">MONTH(B404)</f>
        <v>11</v>
      </c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</row>
    <row r="405">
      <c r="A405" s="8" t="s">
        <v>2930</v>
      </c>
      <c r="B405" s="82">
        <v>45617.0</v>
      </c>
      <c r="C405" s="28"/>
      <c r="D405" s="103" t="s">
        <v>1910</v>
      </c>
      <c r="E405" s="83" t="s">
        <v>2007</v>
      </c>
      <c r="F405" s="84" t="s">
        <v>1908</v>
      </c>
      <c r="G405" s="87" t="s">
        <v>1908</v>
      </c>
      <c r="H405" s="86">
        <v>299.0</v>
      </c>
      <c r="I405" s="86">
        <v>299.0</v>
      </c>
      <c r="J405" s="14"/>
      <c r="K405" s="86">
        <f t="shared" si="34"/>
        <v>299</v>
      </c>
      <c r="L405" s="14"/>
      <c r="M405" s="14"/>
      <c r="N405" s="14"/>
      <c r="O405" s="16"/>
      <c r="P405" s="47">
        <f t="shared" si="2"/>
        <v>299</v>
      </c>
      <c r="Q405" s="28"/>
      <c r="R405" s="8" t="s">
        <v>2008</v>
      </c>
      <c r="S405" s="57">
        <f t="shared" si="35"/>
        <v>11</v>
      </c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</row>
    <row r="406">
      <c r="A406" s="8" t="s">
        <v>2930</v>
      </c>
      <c r="B406" s="82">
        <v>45618.0</v>
      </c>
      <c r="C406" s="28"/>
      <c r="D406" s="73" t="s">
        <v>20</v>
      </c>
      <c r="E406" s="69" t="s">
        <v>2707</v>
      </c>
      <c r="F406" s="27" t="s">
        <v>1939</v>
      </c>
      <c r="G406" s="87" t="s">
        <v>1969</v>
      </c>
      <c r="H406" s="86">
        <v>29.9</v>
      </c>
      <c r="I406" s="86">
        <v>29.9</v>
      </c>
      <c r="J406" s="14"/>
      <c r="K406" s="86">
        <f t="shared" si="34"/>
        <v>29.9</v>
      </c>
      <c r="L406" s="14"/>
      <c r="M406" s="14"/>
      <c r="N406" s="14"/>
      <c r="O406" s="16"/>
      <c r="P406" s="47">
        <f t="shared" si="2"/>
        <v>29.9</v>
      </c>
      <c r="Q406" s="28"/>
      <c r="R406" s="8" t="s">
        <v>2708</v>
      </c>
      <c r="S406" s="57">
        <f t="shared" si="35"/>
        <v>11</v>
      </c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</row>
    <row r="407">
      <c r="A407" s="8" t="s">
        <v>2930</v>
      </c>
      <c r="B407" s="82">
        <v>45618.0</v>
      </c>
      <c r="C407" s="28"/>
      <c r="D407" s="73" t="s">
        <v>20</v>
      </c>
      <c r="E407" s="69" t="s">
        <v>2009</v>
      </c>
      <c r="F407" s="27" t="s">
        <v>1939</v>
      </c>
      <c r="G407" s="87" t="s">
        <v>1969</v>
      </c>
      <c r="H407" s="86">
        <v>29.9</v>
      </c>
      <c r="I407" s="86">
        <v>29.9</v>
      </c>
      <c r="J407" s="14"/>
      <c r="K407" s="86">
        <f t="shared" si="34"/>
        <v>29.9</v>
      </c>
      <c r="L407" s="14"/>
      <c r="M407" s="14"/>
      <c r="N407" s="14"/>
      <c r="O407" s="16"/>
      <c r="P407" s="47">
        <f t="shared" si="2"/>
        <v>29.9</v>
      </c>
      <c r="Q407" s="28"/>
      <c r="R407" s="8" t="s">
        <v>2010</v>
      </c>
      <c r="S407" s="57">
        <f t="shared" si="35"/>
        <v>11</v>
      </c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</row>
    <row r="408">
      <c r="A408" s="8" t="s">
        <v>2930</v>
      </c>
      <c r="B408" s="82">
        <v>45622.0</v>
      </c>
      <c r="C408" s="28"/>
      <c r="D408" s="73" t="s">
        <v>20</v>
      </c>
      <c r="E408" s="69" t="s">
        <v>2770</v>
      </c>
      <c r="F408" s="27" t="s">
        <v>1939</v>
      </c>
      <c r="G408" s="87" t="s">
        <v>1969</v>
      </c>
      <c r="H408" s="86">
        <v>29.9</v>
      </c>
      <c r="I408" s="86">
        <v>29.9</v>
      </c>
      <c r="J408" s="14"/>
      <c r="K408" s="86">
        <f t="shared" si="34"/>
        <v>29.9</v>
      </c>
      <c r="L408" s="14"/>
      <c r="M408" s="14"/>
      <c r="N408" s="14"/>
      <c r="O408" s="16"/>
      <c r="P408" s="47">
        <f t="shared" si="2"/>
        <v>29.9</v>
      </c>
      <c r="Q408" s="28"/>
      <c r="R408" s="8" t="s">
        <v>2771</v>
      </c>
      <c r="S408" s="57">
        <f t="shared" si="35"/>
        <v>11</v>
      </c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</row>
    <row r="409">
      <c r="A409" s="8" t="s">
        <v>2930</v>
      </c>
      <c r="B409" s="82">
        <v>45622.0</v>
      </c>
      <c r="C409" s="28"/>
      <c r="D409" s="103" t="s">
        <v>20</v>
      </c>
      <c r="E409" s="83" t="s">
        <v>2709</v>
      </c>
      <c r="F409" s="84" t="s">
        <v>1939</v>
      </c>
      <c r="G409" s="87" t="s">
        <v>2024</v>
      </c>
      <c r="H409" s="86">
        <v>99.9</v>
      </c>
      <c r="I409" s="86">
        <v>99.9</v>
      </c>
      <c r="J409" s="14"/>
      <c r="K409" s="86">
        <f t="shared" si="34"/>
        <v>99.9</v>
      </c>
      <c r="L409" s="14"/>
      <c r="M409" s="14"/>
      <c r="N409" s="14"/>
      <c r="O409" s="16"/>
      <c r="P409" s="47">
        <f t="shared" si="2"/>
        <v>99.9</v>
      </c>
      <c r="Q409" s="28"/>
      <c r="R409" s="17"/>
      <c r="S409" s="57">
        <f t="shared" si="35"/>
        <v>11</v>
      </c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</row>
    <row r="410">
      <c r="A410" s="8" t="s">
        <v>2930</v>
      </c>
      <c r="B410" s="82">
        <v>45622.0</v>
      </c>
      <c r="C410" s="28"/>
      <c r="D410" s="73" t="s">
        <v>20</v>
      </c>
      <c r="E410" s="69" t="s">
        <v>2772</v>
      </c>
      <c r="F410" s="27" t="s">
        <v>1939</v>
      </c>
      <c r="G410" s="87" t="s">
        <v>1969</v>
      </c>
      <c r="H410" s="86">
        <v>29.9</v>
      </c>
      <c r="I410" s="86">
        <v>29.9</v>
      </c>
      <c r="J410" s="14"/>
      <c r="K410" s="86">
        <f t="shared" si="34"/>
        <v>29.9</v>
      </c>
      <c r="L410" s="14"/>
      <c r="M410" s="14"/>
      <c r="N410" s="14"/>
      <c r="O410" s="16"/>
      <c r="P410" s="47">
        <f t="shared" si="2"/>
        <v>29.9</v>
      </c>
      <c r="Q410" s="28"/>
      <c r="R410" s="8" t="s">
        <v>2773</v>
      </c>
      <c r="S410" s="57">
        <f t="shared" si="35"/>
        <v>11</v>
      </c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</row>
    <row r="411">
      <c r="A411" s="8" t="s">
        <v>2930</v>
      </c>
      <c r="B411" s="9">
        <v>45638.0</v>
      </c>
      <c r="C411" s="28"/>
      <c r="D411" s="73" t="s">
        <v>1172</v>
      </c>
      <c r="E411" s="69" t="s">
        <v>2904</v>
      </c>
      <c r="F411" s="27" t="s">
        <v>1172</v>
      </c>
      <c r="G411" s="13" t="s">
        <v>1908</v>
      </c>
      <c r="H411" s="15">
        <v>299.0</v>
      </c>
      <c r="I411" s="15">
        <v>299.0</v>
      </c>
      <c r="J411" s="14"/>
      <c r="K411" s="15">
        <f t="shared" si="34"/>
        <v>299</v>
      </c>
      <c r="L411" s="14"/>
      <c r="M411" s="14"/>
      <c r="N411" s="14"/>
      <c r="O411" s="16"/>
      <c r="P411" s="47">
        <f t="shared" si="2"/>
        <v>299</v>
      </c>
      <c r="Q411" s="28"/>
      <c r="R411" s="8" t="s">
        <v>2905</v>
      </c>
      <c r="S411" s="57">
        <f t="shared" si="35"/>
        <v>12</v>
      </c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</row>
    <row r="412">
      <c r="A412" s="8" t="s">
        <v>2930</v>
      </c>
      <c r="B412" s="82">
        <v>45623.0</v>
      </c>
      <c r="C412" s="28"/>
      <c r="D412" s="103" t="s">
        <v>20</v>
      </c>
      <c r="E412" s="83" t="s">
        <v>2011</v>
      </c>
      <c r="F412" s="84" t="s">
        <v>1908</v>
      </c>
      <c r="G412" s="87" t="s">
        <v>1908</v>
      </c>
      <c r="H412" s="86">
        <v>299.0</v>
      </c>
      <c r="I412" s="86">
        <v>299.0</v>
      </c>
      <c r="J412" s="14"/>
      <c r="K412" s="86">
        <f t="shared" si="34"/>
        <v>299</v>
      </c>
      <c r="L412" s="14"/>
      <c r="M412" s="14"/>
      <c r="N412" s="14"/>
      <c r="O412" s="16"/>
      <c r="P412" s="47">
        <f t="shared" si="2"/>
        <v>299</v>
      </c>
      <c r="Q412" s="28"/>
      <c r="R412" s="8" t="s">
        <v>2012</v>
      </c>
      <c r="S412" s="57">
        <f t="shared" si="35"/>
        <v>11</v>
      </c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</row>
    <row r="413">
      <c r="A413" s="8" t="s">
        <v>2930</v>
      </c>
      <c r="B413" s="82">
        <v>45623.0</v>
      </c>
      <c r="C413" s="28"/>
      <c r="D413" s="73" t="s">
        <v>20</v>
      </c>
      <c r="E413" s="69" t="s">
        <v>2734</v>
      </c>
      <c r="F413" s="27" t="s">
        <v>1939</v>
      </c>
      <c r="G413" s="87" t="s">
        <v>1969</v>
      </c>
      <c r="H413" s="86">
        <v>29.9</v>
      </c>
      <c r="I413" s="86">
        <v>29.9</v>
      </c>
      <c r="J413" s="14"/>
      <c r="K413" s="86">
        <f t="shared" si="34"/>
        <v>29.9</v>
      </c>
      <c r="L413" s="14"/>
      <c r="M413" s="14"/>
      <c r="N413" s="14"/>
      <c r="O413" s="16"/>
      <c r="P413" s="47">
        <f t="shared" si="2"/>
        <v>29.9</v>
      </c>
      <c r="Q413" s="28"/>
      <c r="R413" s="8" t="s">
        <v>2735</v>
      </c>
      <c r="S413" s="57">
        <f t="shared" si="35"/>
        <v>11</v>
      </c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</row>
    <row r="414">
      <c r="A414" s="8" t="s">
        <v>2930</v>
      </c>
      <c r="B414" s="82">
        <v>45623.0</v>
      </c>
      <c r="C414" s="28"/>
      <c r="D414" s="73" t="s">
        <v>20</v>
      </c>
      <c r="E414" s="69" t="s">
        <v>2013</v>
      </c>
      <c r="F414" s="27" t="s">
        <v>1939</v>
      </c>
      <c r="G414" s="87" t="s">
        <v>1969</v>
      </c>
      <c r="H414" s="86">
        <v>29.9</v>
      </c>
      <c r="I414" s="86">
        <v>29.9</v>
      </c>
      <c r="J414" s="14"/>
      <c r="K414" s="86">
        <f t="shared" si="34"/>
        <v>29.9</v>
      </c>
      <c r="L414" s="14"/>
      <c r="M414" s="14"/>
      <c r="N414" s="14"/>
      <c r="O414" s="16"/>
      <c r="P414" s="47">
        <f t="shared" si="2"/>
        <v>29.9</v>
      </c>
      <c r="Q414" s="28"/>
      <c r="R414" s="8" t="s">
        <v>2014</v>
      </c>
      <c r="S414" s="57">
        <f t="shared" si="35"/>
        <v>11</v>
      </c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</row>
    <row r="415">
      <c r="A415" s="8" t="s">
        <v>2930</v>
      </c>
      <c r="B415" s="82">
        <v>45623.0</v>
      </c>
      <c r="C415" s="28"/>
      <c r="D415" s="103" t="s">
        <v>1925</v>
      </c>
      <c r="E415" s="83" t="s">
        <v>2015</v>
      </c>
      <c r="F415" s="84" t="s">
        <v>1908</v>
      </c>
      <c r="G415" s="87" t="s">
        <v>1908</v>
      </c>
      <c r="H415" s="86">
        <v>800.0</v>
      </c>
      <c r="I415" s="86">
        <v>299.0</v>
      </c>
      <c r="J415" s="14"/>
      <c r="K415" s="86">
        <f t="shared" si="34"/>
        <v>299</v>
      </c>
      <c r="L415" s="14"/>
      <c r="M415" s="14"/>
      <c r="N415" s="14"/>
      <c r="O415" s="16"/>
      <c r="P415" s="47">
        <f t="shared" si="2"/>
        <v>299</v>
      </c>
      <c r="Q415" s="28"/>
      <c r="R415" s="8" t="s">
        <v>2016</v>
      </c>
      <c r="S415" s="57">
        <f t="shared" si="35"/>
        <v>11</v>
      </c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</row>
    <row r="416">
      <c r="A416" s="8" t="s">
        <v>2930</v>
      </c>
      <c r="B416" s="82">
        <v>45623.0</v>
      </c>
      <c r="C416" s="28"/>
      <c r="D416" s="73" t="s">
        <v>20</v>
      </c>
      <c r="E416" s="69" t="s">
        <v>2939</v>
      </c>
      <c r="F416" s="27" t="s">
        <v>1939</v>
      </c>
      <c r="G416" s="87" t="s">
        <v>1969</v>
      </c>
      <c r="H416" s="86">
        <v>29.9</v>
      </c>
      <c r="I416" s="86">
        <v>29.9</v>
      </c>
      <c r="J416" s="14"/>
      <c r="K416" s="86">
        <f t="shared" si="34"/>
        <v>29.9</v>
      </c>
      <c r="L416" s="14"/>
      <c r="M416" s="14"/>
      <c r="N416" s="14"/>
      <c r="O416" s="16"/>
      <c r="P416" s="47">
        <f t="shared" si="2"/>
        <v>29.9</v>
      </c>
      <c r="Q416" s="28"/>
      <c r="R416" s="8" t="s">
        <v>2847</v>
      </c>
      <c r="S416" s="57">
        <f t="shared" si="35"/>
        <v>11</v>
      </c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</row>
    <row r="417">
      <c r="A417" s="8" t="s">
        <v>2930</v>
      </c>
      <c r="B417" s="9">
        <v>45625.0</v>
      </c>
      <c r="C417" s="28"/>
      <c r="D417" s="73" t="s">
        <v>20</v>
      </c>
      <c r="E417" s="69" t="s">
        <v>1965</v>
      </c>
      <c r="F417" s="27" t="s">
        <v>1908</v>
      </c>
      <c r="G417" s="13" t="s">
        <v>1090</v>
      </c>
      <c r="H417" s="15">
        <v>240.0</v>
      </c>
      <c r="I417" s="14"/>
      <c r="J417" s="14"/>
      <c r="K417" s="14"/>
      <c r="L417" s="14"/>
      <c r="M417" s="15">
        <v>240.0</v>
      </c>
      <c r="N417" s="14"/>
      <c r="O417" s="16"/>
      <c r="P417" s="47">
        <f t="shared" si="2"/>
        <v>240</v>
      </c>
      <c r="Q417" s="40"/>
      <c r="R417" s="40"/>
      <c r="S417" s="57">
        <f t="shared" si="35"/>
        <v>11</v>
      </c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</row>
    <row r="418">
      <c r="A418" s="8" t="s">
        <v>2930</v>
      </c>
      <c r="B418" s="82">
        <v>45625.0</v>
      </c>
      <c r="C418" s="28"/>
      <c r="D418" s="73" t="s">
        <v>20</v>
      </c>
      <c r="E418" s="69" t="s">
        <v>2880</v>
      </c>
      <c r="F418" s="27" t="s">
        <v>1939</v>
      </c>
      <c r="G418" s="87" t="s">
        <v>1969</v>
      </c>
      <c r="H418" s="86">
        <v>29.9</v>
      </c>
      <c r="I418" s="86">
        <v>29.9</v>
      </c>
      <c r="J418" s="14"/>
      <c r="K418" s="86">
        <f t="shared" ref="K418:K421" si="36">I418</f>
        <v>29.9</v>
      </c>
      <c r="L418" s="14"/>
      <c r="M418" s="14"/>
      <c r="N418" s="14"/>
      <c r="O418" s="16"/>
      <c r="P418" s="47">
        <f t="shared" si="2"/>
        <v>29.9</v>
      </c>
      <c r="Q418" s="28"/>
      <c r="R418" s="8" t="s">
        <v>2881</v>
      </c>
      <c r="S418" s="57">
        <f t="shared" si="35"/>
        <v>11</v>
      </c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</row>
    <row r="419">
      <c r="A419" s="8" t="s">
        <v>2930</v>
      </c>
      <c r="B419" s="82">
        <v>45625.0</v>
      </c>
      <c r="C419" s="28"/>
      <c r="D419" s="73" t="s">
        <v>20</v>
      </c>
      <c r="E419" s="69" t="s">
        <v>2832</v>
      </c>
      <c r="F419" s="27" t="s">
        <v>1939</v>
      </c>
      <c r="G419" s="87" t="s">
        <v>1969</v>
      </c>
      <c r="H419" s="86">
        <v>29.9</v>
      </c>
      <c r="I419" s="86">
        <v>29.9</v>
      </c>
      <c r="J419" s="14"/>
      <c r="K419" s="86">
        <f t="shared" si="36"/>
        <v>29.9</v>
      </c>
      <c r="L419" s="14"/>
      <c r="M419" s="14"/>
      <c r="N419" s="14"/>
      <c r="O419" s="16"/>
      <c r="P419" s="47">
        <f t="shared" si="2"/>
        <v>29.9</v>
      </c>
      <c r="Q419" s="28"/>
      <c r="R419" s="8" t="s">
        <v>2833</v>
      </c>
      <c r="S419" s="57">
        <f t="shared" si="35"/>
        <v>11</v>
      </c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</row>
    <row r="420">
      <c r="A420" s="8" t="s">
        <v>2930</v>
      </c>
      <c r="B420" s="9">
        <v>45572.0</v>
      </c>
      <c r="C420" s="28"/>
      <c r="D420" s="73" t="s">
        <v>20</v>
      </c>
      <c r="E420" s="69" t="s">
        <v>2017</v>
      </c>
      <c r="F420" s="27" t="s">
        <v>1908</v>
      </c>
      <c r="G420" s="13" t="s">
        <v>1908</v>
      </c>
      <c r="H420" s="15">
        <v>249.0</v>
      </c>
      <c r="I420" s="15">
        <v>249.0</v>
      </c>
      <c r="J420" s="14"/>
      <c r="K420" s="15">
        <f t="shared" si="36"/>
        <v>249</v>
      </c>
      <c r="L420" s="14"/>
      <c r="M420" s="14"/>
      <c r="N420" s="14"/>
      <c r="O420" s="16"/>
      <c r="P420" s="47">
        <f t="shared" si="2"/>
        <v>249</v>
      </c>
      <c r="Q420" s="28"/>
      <c r="R420" s="40"/>
      <c r="S420" s="57">
        <f t="shared" si="35"/>
        <v>10</v>
      </c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</row>
    <row r="421">
      <c r="A421" s="8" t="s">
        <v>2930</v>
      </c>
      <c r="B421" s="9">
        <v>45629.0</v>
      </c>
      <c r="C421" s="28"/>
      <c r="D421" s="73" t="s">
        <v>1910</v>
      </c>
      <c r="E421" s="69" t="s">
        <v>2019</v>
      </c>
      <c r="F421" s="27" t="s">
        <v>1908</v>
      </c>
      <c r="G421" s="13" t="s">
        <v>1908</v>
      </c>
      <c r="H421" s="15">
        <v>299.0</v>
      </c>
      <c r="I421" s="15">
        <v>299.0</v>
      </c>
      <c r="J421" s="14"/>
      <c r="K421" s="15">
        <f t="shared" si="36"/>
        <v>299</v>
      </c>
      <c r="L421" s="14"/>
      <c r="M421" s="14"/>
      <c r="N421" s="14"/>
      <c r="O421" s="16"/>
      <c r="P421" s="47">
        <f t="shared" si="2"/>
        <v>299</v>
      </c>
      <c r="Q421" s="28"/>
      <c r="R421" s="8" t="s">
        <v>2020</v>
      </c>
      <c r="S421" s="57">
        <f t="shared" si="35"/>
        <v>12</v>
      </c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</row>
    <row r="422">
      <c r="A422" s="8" t="s">
        <v>2930</v>
      </c>
      <c r="B422" s="9">
        <v>45457.0</v>
      </c>
      <c r="C422" s="28"/>
      <c r="D422" s="103" t="s">
        <v>1925</v>
      </c>
      <c r="E422" s="69" t="s">
        <v>1934</v>
      </c>
      <c r="F422" s="27" t="s">
        <v>1925</v>
      </c>
      <c r="G422" s="13" t="s">
        <v>1908</v>
      </c>
      <c r="H422" s="15">
        <v>249.0</v>
      </c>
      <c r="I422" s="15">
        <v>249.0</v>
      </c>
      <c r="J422" s="14"/>
      <c r="K422" s="15">
        <v>249.0</v>
      </c>
      <c r="L422" s="14"/>
      <c r="M422" s="14"/>
      <c r="N422" s="14"/>
      <c r="O422" s="16"/>
      <c r="P422" s="47">
        <f t="shared" si="2"/>
        <v>249</v>
      </c>
      <c r="Q422" s="58"/>
      <c r="R422" s="28"/>
      <c r="S422" s="57">
        <f t="shared" si="35"/>
        <v>6</v>
      </c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</row>
    <row r="423">
      <c r="A423" s="8" t="s">
        <v>2930</v>
      </c>
      <c r="B423" s="9">
        <v>45630.0</v>
      </c>
      <c r="C423" s="28"/>
      <c r="D423" s="73" t="s">
        <v>20</v>
      </c>
      <c r="E423" s="69" t="s">
        <v>2816</v>
      </c>
      <c r="F423" s="27" t="s">
        <v>1939</v>
      </c>
      <c r="G423" s="13" t="s">
        <v>1969</v>
      </c>
      <c r="H423" s="15">
        <v>29.9</v>
      </c>
      <c r="I423" s="15">
        <v>29.9</v>
      </c>
      <c r="J423" s="14"/>
      <c r="K423" s="15">
        <f t="shared" ref="K423:K443" si="37">I423</f>
        <v>29.9</v>
      </c>
      <c r="L423" s="14"/>
      <c r="M423" s="14"/>
      <c r="N423" s="14"/>
      <c r="O423" s="16"/>
      <c r="P423" s="47">
        <f t="shared" si="2"/>
        <v>29.9</v>
      </c>
      <c r="Q423" s="28"/>
      <c r="R423" s="8" t="s">
        <v>2817</v>
      </c>
      <c r="S423" s="57">
        <f t="shared" si="35"/>
        <v>12</v>
      </c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</row>
    <row r="424">
      <c r="A424" s="8" t="s">
        <v>2930</v>
      </c>
      <c r="B424" s="9">
        <v>45630.0</v>
      </c>
      <c r="C424" s="28"/>
      <c r="D424" s="73" t="s">
        <v>20</v>
      </c>
      <c r="E424" s="69" t="s">
        <v>2738</v>
      </c>
      <c r="F424" s="27" t="s">
        <v>1939</v>
      </c>
      <c r="G424" s="13" t="s">
        <v>1969</v>
      </c>
      <c r="H424" s="15">
        <v>29.9</v>
      </c>
      <c r="I424" s="15">
        <v>29.9</v>
      </c>
      <c r="J424" s="14"/>
      <c r="K424" s="15">
        <f t="shared" si="37"/>
        <v>29.9</v>
      </c>
      <c r="L424" s="14"/>
      <c r="M424" s="14"/>
      <c r="N424" s="14"/>
      <c r="O424" s="16"/>
      <c r="P424" s="47">
        <f t="shared" si="2"/>
        <v>29.9</v>
      </c>
      <c r="Q424" s="28"/>
      <c r="R424" s="8" t="s">
        <v>2739</v>
      </c>
      <c r="S424" s="57">
        <f t="shared" si="35"/>
        <v>12</v>
      </c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</row>
    <row r="425">
      <c r="A425" s="8" t="s">
        <v>2930</v>
      </c>
      <c r="B425" s="9">
        <v>45631.0</v>
      </c>
      <c r="C425" s="28"/>
      <c r="D425" s="73" t="s">
        <v>20</v>
      </c>
      <c r="E425" s="69" t="s">
        <v>2792</v>
      </c>
      <c r="F425" s="27" t="s">
        <v>1939</v>
      </c>
      <c r="G425" s="13" t="s">
        <v>2024</v>
      </c>
      <c r="H425" s="15">
        <v>99.9</v>
      </c>
      <c r="I425" s="15">
        <v>99.9</v>
      </c>
      <c r="J425" s="14"/>
      <c r="K425" s="15">
        <f t="shared" si="37"/>
        <v>99.9</v>
      </c>
      <c r="L425" s="14"/>
      <c r="M425" s="14"/>
      <c r="N425" s="14"/>
      <c r="O425" s="16"/>
      <c r="P425" s="47">
        <f t="shared" si="2"/>
        <v>99.9</v>
      </c>
      <c r="Q425" s="28"/>
      <c r="R425" s="8" t="s">
        <v>2793</v>
      </c>
      <c r="S425" s="57">
        <f t="shared" si="35"/>
        <v>12</v>
      </c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</row>
    <row r="426">
      <c r="A426" s="8" t="s">
        <v>2930</v>
      </c>
      <c r="B426" s="9">
        <v>45631.0</v>
      </c>
      <c r="C426" s="28"/>
      <c r="D426" s="73" t="s">
        <v>20</v>
      </c>
      <c r="E426" s="69" t="s">
        <v>2854</v>
      </c>
      <c r="F426" s="27" t="s">
        <v>1939</v>
      </c>
      <c r="G426" s="13" t="s">
        <v>2024</v>
      </c>
      <c r="H426" s="15">
        <v>99.9</v>
      </c>
      <c r="I426" s="15">
        <v>99.9</v>
      </c>
      <c r="J426" s="14"/>
      <c r="K426" s="15">
        <f t="shared" si="37"/>
        <v>99.9</v>
      </c>
      <c r="L426" s="14"/>
      <c r="M426" s="14"/>
      <c r="N426" s="14"/>
      <c r="O426" s="16"/>
      <c r="P426" s="47">
        <f t="shared" si="2"/>
        <v>99.9</v>
      </c>
      <c r="Q426" s="28"/>
      <c r="R426" s="8" t="s">
        <v>2855</v>
      </c>
      <c r="S426" s="57">
        <f t="shared" si="35"/>
        <v>12</v>
      </c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</row>
    <row r="427">
      <c r="A427" s="8" t="s">
        <v>2930</v>
      </c>
      <c r="B427" s="9">
        <v>45632.0</v>
      </c>
      <c r="C427" s="28"/>
      <c r="D427" s="73" t="s">
        <v>20</v>
      </c>
      <c r="E427" s="69" t="s">
        <v>2906</v>
      </c>
      <c r="F427" s="27" t="s">
        <v>1939</v>
      </c>
      <c r="G427" s="13" t="s">
        <v>1969</v>
      </c>
      <c r="H427" s="15">
        <v>29.9</v>
      </c>
      <c r="I427" s="15">
        <v>29.9</v>
      </c>
      <c r="J427" s="14"/>
      <c r="K427" s="15">
        <f t="shared" si="37"/>
        <v>29.9</v>
      </c>
      <c r="L427" s="14"/>
      <c r="M427" s="14"/>
      <c r="N427" s="14"/>
      <c r="O427" s="16"/>
      <c r="P427" s="47">
        <f t="shared" si="2"/>
        <v>29.9</v>
      </c>
      <c r="Q427" s="28"/>
      <c r="R427" s="8" t="s">
        <v>2907</v>
      </c>
      <c r="S427" s="57">
        <f t="shared" si="35"/>
        <v>12</v>
      </c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</row>
    <row r="428">
      <c r="A428" s="8" t="s">
        <v>2930</v>
      </c>
      <c r="B428" s="9">
        <v>45632.0</v>
      </c>
      <c r="C428" s="28"/>
      <c r="D428" s="73" t="s">
        <v>20</v>
      </c>
      <c r="E428" s="69" t="s">
        <v>2774</v>
      </c>
      <c r="F428" s="27" t="s">
        <v>1939</v>
      </c>
      <c r="G428" s="13" t="s">
        <v>1969</v>
      </c>
      <c r="H428" s="15">
        <v>29.9</v>
      </c>
      <c r="I428" s="15">
        <v>29.9</v>
      </c>
      <c r="J428" s="14"/>
      <c r="K428" s="15">
        <f t="shared" si="37"/>
        <v>29.9</v>
      </c>
      <c r="L428" s="14"/>
      <c r="M428" s="14"/>
      <c r="N428" s="14"/>
      <c r="O428" s="16"/>
      <c r="P428" s="47">
        <f t="shared" si="2"/>
        <v>29.9</v>
      </c>
      <c r="Q428" s="28"/>
      <c r="R428" s="8" t="s">
        <v>2775</v>
      </c>
      <c r="S428" s="57">
        <f t="shared" si="35"/>
        <v>12</v>
      </c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</row>
    <row r="429">
      <c r="A429" s="8" t="s">
        <v>2930</v>
      </c>
      <c r="B429" s="9">
        <v>45635.0</v>
      </c>
      <c r="C429" s="28"/>
      <c r="D429" s="73" t="s">
        <v>20</v>
      </c>
      <c r="E429" s="69" t="s">
        <v>2898</v>
      </c>
      <c r="F429" s="27" t="s">
        <v>1939</v>
      </c>
      <c r="G429" s="13" t="s">
        <v>2024</v>
      </c>
      <c r="H429" s="15">
        <v>99.9</v>
      </c>
      <c r="I429" s="15">
        <v>99.9</v>
      </c>
      <c r="J429" s="14"/>
      <c r="K429" s="15">
        <f t="shared" si="37"/>
        <v>99.9</v>
      </c>
      <c r="L429" s="14"/>
      <c r="M429" s="14"/>
      <c r="N429" s="14"/>
      <c r="O429" s="16"/>
      <c r="P429" s="47">
        <f t="shared" si="2"/>
        <v>99.9</v>
      </c>
      <c r="Q429" s="28"/>
      <c r="R429" s="8" t="s">
        <v>2899</v>
      </c>
      <c r="S429" s="57">
        <f t="shared" si="35"/>
        <v>12</v>
      </c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</row>
    <row r="430">
      <c r="A430" s="8" t="s">
        <v>2930</v>
      </c>
      <c r="B430" s="9">
        <v>45636.0</v>
      </c>
      <c r="C430" s="28"/>
      <c r="D430" s="73" t="s">
        <v>1172</v>
      </c>
      <c r="E430" s="69" t="s">
        <v>2892</v>
      </c>
      <c r="F430" s="27" t="s">
        <v>1172</v>
      </c>
      <c r="G430" s="13" t="s">
        <v>1908</v>
      </c>
      <c r="H430" s="15">
        <v>299.0</v>
      </c>
      <c r="I430" s="15">
        <v>299.0</v>
      </c>
      <c r="J430" s="14"/>
      <c r="K430" s="15">
        <f t="shared" si="37"/>
        <v>299</v>
      </c>
      <c r="L430" s="14"/>
      <c r="M430" s="14"/>
      <c r="N430" s="14"/>
      <c r="O430" s="16"/>
      <c r="P430" s="47">
        <f t="shared" si="2"/>
        <v>299</v>
      </c>
      <c r="Q430" s="28"/>
      <c r="R430" s="8" t="s">
        <v>2893</v>
      </c>
      <c r="S430" s="57">
        <f t="shared" si="35"/>
        <v>12</v>
      </c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</row>
    <row r="431">
      <c r="A431" s="8" t="s">
        <v>2930</v>
      </c>
      <c r="B431" s="9">
        <v>45637.0</v>
      </c>
      <c r="C431" s="28"/>
      <c r="D431" s="73" t="s">
        <v>20</v>
      </c>
      <c r="E431" s="69" t="s">
        <v>2740</v>
      </c>
      <c r="F431" s="27" t="s">
        <v>1939</v>
      </c>
      <c r="G431" s="13" t="s">
        <v>2024</v>
      </c>
      <c r="H431" s="15">
        <v>99.9</v>
      </c>
      <c r="I431" s="15">
        <v>99.9</v>
      </c>
      <c r="J431" s="14"/>
      <c r="K431" s="15">
        <f t="shared" si="37"/>
        <v>99.9</v>
      </c>
      <c r="L431" s="14"/>
      <c r="M431" s="14"/>
      <c r="N431" s="14"/>
      <c r="O431" s="16"/>
      <c r="P431" s="47">
        <f t="shared" si="2"/>
        <v>99.9</v>
      </c>
      <c r="Q431" s="28"/>
      <c r="R431" s="8" t="s">
        <v>2741</v>
      </c>
      <c r="S431" s="57">
        <f t="shared" si="35"/>
        <v>12</v>
      </c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</row>
    <row r="432">
      <c r="A432" s="8" t="s">
        <v>2930</v>
      </c>
      <c r="B432" s="9">
        <v>45637.0</v>
      </c>
      <c r="C432" s="28"/>
      <c r="D432" s="73" t="s">
        <v>20</v>
      </c>
      <c r="E432" s="69" t="s">
        <v>2021</v>
      </c>
      <c r="F432" s="27" t="s">
        <v>1908</v>
      </c>
      <c r="G432" s="13" t="s">
        <v>1908</v>
      </c>
      <c r="H432" s="15">
        <v>299.0</v>
      </c>
      <c r="I432" s="15">
        <v>299.0</v>
      </c>
      <c r="J432" s="14"/>
      <c r="K432" s="15">
        <f t="shared" si="37"/>
        <v>299</v>
      </c>
      <c r="L432" s="14"/>
      <c r="M432" s="14"/>
      <c r="N432" s="14"/>
      <c r="O432" s="16"/>
      <c r="P432" s="47">
        <f t="shared" si="2"/>
        <v>299</v>
      </c>
      <c r="Q432" s="28"/>
      <c r="R432" s="8" t="s">
        <v>2022</v>
      </c>
      <c r="S432" s="57">
        <f t="shared" si="35"/>
        <v>12</v>
      </c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</row>
    <row r="433">
      <c r="A433" s="8" t="s">
        <v>2930</v>
      </c>
      <c r="B433" s="9">
        <v>45637.0</v>
      </c>
      <c r="C433" s="28"/>
      <c r="D433" s="73" t="s">
        <v>20</v>
      </c>
      <c r="E433" s="69" t="s">
        <v>2910</v>
      </c>
      <c r="F433" s="27" t="s">
        <v>1939</v>
      </c>
      <c r="G433" s="13" t="s">
        <v>1969</v>
      </c>
      <c r="H433" s="15">
        <v>29.9</v>
      </c>
      <c r="I433" s="15">
        <v>29.9</v>
      </c>
      <c r="J433" s="14"/>
      <c r="K433" s="15">
        <f t="shared" si="37"/>
        <v>29.9</v>
      </c>
      <c r="L433" s="14"/>
      <c r="M433" s="14"/>
      <c r="N433" s="14"/>
      <c r="O433" s="16"/>
      <c r="P433" s="47">
        <f t="shared" si="2"/>
        <v>29.9</v>
      </c>
      <c r="Q433" s="28"/>
      <c r="R433" s="8" t="s">
        <v>2909</v>
      </c>
      <c r="S433" s="57">
        <f t="shared" si="35"/>
        <v>12</v>
      </c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</row>
    <row r="434">
      <c r="A434" s="8" t="s">
        <v>2930</v>
      </c>
      <c r="B434" s="9">
        <v>45638.0</v>
      </c>
      <c r="C434" s="28"/>
      <c r="D434" s="73" t="s">
        <v>20</v>
      </c>
      <c r="E434" s="69" t="s">
        <v>2703</v>
      </c>
      <c r="F434" s="27" t="s">
        <v>1939</v>
      </c>
      <c r="G434" s="13" t="s">
        <v>1969</v>
      </c>
      <c r="H434" s="15">
        <v>29.9</v>
      </c>
      <c r="I434" s="15">
        <v>29.9</v>
      </c>
      <c r="J434" s="14"/>
      <c r="K434" s="15">
        <f t="shared" si="37"/>
        <v>29.9</v>
      </c>
      <c r="L434" s="14"/>
      <c r="M434" s="14"/>
      <c r="N434" s="14"/>
      <c r="O434" s="16"/>
      <c r="P434" s="47">
        <f t="shared" si="2"/>
        <v>29.9</v>
      </c>
      <c r="Q434" s="28"/>
      <c r="R434" s="8" t="s">
        <v>2704</v>
      </c>
      <c r="S434" s="57">
        <f t="shared" si="35"/>
        <v>12</v>
      </c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</row>
    <row r="435">
      <c r="A435" s="8" t="s">
        <v>2930</v>
      </c>
      <c r="B435" s="9">
        <v>45638.0</v>
      </c>
      <c r="C435" s="28"/>
      <c r="D435" s="73" t="s">
        <v>20</v>
      </c>
      <c r="E435" s="69" t="s">
        <v>2760</v>
      </c>
      <c r="F435" s="27" t="s">
        <v>1939</v>
      </c>
      <c r="G435" s="13" t="s">
        <v>1969</v>
      </c>
      <c r="H435" s="15">
        <v>29.9</v>
      </c>
      <c r="I435" s="15">
        <v>29.9</v>
      </c>
      <c r="J435" s="14"/>
      <c r="K435" s="15">
        <f t="shared" si="37"/>
        <v>29.9</v>
      </c>
      <c r="L435" s="14"/>
      <c r="M435" s="14"/>
      <c r="N435" s="14"/>
      <c r="O435" s="16"/>
      <c r="P435" s="47">
        <f t="shared" si="2"/>
        <v>29.9</v>
      </c>
      <c r="Q435" s="28"/>
      <c r="R435" s="8" t="s">
        <v>2761</v>
      </c>
      <c r="S435" s="57">
        <f t="shared" si="35"/>
        <v>12</v>
      </c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</row>
    <row r="436">
      <c r="A436" s="8" t="s">
        <v>2930</v>
      </c>
      <c r="B436" s="9">
        <v>45638.0</v>
      </c>
      <c r="C436" s="28"/>
      <c r="D436" s="73" t="s">
        <v>20</v>
      </c>
      <c r="E436" s="69" t="s">
        <v>2023</v>
      </c>
      <c r="F436" s="27" t="s">
        <v>1939</v>
      </c>
      <c r="G436" s="13" t="s">
        <v>2024</v>
      </c>
      <c r="H436" s="15">
        <v>99.9</v>
      </c>
      <c r="I436" s="15">
        <v>99.9</v>
      </c>
      <c r="J436" s="14"/>
      <c r="K436" s="15">
        <f t="shared" si="37"/>
        <v>99.9</v>
      </c>
      <c r="L436" s="14"/>
      <c r="M436" s="14"/>
      <c r="N436" s="14"/>
      <c r="O436" s="16"/>
      <c r="P436" s="47">
        <f t="shared" si="2"/>
        <v>99.9</v>
      </c>
      <c r="Q436" s="28"/>
      <c r="R436" s="8" t="s">
        <v>2025</v>
      </c>
      <c r="S436" s="57">
        <f t="shared" si="35"/>
        <v>12</v>
      </c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</row>
    <row r="437">
      <c r="A437" s="8" t="s">
        <v>2930</v>
      </c>
      <c r="B437" s="9">
        <v>45674.0</v>
      </c>
      <c r="C437" s="13" t="s">
        <v>2028</v>
      </c>
      <c r="D437" s="73" t="s">
        <v>1172</v>
      </c>
      <c r="E437" s="69" t="s">
        <v>2940</v>
      </c>
      <c r="F437" s="27" t="s">
        <v>1172</v>
      </c>
      <c r="G437" s="13" t="s">
        <v>1908</v>
      </c>
      <c r="H437" s="15">
        <v>299.0</v>
      </c>
      <c r="I437" s="15">
        <v>299.0</v>
      </c>
      <c r="J437" s="14"/>
      <c r="K437" s="15">
        <f t="shared" si="37"/>
        <v>299</v>
      </c>
      <c r="L437" s="14"/>
      <c r="M437" s="14"/>
      <c r="N437" s="14"/>
      <c r="O437" s="16"/>
      <c r="P437" s="47">
        <f t="shared" si="2"/>
        <v>299</v>
      </c>
      <c r="Q437" s="28"/>
      <c r="R437" s="8" t="s">
        <v>2941</v>
      </c>
      <c r="S437" s="17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</row>
    <row r="438">
      <c r="A438" s="8" t="s">
        <v>2930</v>
      </c>
      <c r="B438" s="9">
        <v>45639.0</v>
      </c>
      <c r="C438" s="28"/>
      <c r="D438" s="73" t="s">
        <v>20</v>
      </c>
      <c r="E438" s="69" t="s">
        <v>2806</v>
      </c>
      <c r="F438" s="27" t="s">
        <v>1939</v>
      </c>
      <c r="G438" s="13" t="s">
        <v>1969</v>
      </c>
      <c r="H438" s="15">
        <v>29.9</v>
      </c>
      <c r="I438" s="15">
        <v>29.9</v>
      </c>
      <c r="J438" s="14"/>
      <c r="K438" s="15">
        <f t="shared" si="37"/>
        <v>29.9</v>
      </c>
      <c r="L438" s="14"/>
      <c r="M438" s="14"/>
      <c r="N438" s="14"/>
      <c r="O438" s="16"/>
      <c r="P438" s="47">
        <f t="shared" si="2"/>
        <v>29.9</v>
      </c>
      <c r="Q438" s="28"/>
      <c r="R438" s="8" t="s">
        <v>2807</v>
      </c>
      <c r="S438" s="57">
        <f t="shared" ref="S438:S439" si="38">MONTH(B438)</f>
        <v>12</v>
      </c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</row>
    <row r="439">
      <c r="A439" s="8" t="s">
        <v>2930</v>
      </c>
      <c r="B439" s="9">
        <v>45639.0</v>
      </c>
      <c r="C439" s="28"/>
      <c r="D439" s="73" t="s">
        <v>20</v>
      </c>
      <c r="E439" s="69" t="s">
        <v>2026</v>
      </c>
      <c r="F439" s="27" t="s">
        <v>1939</v>
      </c>
      <c r="G439" s="13" t="s">
        <v>1969</v>
      </c>
      <c r="H439" s="15">
        <v>29.9</v>
      </c>
      <c r="I439" s="15">
        <v>29.9</v>
      </c>
      <c r="J439" s="14"/>
      <c r="K439" s="15">
        <f t="shared" si="37"/>
        <v>29.9</v>
      </c>
      <c r="L439" s="14"/>
      <c r="M439" s="14"/>
      <c r="N439" s="14"/>
      <c r="O439" s="16"/>
      <c r="P439" s="47">
        <f t="shared" si="2"/>
        <v>29.9</v>
      </c>
      <c r="Q439" s="28"/>
      <c r="R439" s="8" t="s">
        <v>2027</v>
      </c>
      <c r="S439" s="57">
        <f t="shared" si="38"/>
        <v>12</v>
      </c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</row>
    <row r="440">
      <c r="A440" s="8" t="s">
        <v>2930</v>
      </c>
      <c r="B440" s="9">
        <v>45678.0</v>
      </c>
      <c r="C440" s="13" t="s">
        <v>2028</v>
      </c>
      <c r="D440" s="73" t="s">
        <v>1172</v>
      </c>
      <c r="E440" s="69" t="s">
        <v>2942</v>
      </c>
      <c r="F440" s="27" t="s">
        <v>1172</v>
      </c>
      <c r="G440" s="13" t="s">
        <v>1908</v>
      </c>
      <c r="H440" s="15">
        <v>299.0</v>
      </c>
      <c r="I440" s="15">
        <v>299.0</v>
      </c>
      <c r="J440" s="14"/>
      <c r="K440" s="15">
        <f t="shared" si="37"/>
        <v>299</v>
      </c>
      <c r="L440" s="14"/>
      <c r="M440" s="14"/>
      <c r="N440" s="14"/>
      <c r="O440" s="16"/>
      <c r="P440" s="47">
        <f t="shared" si="2"/>
        <v>299</v>
      </c>
      <c r="Q440" s="28"/>
      <c r="R440" s="8" t="s">
        <v>2943</v>
      </c>
      <c r="S440" s="17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</row>
    <row r="441">
      <c r="A441" s="8" t="s">
        <v>2930</v>
      </c>
      <c r="B441" s="9">
        <v>45644.0</v>
      </c>
      <c r="C441" s="28"/>
      <c r="D441" s="73" t="s">
        <v>20</v>
      </c>
      <c r="E441" s="69" t="s">
        <v>2812</v>
      </c>
      <c r="F441" s="27" t="s">
        <v>1939</v>
      </c>
      <c r="G441" s="13" t="s">
        <v>2024</v>
      </c>
      <c r="H441" s="15">
        <v>99.9</v>
      </c>
      <c r="I441" s="15">
        <v>99.9</v>
      </c>
      <c r="J441" s="14"/>
      <c r="K441" s="15">
        <f t="shared" si="37"/>
        <v>99.9</v>
      </c>
      <c r="L441" s="14"/>
      <c r="M441" s="14"/>
      <c r="N441" s="14"/>
      <c r="O441" s="16"/>
      <c r="P441" s="47">
        <f t="shared" si="2"/>
        <v>99.9</v>
      </c>
      <c r="Q441" s="28"/>
      <c r="R441" s="8" t="s">
        <v>2813</v>
      </c>
      <c r="S441" s="57">
        <f t="shared" ref="S441:S444" si="39">MONTH(B441)</f>
        <v>12</v>
      </c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</row>
    <row r="442">
      <c r="A442" s="8" t="s">
        <v>2930</v>
      </c>
      <c r="B442" s="9">
        <v>45580.0</v>
      </c>
      <c r="C442" s="28"/>
      <c r="D442" s="73" t="s">
        <v>1172</v>
      </c>
      <c r="E442" s="69" t="s">
        <v>1977</v>
      </c>
      <c r="F442" s="27" t="s">
        <v>1172</v>
      </c>
      <c r="G442" s="13" t="s">
        <v>1908</v>
      </c>
      <c r="H442" s="15">
        <v>299.0</v>
      </c>
      <c r="I442" s="15">
        <v>299.0</v>
      </c>
      <c r="J442" s="14"/>
      <c r="K442" s="15">
        <f t="shared" si="37"/>
        <v>299</v>
      </c>
      <c r="L442" s="14"/>
      <c r="M442" s="14"/>
      <c r="N442" s="14"/>
      <c r="O442" s="16"/>
      <c r="P442" s="47">
        <f t="shared" si="2"/>
        <v>299</v>
      </c>
      <c r="Q442" s="58"/>
      <c r="R442" s="40"/>
      <c r="S442" s="57">
        <f t="shared" si="39"/>
        <v>10</v>
      </c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</row>
    <row r="443">
      <c r="A443" s="8" t="s">
        <v>2930</v>
      </c>
      <c r="B443" s="9">
        <v>45644.0</v>
      </c>
      <c r="C443" s="28"/>
      <c r="D443" s="73" t="s">
        <v>20</v>
      </c>
      <c r="E443" s="69" t="s">
        <v>2747</v>
      </c>
      <c r="F443" s="27" t="s">
        <v>1939</v>
      </c>
      <c r="G443" s="13" t="s">
        <v>1969</v>
      </c>
      <c r="H443" s="15">
        <v>29.9</v>
      </c>
      <c r="I443" s="15">
        <v>29.9</v>
      </c>
      <c r="J443" s="14"/>
      <c r="K443" s="15">
        <f t="shared" si="37"/>
        <v>29.9</v>
      </c>
      <c r="L443" s="14"/>
      <c r="M443" s="14"/>
      <c r="N443" s="14"/>
      <c r="O443" s="16"/>
      <c r="P443" s="47">
        <f t="shared" si="2"/>
        <v>29.9</v>
      </c>
      <c r="Q443" s="28"/>
      <c r="R443" s="8" t="s">
        <v>2748</v>
      </c>
      <c r="S443" s="57">
        <f t="shared" si="39"/>
        <v>12</v>
      </c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</row>
    <row r="444">
      <c r="A444" s="8" t="s">
        <v>2930</v>
      </c>
      <c r="B444" s="82">
        <v>45615.0</v>
      </c>
      <c r="C444" s="28"/>
      <c r="D444" s="73" t="s">
        <v>1172</v>
      </c>
      <c r="E444" s="69" t="s">
        <v>1173</v>
      </c>
      <c r="F444" s="27" t="s">
        <v>1172</v>
      </c>
      <c r="G444" s="13" t="s">
        <v>1908</v>
      </c>
      <c r="H444" s="15">
        <v>299.0</v>
      </c>
      <c r="I444" s="15">
        <v>299.0</v>
      </c>
      <c r="J444" s="14"/>
      <c r="K444" s="15">
        <v>299.0</v>
      </c>
      <c r="L444" s="14"/>
      <c r="M444" s="14"/>
      <c r="N444" s="14"/>
      <c r="O444" s="106">
        <v>299.0</v>
      </c>
      <c r="P444" s="47">
        <f t="shared" si="2"/>
        <v>0</v>
      </c>
      <c r="Q444" s="28"/>
      <c r="R444" s="17"/>
      <c r="S444" s="57">
        <f t="shared" si="39"/>
        <v>11</v>
      </c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</row>
    <row r="445">
      <c r="A445" s="8" t="s">
        <v>2930</v>
      </c>
      <c r="B445" s="9">
        <v>45685.0</v>
      </c>
      <c r="C445" s="13" t="s">
        <v>2028</v>
      </c>
      <c r="D445" s="73" t="s">
        <v>1172</v>
      </c>
      <c r="E445" s="69" t="s">
        <v>2944</v>
      </c>
      <c r="F445" s="27" t="s">
        <v>1172</v>
      </c>
      <c r="G445" s="13" t="s">
        <v>1908</v>
      </c>
      <c r="H445" s="15">
        <v>299.0</v>
      </c>
      <c r="I445" s="15">
        <v>299.0</v>
      </c>
      <c r="J445" s="14"/>
      <c r="K445" s="15">
        <f t="shared" ref="K445:K446" si="40">I445</f>
        <v>299</v>
      </c>
      <c r="L445" s="14"/>
      <c r="M445" s="14"/>
      <c r="N445" s="14"/>
      <c r="O445" s="16"/>
      <c r="P445" s="47">
        <f t="shared" si="2"/>
        <v>299</v>
      </c>
      <c r="Q445" s="56"/>
      <c r="R445" s="8" t="s">
        <v>2945</v>
      </c>
      <c r="S445" s="17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</row>
    <row r="446">
      <c r="A446" s="8" t="s">
        <v>2930</v>
      </c>
      <c r="B446" s="9">
        <v>45667.0</v>
      </c>
      <c r="C446" s="13" t="s">
        <v>2028</v>
      </c>
      <c r="D446" s="73" t="s">
        <v>1925</v>
      </c>
      <c r="E446" s="69" t="s">
        <v>2946</v>
      </c>
      <c r="F446" s="27" t="s">
        <v>1925</v>
      </c>
      <c r="G446" s="13" t="s">
        <v>1908</v>
      </c>
      <c r="H446" s="15">
        <v>299.0</v>
      </c>
      <c r="I446" s="15">
        <v>299.0</v>
      </c>
      <c r="J446" s="14"/>
      <c r="K446" s="15">
        <f t="shared" si="40"/>
        <v>299</v>
      </c>
      <c r="L446" s="14"/>
      <c r="M446" s="14"/>
      <c r="N446" s="14"/>
      <c r="O446" s="16"/>
      <c r="P446" s="47">
        <f t="shared" si="2"/>
        <v>299</v>
      </c>
      <c r="Q446" s="28"/>
      <c r="R446" s="8" t="s">
        <v>2947</v>
      </c>
      <c r="S446" s="17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</row>
    <row r="447">
      <c r="A447" s="8" t="s">
        <v>2930</v>
      </c>
      <c r="B447" s="9">
        <v>45541.0</v>
      </c>
      <c r="C447" s="51"/>
      <c r="D447" s="73" t="s">
        <v>20</v>
      </c>
      <c r="E447" s="69" t="s">
        <v>2848</v>
      </c>
      <c r="F447" s="27" t="s">
        <v>1939</v>
      </c>
      <c r="G447" s="13" t="s">
        <v>1940</v>
      </c>
      <c r="H447" s="15">
        <v>99.0</v>
      </c>
      <c r="I447" s="15">
        <v>99.0</v>
      </c>
      <c r="J447" s="14"/>
      <c r="K447" s="15">
        <v>99.0</v>
      </c>
      <c r="L447" s="14"/>
      <c r="M447" s="14"/>
      <c r="N447" s="14"/>
      <c r="O447" s="16"/>
      <c r="P447" s="47">
        <f t="shared" si="2"/>
        <v>99</v>
      </c>
      <c r="Q447" s="28"/>
      <c r="R447" s="45" t="s">
        <v>2849</v>
      </c>
      <c r="S447" s="57">
        <f t="shared" ref="S447:S448" si="41">MONTH(B447)</f>
        <v>9</v>
      </c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</row>
    <row r="448">
      <c r="A448" s="8" t="s">
        <v>2930</v>
      </c>
      <c r="B448" s="9">
        <v>45545.0</v>
      </c>
      <c r="C448" s="28"/>
      <c r="D448" s="73" t="s">
        <v>1172</v>
      </c>
      <c r="E448" s="69" t="s">
        <v>2742</v>
      </c>
      <c r="F448" s="27" t="s">
        <v>1172</v>
      </c>
      <c r="G448" s="13" t="s">
        <v>1908</v>
      </c>
      <c r="H448" s="15">
        <v>299.0</v>
      </c>
      <c r="I448" s="15">
        <v>299.0</v>
      </c>
      <c r="J448" s="14"/>
      <c r="K448" s="15">
        <v>299.0</v>
      </c>
      <c r="L448" s="14"/>
      <c r="M448" s="14"/>
      <c r="N448" s="14"/>
      <c r="O448" s="16"/>
      <c r="P448" s="47">
        <f t="shared" si="2"/>
        <v>299</v>
      </c>
      <c r="Q448" s="58"/>
      <c r="R448" s="40"/>
      <c r="S448" s="57">
        <f t="shared" si="41"/>
        <v>9</v>
      </c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</row>
    <row r="449">
      <c r="A449" s="8" t="s">
        <v>2930</v>
      </c>
      <c r="B449" s="9">
        <v>45659.0</v>
      </c>
      <c r="C449" s="13" t="s">
        <v>2028</v>
      </c>
      <c r="D449" s="73" t="s">
        <v>20</v>
      </c>
      <c r="E449" s="69" t="s">
        <v>2029</v>
      </c>
      <c r="F449" s="27" t="s">
        <v>1939</v>
      </c>
      <c r="G449" s="13" t="s">
        <v>1969</v>
      </c>
      <c r="H449" s="15">
        <v>29.9</v>
      </c>
      <c r="I449" s="15">
        <v>29.9</v>
      </c>
      <c r="J449" s="14"/>
      <c r="K449" s="15">
        <f t="shared" ref="K449:K477" si="42">I449</f>
        <v>29.9</v>
      </c>
      <c r="L449" s="14"/>
      <c r="M449" s="14"/>
      <c r="N449" s="14"/>
      <c r="O449" s="16"/>
      <c r="P449" s="47">
        <f t="shared" si="2"/>
        <v>29.9</v>
      </c>
      <c r="Q449" s="13" t="s">
        <v>2030</v>
      </c>
      <c r="R449" s="8" t="s">
        <v>2031</v>
      </c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</row>
    <row r="450">
      <c r="A450" s="8" t="s">
        <v>2930</v>
      </c>
      <c r="B450" s="9">
        <v>45663.0</v>
      </c>
      <c r="C450" s="13" t="s">
        <v>2028</v>
      </c>
      <c r="D450" s="73" t="s">
        <v>1910</v>
      </c>
      <c r="E450" s="69" t="s">
        <v>2948</v>
      </c>
      <c r="F450" s="27" t="s">
        <v>1908</v>
      </c>
      <c r="G450" s="13" t="s">
        <v>1908</v>
      </c>
      <c r="H450" s="15">
        <v>800.0</v>
      </c>
      <c r="I450" s="15">
        <v>299.0</v>
      </c>
      <c r="J450" s="14"/>
      <c r="K450" s="15">
        <f t="shared" si="42"/>
        <v>299</v>
      </c>
      <c r="L450" s="14"/>
      <c r="M450" s="14"/>
      <c r="N450" s="14"/>
      <c r="O450" s="16"/>
      <c r="P450" s="47">
        <f t="shared" si="2"/>
        <v>299</v>
      </c>
      <c r="Q450" s="28"/>
      <c r="R450" s="8" t="s">
        <v>2949</v>
      </c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</row>
    <row r="451">
      <c r="A451" s="8" t="s">
        <v>2930</v>
      </c>
      <c r="B451" s="9">
        <v>45665.0</v>
      </c>
      <c r="C451" s="13" t="s">
        <v>2028</v>
      </c>
      <c r="D451" s="73" t="s">
        <v>20</v>
      </c>
      <c r="E451" s="69" t="s">
        <v>2950</v>
      </c>
      <c r="F451" s="27" t="s">
        <v>1939</v>
      </c>
      <c r="G451" s="13" t="s">
        <v>1969</v>
      </c>
      <c r="H451" s="15">
        <v>29.9</v>
      </c>
      <c r="I451" s="15">
        <v>29.9</v>
      </c>
      <c r="J451" s="14"/>
      <c r="K451" s="15">
        <f t="shared" si="42"/>
        <v>29.9</v>
      </c>
      <c r="L451" s="14"/>
      <c r="M451" s="14"/>
      <c r="N451" s="14"/>
      <c r="O451" s="16"/>
      <c r="P451" s="47">
        <f t="shared" si="2"/>
        <v>29.9</v>
      </c>
      <c r="Q451" s="28"/>
      <c r="R451" s="8" t="s">
        <v>2951</v>
      </c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</row>
    <row r="452">
      <c r="A452" s="8" t="s">
        <v>2930</v>
      </c>
      <c r="B452" s="9">
        <v>45665.0</v>
      </c>
      <c r="C452" s="13" t="s">
        <v>2028</v>
      </c>
      <c r="D452" s="73" t="s">
        <v>1910</v>
      </c>
      <c r="E452" s="69" t="s">
        <v>2032</v>
      </c>
      <c r="F452" s="27" t="s">
        <v>1908</v>
      </c>
      <c r="G452" s="13" t="s">
        <v>1908</v>
      </c>
      <c r="H452" s="15">
        <v>299.0</v>
      </c>
      <c r="I452" s="15">
        <v>299.0</v>
      </c>
      <c r="J452" s="14"/>
      <c r="K452" s="15">
        <f t="shared" si="42"/>
        <v>299</v>
      </c>
      <c r="L452" s="14"/>
      <c r="M452" s="14"/>
      <c r="N452" s="14"/>
      <c r="O452" s="16"/>
      <c r="P452" s="47">
        <f t="shared" si="2"/>
        <v>299</v>
      </c>
      <c r="Q452" s="28"/>
      <c r="R452" s="8" t="s">
        <v>2952</v>
      </c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</row>
    <row r="453">
      <c r="A453" s="8" t="s">
        <v>2930</v>
      </c>
      <c r="B453" s="9">
        <v>45665.0</v>
      </c>
      <c r="C453" s="13" t="s">
        <v>2028</v>
      </c>
      <c r="D453" s="73" t="s">
        <v>20</v>
      </c>
      <c r="E453" s="69" t="s">
        <v>2034</v>
      </c>
      <c r="F453" s="27" t="s">
        <v>1908</v>
      </c>
      <c r="G453" s="13" t="s">
        <v>1908</v>
      </c>
      <c r="H453" s="15">
        <v>299.0</v>
      </c>
      <c r="I453" s="15">
        <v>299.0</v>
      </c>
      <c r="J453" s="14"/>
      <c r="K453" s="15">
        <f t="shared" si="42"/>
        <v>299</v>
      </c>
      <c r="L453" s="14"/>
      <c r="M453" s="14"/>
      <c r="N453" s="14"/>
      <c r="O453" s="16"/>
      <c r="P453" s="47">
        <f t="shared" si="2"/>
        <v>299</v>
      </c>
      <c r="Q453" s="13" t="s">
        <v>2035</v>
      </c>
      <c r="R453" s="8" t="s">
        <v>2036</v>
      </c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</row>
    <row r="454">
      <c r="A454" s="8" t="s">
        <v>2930</v>
      </c>
      <c r="B454" s="9">
        <v>45665.0</v>
      </c>
      <c r="C454" s="13" t="s">
        <v>2028</v>
      </c>
      <c r="D454" s="73" t="s">
        <v>20</v>
      </c>
      <c r="E454" s="69" t="s">
        <v>2953</v>
      </c>
      <c r="F454" s="27" t="s">
        <v>1939</v>
      </c>
      <c r="G454" s="13" t="s">
        <v>2024</v>
      </c>
      <c r="H454" s="15">
        <v>99.9</v>
      </c>
      <c r="I454" s="15">
        <v>99.9</v>
      </c>
      <c r="J454" s="14"/>
      <c r="K454" s="15">
        <f t="shared" si="42"/>
        <v>99.9</v>
      </c>
      <c r="L454" s="14"/>
      <c r="M454" s="14"/>
      <c r="N454" s="14"/>
      <c r="O454" s="16"/>
      <c r="P454" s="47">
        <f t="shared" si="2"/>
        <v>99.9</v>
      </c>
      <c r="Q454" s="28"/>
      <c r="R454" s="8" t="s">
        <v>2954</v>
      </c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</row>
    <row r="455">
      <c r="A455" s="8" t="s">
        <v>2930</v>
      </c>
      <c r="B455" s="9">
        <v>45665.0</v>
      </c>
      <c r="C455" s="13" t="s">
        <v>2028</v>
      </c>
      <c r="D455" s="73" t="s">
        <v>20</v>
      </c>
      <c r="E455" s="69" t="s">
        <v>2955</v>
      </c>
      <c r="F455" s="27" t="s">
        <v>1939</v>
      </c>
      <c r="G455" s="13" t="s">
        <v>1969</v>
      </c>
      <c r="H455" s="15">
        <v>29.9</v>
      </c>
      <c r="I455" s="15">
        <v>29.9</v>
      </c>
      <c r="J455" s="14"/>
      <c r="K455" s="15">
        <f t="shared" si="42"/>
        <v>29.9</v>
      </c>
      <c r="L455" s="14"/>
      <c r="M455" s="14"/>
      <c r="N455" s="14"/>
      <c r="O455" s="16"/>
      <c r="P455" s="47">
        <f t="shared" si="2"/>
        <v>29.9</v>
      </c>
      <c r="Q455" s="28"/>
      <c r="R455" s="8" t="s">
        <v>2956</v>
      </c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</row>
    <row r="456">
      <c r="A456" s="8" t="s">
        <v>2930</v>
      </c>
      <c r="B456" s="9">
        <v>45665.0</v>
      </c>
      <c r="C456" s="13" t="s">
        <v>2028</v>
      </c>
      <c r="D456" s="73" t="s">
        <v>20</v>
      </c>
      <c r="E456" s="69" t="s">
        <v>2957</v>
      </c>
      <c r="F456" s="27" t="s">
        <v>1939</v>
      </c>
      <c r="G456" s="13" t="s">
        <v>2024</v>
      </c>
      <c r="H456" s="15">
        <v>99.9</v>
      </c>
      <c r="I456" s="15">
        <v>99.9</v>
      </c>
      <c r="J456" s="14"/>
      <c r="K456" s="15">
        <f t="shared" si="42"/>
        <v>99.9</v>
      </c>
      <c r="L456" s="14"/>
      <c r="M456" s="14"/>
      <c r="N456" s="14"/>
      <c r="O456" s="16"/>
      <c r="P456" s="47">
        <f t="shared" si="2"/>
        <v>99.9</v>
      </c>
      <c r="Q456" s="28"/>
      <c r="R456" s="8" t="s">
        <v>2958</v>
      </c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</row>
    <row r="457">
      <c r="A457" s="8" t="s">
        <v>2930</v>
      </c>
      <c r="B457" s="9">
        <v>45665.0</v>
      </c>
      <c r="C457" s="13" t="s">
        <v>2028</v>
      </c>
      <c r="D457" s="73" t="s">
        <v>20</v>
      </c>
      <c r="E457" s="69" t="s">
        <v>2037</v>
      </c>
      <c r="F457" s="27" t="s">
        <v>1908</v>
      </c>
      <c r="G457" s="13" t="s">
        <v>1908</v>
      </c>
      <c r="H457" s="15">
        <v>299.0</v>
      </c>
      <c r="I457" s="15">
        <v>299.0</v>
      </c>
      <c r="J457" s="14"/>
      <c r="K457" s="15">
        <f t="shared" si="42"/>
        <v>299</v>
      </c>
      <c r="L457" s="14"/>
      <c r="M457" s="14"/>
      <c r="N457" s="14"/>
      <c r="O457" s="16"/>
      <c r="P457" s="47">
        <f t="shared" si="2"/>
        <v>299</v>
      </c>
      <c r="Q457" s="28"/>
      <c r="R457" s="8" t="s">
        <v>2038</v>
      </c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</row>
    <row r="458">
      <c r="A458" s="8" t="s">
        <v>2930</v>
      </c>
      <c r="B458" s="9">
        <v>45667.0</v>
      </c>
      <c r="C458" s="13" t="s">
        <v>2028</v>
      </c>
      <c r="D458" s="73" t="s">
        <v>20</v>
      </c>
      <c r="E458" s="69" t="s">
        <v>2039</v>
      </c>
      <c r="F458" s="27" t="s">
        <v>1939</v>
      </c>
      <c r="G458" s="13" t="s">
        <v>2024</v>
      </c>
      <c r="H458" s="15">
        <v>99.9</v>
      </c>
      <c r="I458" s="15">
        <v>99.9</v>
      </c>
      <c r="J458" s="14"/>
      <c r="K458" s="15">
        <f t="shared" si="42"/>
        <v>99.9</v>
      </c>
      <c r="L458" s="14"/>
      <c r="M458" s="14"/>
      <c r="N458" s="14"/>
      <c r="O458" s="16"/>
      <c r="P458" s="47">
        <f t="shared" si="2"/>
        <v>99.9</v>
      </c>
      <c r="Q458" s="28"/>
      <c r="R458" s="8" t="s">
        <v>2040</v>
      </c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</row>
    <row r="459">
      <c r="A459" s="8" t="s">
        <v>2930</v>
      </c>
      <c r="B459" s="9">
        <v>45667.0</v>
      </c>
      <c r="C459" s="13" t="s">
        <v>2028</v>
      </c>
      <c r="D459" s="73" t="s">
        <v>20</v>
      </c>
      <c r="E459" s="69" t="s">
        <v>2959</v>
      </c>
      <c r="F459" s="27" t="s">
        <v>1939</v>
      </c>
      <c r="G459" s="13" t="s">
        <v>2024</v>
      </c>
      <c r="H459" s="15">
        <v>99.9</v>
      </c>
      <c r="I459" s="15">
        <v>99.9</v>
      </c>
      <c r="J459" s="14"/>
      <c r="K459" s="15">
        <f t="shared" si="42"/>
        <v>99.9</v>
      </c>
      <c r="L459" s="14"/>
      <c r="M459" s="14"/>
      <c r="N459" s="14"/>
      <c r="O459" s="16"/>
      <c r="P459" s="47">
        <f t="shared" si="2"/>
        <v>99.9</v>
      </c>
      <c r="Q459" s="28"/>
      <c r="R459" s="8" t="s">
        <v>2960</v>
      </c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</row>
    <row r="460">
      <c r="A460" s="8" t="s">
        <v>2930</v>
      </c>
      <c r="B460" s="9">
        <v>45667.0</v>
      </c>
      <c r="C460" s="13" t="s">
        <v>2028</v>
      </c>
      <c r="D460" s="73" t="s">
        <v>20</v>
      </c>
      <c r="E460" s="69" t="s">
        <v>2961</v>
      </c>
      <c r="F460" s="27" t="s">
        <v>1939</v>
      </c>
      <c r="G460" s="13" t="s">
        <v>1969</v>
      </c>
      <c r="H460" s="15">
        <v>29.9</v>
      </c>
      <c r="I460" s="15">
        <v>29.9</v>
      </c>
      <c r="J460" s="14"/>
      <c r="K460" s="15">
        <f t="shared" si="42"/>
        <v>29.9</v>
      </c>
      <c r="L460" s="14"/>
      <c r="M460" s="14"/>
      <c r="N460" s="14"/>
      <c r="O460" s="16"/>
      <c r="P460" s="47">
        <f t="shared" si="2"/>
        <v>29.9</v>
      </c>
      <c r="Q460" s="28"/>
      <c r="R460" s="8" t="s">
        <v>2962</v>
      </c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</row>
    <row r="461">
      <c r="A461" s="8" t="s">
        <v>2930</v>
      </c>
      <c r="B461" s="9">
        <v>45667.0</v>
      </c>
      <c r="C461" s="13" t="s">
        <v>2028</v>
      </c>
      <c r="D461" s="73" t="s">
        <v>20</v>
      </c>
      <c r="E461" s="69" t="s">
        <v>2963</v>
      </c>
      <c r="F461" s="27" t="s">
        <v>1939</v>
      </c>
      <c r="G461" s="13" t="s">
        <v>1969</v>
      </c>
      <c r="H461" s="15">
        <v>29.9</v>
      </c>
      <c r="I461" s="15">
        <v>29.9</v>
      </c>
      <c r="J461" s="14"/>
      <c r="K461" s="15">
        <f t="shared" si="42"/>
        <v>29.9</v>
      </c>
      <c r="L461" s="14"/>
      <c r="M461" s="14"/>
      <c r="N461" s="14"/>
      <c r="O461" s="16"/>
      <c r="P461" s="47">
        <f t="shared" si="2"/>
        <v>29.9</v>
      </c>
      <c r="Q461" s="28"/>
      <c r="R461" s="8" t="s">
        <v>2964</v>
      </c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</row>
    <row r="462">
      <c r="A462" s="8" t="s">
        <v>2930</v>
      </c>
      <c r="B462" s="9">
        <v>45670.0</v>
      </c>
      <c r="C462" s="13" t="s">
        <v>2028</v>
      </c>
      <c r="D462" s="73" t="s">
        <v>1925</v>
      </c>
      <c r="E462" s="69" t="s">
        <v>2041</v>
      </c>
      <c r="F462" s="27" t="s">
        <v>1908</v>
      </c>
      <c r="G462" s="13" t="s">
        <v>1908</v>
      </c>
      <c r="H462" s="15">
        <v>299.0</v>
      </c>
      <c r="I462" s="15">
        <v>299.0</v>
      </c>
      <c r="J462" s="14"/>
      <c r="K462" s="15">
        <f t="shared" si="42"/>
        <v>299</v>
      </c>
      <c r="L462" s="14"/>
      <c r="M462" s="14"/>
      <c r="N462" s="14"/>
      <c r="O462" s="16"/>
      <c r="P462" s="47">
        <f t="shared" si="2"/>
        <v>299</v>
      </c>
      <c r="Q462" s="13" t="s">
        <v>2042</v>
      </c>
      <c r="R462" s="8" t="s">
        <v>2043</v>
      </c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</row>
    <row r="463">
      <c r="A463" s="8" t="s">
        <v>2930</v>
      </c>
      <c r="B463" s="9">
        <v>45667.0</v>
      </c>
      <c r="C463" s="13" t="s">
        <v>2028</v>
      </c>
      <c r="D463" s="73" t="s">
        <v>20</v>
      </c>
      <c r="E463" s="69" t="s">
        <v>2965</v>
      </c>
      <c r="F463" s="27" t="s">
        <v>1939</v>
      </c>
      <c r="G463" s="13" t="s">
        <v>2024</v>
      </c>
      <c r="H463" s="15">
        <v>99.9</v>
      </c>
      <c r="I463" s="15">
        <v>99.9</v>
      </c>
      <c r="J463" s="14"/>
      <c r="K463" s="15">
        <f t="shared" si="42"/>
        <v>99.9</v>
      </c>
      <c r="L463" s="14"/>
      <c r="M463" s="14"/>
      <c r="N463" s="14"/>
      <c r="O463" s="16"/>
      <c r="P463" s="47">
        <f t="shared" si="2"/>
        <v>99.9</v>
      </c>
      <c r="Q463" s="28"/>
      <c r="R463" s="8" t="s">
        <v>2966</v>
      </c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</row>
    <row r="464">
      <c r="A464" s="8" t="s">
        <v>2930</v>
      </c>
      <c r="B464" s="9">
        <v>45670.0</v>
      </c>
      <c r="C464" s="13" t="s">
        <v>2028</v>
      </c>
      <c r="D464" s="73" t="s">
        <v>20</v>
      </c>
      <c r="E464" s="69" t="s">
        <v>2967</v>
      </c>
      <c r="F464" s="27" t="s">
        <v>1939</v>
      </c>
      <c r="G464" s="13" t="s">
        <v>2024</v>
      </c>
      <c r="H464" s="15">
        <v>99.9</v>
      </c>
      <c r="I464" s="15">
        <v>99.9</v>
      </c>
      <c r="J464" s="14"/>
      <c r="K464" s="15">
        <f t="shared" si="42"/>
        <v>99.9</v>
      </c>
      <c r="L464" s="14"/>
      <c r="M464" s="14"/>
      <c r="N464" s="14"/>
      <c r="O464" s="16"/>
      <c r="P464" s="47">
        <f t="shared" si="2"/>
        <v>99.9</v>
      </c>
      <c r="Q464" s="28"/>
      <c r="R464" s="8" t="s">
        <v>2968</v>
      </c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</row>
    <row r="465">
      <c r="A465" s="8" t="s">
        <v>2930</v>
      </c>
      <c r="B465" s="9">
        <v>45580.0</v>
      </c>
      <c r="C465" s="13" t="s">
        <v>2091</v>
      </c>
      <c r="D465" s="73" t="s">
        <v>1172</v>
      </c>
      <c r="E465" s="69" t="s">
        <v>2969</v>
      </c>
      <c r="F465" s="27" t="s">
        <v>1172</v>
      </c>
      <c r="G465" s="13" t="s">
        <v>1908</v>
      </c>
      <c r="H465" s="15">
        <v>299.0</v>
      </c>
      <c r="I465" s="15">
        <v>299.0</v>
      </c>
      <c r="J465" s="14"/>
      <c r="K465" s="15">
        <f t="shared" si="42"/>
        <v>299</v>
      </c>
      <c r="L465" s="14"/>
      <c r="M465" s="14"/>
      <c r="N465" s="14"/>
      <c r="O465" s="16"/>
      <c r="P465" s="47">
        <f t="shared" si="2"/>
        <v>299</v>
      </c>
      <c r="Q465" s="28"/>
      <c r="R465" s="8" t="s">
        <v>2970</v>
      </c>
      <c r="S465" s="57">
        <f t="shared" ref="S465:S466" si="43">MONTH(B465)</f>
        <v>10</v>
      </c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</row>
    <row r="466">
      <c r="A466" s="8" t="s">
        <v>2930</v>
      </c>
      <c r="B466" s="82">
        <v>45617.0</v>
      </c>
      <c r="C466" s="28"/>
      <c r="D466" s="103" t="s">
        <v>1172</v>
      </c>
      <c r="E466" s="83" t="s">
        <v>2840</v>
      </c>
      <c r="F466" s="84" t="s">
        <v>1172</v>
      </c>
      <c r="G466" s="87" t="s">
        <v>1908</v>
      </c>
      <c r="H466" s="86">
        <v>299.0</v>
      </c>
      <c r="I466" s="86">
        <v>299.0</v>
      </c>
      <c r="J466" s="14"/>
      <c r="K466" s="86">
        <f t="shared" si="42"/>
        <v>299</v>
      </c>
      <c r="L466" s="14"/>
      <c r="M466" s="14"/>
      <c r="N466" s="14"/>
      <c r="O466" s="16"/>
      <c r="P466" s="47">
        <f t="shared" si="2"/>
        <v>299</v>
      </c>
      <c r="Q466" s="28"/>
      <c r="R466" s="90" t="s">
        <v>2841</v>
      </c>
      <c r="S466" s="57">
        <f t="shared" si="43"/>
        <v>11</v>
      </c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</row>
    <row r="467">
      <c r="A467" s="8" t="s">
        <v>2930</v>
      </c>
      <c r="B467" s="9">
        <v>45673.0</v>
      </c>
      <c r="C467" s="13" t="s">
        <v>2028</v>
      </c>
      <c r="D467" s="73" t="s">
        <v>1925</v>
      </c>
      <c r="E467" s="69" t="s">
        <v>2971</v>
      </c>
      <c r="F467" s="27" t="s">
        <v>1908</v>
      </c>
      <c r="G467" s="13" t="s">
        <v>1908</v>
      </c>
      <c r="H467" s="15">
        <v>299.0</v>
      </c>
      <c r="I467" s="15">
        <v>299.0</v>
      </c>
      <c r="J467" s="14"/>
      <c r="K467" s="15">
        <f t="shared" si="42"/>
        <v>299</v>
      </c>
      <c r="L467" s="14"/>
      <c r="M467" s="14"/>
      <c r="N467" s="14"/>
      <c r="O467" s="16"/>
      <c r="P467" s="47">
        <f t="shared" si="2"/>
        <v>299</v>
      </c>
      <c r="Q467" s="28"/>
      <c r="R467" s="8" t="s">
        <v>2972</v>
      </c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</row>
    <row r="468">
      <c r="A468" s="8" t="s">
        <v>2930</v>
      </c>
      <c r="B468" s="9">
        <v>45671.0</v>
      </c>
      <c r="C468" s="13" t="s">
        <v>2028</v>
      </c>
      <c r="D468" s="73" t="s">
        <v>1910</v>
      </c>
      <c r="E468" s="69" t="s">
        <v>2973</v>
      </c>
      <c r="F468" s="27" t="s">
        <v>1910</v>
      </c>
      <c r="G468" s="13" t="s">
        <v>1908</v>
      </c>
      <c r="H468" s="15">
        <v>299.0</v>
      </c>
      <c r="I468" s="15">
        <v>299.0</v>
      </c>
      <c r="J468" s="14"/>
      <c r="K468" s="15">
        <f t="shared" si="42"/>
        <v>299</v>
      </c>
      <c r="L468" s="14"/>
      <c r="M468" s="14"/>
      <c r="N468" s="14"/>
      <c r="O468" s="16"/>
      <c r="P468" s="47">
        <f t="shared" si="2"/>
        <v>299</v>
      </c>
      <c r="Q468" s="28"/>
      <c r="R468" s="8" t="s">
        <v>2974</v>
      </c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</row>
    <row r="469">
      <c r="A469" s="8" t="s">
        <v>2930</v>
      </c>
      <c r="B469" s="9">
        <v>45671.0</v>
      </c>
      <c r="C469" s="13" t="s">
        <v>2028</v>
      </c>
      <c r="D469" s="73" t="s">
        <v>1910</v>
      </c>
      <c r="E469" s="69" t="s">
        <v>2975</v>
      </c>
      <c r="F469" s="27" t="s">
        <v>1910</v>
      </c>
      <c r="G469" s="13" t="s">
        <v>1908</v>
      </c>
      <c r="H469" s="15">
        <v>299.0</v>
      </c>
      <c r="I469" s="15">
        <v>299.0</v>
      </c>
      <c r="J469" s="14"/>
      <c r="K469" s="15">
        <f t="shared" si="42"/>
        <v>299</v>
      </c>
      <c r="L469" s="14"/>
      <c r="M469" s="14"/>
      <c r="N469" s="14"/>
      <c r="O469" s="16"/>
      <c r="P469" s="47">
        <f t="shared" si="2"/>
        <v>299</v>
      </c>
      <c r="Q469" s="13" t="s">
        <v>2044</v>
      </c>
      <c r="R469" s="8" t="s">
        <v>2045</v>
      </c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</row>
    <row r="470">
      <c r="A470" s="8" t="s">
        <v>2930</v>
      </c>
      <c r="B470" s="9">
        <v>45671.0</v>
      </c>
      <c r="C470" s="13" t="s">
        <v>2028</v>
      </c>
      <c r="D470" s="73" t="s">
        <v>20</v>
      </c>
      <c r="E470" s="69" t="s">
        <v>2726</v>
      </c>
      <c r="F470" s="27" t="s">
        <v>1939</v>
      </c>
      <c r="G470" s="13" t="s">
        <v>2024</v>
      </c>
      <c r="H470" s="15">
        <v>99.9</v>
      </c>
      <c r="I470" s="15">
        <v>99.9</v>
      </c>
      <c r="J470" s="14"/>
      <c r="K470" s="15">
        <f t="shared" si="42"/>
        <v>99.9</v>
      </c>
      <c r="L470" s="14"/>
      <c r="M470" s="14"/>
      <c r="N470" s="14"/>
      <c r="O470" s="16"/>
      <c r="P470" s="47">
        <f t="shared" si="2"/>
        <v>99.9</v>
      </c>
      <c r="Q470" s="28"/>
      <c r="R470" s="8" t="s">
        <v>2727</v>
      </c>
      <c r="S470" s="57">
        <f>MONTH(B470)</f>
        <v>1</v>
      </c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</row>
    <row r="471">
      <c r="A471" s="8" t="s">
        <v>2930</v>
      </c>
      <c r="B471" s="9">
        <v>45671.0</v>
      </c>
      <c r="C471" s="13" t="s">
        <v>2028</v>
      </c>
      <c r="D471" s="73" t="s">
        <v>20</v>
      </c>
      <c r="E471" s="69" t="s">
        <v>2976</v>
      </c>
      <c r="F471" s="27" t="s">
        <v>1939</v>
      </c>
      <c r="G471" s="13" t="s">
        <v>1969</v>
      </c>
      <c r="H471" s="15">
        <v>29.9</v>
      </c>
      <c r="I471" s="15">
        <v>29.9</v>
      </c>
      <c r="J471" s="14"/>
      <c r="K471" s="15">
        <f t="shared" si="42"/>
        <v>29.9</v>
      </c>
      <c r="L471" s="14"/>
      <c r="M471" s="14"/>
      <c r="N471" s="14"/>
      <c r="O471" s="16"/>
      <c r="P471" s="47">
        <f t="shared" si="2"/>
        <v>29.9</v>
      </c>
      <c r="Q471" s="28"/>
      <c r="R471" s="8" t="s">
        <v>2977</v>
      </c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</row>
    <row r="472">
      <c r="A472" s="8" t="s">
        <v>2930</v>
      </c>
      <c r="B472" s="9">
        <v>45671.0</v>
      </c>
      <c r="C472" s="13" t="s">
        <v>2028</v>
      </c>
      <c r="D472" s="73" t="s">
        <v>20</v>
      </c>
      <c r="E472" s="69" t="s">
        <v>2046</v>
      </c>
      <c r="F472" s="27" t="s">
        <v>1939</v>
      </c>
      <c r="G472" s="13" t="s">
        <v>1969</v>
      </c>
      <c r="H472" s="15">
        <v>29.9</v>
      </c>
      <c r="I472" s="15">
        <v>29.9</v>
      </c>
      <c r="J472" s="14"/>
      <c r="K472" s="15">
        <f t="shared" si="42"/>
        <v>29.9</v>
      </c>
      <c r="L472" s="14"/>
      <c r="M472" s="14"/>
      <c r="N472" s="14"/>
      <c r="O472" s="16"/>
      <c r="P472" s="47">
        <f t="shared" si="2"/>
        <v>29.9</v>
      </c>
      <c r="Q472" s="28"/>
      <c r="R472" s="8" t="s">
        <v>2047</v>
      </c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</row>
    <row r="473">
      <c r="A473" s="8" t="s">
        <v>2930</v>
      </c>
      <c r="B473" s="9">
        <v>45671.0</v>
      </c>
      <c r="C473" s="13" t="s">
        <v>2028</v>
      </c>
      <c r="D473" s="73" t="s">
        <v>1910</v>
      </c>
      <c r="E473" s="69" t="s">
        <v>2181</v>
      </c>
      <c r="F473" s="27" t="s">
        <v>1910</v>
      </c>
      <c r="G473" s="13" t="s">
        <v>1908</v>
      </c>
      <c r="H473" s="15">
        <v>299.0</v>
      </c>
      <c r="I473" s="15">
        <v>299.0</v>
      </c>
      <c r="J473" s="14"/>
      <c r="K473" s="15">
        <f t="shared" si="42"/>
        <v>299</v>
      </c>
      <c r="L473" s="14"/>
      <c r="M473" s="14"/>
      <c r="N473" s="14"/>
      <c r="O473" s="16"/>
      <c r="P473" s="47">
        <f t="shared" si="2"/>
        <v>299</v>
      </c>
      <c r="Q473" s="28"/>
      <c r="R473" s="8" t="s">
        <v>2182</v>
      </c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</row>
    <row r="474">
      <c r="A474" s="8" t="s">
        <v>2930</v>
      </c>
      <c r="B474" s="9">
        <v>45672.0</v>
      </c>
      <c r="C474" s="13" t="s">
        <v>2028</v>
      </c>
      <c r="D474" s="73" t="s">
        <v>20</v>
      </c>
      <c r="E474" s="69" t="s">
        <v>2978</v>
      </c>
      <c r="F474" s="27" t="s">
        <v>1939</v>
      </c>
      <c r="G474" s="13" t="s">
        <v>1969</v>
      </c>
      <c r="H474" s="15">
        <v>29.9</v>
      </c>
      <c r="I474" s="15">
        <v>29.9</v>
      </c>
      <c r="J474" s="14"/>
      <c r="K474" s="15">
        <f t="shared" si="42"/>
        <v>29.9</v>
      </c>
      <c r="L474" s="14"/>
      <c r="M474" s="14"/>
      <c r="N474" s="14"/>
      <c r="O474" s="16"/>
      <c r="P474" s="47">
        <f t="shared" si="2"/>
        <v>29.9</v>
      </c>
      <c r="Q474" s="28"/>
      <c r="R474" s="8" t="s">
        <v>2979</v>
      </c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</row>
    <row r="475">
      <c r="A475" s="8" t="s">
        <v>2930</v>
      </c>
      <c r="B475" s="82">
        <v>45623.0</v>
      </c>
      <c r="C475" s="28"/>
      <c r="D475" s="103" t="s">
        <v>1172</v>
      </c>
      <c r="E475" s="83" t="s">
        <v>2856</v>
      </c>
      <c r="F475" s="84" t="s">
        <v>1172</v>
      </c>
      <c r="G475" s="87" t="s">
        <v>1908</v>
      </c>
      <c r="H475" s="86">
        <v>299.0</v>
      </c>
      <c r="I475" s="86">
        <v>299.0</v>
      </c>
      <c r="J475" s="14"/>
      <c r="K475" s="86">
        <f t="shared" si="42"/>
        <v>299</v>
      </c>
      <c r="L475" s="14"/>
      <c r="M475" s="14"/>
      <c r="N475" s="14"/>
      <c r="O475" s="16"/>
      <c r="P475" s="47">
        <f t="shared" si="2"/>
        <v>299</v>
      </c>
      <c r="Q475" s="28"/>
      <c r="R475" s="90" t="s">
        <v>2857</v>
      </c>
      <c r="S475" s="57">
        <f>MONTH(B475)</f>
        <v>11</v>
      </c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</row>
    <row r="476">
      <c r="A476" s="8" t="s">
        <v>2930</v>
      </c>
      <c r="B476" s="9">
        <v>45673.0</v>
      </c>
      <c r="C476" s="13" t="s">
        <v>2028</v>
      </c>
      <c r="D476" s="73" t="s">
        <v>1910</v>
      </c>
      <c r="E476" s="69" t="s">
        <v>2048</v>
      </c>
      <c r="F476" s="27" t="s">
        <v>1910</v>
      </c>
      <c r="G476" s="13" t="s">
        <v>1908</v>
      </c>
      <c r="H476" s="15">
        <v>299.0</v>
      </c>
      <c r="I476" s="15">
        <v>299.0</v>
      </c>
      <c r="J476" s="14"/>
      <c r="K476" s="15">
        <f t="shared" si="42"/>
        <v>299</v>
      </c>
      <c r="L476" s="14"/>
      <c r="M476" s="14"/>
      <c r="N476" s="14"/>
      <c r="O476" s="16"/>
      <c r="P476" s="47">
        <f t="shared" si="2"/>
        <v>299</v>
      </c>
      <c r="Q476" s="13" t="s">
        <v>2049</v>
      </c>
      <c r="R476" s="8" t="s">
        <v>2050</v>
      </c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</row>
    <row r="477">
      <c r="A477" s="8" t="s">
        <v>2930</v>
      </c>
      <c r="B477" s="9">
        <v>45673.0</v>
      </c>
      <c r="C477" s="13" t="s">
        <v>2028</v>
      </c>
      <c r="D477" s="73" t="s">
        <v>20</v>
      </c>
      <c r="E477" s="69" t="s">
        <v>2052</v>
      </c>
      <c r="F477" s="27" t="s">
        <v>1908</v>
      </c>
      <c r="G477" s="13" t="s">
        <v>1908</v>
      </c>
      <c r="H477" s="15">
        <v>800.0</v>
      </c>
      <c r="I477" s="15">
        <v>299.0</v>
      </c>
      <c r="J477" s="14"/>
      <c r="K477" s="15">
        <f t="shared" si="42"/>
        <v>299</v>
      </c>
      <c r="L477" s="14"/>
      <c r="M477" s="14"/>
      <c r="N477" s="14"/>
      <c r="O477" s="16"/>
      <c r="P477" s="47">
        <f t="shared" si="2"/>
        <v>299</v>
      </c>
      <c r="Q477" s="28"/>
      <c r="R477" s="8" t="s">
        <v>2053</v>
      </c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</row>
    <row r="478">
      <c r="A478" s="8" t="s">
        <v>2930</v>
      </c>
      <c r="B478" s="9">
        <v>45539.0</v>
      </c>
      <c r="C478" s="28"/>
      <c r="D478" s="103" t="s">
        <v>1925</v>
      </c>
      <c r="E478" s="69" t="s">
        <v>1956</v>
      </c>
      <c r="F478" s="27" t="s">
        <v>1925</v>
      </c>
      <c r="G478" s="13" t="s">
        <v>1908</v>
      </c>
      <c r="H478" s="15">
        <v>800.0</v>
      </c>
      <c r="I478" s="15">
        <v>249.0</v>
      </c>
      <c r="J478" s="14"/>
      <c r="K478" s="15">
        <v>249.0</v>
      </c>
      <c r="L478" s="14"/>
      <c r="M478" s="14"/>
      <c r="N478" s="14"/>
      <c r="O478" s="16"/>
      <c r="P478" s="47">
        <f t="shared" si="2"/>
        <v>249</v>
      </c>
      <c r="Q478" s="58"/>
      <c r="R478" s="40"/>
      <c r="S478" s="57">
        <f>MONTH(B478)</f>
        <v>9</v>
      </c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</row>
    <row r="479">
      <c r="A479" s="8" t="s">
        <v>2930</v>
      </c>
      <c r="B479" s="9">
        <v>45670.0</v>
      </c>
      <c r="C479" s="13" t="s">
        <v>2091</v>
      </c>
      <c r="D479" s="73" t="s">
        <v>1172</v>
      </c>
      <c r="E479" s="69" t="s">
        <v>2980</v>
      </c>
      <c r="F479" s="27" t="s">
        <v>1172</v>
      </c>
      <c r="G479" s="13" t="s">
        <v>1908</v>
      </c>
      <c r="H479" s="15">
        <v>299.0</v>
      </c>
      <c r="I479" s="15">
        <v>299.0</v>
      </c>
      <c r="J479" s="14"/>
      <c r="K479" s="15">
        <f t="shared" ref="K479:K484" si="44">I479</f>
        <v>299</v>
      </c>
      <c r="L479" s="14"/>
      <c r="M479" s="14"/>
      <c r="N479" s="14"/>
      <c r="O479" s="16"/>
      <c r="P479" s="47">
        <f t="shared" si="2"/>
        <v>299</v>
      </c>
      <c r="Q479" s="28"/>
      <c r="R479" s="8" t="s">
        <v>2981</v>
      </c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</row>
    <row r="480">
      <c r="A480" s="8" t="s">
        <v>2930</v>
      </c>
      <c r="B480" s="9">
        <v>45674.0</v>
      </c>
      <c r="C480" s="13" t="s">
        <v>2028</v>
      </c>
      <c r="D480" s="73" t="s">
        <v>20</v>
      </c>
      <c r="E480" s="69" t="s">
        <v>2982</v>
      </c>
      <c r="F480" s="27" t="s">
        <v>1939</v>
      </c>
      <c r="G480" s="13" t="s">
        <v>1969</v>
      </c>
      <c r="H480" s="15">
        <v>29.9</v>
      </c>
      <c r="I480" s="15">
        <v>29.9</v>
      </c>
      <c r="J480" s="14"/>
      <c r="K480" s="15">
        <f t="shared" si="44"/>
        <v>29.9</v>
      </c>
      <c r="L480" s="14"/>
      <c r="M480" s="14"/>
      <c r="N480" s="14"/>
      <c r="O480" s="16"/>
      <c r="P480" s="47">
        <f t="shared" si="2"/>
        <v>29.9</v>
      </c>
      <c r="Q480" s="28"/>
      <c r="R480" s="8" t="s">
        <v>2983</v>
      </c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</row>
    <row r="481">
      <c r="A481" s="8" t="s">
        <v>2930</v>
      </c>
      <c r="B481" s="9">
        <v>45674.0</v>
      </c>
      <c r="C481" s="13" t="s">
        <v>2028</v>
      </c>
      <c r="D481" s="73" t="s">
        <v>20</v>
      </c>
      <c r="E481" s="69" t="s">
        <v>2861</v>
      </c>
      <c r="F481" s="27" t="s">
        <v>1939</v>
      </c>
      <c r="G481" s="13" t="s">
        <v>1969</v>
      </c>
      <c r="H481" s="15">
        <v>29.9</v>
      </c>
      <c r="I481" s="15">
        <v>29.9</v>
      </c>
      <c r="J481" s="14"/>
      <c r="K481" s="15">
        <f t="shared" si="44"/>
        <v>29.9</v>
      </c>
      <c r="L481" s="14"/>
      <c r="M481" s="14"/>
      <c r="N481" s="14"/>
      <c r="O481" s="16"/>
      <c r="P481" s="47">
        <f t="shared" si="2"/>
        <v>29.9</v>
      </c>
      <c r="Q481" s="58"/>
      <c r="R481" s="44" t="s">
        <v>2862</v>
      </c>
      <c r="S481" s="57">
        <f>MONTH(B481)</f>
        <v>1</v>
      </c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</row>
    <row r="482">
      <c r="A482" s="8" t="s">
        <v>2930</v>
      </c>
      <c r="B482" s="9">
        <v>45674.0</v>
      </c>
      <c r="C482" s="13" t="s">
        <v>2028</v>
      </c>
      <c r="D482" s="73" t="s">
        <v>20</v>
      </c>
      <c r="E482" s="69" t="s">
        <v>2984</v>
      </c>
      <c r="F482" s="27" t="s">
        <v>1939</v>
      </c>
      <c r="G482" s="13" t="s">
        <v>1969</v>
      </c>
      <c r="H482" s="15">
        <v>29.9</v>
      </c>
      <c r="I482" s="15">
        <v>29.9</v>
      </c>
      <c r="J482" s="14"/>
      <c r="K482" s="15">
        <f t="shared" si="44"/>
        <v>29.9</v>
      </c>
      <c r="L482" s="14"/>
      <c r="M482" s="14"/>
      <c r="N482" s="14"/>
      <c r="O482" s="16"/>
      <c r="P482" s="47">
        <f t="shared" si="2"/>
        <v>29.9</v>
      </c>
      <c r="Q482" s="28"/>
      <c r="R482" s="8" t="s">
        <v>2985</v>
      </c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</row>
    <row r="483">
      <c r="A483" s="8" t="s">
        <v>2930</v>
      </c>
      <c r="B483" s="9">
        <v>45674.0</v>
      </c>
      <c r="C483" s="13" t="s">
        <v>2028</v>
      </c>
      <c r="D483" s="73" t="s">
        <v>20</v>
      </c>
      <c r="E483" s="69" t="s">
        <v>2986</v>
      </c>
      <c r="F483" s="27" t="s">
        <v>1939</v>
      </c>
      <c r="G483" s="13" t="s">
        <v>1969</v>
      </c>
      <c r="H483" s="15">
        <v>29.9</v>
      </c>
      <c r="I483" s="15">
        <v>29.9</v>
      </c>
      <c r="J483" s="14"/>
      <c r="K483" s="15">
        <f t="shared" si="44"/>
        <v>29.9</v>
      </c>
      <c r="L483" s="14"/>
      <c r="M483" s="14"/>
      <c r="N483" s="14"/>
      <c r="O483" s="16"/>
      <c r="P483" s="47">
        <f t="shared" si="2"/>
        <v>29.9</v>
      </c>
      <c r="Q483" s="28"/>
      <c r="R483" s="8" t="s">
        <v>2987</v>
      </c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</row>
    <row r="484">
      <c r="A484" s="8" t="s">
        <v>2930</v>
      </c>
      <c r="B484" s="9">
        <v>45677.0</v>
      </c>
      <c r="C484" s="13" t="s">
        <v>2028</v>
      </c>
      <c r="D484" s="73" t="s">
        <v>20</v>
      </c>
      <c r="E484" s="69" t="s">
        <v>2988</v>
      </c>
      <c r="F484" s="27" t="s">
        <v>1939</v>
      </c>
      <c r="G484" s="13" t="s">
        <v>1969</v>
      </c>
      <c r="H484" s="15">
        <v>29.9</v>
      </c>
      <c r="I484" s="15">
        <v>29.9</v>
      </c>
      <c r="J484" s="14"/>
      <c r="K484" s="15">
        <f t="shared" si="44"/>
        <v>29.9</v>
      </c>
      <c r="L484" s="14"/>
      <c r="M484" s="14"/>
      <c r="N484" s="14"/>
      <c r="O484" s="16"/>
      <c r="P484" s="47">
        <f t="shared" si="2"/>
        <v>29.9</v>
      </c>
      <c r="Q484" s="28"/>
      <c r="R484" s="8" t="s">
        <v>2124</v>
      </c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</row>
    <row r="485">
      <c r="A485" s="8" t="s">
        <v>2930</v>
      </c>
      <c r="B485" s="9">
        <v>45678.0</v>
      </c>
      <c r="C485" s="13" t="s">
        <v>2028</v>
      </c>
      <c r="D485" s="73" t="s">
        <v>1910</v>
      </c>
      <c r="E485" s="69" t="s">
        <v>2989</v>
      </c>
      <c r="F485" s="27" t="s">
        <v>1910</v>
      </c>
      <c r="G485" s="13" t="s">
        <v>1908</v>
      </c>
      <c r="H485" s="15">
        <v>800.0</v>
      </c>
      <c r="I485" s="15">
        <v>299.0</v>
      </c>
      <c r="J485" s="14"/>
      <c r="K485" s="15">
        <v>299.0</v>
      </c>
      <c r="L485" s="14"/>
      <c r="M485" s="14"/>
      <c r="N485" s="14"/>
      <c r="O485" s="16"/>
      <c r="P485" s="47">
        <f t="shared" si="2"/>
        <v>299</v>
      </c>
      <c r="Q485" s="28"/>
      <c r="R485" s="8" t="s">
        <v>2990</v>
      </c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</row>
    <row r="486">
      <c r="A486" s="8" t="s">
        <v>2930</v>
      </c>
      <c r="B486" s="9">
        <v>45678.0</v>
      </c>
      <c r="C486" s="13" t="s">
        <v>2028</v>
      </c>
      <c r="D486" s="73" t="s">
        <v>20</v>
      </c>
      <c r="E486" s="69" t="s">
        <v>2959</v>
      </c>
      <c r="F486" s="27" t="s">
        <v>1939</v>
      </c>
      <c r="G486" s="13" t="s">
        <v>2024</v>
      </c>
      <c r="H486" s="15">
        <v>99.9</v>
      </c>
      <c r="I486" s="15">
        <v>99.9</v>
      </c>
      <c r="J486" s="14"/>
      <c r="K486" s="15">
        <f t="shared" ref="K486:K493" si="45">I486</f>
        <v>99.9</v>
      </c>
      <c r="L486" s="14"/>
      <c r="M486" s="14"/>
      <c r="N486" s="14"/>
      <c r="O486" s="16"/>
      <c r="P486" s="47">
        <f t="shared" si="2"/>
        <v>99.9</v>
      </c>
      <c r="Q486" s="28"/>
      <c r="R486" s="8" t="s">
        <v>2991</v>
      </c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</row>
    <row r="487">
      <c r="A487" s="8" t="s">
        <v>2930</v>
      </c>
      <c r="B487" s="9">
        <v>45685.0</v>
      </c>
      <c r="C487" s="13" t="s">
        <v>2028</v>
      </c>
      <c r="D487" s="73" t="s">
        <v>1172</v>
      </c>
      <c r="E487" s="69" t="s">
        <v>2992</v>
      </c>
      <c r="F487" s="27" t="s">
        <v>1172</v>
      </c>
      <c r="G487" s="13" t="s">
        <v>1908</v>
      </c>
      <c r="H487" s="15">
        <v>299.0</v>
      </c>
      <c r="I487" s="15">
        <v>299.0</v>
      </c>
      <c r="J487" s="14"/>
      <c r="K487" s="15">
        <f t="shared" si="45"/>
        <v>299</v>
      </c>
      <c r="L487" s="14"/>
      <c r="M487" s="14"/>
      <c r="N487" s="14"/>
      <c r="O487" s="16"/>
      <c r="P487" s="47">
        <f t="shared" si="2"/>
        <v>299</v>
      </c>
      <c r="Q487" s="56"/>
      <c r="R487" s="8" t="s">
        <v>2993</v>
      </c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</row>
    <row r="488">
      <c r="A488" s="8" t="s">
        <v>2930</v>
      </c>
      <c r="B488" s="9">
        <v>45583.0</v>
      </c>
      <c r="C488" s="28"/>
      <c r="D488" s="73" t="s">
        <v>1172</v>
      </c>
      <c r="E488" s="69" t="s">
        <v>2778</v>
      </c>
      <c r="F488" s="27" t="s">
        <v>1172</v>
      </c>
      <c r="G488" s="13" t="s">
        <v>1908</v>
      </c>
      <c r="H488" s="15">
        <v>299.0</v>
      </c>
      <c r="I488" s="15">
        <v>299.0</v>
      </c>
      <c r="J488" s="14"/>
      <c r="K488" s="15">
        <f t="shared" si="45"/>
        <v>299</v>
      </c>
      <c r="L488" s="14"/>
      <c r="M488" s="14"/>
      <c r="N488" s="14"/>
      <c r="O488" s="16"/>
      <c r="P488" s="47">
        <f t="shared" si="2"/>
        <v>299</v>
      </c>
      <c r="Q488" s="58"/>
      <c r="R488" s="40"/>
      <c r="S488" s="57">
        <f>MONTH(B488)</f>
        <v>10</v>
      </c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</row>
    <row r="489">
      <c r="A489" s="8" t="s">
        <v>2930</v>
      </c>
      <c r="B489" s="9">
        <v>45687.0</v>
      </c>
      <c r="C489" s="13" t="s">
        <v>2028</v>
      </c>
      <c r="D489" s="73" t="s">
        <v>1172</v>
      </c>
      <c r="E489" s="69" t="s">
        <v>1203</v>
      </c>
      <c r="F489" s="27" t="s">
        <v>1172</v>
      </c>
      <c r="G489" s="13" t="s">
        <v>1908</v>
      </c>
      <c r="H489" s="15">
        <v>299.0</v>
      </c>
      <c r="I489" s="15">
        <v>299.0</v>
      </c>
      <c r="J489" s="14"/>
      <c r="K489" s="15">
        <f t="shared" si="45"/>
        <v>299</v>
      </c>
      <c r="L489" s="14"/>
      <c r="M489" s="14"/>
      <c r="N489" s="14"/>
      <c r="O489" s="16"/>
      <c r="P489" s="47">
        <f t="shared" si="2"/>
        <v>299</v>
      </c>
      <c r="Q489" s="56"/>
      <c r="R489" s="8" t="s">
        <v>1205</v>
      </c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</row>
    <row r="490">
      <c r="A490" s="8" t="s">
        <v>2930</v>
      </c>
      <c r="B490" s="9">
        <v>45678.0</v>
      </c>
      <c r="C490" s="13" t="s">
        <v>2028</v>
      </c>
      <c r="D490" s="73" t="s">
        <v>1172</v>
      </c>
      <c r="E490" s="69" t="s">
        <v>2994</v>
      </c>
      <c r="F490" s="27" t="s">
        <v>1172</v>
      </c>
      <c r="G490" s="13" t="s">
        <v>1908</v>
      </c>
      <c r="H490" s="15">
        <v>299.0</v>
      </c>
      <c r="I490" s="15">
        <v>299.0</v>
      </c>
      <c r="J490" s="14"/>
      <c r="K490" s="15">
        <f t="shared" si="45"/>
        <v>299</v>
      </c>
      <c r="L490" s="14"/>
      <c r="M490" s="14"/>
      <c r="N490" s="14"/>
      <c r="O490" s="16"/>
      <c r="P490" s="47">
        <f t="shared" si="2"/>
        <v>299</v>
      </c>
      <c r="Q490" s="74" t="s">
        <v>2995</v>
      </c>
      <c r="R490" s="8" t="s">
        <v>2996</v>
      </c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</row>
    <row r="491">
      <c r="A491" s="8" t="s">
        <v>2930</v>
      </c>
      <c r="B491" s="9">
        <v>45679.0</v>
      </c>
      <c r="C491" s="13" t="s">
        <v>2028</v>
      </c>
      <c r="D491" s="73" t="s">
        <v>20</v>
      </c>
      <c r="E491" s="69" t="s">
        <v>2997</v>
      </c>
      <c r="F491" s="27" t="s">
        <v>1939</v>
      </c>
      <c r="G491" s="13" t="s">
        <v>2024</v>
      </c>
      <c r="H491" s="15">
        <v>99.9</v>
      </c>
      <c r="I491" s="15">
        <v>99.9</v>
      </c>
      <c r="J491" s="14"/>
      <c r="K491" s="15">
        <f t="shared" si="45"/>
        <v>99.9</v>
      </c>
      <c r="L491" s="14"/>
      <c r="M491" s="14"/>
      <c r="N491" s="14"/>
      <c r="O491" s="16"/>
      <c r="P491" s="47">
        <f t="shared" si="2"/>
        <v>99.9</v>
      </c>
      <c r="Q491" s="28"/>
      <c r="R491" s="8" t="s">
        <v>2998</v>
      </c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</row>
    <row r="492">
      <c r="A492" s="8" t="s">
        <v>2930</v>
      </c>
      <c r="B492" s="9">
        <v>45679.0</v>
      </c>
      <c r="C492" s="13" t="s">
        <v>2028</v>
      </c>
      <c r="D492" s="73" t="s">
        <v>20</v>
      </c>
      <c r="E492" s="69" t="s">
        <v>2999</v>
      </c>
      <c r="F492" s="27" t="s">
        <v>1939</v>
      </c>
      <c r="G492" s="13" t="s">
        <v>2024</v>
      </c>
      <c r="H492" s="15">
        <v>99.9</v>
      </c>
      <c r="I492" s="15">
        <v>99.9</v>
      </c>
      <c r="J492" s="14"/>
      <c r="K492" s="15">
        <f t="shared" si="45"/>
        <v>99.9</v>
      </c>
      <c r="L492" s="14"/>
      <c r="M492" s="14"/>
      <c r="N492" s="14"/>
      <c r="O492" s="16"/>
      <c r="P492" s="47">
        <f t="shared" si="2"/>
        <v>99.9</v>
      </c>
      <c r="Q492" s="28"/>
      <c r="R492" s="8" t="s">
        <v>3000</v>
      </c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</row>
    <row r="493">
      <c r="A493" s="8" t="s">
        <v>2930</v>
      </c>
      <c r="B493" s="9">
        <v>45679.0</v>
      </c>
      <c r="C493" s="13" t="s">
        <v>2028</v>
      </c>
      <c r="D493" s="73" t="s">
        <v>20</v>
      </c>
      <c r="E493" s="69" t="s">
        <v>3001</v>
      </c>
      <c r="F493" s="27" t="s">
        <v>1939</v>
      </c>
      <c r="G493" s="13" t="s">
        <v>2024</v>
      </c>
      <c r="H493" s="15">
        <v>99.9</v>
      </c>
      <c r="I493" s="15">
        <v>99.9</v>
      </c>
      <c r="J493" s="14"/>
      <c r="K493" s="15">
        <f t="shared" si="45"/>
        <v>99.9</v>
      </c>
      <c r="L493" s="14"/>
      <c r="M493" s="14"/>
      <c r="N493" s="14"/>
      <c r="O493" s="16"/>
      <c r="P493" s="47">
        <f t="shared" si="2"/>
        <v>99.9</v>
      </c>
      <c r="Q493" s="28"/>
      <c r="R493" s="8" t="s">
        <v>3002</v>
      </c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</row>
    <row r="494">
      <c r="A494" s="8" t="s">
        <v>2930</v>
      </c>
      <c r="B494" s="9">
        <v>45418.0</v>
      </c>
      <c r="C494" s="56"/>
      <c r="D494" s="76" t="s">
        <v>1925</v>
      </c>
      <c r="E494" s="69" t="s">
        <v>1928</v>
      </c>
      <c r="F494" s="27" t="s">
        <v>100</v>
      </c>
      <c r="G494" s="31" t="s">
        <v>1908</v>
      </c>
      <c r="H494" s="15">
        <v>249.0</v>
      </c>
      <c r="I494" s="15">
        <v>249.0</v>
      </c>
      <c r="J494" s="14"/>
      <c r="K494" s="15">
        <v>249.0</v>
      </c>
      <c r="L494" s="14"/>
      <c r="M494" s="14"/>
      <c r="N494" s="14"/>
      <c r="O494" s="16"/>
      <c r="P494" s="47">
        <f t="shared" si="2"/>
        <v>249</v>
      </c>
      <c r="Q494" s="58"/>
      <c r="R494" s="40"/>
      <c r="S494" s="57">
        <f>MONTH(B494)</f>
        <v>5</v>
      </c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</row>
    <row r="495">
      <c r="A495" s="8" t="s">
        <v>2930</v>
      </c>
      <c r="B495" s="9">
        <v>45680.0</v>
      </c>
      <c r="C495" s="13" t="s">
        <v>2028</v>
      </c>
      <c r="D495" s="73" t="s">
        <v>20</v>
      </c>
      <c r="E495" s="69" t="s">
        <v>2157</v>
      </c>
      <c r="F495" s="27" t="s">
        <v>1939</v>
      </c>
      <c r="G495" s="13" t="s">
        <v>1969</v>
      </c>
      <c r="H495" s="15">
        <v>29.9</v>
      </c>
      <c r="I495" s="15">
        <v>29.9</v>
      </c>
      <c r="J495" s="14"/>
      <c r="K495" s="15">
        <f t="shared" ref="K495:K513" si="46">I495</f>
        <v>29.9</v>
      </c>
      <c r="L495" s="14"/>
      <c r="M495" s="14"/>
      <c r="N495" s="14"/>
      <c r="O495" s="16"/>
      <c r="P495" s="47">
        <f t="shared" si="2"/>
        <v>29.9</v>
      </c>
      <c r="Q495" s="28"/>
      <c r="R495" s="8" t="s">
        <v>2158</v>
      </c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</row>
    <row r="496">
      <c r="A496" s="8" t="s">
        <v>2930</v>
      </c>
      <c r="B496" s="9">
        <v>45681.0</v>
      </c>
      <c r="C496" s="13" t="s">
        <v>2028</v>
      </c>
      <c r="D496" s="73" t="s">
        <v>20</v>
      </c>
      <c r="E496" s="69" t="s">
        <v>3003</v>
      </c>
      <c r="F496" s="27" t="s">
        <v>1939</v>
      </c>
      <c r="G496" s="13" t="s">
        <v>2024</v>
      </c>
      <c r="H496" s="15">
        <v>99.9</v>
      </c>
      <c r="I496" s="15">
        <v>99.9</v>
      </c>
      <c r="J496" s="14"/>
      <c r="K496" s="15">
        <f t="shared" si="46"/>
        <v>99.9</v>
      </c>
      <c r="L496" s="14"/>
      <c r="M496" s="14"/>
      <c r="N496" s="14"/>
      <c r="O496" s="16"/>
      <c r="P496" s="47">
        <f t="shared" si="2"/>
        <v>99.9</v>
      </c>
      <c r="Q496" s="28"/>
      <c r="R496" s="8" t="s">
        <v>3004</v>
      </c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</row>
    <row r="497">
      <c r="A497" s="8" t="s">
        <v>2930</v>
      </c>
      <c r="B497" s="9">
        <v>45681.0</v>
      </c>
      <c r="C497" s="13" t="s">
        <v>2028</v>
      </c>
      <c r="D497" s="73" t="s">
        <v>20</v>
      </c>
      <c r="E497" s="69" t="s">
        <v>2054</v>
      </c>
      <c r="F497" s="27" t="s">
        <v>1939</v>
      </c>
      <c r="G497" s="13" t="s">
        <v>1969</v>
      </c>
      <c r="H497" s="15">
        <v>29.9</v>
      </c>
      <c r="I497" s="15">
        <v>29.9</v>
      </c>
      <c r="J497" s="14"/>
      <c r="K497" s="15">
        <f t="shared" si="46"/>
        <v>29.9</v>
      </c>
      <c r="L497" s="14"/>
      <c r="M497" s="14"/>
      <c r="N497" s="14"/>
      <c r="O497" s="16"/>
      <c r="P497" s="47">
        <f t="shared" si="2"/>
        <v>29.9</v>
      </c>
      <c r="Q497" s="28"/>
      <c r="R497" s="8" t="s">
        <v>2055</v>
      </c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</row>
    <row r="498">
      <c r="A498" s="8" t="s">
        <v>2930</v>
      </c>
      <c r="B498" s="9">
        <v>45684.0</v>
      </c>
      <c r="C498" s="13" t="s">
        <v>2028</v>
      </c>
      <c r="D498" s="73" t="s">
        <v>20</v>
      </c>
      <c r="E498" s="69" t="s">
        <v>3005</v>
      </c>
      <c r="F498" s="27" t="s">
        <v>1939</v>
      </c>
      <c r="G498" s="13" t="s">
        <v>1969</v>
      </c>
      <c r="H498" s="15">
        <v>29.9</v>
      </c>
      <c r="I498" s="15">
        <v>29.9</v>
      </c>
      <c r="J498" s="14"/>
      <c r="K498" s="15">
        <f t="shared" si="46"/>
        <v>29.9</v>
      </c>
      <c r="L498" s="14"/>
      <c r="M498" s="14"/>
      <c r="N498" s="14"/>
      <c r="O498" s="16"/>
      <c r="P498" s="47">
        <f t="shared" si="2"/>
        <v>29.9</v>
      </c>
      <c r="Q498" s="28"/>
      <c r="R498" s="8" t="s">
        <v>3006</v>
      </c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</row>
    <row r="499">
      <c r="A499" s="8" t="s">
        <v>2930</v>
      </c>
      <c r="B499" s="9">
        <v>45576.0</v>
      </c>
      <c r="C499" s="13" t="s">
        <v>2091</v>
      </c>
      <c r="D499" s="73" t="s">
        <v>20</v>
      </c>
      <c r="E499" s="69" t="s">
        <v>3007</v>
      </c>
      <c r="F499" s="27" t="s">
        <v>1939</v>
      </c>
      <c r="G499" s="13" t="s">
        <v>1975</v>
      </c>
      <c r="H499" s="15">
        <v>99.0</v>
      </c>
      <c r="I499" s="15">
        <v>99.0</v>
      </c>
      <c r="J499" s="14"/>
      <c r="K499" s="15">
        <f t="shared" si="46"/>
        <v>99</v>
      </c>
      <c r="L499" s="14"/>
      <c r="M499" s="14"/>
      <c r="N499" s="14"/>
      <c r="O499" s="16"/>
      <c r="P499" s="47">
        <f t="shared" si="2"/>
        <v>99</v>
      </c>
      <c r="Q499" s="28"/>
      <c r="R499" s="45" t="s">
        <v>3008</v>
      </c>
      <c r="S499" s="57">
        <f>MONTH(B499)</f>
        <v>10</v>
      </c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</row>
    <row r="500">
      <c r="A500" s="8" t="s">
        <v>2930</v>
      </c>
      <c r="B500" s="9">
        <v>45684.0</v>
      </c>
      <c r="C500" s="13" t="s">
        <v>2028</v>
      </c>
      <c r="D500" s="73" t="s">
        <v>20</v>
      </c>
      <c r="E500" s="69" t="s">
        <v>3009</v>
      </c>
      <c r="F500" s="27" t="s">
        <v>1939</v>
      </c>
      <c r="G500" s="13" t="s">
        <v>2024</v>
      </c>
      <c r="H500" s="15">
        <v>29.9</v>
      </c>
      <c r="I500" s="15">
        <v>99.9</v>
      </c>
      <c r="J500" s="14"/>
      <c r="K500" s="15">
        <f t="shared" si="46"/>
        <v>99.9</v>
      </c>
      <c r="L500" s="14"/>
      <c r="M500" s="14"/>
      <c r="N500" s="14"/>
      <c r="O500" s="16"/>
      <c r="P500" s="47">
        <f t="shared" si="2"/>
        <v>99.9</v>
      </c>
      <c r="Q500" s="28"/>
      <c r="R500" s="8" t="s">
        <v>3010</v>
      </c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</row>
    <row r="501">
      <c r="A501" s="8" t="s">
        <v>2930</v>
      </c>
      <c r="B501" s="9">
        <v>45684.0</v>
      </c>
      <c r="C501" s="13" t="s">
        <v>2028</v>
      </c>
      <c r="D501" s="73" t="s">
        <v>20</v>
      </c>
      <c r="E501" s="69" t="s">
        <v>3011</v>
      </c>
      <c r="F501" s="27" t="s">
        <v>1939</v>
      </c>
      <c r="G501" s="13" t="s">
        <v>1969</v>
      </c>
      <c r="H501" s="15">
        <v>29.9</v>
      </c>
      <c r="I501" s="15">
        <v>29.9</v>
      </c>
      <c r="J501" s="14"/>
      <c r="K501" s="15">
        <f t="shared" si="46"/>
        <v>29.9</v>
      </c>
      <c r="L501" s="14"/>
      <c r="M501" s="14"/>
      <c r="N501" s="14"/>
      <c r="O501" s="16"/>
      <c r="P501" s="47">
        <f t="shared" si="2"/>
        <v>29.9</v>
      </c>
      <c r="Q501" s="28"/>
      <c r="R501" s="8" t="s">
        <v>3012</v>
      </c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</row>
    <row r="502">
      <c r="A502" s="8" t="s">
        <v>2930</v>
      </c>
      <c r="B502" s="9">
        <v>45684.0</v>
      </c>
      <c r="C502" s="13" t="s">
        <v>2028</v>
      </c>
      <c r="D502" s="73" t="s">
        <v>20</v>
      </c>
      <c r="E502" s="69" t="s">
        <v>3013</v>
      </c>
      <c r="F502" s="27" t="s">
        <v>1939</v>
      </c>
      <c r="G502" s="13" t="s">
        <v>1969</v>
      </c>
      <c r="H502" s="15">
        <v>29.9</v>
      </c>
      <c r="I502" s="15">
        <v>29.9</v>
      </c>
      <c r="J502" s="14"/>
      <c r="K502" s="15">
        <f t="shared" si="46"/>
        <v>29.9</v>
      </c>
      <c r="L502" s="14"/>
      <c r="M502" s="14"/>
      <c r="N502" s="14"/>
      <c r="O502" s="16"/>
      <c r="P502" s="47">
        <f t="shared" si="2"/>
        <v>29.9</v>
      </c>
      <c r="Q502" s="28"/>
      <c r="R502" s="8" t="s">
        <v>3014</v>
      </c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</row>
    <row r="503">
      <c r="A503" s="8" t="s">
        <v>2930</v>
      </c>
      <c r="B503" s="82">
        <v>45601.0</v>
      </c>
      <c r="C503" s="28"/>
      <c r="D503" s="103" t="s">
        <v>1172</v>
      </c>
      <c r="E503" s="83" t="s">
        <v>2804</v>
      </c>
      <c r="F503" s="84" t="s">
        <v>1172</v>
      </c>
      <c r="G503" s="87" t="s">
        <v>1908</v>
      </c>
      <c r="H503" s="86">
        <v>299.0</v>
      </c>
      <c r="I503" s="86">
        <v>299.0</v>
      </c>
      <c r="J503" s="14"/>
      <c r="K503" s="86">
        <f t="shared" si="46"/>
        <v>299</v>
      </c>
      <c r="L503" s="14"/>
      <c r="M503" s="14"/>
      <c r="N503" s="14"/>
      <c r="O503" s="16"/>
      <c r="P503" s="47">
        <f t="shared" si="2"/>
        <v>299</v>
      </c>
      <c r="Q503" s="28"/>
      <c r="R503" s="28"/>
      <c r="S503" s="57">
        <f t="shared" ref="S503:S504" si="47">MONTH(B503)</f>
        <v>11</v>
      </c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</row>
    <row r="504">
      <c r="A504" s="8" t="s">
        <v>2930</v>
      </c>
      <c r="B504" s="9">
        <v>45595.0</v>
      </c>
      <c r="C504" s="28"/>
      <c r="D504" s="73" t="s">
        <v>1172</v>
      </c>
      <c r="E504" s="69" t="s">
        <v>2796</v>
      </c>
      <c r="F504" s="27" t="s">
        <v>1172</v>
      </c>
      <c r="G504" s="13" t="s">
        <v>1908</v>
      </c>
      <c r="H504" s="15">
        <v>299.0</v>
      </c>
      <c r="I504" s="15">
        <v>299.0</v>
      </c>
      <c r="J504" s="14"/>
      <c r="K504" s="15">
        <f t="shared" si="46"/>
        <v>299</v>
      </c>
      <c r="L504" s="14"/>
      <c r="M504" s="14"/>
      <c r="N504" s="14"/>
      <c r="O504" s="16"/>
      <c r="P504" s="47">
        <f t="shared" si="2"/>
        <v>299</v>
      </c>
      <c r="Q504" s="58"/>
      <c r="R504" s="40"/>
      <c r="S504" s="57">
        <f t="shared" si="47"/>
        <v>10</v>
      </c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</row>
    <row r="505">
      <c r="A505" s="8" t="s">
        <v>2930</v>
      </c>
      <c r="B505" s="9">
        <v>45685.0</v>
      </c>
      <c r="C505" s="13" t="s">
        <v>2028</v>
      </c>
      <c r="D505" s="73" t="s">
        <v>20</v>
      </c>
      <c r="E505" s="69" t="s">
        <v>3015</v>
      </c>
      <c r="F505" s="27" t="s">
        <v>1939</v>
      </c>
      <c r="G505" s="13" t="s">
        <v>1969</v>
      </c>
      <c r="H505" s="15">
        <v>29.9</v>
      </c>
      <c r="I505" s="15">
        <v>29.9</v>
      </c>
      <c r="J505" s="14"/>
      <c r="K505" s="15">
        <f t="shared" si="46"/>
        <v>29.9</v>
      </c>
      <c r="L505" s="14"/>
      <c r="M505" s="14"/>
      <c r="N505" s="14"/>
      <c r="O505" s="16"/>
      <c r="P505" s="47">
        <f t="shared" si="2"/>
        <v>29.9</v>
      </c>
      <c r="Q505" s="28"/>
      <c r="R505" s="8" t="s">
        <v>3016</v>
      </c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</row>
    <row r="506">
      <c r="A506" s="8" t="s">
        <v>2930</v>
      </c>
      <c r="B506" s="9">
        <v>45685.0</v>
      </c>
      <c r="C506" s="13" t="s">
        <v>2028</v>
      </c>
      <c r="D506" s="73" t="s">
        <v>20</v>
      </c>
      <c r="E506" s="69" t="s">
        <v>3017</v>
      </c>
      <c r="F506" s="27" t="s">
        <v>1939</v>
      </c>
      <c r="G506" s="13" t="s">
        <v>1969</v>
      </c>
      <c r="H506" s="15">
        <v>29.9</v>
      </c>
      <c r="I506" s="15">
        <v>29.9</v>
      </c>
      <c r="J506" s="14"/>
      <c r="K506" s="15">
        <f t="shared" si="46"/>
        <v>29.9</v>
      </c>
      <c r="L506" s="14"/>
      <c r="M506" s="14"/>
      <c r="N506" s="14"/>
      <c r="O506" s="16"/>
      <c r="P506" s="47">
        <f t="shared" si="2"/>
        <v>29.9</v>
      </c>
      <c r="Q506" s="28"/>
      <c r="R506" s="8" t="s">
        <v>3018</v>
      </c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</row>
    <row r="507">
      <c r="A507" s="8" t="s">
        <v>2930</v>
      </c>
      <c r="B507" s="9">
        <v>45685.0</v>
      </c>
      <c r="C507" s="13" t="s">
        <v>2028</v>
      </c>
      <c r="D507" s="73" t="s">
        <v>20</v>
      </c>
      <c r="E507" s="69" t="s">
        <v>3019</v>
      </c>
      <c r="F507" s="27" t="s">
        <v>1939</v>
      </c>
      <c r="G507" s="13" t="s">
        <v>2024</v>
      </c>
      <c r="H507" s="15">
        <v>99.9</v>
      </c>
      <c r="I507" s="15">
        <v>99.9</v>
      </c>
      <c r="J507" s="14"/>
      <c r="K507" s="15">
        <f t="shared" si="46"/>
        <v>99.9</v>
      </c>
      <c r="L507" s="14"/>
      <c r="M507" s="14"/>
      <c r="N507" s="14"/>
      <c r="O507" s="16"/>
      <c r="P507" s="47">
        <f t="shared" si="2"/>
        <v>99.9</v>
      </c>
      <c r="Q507" s="28"/>
      <c r="R507" s="8" t="s">
        <v>3020</v>
      </c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</row>
    <row r="508">
      <c r="A508" s="8" t="s">
        <v>2930</v>
      </c>
      <c r="B508" s="9">
        <v>45686.0</v>
      </c>
      <c r="C508" s="13" t="s">
        <v>2028</v>
      </c>
      <c r="D508" s="73" t="s">
        <v>20</v>
      </c>
      <c r="E508" s="69" t="s">
        <v>3021</v>
      </c>
      <c r="F508" s="27" t="s">
        <v>1939</v>
      </c>
      <c r="G508" s="13" t="s">
        <v>2024</v>
      </c>
      <c r="H508" s="15">
        <v>99.9</v>
      </c>
      <c r="I508" s="15">
        <v>99.9</v>
      </c>
      <c r="J508" s="14"/>
      <c r="K508" s="15">
        <f t="shared" si="46"/>
        <v>99.9</v>
      </c>
      <c r="L508" s="14"/>
      <c r="M508" s="14"/>
      <c r="N508" s="14"/>
      <c r="O508" s="16"/>
      <c r="P508" s="47">
        <f t="shared" si="2"/>
        <v>99.9</v>
      </c>
      <c r="Q508" s="28"/>
      <c r="R508" s="8" t="s">
        <v>3022</v>
      </c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</row>
    <row r="509">
      <c r="A509" s="8" t="s">
        <v>2930</v>
      </c>
      <c r="B509" s="9">
        <v>45686.0</v>
      </c>
      <c r="C509" s="13" t="s">
        <v>2091</v>
      </c>
      <c r="D509" s="73" t="s">
        <v>1918</v>
      </c>
      <c r="E509" s="69" t="s">
        <v>3023</v>
      </c>
      <c r="F509" s="27" t="s">
        <v>1918</v>
      </c>
      <c r="G509" s="13" t="s">
        <v>1908</v>
      </c>
      <c r="H509" s="15">
        <v>299.0</v>
      </c>
      <c r="I509" s="15">
        <v>299.0</v>
      </c>
      <c r="J509" s="14"/>
      <c r="K509" s="15">
        <f t="shared" si="46"/>
        <v>299</v>
      </c>
      <c r="L509" s="14"/>
      <c r="M509" s="14"/>
      <c r="N509" s="14"/>
      <c r="O509" s="16"/>
      <c r="P509" s="47">
        <f t="shared" si="2"/>
        <v>299</v>
      </c>
      <c r="Q509" s="28"/>
      <c r="R509" s="8" t="s">
        <v>3024</v>
      </c>
      <c r="S509" s="17"/>
      <c r="T509" s="51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</row>
    <row r="510">
      <c r="A510" s="8" t="s">
        <v>2930</v>
      </c>
      <c r="B510" s="9">
        <v>45646.0</v>
      </c>
      <c r="C510" s="28"/>
      <c r="D510" s="73" t="s">
        <v>1172</v>
      </c>
      <c r="E510" s="69" t="s">
        <v>2924</v>
      </c>
      <c r="F510" s="27" t="s">
        <v>1172</v>
      </c>
      <c r="G510" s="13" t="s">
        <v>1908</v>
      </c>
      <c r="H510" s="15">
        <v>299.0</v>
      </c>
      <c r="I510" s="15">
        <v>299.0</v>
      </c>
      <c r="J510" s="14"/>
      <c r="K510" s="15">
        <f t="shared" si="46"/>
        <v>299</v>
      </c>
      <c r="L510" s="14"/>
      <c r="M510" s="14"/>
      <c r="N510" s="14"/>
      <c r="O510" s="16"/>
      <c r="P510" s="47">
        <f t="shared" si="2"/>
        <v>299</v>
      </c>
      <c r="Q510" s="13" t="s">
        <v>2925</v>
      </c>
      <c r="R510" s="8" t="s">
        <v>2926</v>
      </c>
      <c r="S510" s="57">
        <f>MONTH(B510)</f>
        <v>12</v>
      </c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</row>
    <row r="511">
      <c r="A511" s="8" t="s">
        <v>2930</v>
      </c>
      <c r="B511" s="9">
        <v>45678.0</v>
      </c>
      <c r="C511" s="13" t="s">
        <v>2028</v>
      </c>
      <c r="D511" s="73" t="s">
        <v>1172</v>
      </c>
      <c r="E511" s="69" t="s">
        <v>3025</v>
      </c>
      <c r="F511" s="27" t="s">
        <v>1172</v>
      </c>
      <c r="G511" s="13" t="s">
        <v>1908</v>
      </c>
      <c r="H511" s="15">
        <v>299.0</v>
      </c>
      <c r="I511" s="15">
        <v>299.0</v>
      </c>
      <c r="J511" s="14"/>
      <c r="K511" s="15">
        <f t="shared" si="46"/>
        <v>299</v>
      </c>
      <c r="L511" s="14"/>
      <c r="M511" s="14"/>
      <c r="N511" s="14"/>
      <c r="O511" s="16"/>
      <c r="P511" s="47">
        <f t="shared" si="2"/>
        <v>299</v>
      </c>
      <c r="Q511" s="74" t="s">
        <v>3026</v>
      </c>
      <c r="R511" s="8" t="s">
        <v>3027</v>
      </c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</row>
    <row r="512">
      <c r="A512" s="8" t="s">
        <v>2930</v>
      </c>
      <c r="B512" s="9">
        <v>45688.0</v>
      </c>
      <c r="C512" s="13" t="s">
        <v>2028</v>
      </c>
      <c r="D512" s="73" t="s">
        <v>2058</v>
      </c>
      <c r="E512" s="69" t="s">
        <v>2059</v>
      </c>
      <c r="F512" s="27" t="s">
        <v>1908</v>
      </c>
      <c r="G512" s="13" t="s">
        <v>1908</v>
      </c>
      <c r="H512" s="15">
        <v>299.0</v>
      </c>
      <c r="I512" s="15">
        <v>299.0</v>
      </c>
      <c r="J512" s="14"/>
      <c r="K512" s="15">
        <f t="shared" si="46"/>
        <v>299</v>
      </c>
      <c r="L512" s="14"/>
      <c r="M512" s="14"/>
      <c r="N512" s="14"/>
      <c r="O512" s="16"/>
      <c r="P512" s="47">
        <f t="shared" si="2"/>
        <v>299</v>
      </c>
      <c r="Q512" s="56"/>
      <c r="R512" s="8" t="s">
        <v>2060</v>
      </c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</row>
    <row r="513">
      <c r="A513" s="8" t="s">
        <v>2930</v>
      </c>
      <c r="B513" s="9">
        <v>45688.0</v>
      </c>
      <c r="C513" s="13" t="s">
        <v>2028</v>
      </c>
      <c r="D513" s="73" t="s">
        <v>2818</v>
      </c>
      <c r="E513" s="69" t="s">
        <v>3028</v>
      </c>
      <c r="F513" s="27" t="s">
        <v>2818</v>
      </c>
      <c r="G513" s="13" t="s">
        <v>1908</v>
      </c>
      <c r="H513" s="14"/>
      <c r="I513" s="15">
        <v>299.0</v>
      </c>
      <c r="J513" s="14"/>
      <c r="K513" s="15">
        <f t="shared" si="46"/>
        <v>299</v>
      </c>
      <c r="L513" s="14"/>
      <c r="M513" s="14"/>
      <c r="N513" s="14"/>
      <c r="O513" s="16"/>
      <c r="P513" s="47">
        <f t="shared" si="2"/>
        <v>299</v>
      </c>
      <c r="Q513" s="28"/>
      <c r="R513" s="8" t="s">
        <v>3029</v>
      </c>
      <c r="S513" s="17"/>
      <c r="T513" s="51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</row>
    <row r="514">
      <c r="A514" s="8" t="s">
        <v>3030</v>
      </c>
      <c r="B514" s="30">
        <v>45257.0</v>
      </c>
      <c r="C514" s="28"/>
      <c r="D514" s="73" t="s">
        <v>2676</v>
      </c>
      <c r="E514" s="69" t="s">
        <v>1162</v>
      </c>
      <c r="F514" s="27" t="s">
        <v>1163</v>
      </c>
      <c r="G514" s="31" t="s">
        <v>1908</v>
      </c>
      <c r="H514" s="15">
        <v>0.0</v>
      </c>
      <c r="I514" s="15">
        <v>267.0</v>
      </c>
      <c r="J514" s="14"/>
      <c r="K514" s="15">
        <f t="shared" ref="K514:K523" si="48">I514+J514</f>
        <v>267</v>
      </c>
      <c r="L514" s="14"/>
      <c r="M514" s="14"/>
      <c r="N514" s="14"/>
      <c r="O514" s="16"/>
      <c r="P514" s="47">
        <f t="shared" si="2"/>
        <v>267</v>
      </c>
      <c r="Q514" s="58"/>
      <c r="R514" s="56"/>
      <c r="S514" s="57">
        <f t="shared" ref="S514:S606" si="49">MONTH(B514)</f>
        <v>11</v>
      </c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</row>
    <row r="515">
      <c r="A515" s="8" t="s">
        <v>3030</v>
      </c>
      <c r="B515" s="30">
        <v>45259.0</v>
      </c>
      <c r="C515" s="28"/>
      <c r="D515" s="73" t="s">
        <v>2676</v>
      </c>
      <c r="E515" s="69" t="s">
        <v>1907</v>
      </c>
      <c r="F515" s="27" t="s">
        <v>100</v>
      </c>
      <c r="G515" s="31" t="s">
        <v>1908</v>
      </c>
      <c r="H515" s="15">
        <v>0.0</v>
      </c>
      <c r="I515" s="15">
        <v>267.0</v>
      </c>
      <c r="J515" s="14"/>
      <c r="K515" s="15">
        <f t="shared" si="48"/>
        <v>267</v>
      </c>
      <c r="L515" s="14"/>
      <c r="M515" s="14"/>
      <c r="N515" s="14"/>
      <c r="O515" s="16"/>
      <c r="P515" s="47">
        <f t="shared" si="2"/>
        <v>267</v>
      </c>
      <c r="Q515" s="58"/>
      <c r="R515" s="56"/>
      <c r="S515" s="57">
        <f t="shared" si="49"/>
        <v>11</v>
      </c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</row>
    <row r="516">
      <c r="A516" s="8" t="s">
        <v>3030</v>
      </c>
      <c r="B516" s="30">
        <v>45307.0</v>
      </c>
      <c r="C516" s="74" t="s">
        <v>1909</v>
      </c>
      <c r="D516" s="73" t="s">
        <v>1912</v>
      </c>
      <c r="E516" s="69" t="s">
        <v>1911</v>
      </c>
      <c r="F516" s="27" t="s">
        <v>100</v>
      </c>
      <c r="G516" s="31" t="s">
        <v>1908</v>
      </c>
      <c r="H516" s="15">
        <v>249.0</v>
      </c>
      <c r="I516" s="15">
        <v>267.0</v>
      </c>
      <c r="J516" s="14"/>
      <c r="K516" s="15">
        <f t="shared" si="48"/>
        <v>267</v>
      </c>
      <c r="L516" s="14"/>
      <c r="M516" s="14"/>
      <c r="N516" s="14"/>
      <c r="O516" s="16"/>
      <c r="P516" s="47">
        <f t="shared" si="2"/>
        <v>267</v>
      </c>
      <c r="Q516" s="58"/>
      <c r="R516" s="56"/>
      <c r="S516" s="57">
        <f t="shared" si="49"/>
        <v>1</v>
      </c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</row>
    <row r="517">
      <c r="A517" s="8" t="s">
        <v>3030</v>
      </c>
      <c r="B517" s="30">
        <v>45314.0</v>
      </c>
      <c r="C517" s="74" t="s">
        <v>1909</v>
      </c>
      <c r="D517" s="73" t="s">
        <v>1918</v>
      </c>
      <c r="E517" s="69" t="s">
        <v>2677</v>
      </c>
      <c r="F517" s="27" t="s">
        <v>100</v>
      </c>
      <c r="G517" s="31" t="s">
        <v>1908</v>
      </c>
      <c r="H517" s="15">
        <v>249.0</v>
      </c>
      <c r="I517" s="15">
        <v>267.0</v>
      </c>
      <c r="J517" s="14"/>
      <c r="K517" s="15">
        <f t="shared" si="48"/>
        <v>267</v>
      </c>
      <c r="L517" s="14"/>
      <c r="M517" s="14"/>
      <c r="N517" s="14"/>
      <c r="O517" s="16"/>
      <c r="P517" s="47">
        <f t="shared" si="2"/>
        <v>267</v>
      </c>
      <c r="Q517" s="58"/>
      <c r="R517" s="56"/>
      <c r="S517" s="57">
        <f t="shared" si="49"/>
        <v>1</v>
      </c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</row>
    <row r="518">
      <c r="A518" s="8" t="s">
        <v>3030</v>
      </c>
      <c r="B518" s="30">
        <v>45315.0</v>
      </c>
      <c r="C518" s="74" t="s">
        <v>1909</v>
      </c>
      <c r="D518" s="73" t="s">
        <v>1912</v>
      </c>
      <c r="E518" s="69" t="s">
        <v>1913</v>
      </c>
      <c r="F518" s="27" t="s">
        <v>100</v>
      </c>
      <c r="G518" s="31" t="s">
        <v>1908</v>
      </c>
      <c r="H518" s="15">
        <v>249.0</v>
      </c>
      <c r="I518" s="15">
        <v>267.0</v>
      </c>
      <c r="J518" s="14"/>
      <c r="K518" s="15">
        <f t="shared" si="48"/>
        <v>267</v>
      </c>
      <c r="L518" s="14"/>
      <c r="M518" s="14"/>
      <c r="N518" s="14"/>
      <c r="O518" s="16"/>
      <c r="P518" s="47">
        <f t="shared" si="2"/>
        <v>267</v>
      </c>
      <c r="Q518" s="58"/>
      <c r="R518" s="56"/>
      <c r="S518" s="57">
        <f t="shared" si="49"/>
        <v>1</v>
      </c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</row>
    <row r="519">
      <c r="A519" s="8" t="s">
        <v>3030</v>
      </c>
      <c r="B519" s="30">
        <v>45320.0</v>
      </c>
      <c r="C519" s="74" t="s">
        <v>1909</v>
      </c>
      <c r="D519" s="73" t="s">
        <v>20</v>
      </c>
      <c r="E519" s="69" t="s">
        <v>1914</v>
      </c>
      <c r="F519" s="27" t="s">
        <v>100</v>
      </c>
      <c r="G519" s="31" t="s">
        <v>1908</v>
      </c>
      <c r="H519" s="15">
        <v>249.0</v>
      </c>
      <c r="I519" s="15">
        <v>267.0</v>
      </c>
      <c r="J519" s="14"/>
      <c r="K519" s="15">
        <f t="shared" si="48"/>
        <v>267</v>
      </c>
      <c r="L519" s="14"/>
      <c r="M519" s="14"/>
      <c r="N519" s="14"/>
      <c r="O519" s="16"/>
      <c r="P519" s="47">
        <f t="shared" si="2"/>
        <v>267</v>
      </c>
      <c r="Q519" s="58"/>
      <c r="R519" s="56"/>
      <c r="S519" s="57">
        <f t="shared" si="49"/>
        <v>1</v>
      </c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</row>
    <row r="520">
      <c r="A520" s="8" t="s">
        <v>3030</v>
      </c>
      <c r="B520" s="30">
        <v>45323.0</v>
      </c>
      <c r="C520" s="74" t="s">
        <v>1909</v>
      </c>
      <c r="D520" s="73" t="s">
        <v>2676</v>
      </c>
      <c r="E520" s="69" t="s">
        <v>1915</v>
      </c>
      <c r="F520" s="27" t="s">
        <v>100</v>
      </c>
      <c r="G520" s="31" t="s">
        <v>1908</v>
      </c>
      <c r="H520" s="15">
        <v>249.0</v>
      </c>
      <c r="I520" s="15">
        <v>267.0</v>
      </c>
      <c r="J520" s="14"/>
      <c r="K520" s="15">
        <f t="shared" si="48"/>
        <v>267</v>
      </c>
      <c r="L520" s="14"/>
      <c r="M520" s="14"/>
      <c r="N520" s="14"/>
      <c r="O520" s="16"/>
      <c r="P520" s="47">
        <f t="shared" si="2"/>
        <v>267</v>
      </c>
      <c r="Q520" s="58"/>
      <c r="R520" s="28"/>
      <c r="S520" s="57">
        <f t="shared" si="49"/>
        <v>2</v>
      </c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</row>
    <row r="521">
      <c r="A521" s="8" t="s">
        <v>3030</v>
      </c>
      <c r="B521" s="30">
        <v>45323.0</v>
      </c>
      <c r="C521" s="74" t="s">
        <v>1909</v>
      </c>
      <c r="D521" s="73" t="s">
        <v>1912</v>
      </c>
      <c r="E521" s="69" t="s">
        <v>1916</v>
      </c>
      <c r="F521" s="27" t="s">
        <v>100</v>
      </c>
      <c r="G521" s="31" t="s">
        <v>1908</v>
      </c>
      <c r="H521" s="15">
        <v>249.0</v>
      </c>
      <c r="I521" s="15">
        <v>267.0</v>
      </c>
      <c r="J521" s="14"/>
      <c r="K521" s="15">
        <f t="shared" si="48"/>
        <v>267</v>
      </c>
      <c r="L521" s="14"/>
      <c r="M521" s="14"/>
      <c r="N521" s="14"/>
      <c r="O521" s="16"/>
      <c r="P521" s="47">
        <f t="shared" si="2"/>
        <v>267</v>
      </c>
      <c r="Q521" s="58"/>
      <c r="R521" s="28"/>
      <c r="S521" s="57">
        <f t="shared" si="49"/>
        <v>2</v>
      </c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</row>
    <row r="522">
      <c r="A522" s="8" t="s">
        <v>3030</v>
      </c>
      <c r="B522" s="30">
        <v>45337.0</v>
      </c>
      <c r="C522" s="74" t="s">
        <v>1909</v>
      </c>
      <c r="D522" s="73" t="s">
        <v>2676</v>
      </c>
      <c r="E522" s="69" t="s">
        <v>1917</v>
      </c>
      <c r="F522" s="27" t="s">
        <v>100</v>
      </c>
      <c r="G522" s="31" t="s">
        <v>1908</v>
      </c>
      <c r="H522" s="15">
        <v>249.0</v>
      </c>
      <c r="I522" s="15">
        <v>249.0</v>
      </c>
      <c r="J522" s="15">
        <v>18.0</v>
      </c>
      <c r="K522" s="15">
        <f t="shared" si="48"/>
        <v>267</v>
      </c>
      <c r="L522" s="14"/>
      <c r="M522" s="14"/>
      <c r="N522" s="14"/>
      <c r="O522" s="16"/>
      <c r="P522" s="47">
        <f t="shared" si="2"/>
        <v>267</v>
      </c>
      <c r="Q522" s="58"/>
      <c r="R522" s="28"/>
      <c r="S522" s="57">
        <f t="shared" si="49"/>
        <v>2</v>
      </c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</row>
    <row r="523">
      <c r="A523" s="8" t="s">
        <v>3030</v>
      </c>
      <c r="B523" s="9">
        <v>45342.0</v>
      </c>
      <c r="C523" s="74" t="s">
        <v>1909</v>
      </c>
      <c r="D523" s="73" t="s">
        <v>1918</v>
      </c>
      <c r="E523" s="69" t="s">
        <v>1919</v>
      </c>
      <c r="F523" s="27" t="s">
        <v>100</v>
      </c>
      <c r="G523" s="31" t="s">
        <v>1908</v>
      </c>
      <c r="H523" s="15">
        <v>249.0</v>
      </c>
      <c r="I523" s="15">
        <v>249.0</v>
      </c>
      <c r="J523" s="15">
        <v>18.0</v>
      </c>
      <c r="K523" s="15">
        <f t="shared" si="48"/>
        <v>267</v>
      </c>
      <c r="L523" s="14"/>
      <c r="M523" s="14"/>
      <c r="N523" s="14"/>
      <c r="O523" s="16"/>
      <c r="P523" s="47">
        <f t="shared" si="2"/>
        <v>267</v>
      </c>
      <c r="Q523" s="58"/>
      <c r="R523" s="28"/>
      <c r="S523" s="57">
        <f t="shared" si="49"/>
        <v>2</v>
      </c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</row>
    <row r="524">
      <c r="A524" s="8" t="s">
        <v>3030</v>
      </c>
      <c r="B524" s="9">
        <v>45352.0</v>
      </c>
      <c r="C524" s="13" t="s">
        <v>1909</v>
      </c>
      <c r="D524" s="73" t="s">
        <v>1912</v>
      </c>
      <c r="E524" s="69" t="s">
        <v>1920</v>
      </c>
      <c r="F524" s="27" t="s">
        <v>100</v>
      </c>
      <c r="G524" s="31" t="s">
        <v>1908</v>
      </c>
      <c r="H524" s="15">
        <v>249.0</v>
      </c>
      <c r="I524" s="15">
        <v>249.0</v>
      </c>
      <c r="J524" s="15">
        <v>18.0</v>
      </c>
      <c r="K524" s="15">
        <v>267.0</v>
      </c>
      <c r="L524" s="14"/>
      <c r="M524" s="14"/>
      <c r="N524" s="14"/>
      <c r="O524" s="16"/>
      <c r="P524" s="47">
        <f t="shared" si="2"/>
        <v>267</v>
      </c>
      <c r="Q524" s="58"/>
      <c r="R524" s="28"/>
      <c r="S524" s="57">
        <f t="shared" si="49"/>
        <v>3</v>
      </c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</row>
    <row r="525">
      <c r="A525" s="8" t="s">
        <v>3030</v>
      </c>
      <c r="B525" s="9">
        <v>45352.0</v>
      </c>
      <c r="C525" s="13" t="s">
        <v>1909</v>
      </c>
      <c r="D525" s="73" t="s">
        <v>1918</v>
      </c>
      <c r="E525" s="69" t="s">
        <v>1921</v>
      </c>
      <c r="F525" s="27" t="s">
        <v>1918</v>
      </c>
      <c r="G525" s="31" t="s">
        <v>1908</v>
      </c>
      <c r="H525" s="15">
        <v>249.0</v>
      </c>
      <c r="I525" s="15">
        <v>249.0</v>
      </c>
      <c r="J525" s="15">
        <v>18.0</v>
      </c>
      <c r="K525" s="15">
        <v>267.0</v>
      </c>
      <c r="L525" s="14"/>
      <c r="M525" s="14"/>
      <c r="N525" s="14"/>
      <c r="O525" s="16"/>
      <c r="P525" s="47">
        <f t="shared" si="2"/>
        <v>267</v>
      </c>
      <c r="Q525" s="58"/>
      <c r="R525" s="28"/>
      <c r="S525" s="57">
        <f t="shared" si="49"/>
        <v>3</v>
      </c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</row>
    <row r="526">
      <c r="A526" s="8" t="s">
        <v>3030</v>
      </c>
      <c r="B526" s="9">
        <v>45357.0</v>
      </c>
      <c r="C526" s="13" t="s">
        <v>1909</v>
      </c>
      <c r="D526" s="73" t="s">
        <v>1918</v>
      </c>
      <c r="E526" s="69" t="s">
        <v>2678</v>
      </c>
      <c r="F526" s="27" t="s">
        <v>100</v>
      </c>
      <c r="G526" s="31" t="s">
        <v>1908</v>
      </c>
      <c r="H526" s="15">
        <v>249.0</v>
      </c>
      <c r="I526" s="15">
        <v>249.0</v>
      </c>
      <c r="J526" s="15">
        <v>18.0</v>
      </c>
      <c r="K526" s="15">
        <v>267.0</v>
      </c>
      <c r="L526" s="14"/>
      <c r="M526" s="14"/>
      <c r="N526" s="14"/>
      <c r="O526" s="16"/>
      <c r="P526" s="47">
        <f t="shared" si="2"/>
        <v>267</v>
      </c>
      <c r="Q526" s="58"/>
      <c r="R526" s="28"/>
      <c r="S526" s="57">
        <f t="shared" si="49"/>
        <v>3</v>
      </c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</row>
    <row r="527">
      <c r="A527" s="8" t="s">
        <v>3030</v>
      </c>
      <c r="B527" s="9">
        <v>45363.0</v>
      </c>
      <c r="C527" s="13" t="s">
        <v>1909</v>
      </c>
      <c r="D527" s="73" t="s">
        <v>1912</v>
      </c>
      <c r="E527" s="69" t="s">
        <v>1923</v>
      </c>
      <c r="F527" s="27" t="s">
        <v>100</v>
      </c>
      <c r="G527" s="31" t="s">
        <v>1908</v>
      </c>
      <c r="H527" s="15">
        <v>249.0</v>
      </c>
      <c r="I527" s="15">
        <v>249.0</v>
      </c>
      <c r="J527" s="15">
        <v>18.0</v>
      </c>
      <c r="K527" s="15">
        <v>267.0</v>
      </c>
      <c r="L527" s="14"/>
      <c r="M527" s="14"/>
      <c r="N527" s="14"/>
      <c r="O527" s="16"/>
      <c r="P527" s="47">
        <f t="shared" si="2"/>
        <v>267</v>
      </c>
      <c r="Q527" s="58"/>
      <c r="R527" s="28"/>
      <c r="S527" s="57">
        <f t="shared" si="49"/>
        <v>3</v>
      </c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</row>
    <row r="528">
      <c r="A528" s="8" t="s">
        <v>3030</v>
      </c>
      <c r="B528" s="9">
        <v>45364.0</v>
      </c>
      <c r="C528" s="13" t="s">
        <v>1909</v>
      </c>
      <c r="D528" s="73" t="s">
        <v>1918</v>
      </c>
      <c r="E528" s="69" t="s">
        <v>2679</v>
      </c>
      <c r="F528" s="27" t="s">
        <v>100</v>
      </c>
      <c r="G528" s="31" t="s">
        <v>1908</v>
      </c>
      <c r="H528" s="15">
        <v>249.0</v>
      </c>
      <c r="I528" s="15">
        <v>249.0</v>
      </c>
      <c r="J528" s="15">
        <v>18.0</v>
      </c>
      <c r="K528" s="15">
        <v>267.0</v>
      </c>
      <c r="L528" s="14"/>
      <c r="M528" s="14"/>
      <c r="N528" s="14"/>
      <c r="O528" s="16"/>
      <c r="P528" s="47">
        <f t="shared" si="2"/>
        <v>267</v>
      </c>
      <c r="Q528" s="58"/>
      <c r="R528" s="28"/>
      <c r="S528" s="57">
        <f t="shared" si="49"/>
        <v>3</v>
      </c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</row>
    <row r="529">
      <c r="A529" s="8" t="s">
        <v>3030</v>
      </c>
      <c r="B529" s="9">
        <v>45379.0</v>
      </c>
      <c r="C529" s="13" t="s">
        <v>1909</v>
      </c>
      <c r="D529" s="73" t="s">
        <v>2676</v>
      </c>
      <c r="E529" s="69" t="s">
        <v>1924</v>
      </c>
      <c r="F529" s="27" t="s">
        <v>100</v>
      </c>
      <c r="G529" s="31" t="s">
        <v>1908</v>
      </c>
      <c r="H529" s="15">
        <v>249.0</v>
      </c>
      <c r="I529" s="15">
        <v>249.0</v>
      </c>
      <c r="J529" s="15">
        <v>18.0</v>
      </c>
      <c r="K529" s="15">
        <v>267.0</v>
      </c>
      <c r="L529" s="14"/>
      <c r="M529" s="14"/>
      <c r="N529" s="14"/>
      <c r="O529" s="16"/>
      <c r="P529" s="47">
        <f t="shared" si="2"/>
        <v>267</v>
      </c>
      <c r="Q529" s="58"/>
      <c r="R529" s="28"/>
      <c r="S529" s="57">
        <f t="shared" si="49"/>
        <v>3</v>
      </c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</row>
    <row r="530">
      <c r="A530" s="8" t="s">
        <v>3030</v>
      </c>
      <c r="B530" s="9">
        <v>45384.0</v>
      </c>
      <c r="C530" s="56"/>
      <c r="D530" s="73" t="s">
        <v>20</v>
      </c>
      <c r="E530" s="69" t="s">
        <v>2680</v>
      </c>
      <c r="F530" s="27" t="s">
        <v>100</v>
      </c>
      <c r="G530" s="31" t="s">
        <v>1908</v>
      </c>
      <c r="H530" s="15">
        <v>249.0</v>
      </c>
      <c r="I530" s="15">
        <v>249.0</v>
      </c>
      <c r="J530" s="14"/>
      <c r="K530" s="15">
        <v>249.0</v>
      </c>
      <c r="L530" s="14"/>
      <c r="M530" s="14"/>
      <c r="N530" s="14"/>
      <c r="O530" s="16"/>
      <c r="P530" s="47">
        <f t="shared" si="2"/>
        <v>249</v>
      </c>
      <c r="Q530" s="58"/>
      <c r="R530" s="28"/>
      <c r="S530" s="57">
        <f t="shared" si="49"/>
        <v>4</v>
      </c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</row>
    <row r="531">
      <c r="A531" s="8" t="s">
        <v>3030</v>
      </c>
      <c r="B531" s="9">
        <v>45393.0</v>
      </c>
      <c r="C531" s="56"/>
      <c r="D531" s="103" t="s">
        <v>1925</v>
      </c>
      <c r="E531" s="69" t="s">
        <v>1926</v>
      </c>
      <c r="F531" s="27" t="s">
        <v>100</v>
      </c>
      <c r="G531" s="31" t="s">
        <v>1908</v>
      </c>
      <c r="H531" s="15">
        <v>249.0</v>
      </c>
      <c r="I531" s="15">
        <v>249.0</v>
      </c>
      <c r="J531" s="14"/>
      <c r="K531" s="15">
        <v>249.0</v>
      </c>
      <c r="L531" s="14"/>
      <c r="M531" s="14"/>
      <c r="N531" s="14"/>
      <c r="O531" s="16"/>
      <c r="P531" s="47">
        <f t="shared" si="2"/>
        <v>249</v>
      </c>
      <c r="Q531" s="58"/>
      <c r="R531" s="28"/>
      <c r="S531" s="57">
        <f t="shared" si="49"/>
        <v>4</v>
      </c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</row>
    <row r="532">
      <c r="A532" s="8" t="s">
        <v>3030</v>
      </c>
      <c r="B532" s="9">
        <v>45411.0</v>
      </c>
      <c r="C532" s="56"/>
      <c r="D532" s="103" t="s">
        <v>1925</v>
      </c>
      <c r="E532" s="69" t="s">
        <v>1927</v>
      </c>
      <c r="F532" s="27" t="s">
        <v>100</v>
      </c>
      <c r="G532" s="31" t="s">
        <v>1908</v>
      </c>
      <c r="H532" s="15">
        <v>249.0</v>
      </c>
      <c r="I532" s="15">
        <v>249.0</v>
      </c>
      <c r="J532" s="14"/>
      <c r="K532" s="15">
        <v>249.0</v>
      </c>
      <c r="L532" s="14"/>
      <c r="M532" s="14"/>
      <c r="N532" s="14"/>
      <c r="O532" s="16"/>
      <c r="P532" s="47">
        <f t="shared" si="2"/>
        <v>249</v>
      </c>
      <c r="Q532" s="58"/>
      <c r="R532" s="40"/>
      <c r="S532" s="57">
        <f t="shared" si="49"/>
        <v>4</v>
      </c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</row>
    <row r="533">
      <c r="A533" s="8" t="s">
        <v>3030</v>
      </c>
      <c r="B533" s="9">
        <v>45418.0</v>
      </c>
      <c r="C533" s="56"/>
      <c r="D533" s="103" t="s">
        <v>1925</v>
      </c>
      <c r="E533" s="69" t="s">
        <v>1928</v>
      </c>
      <c r="F533" s="27" t="s">
        <v>100</v>
      </c>
      <c r="G533" s="31" t="s">
        <v>1908</v>
      </c>
      <c r="H533" s="15">
        <v>249.0</v>
      </c>
      <c r="I533" s="15">
        <v>249.0</v>
      </c>
      <c r="J533" s="14"/>
      <c r="K533" s="15">
        <v>249.0</v>
      </c>
      <c r="L533" s="14"/>
      <c r="M533" s="14"/>
      <c r="N533" s="14"/>
      <c r="O533" s="16"/>
      <c r="P533" s="47">
        <f t="shared" si="2"/>
        <v>249</v>
      </c>
      <c r="Q533" s="58"/>
      <c r="R533" s="40"/>
      <c r="S533" s="57">
        <f t="shared" si="49"/>
        <v>5</v>
      </c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</row>
    <row r="534">
      <c r="A534" s="8" t="s">
        <v>3030</v>
      </c>
      <c r="B534" s="9">
        <v>45425.0</v>
      </c>
      <c r="C534" s="56"/>
      <c r="D534" s="73" t="s">
        <v>1918</v>
      </c>
      <c r="E534" s="69" t="s">
        <v>1929</v>
      </c>
      <c r="F534" s="27" t="s">
        <v>100</v>
      </c>
      <c r="G534" s="31" t="s">
        <v>1908</v>
      </c>
      <c r="H534" s="15">
        <v>249.0</v>
      </c>
      <c r="I534" s="15">
        <v>249.0</v>
      </c>
      <c r="J534" s="14"/>
      <c r="K534" s="15">
        <v>249.0</v>
      </c>
      <c r="L534" s="14"/>
      <c r="M534" s="14"/>
      <c r="N534" s="14"/>
      <c r="O534" s="16"/>
      <c r="P534" s="47">
        <f t="shared" si="2"/>
        <v>249</v>
      </c>
      <c r="Q534" s="58"/>
      <c r="R534" s="40"/>
      <c r="S534" s="57">
        <f t="shared" si="49"/>
        <v>5</v>
      </c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</row>
    <row r="535">
      <c r="A535" s="8" t="s">
        <v>3030</v>
      </c>
      <c r="B535" s="9">
        <v>45429.0</v>
      </c>
      <c r="C535" s="74" t="s">
        <v>1930</v>
      </c>
      <c r="D535" s="73" t="s">
        <v>1079</v>
      </c>
      <c r="E535" s="69" t="s">
        <v>2682</v>
      </c>
      <c r="F535" s="27" t="s">
        <v>1079</v>
      </c>
      <c r="G535" s="31" t="s">
        <v>1908</v>
      </c>
      <c r="H535" s="15">
        <v>249.0</v>
      </c>
      <c r="I535" s="15">
        <v>249.0</v>
      </c>
      <c r="J535" s="15">
        <v>18.0</v>
      </c>
      <c r="K535" s="15">
        <v>267.0</v>
      </c>
      <c r="L535" s="14"/>
      <c r="M535" s="14"/>
      <c r="N535" s="14"/>
      <c r="O535" s="16"/>
      <c r="P535" s="47">
        <f t="shared" si="2"/>
        <v>267</v>
      </c>
      <c r="Q535" s="58"/>
      <c r="R535" s="40"/>
      <c r="S535" s="57">
        <f t="shared" si="49"/>
        <v>5</v>
      </c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</row>
    <row r="536">
      <c r="A536" s="8" t="s">
        <v>3030</v>
      </c>
      <c r="B536" s="9">
        <v>45434.0</v>
      </c>
      <c r="C536" s="74" t="s">
        <v>1930</v>
      </c>
      <c r="D536" s="73" t="s">
        <v>1918</v>
      </c>
      <c r="E536" s="69" t="s">
        <v>1931</v>
      </c>
      <c r="F536" s="27" t="s">
        <v>1918</v>
      </c>
      <c r="G536" s="31" t="s">
        <v>1908</v>
      </c>
      <c r="H536" s="15">
        <v>249.0</v>
      </c>
      <c r="I536" s="15">
        <v>249.0</v>
      </c>
      <c r="J536" s="14"/>
      <c r="K536" s="15">
        <v>267.0</v>
      </c>
      <c r="L536" s="14"/>
      <c r="M536" s="14"/>
      <c r="N536" s="14"/>
      <c r="O536" s="16"/>
      <c r="P536" s="47">
        <f t="shared" si="2"/>
        <v>267</v>
      </c>
      <c r="Q536" s="58"/>
      <c r="R536" s="40"/>
      <c r="S536" s="57">
        <f t="shared" si="49"/>
        <v>5</v>
      </c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</row>
    <row r="537">
      <c r="A537" s="8" t="s">
        <v>3030</v>
      </c>
      <c r="B537" s="9">
        <v>45446.0</v>
      </c>
      <c r="C537" s="56"/>
      <c r="D537" s="73" t="s">
        <v>20</v>
      </c>
      <c r="E537" s="69" t="s">
        <v>1932</v>
      </c>
      <c r="F537" s="27" t="s">
        <v>1908</v>
      </c>
      <c r="G537" s="13" t="s">
        <v>1908</v>
      </c>
      <c r="H537" s="15">
        <v>249.0</v>
      </c>
      <c r="I537" s="15">
        <v>249.0</v>
      </c>
      <c r="J537" s="14"/>
      <c r="K537" s="15">
        <v>249.0</v>
      </c>
      <c r="L537" s="14"/>
      <c r="M537" s="14"/>
      <c r="N537" s="14"/>
      <c r="O537" s="16"/>
      <c r="P537" s="47">
        <f t="shared" si="2"/>
        <v>249</v>
      </c>
      <c r="Q537" s="58"/>
      <c r="R537" s="40"/>
      <c r="S537" s="57">
        <f t="shared" si="49"/>
        <v>6</v>
      </c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</row>
    <row r="538">
      <c r="A538" s="8" t="s">
        <v>3030</v>
      </c>
      <c r="B538" s="9">
        <v>45448.0</v>
      </c>
      <c r="C538" s="56"/>
      <c r="D538" s="73" t="s">
        <v>20</v>
      </c>
      <c r="E538" s="69" t="s">
        <v>1933</v>
      </c>
      <c r="F538" s="27" t="s">
        <v>1908</v>
      </c>
      <c r="G538" s="13" t="s">
        <v>1908</v>
      </c>
      <c r="H538" s="15">
        <v>0.0</v>
      </c>
      <c r="I538" s="15">
        <v>249.0</v>
      </c>
      <c r="J538" s="14"/>
      <c r="K538" s="15">
        <f>I538</f>
        <v>249</v>
      </c>
      <c r="L538" s="14"/>
      <c r="M538" s="14"/>
      <c r="N538" s="14"/>
      <c r="O538" s="16"/>
      <c r="P538" s="47">
        <f t="shared" si="2"/>
        <v>249</v>
      </c>
      <c r="Q538" s="58"/>
      <c r="R538" s="40"/>
      <c r="S538" s="57">
        <f t="shared" si="49"/>
        <v>6</v>
      </c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</row>
    <row r="539">
      <c r="A539" s="8" t="s">
        <v>3030</v>
      </c>
      <c r="B539" s="9">
        <v>45457.0</v>
      </c>
      <c r="C539" s="28"/>
      <c r="D539" s="103" t="s">
        <v>1925</v>
      </c>
      <c r="E539" s="69" t="s">
        <v>1934</v>
      </c>
      <c r="F539" s="27" t="s">
        <v>1925</v>
      </c>
      <c r="G539" s="13" t="s">
        <v>1908</v>
      </c>
      <c r="H539" s="15">
        <v>249.0</v>
      </c>
      <c r="I539" s="15">
        <v>249.0</v>
      </c>
      <c r="J539" s="14"/>
      <c r="K539" s="15">
        <v>249.0</v>
      </c>
      <c r="L539" s="14"/>
      <c r="M539" s="14"/>
      <c r="N539" s="14"/>
      <c r="O539" s="16"/>
      <c r="P539" s="47">
        <f t="shared" si="2"/>
        <v>249</v>
      </c>
      <c r="Q539" s="58"/>
      <c r="R539" s="28"/>
      <c r="S539" s="57">
        <f t="shared" si="49"/>
        <v>6</v>
      </c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</row>
    <row r="540">
      <c r="A540" s="8" t="s">
        <v>3030</v>
      </c>
      <c r="B540" s="9">
        <v>45460.0</v>
      </c>
      <c r="C540" s="56"/>
      <c r="D540" s="73" t="s">
        <v>20</v>
      </c>
      <c r="E540" s="69" t="s">
        <v>2683</v>
      </c>
      <c r="F540" s="27" t="s">
        <v>1908</v>
      </c>
      <c r="G540" s="13" t="s">
        <v>1908</v>
      </c>
      <c r="H540" s="15">
        <v>249.0</v>
      </c>
      <c r="I540" s="15">
        <v>249.0</v>
      </c>
      <c r="J540" s="14"/>
      <c r="K540" s="15">
        <v>249.0</v>
      </c>
      <c r="L540" s="14"/>
      <c r="M540" s="14"/>
      <c r="N540" s="14"/>
      <c r="O540" s="16"/>
      <c r="P540" s="47">
        <f t="shared" si="2"/>
        <v>249</v>
      </c>
      <c r="Q540" s="58"/>
      <c r="R540" s="40"/>
      <c r="S540" s="57">
        <f t="shared" si="49"/>
        <v>6</v>
      </c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</row>
    <row r="541">
      <c r="A541" s="8" t="s">
        <v>3030</v>
      </c>
      <c r="B541" s="9">
        <v>45462.0</v>
      </c>
      <c r="C541" s="56"/>
      <c r="D541" s="73" t="s">
        <v>20</v>
      </c>
      <c r="E541" s="69" t="s">
        <v>1935</v>
      </c>
      <c r="F541" s="27" t="s">
        <v>1908</v>
      </c>
      <c r="G541" s="13" t="s">
        <v>1908</v>
      </c>
      <c r="H541" s="15">
        <v>299.0</v>
      </c>
      <c r="I541" s="15">
        <v>299.0</v>
      </c>
      <c r="J541" s="14"/>
      <c r="K541" s="15">
        <v>299.0</v>
      </c>
      <c r="L541" s="14"/>
      <c r="M541" s="14"/>
      <c r="N541" s="14"/>
      <c r="O541" s="16"/>
      <c r="P541" s="47">
        <f t="shared" si="2"/>
        <v>299</v>
      </c>
      <c r="Q541" s="58"/>
      <c r="R541" s="40"/>
      <c r="S541" s="57">
        <f t="shared" si="49"/>
        <v>6</v>
      </c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</row>
    <row r="542">
      <c r="A542" s="8" t="s">
        <v>3030</v>
      </c>
      <c r="B542" s="9">
        <v>45462.0</v>
      </c>
      <c r="C542" s="56"/>
      <c r="D542" s="73" t="s">
        <v>20</v>
      </c>
      <c r="E542" s="69" t="s">
        <v>1936</v>
      </c>
      <c r="F542" s="27" t="s">
        <v>1908</v>
      </c>
      <c r="G542" s="13" t="s">
        <v>1908</v>
      </c>
      <c r="H542" s="15">
        <v>299.0</v>
      </c>
      <c r="I542" s="15">
        <v>299.0</v>
      </c>
      <c r="J542" s="14"/>
      <c r="K542" s="15">
        <v>299.0</v>
      </c>
      <c r="L542" s="14"/>
      <c r="M542" s="14"/>
      <c r="N542" s="14"/>
      <c r="O542" s="16"/>
      <c r="P542" s="47">
        <f t="shared" si="2"/>
        <v>299</v>
      </c>
      <c r="Q542" s="58"/>
      <c r="R542" s="40"/>
      <c r="S542" s="57">
        <f t="shared" si="49"/>
        <v>6</v>
      </c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</row>
    <row r="543">
      <c r="A543" s="8" t="s">
        <v>3030</v>
      </c>
      <c r="B543" s="9">
        <v>45470.0</v>
      </c>
      <c r="C543" s="28"/>
      <c r="D543" s="73" t="s">
        <v>20</v>
      </c>
      <c r="E543" s="69" t="s">
        <v>2900</v>
      </c>
      <c r="F543" s="27" t="s">
        <v>1939</v>
      </c>
      <c r="G543" s="13" t="s">
        <v>1940</v>
      </c>
      <c r="H543" s="15">
        <v>99.0</v>
      </c>
      <c r="I543" s="15">
        <v>99.0</v>
      </c>
      <c r="J543" s="14"/>
      <c r="K543" s="15">
        <v>99.0</v>
      </c>
      <c r="L543" s="14"/>
      <c r="M543" s="14"/>
      <c r="N543" s="14"/>
      <c r="O543" s="16"/>
      <c r="P543" s="47">
        <f t="shared" si="2"/>
        <v>99</v>
      </c>
      <c r="Q543" s="58"/>
      <c r="R543" s="45" t="s">
        <v>2901</v>
      </c>
      <c r="S543" s="57">
        <f t="shared" si="49"/>
        <v>6</v>
      </c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</row>
    <row r="544">
      <c r="A544" s="8" t="s">
        <v>3030</v>
      </c>
      <c r="B544" s="9">
        <v>45489.0</v>
      </c>
      <c r="C544" s="28"/>
      <c r="D544" s="73" t="s">
        <v>1079</v>
      </c>
      <c r="E544" s="69" t="s">
        <v>1937</v>
      </c>
      <c r="F544" s="27" t="s">
        <v>1079</v>
      </c>
      <c r="G544" s="13" t="s">
        <v>1908</v>
      </c>
      <c r="H544" s="15">
        <v>249.0</v>
      </c>
      <c r="I544" s="15">
        <v>249.0</v>
      </c>
      <c r="J544" s="14"/>
      <c r="K544" s="15">
        <v>249.0</v>
      </c>
      <c r="L544" s="14"/>
      <c r="M544" s="14"/>
      <c r="N544" s="14"/>
      <c r="O544" s="16"/>
      <c r="P544" s="47">
        <f t="shared" si="2"/>
        <v>249</v>
      </c>
      <c r="Q544" s="58"/>
      <c r="R544" s="40"/>
      <c r="S544" s="57">
        <f t="shared" si="49"/>
        <v>7</v>
      </c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</row>
    <row r="545">
      <c r="A545" s="8" t="s">
        <v>3030</v>
      </c>
      <c r="B545" s="9">
        <v>45498.0</v>
      </c>
      <c r="C545" s="28"/>
      <c r="D545" s="73" t="s">
        <v>20</v>
      </c>
      <c r="E545" s="69" t="s">
        <v>1938</v>
      </c>
      <c r="F545" s="27" t="s">
        <v>1939</v>
      </c>
      <c r="G545" s="13" t="s">
        <v>1940</v>
      </c>
      <c r="H545" s="15">
        <v>99.0</v>
      </c>
      <c r="I545" s="15">
        <v>99.0</v>
      </c>
      <c r="J545" s="14"/>
      <c r="K545" s="15">
        <v>99.0</v>
      </c>
      <c r="L545" s="14"/>
      <c r="M545" s="14"/>
      <c r="N545" s="14"/>
      <c r="O545" s="16"/>
      <c r="P545" s="47">
        <f t="shared" si="2"/>
        <v>99</v>
      </c>
      <c r="Q545" s="58"/>
      <c r="R545" s="45" t="s">
        <v>1941</v>
      </c>
      <c r="S545" s="57">
        <f t="shared" si="49"/>
        <v>7</v>
      </c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</row>
    <row r="546">
      <c r="A546" s="8" t="s">
        <v>3030</v>
      </c>
      <c r="B546" s="9">
        <v>45495.0</v>
      </c>
      <c r="C546" s="28"/>
      <c r="D546" s="73" t="s">
        <v>20</v>
      </c>
      <c r="E546" s="69" t="s">
        <v>2710</v>
      </c>
      <c r="F546" s="27" t="s">
        <v>1939</v>
      </c>
      <c r="G546" s="13" t="s">
        <v>1940</v>
      </c>
      <c r="H546" s="15">
        <v>159.0</v>
      </c>
      <c r="I546" s="15">
        <v>159.0</v>
      </c>
      <c r="J546" s="14"/>
      <c r="K546" s="15">
        <v>159.0</v>
      </c>
      <c r="L546" s="14"/>
      <c r="M546" s="14"/>
      <c r="N546" s="14"/>
      <c r="O546" s="16"/>
      <c r="P546" s="47">
        <f t="shared" si="2"/>
        <v>159</v>
      </c>
      <c r="Q546" s="58"/>
      <c r="R546" s="45" t="s">
        <v>2711</v>
      </c>
      <c r="S546" s="57">
        <f t="shared" si="49"/>
        <v>7</v>
      </c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</row>
    <row r="547">
      <c r="A547" s="8" t="s">
        <v>3030</v>
      </c>
      <c r="B547" s="9">
        <v>45500.0</v>
      </c>
      <c r="C547" s="28"/>
      <c r="D547" s="73" t="s">
        <v>1918</v>
      </c>
      <c r="E547" s="69" t="s">
        <v>1942</v>
      </c>
      <c r="F547" s="27" t="s">
        <v>1918</v>
      </c>
      <c r="G547" s="13" t="s">
        <v>1908</v>
      </c>
      <c r="H547" s="15">
        <v>299.0</v>
      </c>
      <c r="I547" s="15">
        <v>299.0</v>
      </c>
      <c r="J547" s="14"/>
      <c r="K547" s="15">
        <v>299.0</v>
      </c>
      <c r="L547" s="14"/>
      <c r="M547" s="14"/>
      <c r="N547" s="14"/>
      <c r="O547" s="16"/>
      <c r="P547" s="47">
        <f t="shared" si="2"/>
        <v>299</v>
      </c>
      <c r="Q547" s="58"/>
      <c r="R547" s="40"/>
      <c r="S547" s="57">
        <f t="shared" si="49"/>
        <v>7</v>
      </c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</row>
    <row r="548">
      <c r="A548" s="8" t="s">
        <v>3030</v>
      </c>
      <c r="B548" s="9">
        <v>45501.0</v>
      </c>
      <c r="C548" s="28"/>
      <c r="D548" s="73" t="s">
        <v>20</v>
      </c>
      <c r="E548" s="69" t="s">
        <v>1943</v>
      </c>
      <c r="F548" s="27" t="s">
        <v>1908</v>
      </c>
      <c r="G548" s="13" t="s">
        <v>1908</v>
      </c>
      <c r="H548" s="15">
        <v>699.0</v>
      </c>
      <c r="I548" s="15">
        <v>299.0</v>
      </c>
      <c r="J548" s="14"/>
      <c r="K548" s="15">
        <v>299.0</v>
      </c>
      <c r="L548" s="14"/>
      <c r="M548" s="14"/>
      <c r="N548" s="14"/>
      <c r="O548" s="16"/>
      <c r="P548" s="47">
        <f t="shared" si="2"/>
        <v>299</v>
      </c>
      <c r="Q548" s="58"/>
      <c r="R548" s="40"/>
      <c r="S548" s="57">
        <f t="shared" si="49"/>
        <v>7</v>
      </c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</row>
    <row r="549">
      <c r="A549" s="8" t="s">
        <v>3030</v>
      </c>
      <c r="B549" s="9">
        <v>45532.0</v>
      </c>
      <c r="C549" s="28"/>
      <c r="D549" s="73" t="s">
        <v>27</v>
      </c>
      <c r="E549" s="69" t="s">
        <v>2687</v>
      </c>
      <c r="F549" s="27" t="s">
        <v>1908</v>
      </c>
      <c r="G549" s="13" t="s">
        <v>1908</v>
      </c>
      <c r="H549" s="15">
        <v>699.0</v>
      </c>
      <c r="I549" s="15">
        <v>299.0</v>
      </c>
      <c r="J549" s="14"/>
      <c r="K549" s="15">
        <v>299.0</v>
      </c>
      <c r="L549" s="14"/>
      <c r="M549" s="14"/>
      <c r="N549" s="14"/>
      <c r="O549" s="16"/>
      <c r="P549" s="47">
        <f t="shared" si="2"/>
        <v>299</v>
      </c>
      <c r="Q549" s="58"/>
      <c r="R549" s="40"/>
      <c r="S549" s="57">
        <f t="shared" si="49"/>
        <v>8</v>
      </c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</row>
    <row r="550">
      <c r="A550" s="8" t="s">
        <v>3030</v>
      </c>
      <c r="B550" s="9">
        <v>45505.0</v>
      </c>
      <c r="C550" s="28"/>
      <c r="D550" s="73" t="s">
        <v>20</v>
      </c>
      <c r="E550" s="69" t="s">
        <v>1944</v>
      </c>
      <c r="F550" s="27" t="s">
        <v>1908</v>
      </c>
      <c r="G550" s="13" t="s">
        <v>1908</v>
      </c>
      <c r="H550" s="15">
        <v>299.0</v>
      </c>
      <c r="I550" s="15">
        <v>299.0</v>
      </c>
      <c r="J550" s="14"/>
      <c r="K550" s="15">
        <v>299.0</v>
      </c>
      <c r="L550" s="14"/>
      <c r="M550" s="14"/>
      <c r="N550" s="14"/>
      <c r="O550" s="16"/>
      <c r="P550" s="47">
        <f t="shared" si="2"/>
        <v>299</v>
      </c>
      <c r="Q550" s="58"/>
      <c r="R550" s="40"/>
      <c r="S550" s="57">
        <f t="shared" si="49"/>
        <v>8</v>
      </c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</row>
    <row r="551">
      <c r="A551" s="8" t="s">
        <v>3030</v>
      </c>
      <c r="B551" s="9">
        <v>45506.0</v>
      </c>
      <c r="C551" s="28"/>
      <c r="D551" s="73" t="s">
        <v>20</v>
      </c>
      <c r="E551" s="69" t="s">
        <v>2688</v>
      </c>
      <c r="F551" s="27" t="s">
        <v>1908</v>
      </c>
      <c r="G551" s="13" t="s">
        <v>1908</v>
      </c>
      <c r="H551" s="15">
        <v>299.0</v>
      </c>
      <c r="I551" s="15">
        <v>299.0</v>
      </c>
      <c r="J551" s="14"/>
      <c r="K551" s="15">
        <v>299.0</v>
      </c>
      <c r="L551" s="14"/>
      <c r="M551" s="14"/>
      <c r="N551" s="14"/>
      <c r="O551" s="16"/>
      <c r="P551" s="47">
        <f t="shared" si="2"/>
        <v>299</v>
      </c>
      <c r="Q551" s="58"/>
      <c r="R551" s="40"/>
      <c r="S551" s="57">
        <f t="shared" si="49"/>
        <v>8</v>
      </c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</row>
    <row r="552">
      <c r="A552" s="8" t="s">
        <v>3030</v>
      </c>
      <c r="B552" s="9">
        <v>45506.0</v>
      </c>
      <c r="C552" s="28"/>
      <c r="D552" s="73" t="s">
        <v>1079</v>
      </c>
      <c r="E552" s="69" t="s">
        <v>1945</v>
      </c>
      <c r="F552" s="27" t="s">
        <v>1079</v>
      </c>
      <c r="G552" s="13" t="s">
        <v>1908</v>
      </c>
      <c r="H552" s="15">
        <v>299.0</v>
      </c>
      <c r="I552" s="15">
        <v>299.0</v>
      </c>
      <c r="J552" s="14"/>
      <c r="K552" s="15">
        <v>299.0</v>
      </c>
      <c r="L552" s="14"/>
      <c r="M552" s="14"/>
      <c r="N552" s="14"/>
      <c r="O552" s="16"/>
      <c r="P552" s="47">
        <f t="shared" si="2"/>
        <v>299</v>
      </c>
      <c r="Q552" s="58"/>
      <c r="R552" s="40"/>
      <c r="S552" s="57">
        <f t="shared" si="49"/>
        <v>8</v>
      </c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</row>
    <row r="553">
      <c r="A553" s="8" t="s">
        <v>3030</v>
      </c>
      <c r="B553" s="9">
        <v>45509.0</v>
      </c>
      <c r="C553" s="28"/>
      <c r="D553" s="73" t="s">
        <v>20</v>
      </c>
      <c r="E553" s="69" t="s">
        <v>1946</v>
      </c>
      <c r="F553" s="27" t="s">
        <v>1939</v>
      </c>
      <c r="G553" s="13" t="s">
        <v>1940</v>
      </c>
      <c r="H553" s="15">
        <v>99.0</v>
      </c>
      <c r="I553" s="15">
        <v>99.0</v>
      </c>
      <c r="J553" s="14"/>
      <c r="K553" s="15">
        <v>99.0</v>
      </c>
      <c r="L553" s="14"/>
      <c r="M553" s="14"/>
      <c r="N553" s="14"/>
      <c r="O553" s="16"/>
      <c r="P553" s="47">
        <f t="shared" si="2"/>
        <v>99</v>
      </c>
      <c r="Q553" s="58"/>
      <c r="R553" s="45" t="s">
        <v>1947</v>
      </c>
      <c r="S553" s="57">
        <f t="shared" si="49"/>
        <v>8</v>
      </c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</row>
    <row r="554">
      <c r="A554" s="8" t="s">
        <v>3030</v>
      </c>
      <c r="B554" s="9">
        <v>45511.0</v>
      </c>
      <c r="C554" s="28"/>
      <c r="D554" s="73" t="s">
        <v>20</v>
      </c>
      <c r="E554" s="69" t="s">
        <v>2716</v>
      </c>
      <c r="F554" s="27" t="s">
        <v>1939</v>
      </c>
      <c r="G554" s="13" t="s">
        <v>1940</v>
      </c>
      <c r="H554" s="15">
        <v>99.0</v>
      </c>
      <c r="I554" s="15">
        <v>99.0</v>
      </c>
      <c r="J554" s="14"/>
      <c r="K554" s="15">
        <v>99.0</v>
      </c>
      <c r="L554" s="14"/>
      <c r="M554" s="14"/>
      <c r="N554" s="14"/>
      <c r="O554" s="16"/>
      <c r="P554" s="47">
        <f t="shared" si="2"/>
        <v>99</v>
      </c>
      <c r="Q554" s="58"/>
      <c r="R554" s="45" t="s">
        <v>2717</v>
      </c>
      <c r="S554" s="57">
        <f t="shared" si="49"/>
        <v>8</v>
      </c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</row>
    <row r="555">
      <c r="A555" s="8" t="s">
        <v>3030</v>
      </c>
      <c r="B555" s="9">
        <v>45511.0</v>
      </c>
      <c r="C555" s="28"/>
      <c r="D555" s="73" t="s">
        <v>20</v>
      </c>
      <c r="E555" s="69" t="s">
        <v>2714</v>
      </c>
      <c r="F555" s="27" t="s">
        <v>1939</v>
      </c>
      <c r="G555" s="13" t="s">
        <v>1940</v>
      </c>
      <c r="H555" s="15">
        <v>159.0</v>
      </c>
      <c r="I555" s="15">
        <v>159.0</v>
      </c>
      <c r="J555" s="14"/>
      <c r="K555" s="15">
        <v>159.0</v>
      </c>
      <c r="L555" s="14"/>
      <c r="M555" s="14"/>
      <c r="N555" s="14"/>
      <c r="O555" s="16"/>
      <c r="P555" s="47">
        <f t="shared" si="2"/>
        <v>159</v>
      </c>
      <c r="Q555" s="58"/>
      <c r="R555" s="45" t="s">
        <v>2715</v>
      </c>
      <c r="S555" s="57">
        <f t="shared" si="49"/>
        <v>8</v>
      </c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</row>
    <row r="556">
      <c r="A556" s="8" t="s">
        <v>3030</v>
      </c>
      <c r="B556" s="9">
        <v>45506.0</v>
      </c>
      <c r="C556" s="28"/>
      <c r="D556" s="73" t="s">
        <v>20</v>
      </c>
      <c r="E556" s="69" t="s">
        <v>1948</v>
      </c>
      <c r="F556" s="27" t="s">
        <v>1908</v>
      </c>
      <c r="G556" s="13" t="s">
        <v>1908</v>
      </c>
      <c r="H556" s="15">
        <v>299.0</v>
      </c>
      <c r="I556" s="15">
        <v>299.0</v>
      </c>
      <c r="J556" s="14"/>
      <c r="K556" s="15">
        <v>299.0</v>
      </c>
      <c r="L556" s="14"/>
      <c r="M556" s="14"/>
      <c r="N556" s="14"/>
      <c r="O556" s="16"/>
      <c r="P556" s="47">
        <f t="shared" si="2"/>
        <v>299</v>
      </c>
      <c r="Q556" s="58"/>
      <c r="R556" s="40"/>
      <c r="S556" s="57">
        <f t="shared" si="49"/>
        <v>8</v>
      </c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</row>
    <row r="557">
      <c r="A557" s="8" t="s">
        <v>3030</v>
      </c>
      <c r="B557" s="9">
        <v>45516.0</v>
      </c>
      <c r="C557" s="28"/>
      <c r="D557" s="73" t="s">
        <v>20</v>
      </c>
      <c r="E557" s="69" t="s">
        <v>2694</v>
      </c>
      <c r="F557" s="27" t="s">
        <v>1908</v>
      </c>
      <c r="G557" s="13" t="s">
        <v>1908</v>
      </c>
      <c r="H557" s="15">
        <v>299.0</v>
      </c>
      <c r="I557" s="15">
        <v>299.0</v>
      </c>
      <c r="J557" s="14"/>
      <c r="K557" s="15">
        <v>299.0</v>
      </c>
      <c r="L557" s="14"/>
      <c r="M557" s="14"/>
      <c r="N557" s="14"/>
      <c r="O557" s="16"/>
      <c r="P557" s="47">
        <f t="shared" si="2"/>
        <v>299</v>
      </c>
      <c r="Q557" s="58"/>
      <c r="R557" s="40"/>
      <c r="S557" s="57">
        <f t="shared" si="49"/>
        <v>8</v>
      </c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</row>
    <row r="558">
      <c r="A558" s="8" t="s">
        <v>3030</v>
      </c>
      <c r="B558" s="9">
        <v>45516.0</v>
      </c>
      <c r="C558" s="28"/>
      <c r="D558" s="73" t="s">
        <v>20</v>
      </c>
      <c r="E558" s="69" t="s">
        <v>2754</v>
      </c>
      <c r="F558" s="27" t="s">
        <v>1939</v>
      </c>
      <c r="G558" s="13" t="s">
        <v>1940</v>
      </c>
      <c r="H558" s="15">
        <v>99.0</v>
      </c>
      <c r="I558" s="15">
        <v>99.0</v>
      </c>
      <c r="J558" s="14"/>
      <c r="K558" s="15">
        <v>99.0</v>
      </c>
      <c r="L558" s="14"/>
      <c r="M558" s="14"/>
      <c r="N558" s="14"/>
      <c r="O558" s="16"/>
      <c r="P558" s="47">
        <f t="shared" si="2"/>
        <v>99</v>
      </c>
      <c r="Q558" s="58"/>
      <c r="R558" s="45" t="s">
        <v>2755</v>
      </c>
      <c r="S558" s="57">
        <f t="shared" si="49"/>
        <v>8</v>
      </c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</row>
    <row r="559">
      <c r="A559" s="8" t="s">
        <v>3030</v>
      </c>
      <c r="B559" s="9">
        <v>45518.0</v>
      </c>
      <c r="C559" s="28"/>
      <c r="D559" s="73" t="s">
        <v>20</v>
      </c>
      <c r="E559" s="69" t="s">
        <v>2697</v>
      </c>
      <c r="F559" s="27" t="s">
        <v>1908</v>
      </c>
      <c r="G559" s="13" t="s">
        <v>1908</v>
      </c>
      <c r="H559" s="15">
        <v>299.0</v>
      </c>
      <c r="I559" s="15">
        <v>299.0</v>
      </c>
      <c r="J559" s="14"/>
      <c r="K559" s="15">
        <v>299.0</v>
      </c>
      <c r="L559" s="14"/>
      <c r="M559" s="14"/>
      <c r="N559" s="14"/>
      <c r="O559" s="16"/>
      <c r="P559" s="47">
        <f t="shared" si="2"/>
        <v>299</v>
      </c>
      <c r="Q559" s="58"/>
      <c r="R559" s="40"/>
      <c r="S559" s="57">
        <f t="shared" si="49"/>
        <v>8</v>
      </c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</row>
    <row r="560">
      <c r="A560" s="8" t="s">
        <v>3030</v>
      </c>
      <c r="B560" s="9">
        <v>45519.0</v>
      </c>
      <c r="C560" s="28"/>
      <c r="D560" s="73" t="s">
        <v>27</v>
      </c>
      <c r="E560" s="69" t="s">
        <v>2698</v>
      </c>
      <c r="F560" s="27" t="s">
        <v>1908</v>
      </c>
      <c r="G560" s="13" t="s">
        <v>1908</v>
      </c>
      <c r="H560" s="15">
        <v>299.0</v>
      </c>
      <c r="I560" s="15">
        <v>299.0</v>
      </c>
      <c r="J560" s="14"/>
      <c r="K560" s="15">
        <v>299.0</v>
      </c>
      <c r="L560" s="14"/>
      <c r="M560" s="14"/>
      <c r="N560" s="14"/>
      <c r="O560" s="16"/>
      <c r="P560" s="47">
        <f t="shared" si="2"/>
        <v>299</v>
      </c>
      <c r="Q560" s="58"/>
      <c r="R560" s="40"/>
      <c r="S560" s="57">
        <f t="shared" si="49"/>
        <v>8</v>
      </c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</row>
    <row r="561">
      <c r="A561" s="8" t="s">
        <v>3030</v>
      </c>
      <c r="B561" s="9">
        <v>45519.0</v>
      </c>
      <c r="C561" s="28"/>
      <c r="D561" s="73" t="s">
        <v>1079</v>
      </c>
      <c r="E561" s="69" t="s">
        <v>1949</v>
      </c>
      <c r="F561" s="27" t="s">
        <v>1079</v>
      </c>
      <c r="G561" s="13" t="s">
        <v>1908</v>
      </c>
      <c r="H561" s="15">
        <v>299.0</v>
      </c>
      <c r="I561" s="15">
        <v>249.0</v>
      </c>
      <c r="J561" s="14"/>
      <c r="K561" s="15">
        <v>249.0</v>
      </c>
      <c r="L561" s="14"/>
      <c r="M561" s="14"/>
      <c r="N561" s="14"/>
      <c r="O561" s="16"/>
      <c r="P561" s="47">
        <f t="shared" si="2"/>
        <v>249</v>
      </c>
      <c r="Q561" s="58"/>
      <c r="R561" s="40"/>
      <c r="S561" s="57">
        <f t="shared" si="49"/>
        <v>8</v>
      </c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</row>
    <row r="562">
      <c r="A562" s="8" t="s">
        <v>3030</v>
      </c>
      <c r="B562" s="9">
        <v>45520.0</v>
      </c>
      <c r="C562" s="28"/>
      <c r="D562" s="73" t="s">
        <v>20</v>
      </c>
      <c r="E562" s="69" t="s">
        <v>2700</v>
      </c>
      <c r="F562" s="27" t="s">
        <v>1908</v>
      </c>
      <c r="G562" s="13" t="s">
        <v>1908</v>
      </c>
      <c r="H562" s="15">
        <v>299.0</v>
      </c>
      <c r="I562" s="15">
        <v>299.0</v>
      </c>
      <c r="J562" s="14"/>
      <c r="K562" s="15">
        <v>299.0</v>
      </c>
      <c r="L562" s="14"/>
      <c r="M562" s="14"/>
      <c r="N562" s="14"/>
      <c r="O562" s="16"/>
      <c r="P562" s="47">
        <f t="shared" si="2"/>
        <v>299</v>
      </c>
      <c r="Q562" s="58"/>
      <c r="R562" s="40"/>
      <c r="S562" s="57">
        <f t="shared" si="49"/>
        <v>8</v>
      </c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</row>
    <row r="563">
      <c r="A563" s="8" t="s">
        <v>3030</v>
      </c>
      <c r="B563" s="9">
        <v>45520.0</v>
      </c>
      <c r="C563" s="28"/>
      <c r="D563" s="73" t="s">
        <v>20</v>
      </c>
      <c r="E563" s="69" t="s">
        <v>2814</v>
      </c>
      <c r="F563" s="27" t="s">
        <v>1939</v>
      </c>
      <c r="G563" s="13" t="s">
        <v>1940</v>
      </c>
      <c r="H563" s="15">
        <v>99.0</v>
      </c>
      <c r="I563" s="15">
        <v>99.0</v>
      </c>
      <c r="J563" s="14"/>
      <c r="K563" s="15">
        <v>99.0</v>
      </c>
      <c r="L563" s="14"/>
      <c r="M563" s="14"/>
      <c r="N563" s="14"/>
      <c r="O563" s="16"/>
      <c r="P563" s="47">
        <f t="shared" si="2"/>
        <v>99</v>
      </c>
      <c r="Q563" s="58"/>
      <c r="R563" s="45" t="s">
        <v>2815</v>
      </c>
      <c r="S563" s="57">
        <f t="shared" si="49"/>
        <v>8</v>
      </c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</row>
    <row r="564">
      <c r="A564" s="8" t="s">
        <v>3030</v>
      </c>
      <c r="B564" s="9">
        <v>45531.0</v>
      </c>
      <c r="C564" s="28"/>
      <c r="D564" s="73" t="s">
        <v>20</v>
      </c>
      <c r="E564" s="69" t="s">
        <v>1948</v>
      </c>
      <c r="F564" s="27" t="s">
        <v>1908</v>
      </c>
      <c r="G564" s="13" t="s">
        <v>1908</v>
      </c>
      <c r="H564" s="15">
        <v>299.0</v>
      </c>
      <c r="I564" s="15">
        <v>299.0</v>
      </c>
      <c r="J564" s="14"/>
      <c r="K564" s="15">
        <v>299.0</v>
      </c>
      <c r="L564" s="14"/>
      <c r="M564" s="14"/>
      <c r="N564" s="14"/>
      <c r="O564" s="16"/>
      <c r="P564" s="47">
        <f t="shared" si="2"/>
        <v>299</v>
      </c>
      <c r="Q564" s="58"/>
      <c r="R564" s="40"/>
      <c r="S564" s="57">
        <f t="shared" si="49"/>
        <v>8</v>
      </c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</row>
    <row r="565">
      <c r="A565" s="8" t="s">
        <v>3030</v>
      </c>
      <c r="B565" s="9">
        <v>45532.0</v>
      </c>
      <c r="C565" s="28"/>
      <c r="D565" s="73" t="s">
        <v>20</v>
      </c>
      <c r="E565" s="69" t="s">
        <v>1950</v>
      </c>
      <c r="F565" s="27" t="s">
        <v>1908</v>
      </c>
      <c r="G565" s="13" t="s">
        <v>1908</v>
      </c>
      <c r="H565" s="15">
        <v>800.0</v>
      </c>
      <c r="I565" s="15">
        <v>299.0</v>
      </c>
      <c r="J565" s="14"/>
      <c r="K565" s="15">
        <v>299.0</v>
      </c>
      <c r="L565" s="14"/>
      <c r="M565" s="14"/>
      <c r="N565" s="14"/>
      <c r="O565" s="16"/>
      <c r="P565" s="47">
        <f t="shared" si="2"/>
        <v>299</v>
      </c>
      <c r="Q565" s="58"/>
      <c r="R565" s="40"/>
      <c r="S565" s="57">
        <f t="shared" si="49"/>
        <v>8</v>
      </c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</row>
    <row r="566">
      <c r="A566" s="8" t="s">
        <v>3030</v>
      </c>
      <c r="B566" s="9">
        <v>45533.0</v>
      </c>
      <c r="C566" s="28"/>
      <c r="D566" s="73" t="s">
        <v>20</v>
      </c>
      <c r="E566" s="69" t="s">
        <v>1951</v>
      </c>
      <c r="F566" s="27" t="s">
        <v>1939</v>
      </c>
      <c r="G566" s="13" t="s">
        <v>1940</v>
      </c>
      <c r="H566" s="15">
        <v>99.0</v>
      </c>
      <c r="I566" s="15">
        <v>99.0</v>
      </c>
      <c r="J566" s="14"/>
      <c r="K566" s="15">
        <v>99.0</v>
      </c>
      <c r="L566" s="14"/>
      <c r="M566" s="14"/>
      <c r="N566" s="14"/>
      <c r="O566" s="16"/>
      <c r="P566" s="47">
        <f t="shared" si="2"/>
        <v>99</v>
      </c>
      <c r="Q566" s="58"/>
      <c r="R566" s="45" t="s">
        <v>1952</v>
      </c>
      <c r="S566" s="57">
        <f t="shared" si="49"/>
        <v>8</v>
      </c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</row>
    <row r="567">
      <c r="A567" s="8" t="s">
        <v>3030</v>
      </c>
      <c r="B567" s="9">
        <v>45533.0</v>
      </c>
      <c r="C567" s="28"/>
      <c r="D567" s="73" t="s">
        <v>20</v>
      </c>
      <c r="E567" s="69" t="s">
        <v>1953</v>
      </c>
      <c r="F567" s="27" t="s">
        <v>1939</v>
      </c>
      <c r="G567" s="13" t="s">
        <v>1940</v>
      </c>
      <c r="H567" s="15">
        <v>99.0</v>
      </c>
      <c r="I567" s="15">
        <v>99.0</v>
      </c>
      <c r="J567" s="14"/>
      <c r="K567" s="15">
        <v>99.0</v>
      </c>
      <c r="L567" s="14"/>
      <c r="M567" s="14"/>
      <c r="N567" s="14"/>
      <c r="O567" s="16"/>
      <c r="P567" s="47">
        <f t="shared" si="2"/>
        <v>99</v>
      </c>
      <c r="Q567" s="58"/>
      <c r="R567" s="45" t="s">
        <v>1954</v>
      </c>
      <c r="S567" s="57">
        <f t="shared" si="49"/>
        <v>8</v>
      </c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</row>
    <row r="568">
      <c r="A568" s="8" t="s">
        <v>3030</v>
      </c>
      <c r="B568" s="9">
        <v>45534.0</v>
      </c>
      <c r="C568" s="28"/>
      <c r="D568" s="73" t="s">
        <v>2676</v>
      </c>
      <c r="E568" s="69" t="s">
        <v>2712</v>
      </c>
      <c r="F568" s="27" t="s">
        <v>1908</v>
      </c>
      <c r="G568" s="31" t="s">
        <v>1908</v>
      </c>
      <c r="H568" s="15">
        <v>249.0</v>
      </c>
      <c r="I568" s="15">
        <v>249.0</v>
      </c>
      <c r="J568" s="14"/>
      <c r="K568" s="15">
        <f>I568</f>
        <v>249</v>
      </c>
      <c r="L568" s="14"/>
      <c r="M568" s="14"/>
      <c r="N568" s="14"/>
      <c r="O568" s="16"/>
      <c r="P568" s="47">
        <f t="shared" si="2"/>
        <v>249</v>
      </c>
      <c r="Q568" s="58"/>
      <c r="R568" s="40"/>
      <c r="S568" s="57">
        <f t="shared" si="49"/>
        <v>8</v>
      </c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</row>
    <row r="569">
      <c r="A569" s="8" t="s">
        <v>3030</v>
      </c>
      <c r="B569" s="9">
        <v>45537.0</v>
      </c>
      <c r="C569" s="28"/>
      <c r="D569" s="73" t="s">
        <v>20</v>
      </c>
      <c r="E569" s="69" t="s">
        <v>2713</v>
      </c>
      <c r="F569" s="27" t="s">
        <v>1908</v>
      </c>
      <c r="G569" s="13" t="s">
        <v>1908</v>
      </c>
      <c r="H569" s="15">
        <v>299.0</v>
      </c>
      <c r="I569" s="15">
        <v>299.0</v>
      </c>
      <c r="J569" s="14"/>
      <c r="K569" s="15">
        <v>299.0</v>
      </c>
      <c r="L569" s="14"/>
      <c r="M569" s="14"/>
      <c r="N569" s="14"/>
      <c r="O569" s="16"/>
      <c r="P569" s="47">
        <f t="shared" si="2"/>
        <v>299</v>
      </c>
      <c r="Q569" s="58"/>
      <c r="R569" s="40"/>
      <c r="S569" s="57">
        <f t="shared" si="49"/>
        <v>9</v>
      </c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</row>
    <row r="570">
      <c r="A570" s="8" t="s">
        <v>3030</v>
      </c>
      <c r="B570" s="9">
        <v>45539.0</v>
      </c>
      <c r="C570" s="28"/>
      <c r="D570" s="73" t="s">
        <v>20</v>
      </c>
      <c r="E570" s="69" t="s">
        <v>1955</v>
      </c>
      <c r="F570" s="27" t="s">
        <v>1908</v>
      </c>
      <c r="G570" s="13" t="s">
        <v>1908</v>
      </c>
      <c r="H570" s="15">
        <v>800.0</v>
      </c>
      <c r="I570" s="15">
        <v>299.0</v>
      </c>
      <c r="J570" s="14"/>
      <c r="K570" s="15">
        <v>299.0</v>
      </c>
      <c r="L570" s="14"/>
      <c r="M570" s="14"/>
      <c r="N570" s="14"/>
      <c r="O570" s="16"/>
      <c r="P570" s="47">
        <f t="shared" si="2"/>
        <v>299</v>
      </c>
      <c r="Q570" s="58"/>
      <c r="R570" s="40"/>
      <c r="S570" s="57">
        <f t="shared" si="49"/>
        <v>9</v>
      </c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</row>
    <row r="571">
      <c r="A571" s="8" t="s">
        <v>3030</v>
      </c>
      <c r="B571" s="9">
        <v>45539.0</v>
      </c>
      <c r="C571" s="28"/>
      <c r="D571" s="103" t="s">
        <v>1925</v>
      </c>
      <c r="E571" s="69" t="s">
        <v>1956</v>
      </c>
      <c r="F571" s="27" t="s">
        <v>1925</v>
      </c>
      <c r="G571" s="13" t="s">
        <v>1908</v>
      </c>
      <c r="H571" s="15">
        <v>800.0</v>
      </c>
      <c r="I571" s="15">
        <v>249.0</v>
      </c>
      <c r="J571" s="14"/>
      <c r="K571" s="15">
        <v>249.0</v>
      </c>
      <c r="L571" s="14"/>
      <c r="M571" s="14"/>
      <c r="N571" s="14"/>
      <c r="O571" s="16"/>
      <c r="P571" s="47">
        <f t="shared" si="2"/>
        <v>249</v>
      </c>
      <c r="Q571" s="58"/>
      <c r="R571" s="40"/>
      <c r="S571" s="57">
        <f t="shared" si="49"/>
        <v>9</v>
      </c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</row>
    <row r="572">
      <c r="A572" s="8" t="s">
        <v>3030</v>
      </c>
      <c r="B572" s="9">
        <v>45539.0</v>
      </c>
      <c r="C572" s="28"/>
      <c r="D572" s="73" t="s">
        <v>20</v>
      </c>
      <c r="E572" s="69" t="s">
        <v>1957</v>
      </c>
      <c r="F572" s="27" t="s">
        <v>1908</v>
      </c>
      <c r="G572" s="13" t="s">
        <v>1908</v>
      </c>
      <c r="H572" s="15">
        <v>249.0</v>
      </c>
      <c r="I572" s="15">
        <v>249.0</v>
      </c>
      <c r="J572" s="14"/>
      <c r="K572" s="15">
        <v>249.0</v>
      </c>
      <c r="L572" s="14"/>
      <c r="M572" s="14"/>
      <c r="N572" s="14"/>
      <c r="O572" s="16"/>
      <c r="P572" s="47">
        <f t="shared" si="2"/>
        <v>249</v>
      </c>
      <c r="Q572" s="58"/>
      <c r="R572" s="40"/>
      <c r="S572" s="57">
        <f t="shared" si="49"/>
        <v>9</v>
      </c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</row>
    <row r="573">
      <c r="A573" s="8" t="s">
        <v>3030</v>
      </c>
      <c r="B573" s="9">
        <v>45539.0</v>
      </c>
      <c r="C573" s="28"/>
      <c r="D573" s="73" t="s">
        <v>27</v>
      </c>
      <c r="E573" s="69" t="s">
        <v>2295</v>
      </c>
      <c r="F573" s="27" t="s">
        <v>1908</v>
      </c>
      <c r="G573" s="13" t="s">
        <v>1908</v>
      </c>
      <c r="H573" s="15">
        <v>299.0</v>
      </c>
      <c r="I573" s="15">
        <v>299.0</v>
      </c>
      <c r="J573" s="14"/>
      <c r="K573" s="15">
        <v>299.0</v>
      </c>
      <c r="L573" s="14"/>
      <c r="M573" s="14"/>
      <c r="N573" s="14"/>
      <c r="O573" s="16"/>
      <c r="P573" s="47">
        <f t="shared" si="2"/>
        <v>299</v>
      </c>
      <c r="Q573" s="58"/>
      <c r="R573" s="40"/>
      <c r="S573" s="57">
        <f t="shared" si="49"/>
        <v>9</v>
      </c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</row>
    <row r="574">
      <c r="A574" s="8" t="s">
        <v>3030</v>
      </c>
      <c r="B574" s="9">
        <v>45541.0</v>
      </c>
      <c r="C574" s="28"/>
      <c r="D574" s="73" t="s">
        <v>20</v>
      </c>
      <c r="E574" s="69" t="s">
        <v>1958</v>
      </c>
      <c r="F574" s="27" t="s">
        <v>1908</v>
      </c>
      <c r="G574" s="13" t="s">
        <v>1908</v>
      </c>
      <c r="H574" s="15">
        <f>800+299</f>
        <v>1099</v>
      </c>
      <c r="I574" s="15">
        <v>299.0</v>
      </c>
      <c r="J574" s="14"/>
      <c r="K574" s="15">
        <v>299.0</v>
      </c>
      <c r="L574" s="14"/>
      <c r="M574" s="14"/>
      <c r="N574" s="14"/>
      <c r="O574" s="16"/>
      <c r="P574" s="47">
        <f t="shared" si="2"/>
        <v>299</v>
      </c>
      <c r="Q574" s="58"/>
      <c r="R574" s="40"/>
      <c r="S574" s="57">
        <f t="shared" si="49"/>
        <v>9</v>
      </c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</row>
    <row r="575">
      <c r="A575" s="8" t="s">
        <v>3030</v>
      </c>
      <c r="B575" s="9">
        <v>45545.0</v>
      </c>
      <c r="C575" s="28"/>
      <c r="D575" s="73" t="s">
        <v>20</v>
      </c>
      <c r="E575" s="69" t="s">
        <v>2888</v>
      </c>
      <c r="F575" s="27" t="s">
        <v>1939</v>
      </c>
      <c r="G575" s="13" t="s">
        <v>1940</v>
      </c>
      <c r="H575" s="15">
        <v>99.0</v>
      </c>
      <c r="I575" s="15">
        <v>99.0</v>
      </c>
      <c r="J575" s="14"/>
      <c r="K575" s="15">
        <v>99.0</v>
      </c>
      <c r="L575" s="14"/>
      <c r="M575" s="14"/>
      <c r="N575" s="14"/>
      <c r="O575" s="16"/>
      <c r="P575" s="47">
        <f t="shared" si="2"/>
        <v>99</v>
      </c>
      <c r="Q575" s="58"/>
      <c r="R575" s="45" t="s">
        <v>2889</v>
      </c>
      <c r="S575" s="57">
        <f t="shared" si="49"/>
        <v>9</v>
      </c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</row>
    <row r="576">
      <c r="A576" s="8" t="s">
        <v>3030</v>
      </c>
      <c r="B576" s="9">
        <v>45547.0</v>
      </c>
      <c r="C576" s="28"/>
      <c r="D576" s="73" t="s">
        <v>20</v>
      </c>
      <c r="E576" s="69" t="s">
        <v>1959</v>
      </c>
      <c r="F576" s="27" t="s">
        <v>1939</v>
      </c>
      <c r="G576" s="13" t="s">
        <v>1940</v>
      </c>
      <c r="H576" s="15">
        <v>99.0</v>
      </c>
      <c r="I576" s="15">
        <v>99.0</v>
      </c>
      <c r="J576" s="14"/>
      <c r="K576" s="15">
        <v>99.0</v>
      </c>
      <c r="L576" s="14"/>
      <c r="M576" s="14"/>
      <c r="N576" s="14"/>
      <c r="O576" s="16"/>
      <c r="P576" s="47">
        <f t="shared" si="2"/>
        <v>99</v>
      </c>
      <c r="Q576" s="58"/>
      <c r="R576" s="45" t="s">
        <v>1960</v>
      </c>
      <c r="S576" s="57">
        <f t="shared" si="49"/>
        <v>9</v>
      </c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</row>
    <row r="577">
      <c r="A577" s="8" t="s">
        <v>3030</v>
      </c>
      <c r="B577" s="9">
        <v>45548.0</v>
      </c>
      <c r="C577" s="28"/>
      <c r="D577" s="73" t="s">
        <v>20</v>
      </c>
      <c r="E577" s="69" t="s">
        <v>1961</v>
      </c>
      <c r="F577" s="27" t="s">
        <v>1908</v>
      </c>
      <c r="G577" s="13" t="s">
        <v>1908</v>
      </c>
      <c r="H577" s="15">
        <v>299.0</v>
      </c>
      <c r="I577" s="15">
        <v>299.0</v>
      </c>
      <c r="J577" s="14"/>
      <c r="K577" s="15">
        <v>299.0</v>
      </c>
      <c r="L577" s="14"/>
      <c r="M577" s="14"/>
      <c r="N577" s="14"/>
      <c r="O577" s="16"/>
      <c r="P577" s="47">
        <f t="shared" si="2"/>
        <v>299</v>
      </c>
      <c r="Q577" s="58"/>
      <c r="R577" s="40"/>
      <c r="S577" s="57">
        <f t="shared" si="49"/>
        <v>9</v>
      </c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</row>
    <row r="578">
      <c r="A578" s="8" t="s">
        <v>3030</v>
      </c>
      <c r="B578" s="9">
        <v>45548.0</v>
      </c>
      <c r="C578" s="28"/>
      <c r="D578" s="73" t="s">
        <v>20</v>
      </c>
      <c r="E578" s="69" t="s">
        <v>2886</v>
      </c>
      <c r="F578" s="27" t="s">
        <v>1939</v>
      </c>
      <c r="G578" s="13" t="s">
        <v>1940</v>
      </c>
      <c r="H578" s="15">
        <v>99.0</v>
      </c>
      <c r="I578" s="15">
        <v>99.0</v>
      </c>
      <c r="J578" s="14"/>
      <c r="K578" s="15">
        <v>99.0</v>
      </c>
      <c r="L578" s="14"/>
      <c r="M578" s="14"/>
      <c r="N578" s="14"/>
      <c r="O578" s="16"/>
      <c r="P578" s="47">
        <f t="shared" si="2"/>
        <v>99</v>
      </c>
      <c r="Q578" s="58"/>
      <c r="R578" s="45" t="s">
        <v>2887</v>
      </c>
      <c r="S578" s="57">
        <f t="shared" si="49"/>
        <v>9</v>
      </c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</row>
    <row r="579">
      <c r="A579" s="8" t="s">
        <v>3030</v>
      </c>
      <c r="B579" s="9">
        <v>45548.0</v>
      </c>
      <c r="C579" s="28"/>
      <c r="D579" s="73" t="s">
        <v>20</v>
      </c>
      <c r="E579" s="69" t="s">
        <v>1962</v>
      </c>
      <c r="F579" s="27" t="s">
        <v>1908</v>
      </c>
      <c r="G579" s="13" t="s">
        <v>1908</v>
      </c>
      <c r="H579" s="15">
        <v>299.0</v>
      </c>
      <c r="I579" s="15">
        <v>299.0</v>
      </c>
      <c r="J579" s="14"/>
      <c r="K579" s="15">
        <v>299.0</v>
      </c>
      <c r="L579" s="14"/>
      <c r="M579" s="14"/>
      <c r="N579" s="14"/>
      <c r="O579" s="16"/>
      <c r="P579" s="47">
        <f t="shared" si="2"/>
        <v>299</v>
      </c>
      <c r="Q579" s="58"/>
      <c r="R579" s="40"/>
      <c r="S579" s="57">
        <f t="shared" si="49"/>
        <v>9</v>
      </c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</row>
    <row r="580">
      <c r="A580" s="8" t="s">
        <v>3030</v>
      </c>
      <c r="B580" s="9">
        <v>45551.0</v>
      </c>
      <c r="C580" s="28"/>
      <c r="D580" s="73" t="s">
        <v>20</v>
      </c>
      <c r="E580" s="69" t="s">
        <v>2908</v>
      </c>
      <c r="F580" s="27" t="s">
        <v>1939</v>
      </c>
      <c r="G580" s="13" t="s">
        <v>1940</v>
      </c>
      <c r="H580" s="15">
        <v>99.0</v>
      </c>
      <c r="I580" s="15">
        <v>99.0</v>
      </c>
      <c r="J580" s="14"/>
      <c r="K580" s="15">
        <v>99.0</v>
      </c>
      <c r="L580" s="14"/>
      <c r="M580" s="14"/>
      <c r="N580" s="14"/>
      <c r="O580" s="16"/>
      <c r="P580" s="47">
        <f t="shared" si="2"/>
        <v>99</v>
      </c>
      <c r="Q580" s="58"/>
      <c r="R580" s="45" t="s">
        <v>2909</v>
      </c>
      <c r="S580" s="57">
        <f t="shared" si="49"/>
        <v>9</v>
      </c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</row>
    <row r="581">
      <c r="A581" s="8" t="s">
        <v>3030</v>
      </c>
      <c r="B581" s="9">
        <v>45509.0</v>
      </c>
      <c r="C581" s="28"/>
      <c r="D581" s="73" t="s">
        <v>20</v>
      </c>
      <c r="E581" s="69" t="s">
        <v>1963</v>
      </c>
      <c r="F581" s="27" t="s">
        <v>1908</v>
      </c>
      <c r="G581" s="13" t="s">
        <v>1908</v>
      </c>
      <c r="H581" s="15">
        <v>299.0</v>
      </c>
      <c r="I581" s="15">
        <v>299.0</v>
      </c>
      <c r="J581" s="14"/>
      <c r="K581" s="15">
        <v>299.0</v>
      </c>
      <c r="L581" s="14"/>
      <c r="M581" s="14"/>
      <c r="N581" s="14"/>
      <c r="O581" s="16"/>
      <c r="P581" s="47">
        <f t="shared" si="2"/>
        <v>299</v>
      </c>
      <c r="Q581" s="58"/>
      <c r="R581" s="40"/>
      <c r="S581" s="57">
        <f t="shared" si="49"/>
        <v>8</v>
      </c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</row>
    <row r="582">
      <c r="A582" s="8" t="s">
        <v>3030</v>
      </c>
      <c r="B582" s="9">
        <v>45553.0</v>
      </c>
      <c r="C582" s="28"/>
      <c r="D582" s="73" t="s">
        <v>20</v>
      </c>
      <c r="E582" s="69" t="s">
        <v>1950</v>
      </c>
      <c r="F582" s="27" t="s">
        <v>1908</v>
      </c>
      <c r="G582" s="13" t="s">
        <v>1090</v>
      </c>
      <c r="H582" s="15">
        <v>300.0</v>
      </c>
      <c r="I582" s="14"/>
      <c r="J582" s="14"/>
      <c r="K582" s="15">
        <v>0.0</v>
      </c>
      <c r="L582" s="14"/>
      <c r="M582" s="15">
        <v>300.0</v>
      </c>
      <c r="N582" s="14"/>
      <c r="O582" s="16"/>
      <c r="P582" s="47">
        <f t="shared" si="2"/>
        <v>300</v>
      </c>
      <c r="Q582" s="58"/>
      <c r="R582" s="40"/>
      <c r="S582" s="57">
        <f t="shared" si="49"/>
        <v>9</v>
      </c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</row>
    <row r="583">
      <c r="A583" s="8" t="s">
        <v>3030</v>
      </c>
      <c r="B583" s="9">
        <v>45554.0</v>
      </c>
      <c r="C583" s="28"/>
      <c r="D583" s="73" t="s">
        <v>20</v>
      </c>
      <c r="E583" s="69" t="s">
        <v>2797</v>
      </c>
      <c r="F583" s="27" t="s">
        <v>1939</v>
      </c>
      <c r="G583" s="13" t="s">
        <v>1940</v>
      </c>
      <c r="H583" s="15">
        <v>99.0</v>
      </c>
      <c r="I583" s="15">
        <v>99.0</v>
      </c>
      <c r="J583" s="14"/>
      <c r="K583" s="15">
        <v>99.0</v>
      </c>
      <c r="L583" s="14"/>
      <c r="M583" s="14"/>
      <c r="N583" s="14"/>
      <c r="O583" s="16"/>
      <c r="P583" s="47">
        <f t="shared" si="2"/>
        <v>99</v>
      </c>
      <c r="Q583" s="58"/>
      <c r="R583" s="45" t="s">
        <v>2798</v>
      </c>
      <c r="S583" s="57">
        <f t="shared" si="49"/>
        <v>9</v>
      </c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</row>
    <row r="584">
      <c r="A584" s="8" t="s">
        <v>3030</v>
      </c>
      <c r="B584" s="9">
        <v>45554.0</v>
      </c>
      <c r="C584" s="28"/>
      <c r="D584" s="73" t="s">
        <v>20</v>
      </c>
      <c r="E584" s="69" t="s">
        <v>1964</v>
      </c>
      <c r="F584" s="27" t="s">
        <v>1908</v>
      </c>
      <c r="G584" s="13" t="s">
        <v>1908</v>
      </c>
      <c r="H584" s="15">
        <v>299.0</v>
      </c>
      <c r="I584" s="15">
        <v>299.0</v>
      </c>
      <c r="J584" s="14"/>
      <c r="K584" s="15">
        <v>299.0</v>
      </c>
      <c r="L584" s="14"/>
      <c r="M584" s="14"/>
      <c r="N584" s="14"/>
      <c r="O584" s="16"/>
      <c r="P584" s="47">
        <f t="shared" si="2"/>
        <v>299</v>
      </c>
      <c r="Q584" s="58"/>
      <c r="R584" s="40"/>
      <c r="S584" s="57">
        <f t="shared" si="49"/>
        <v>9</v>
      </c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</row>
    <row r="585">
      <c r="A585" s="8" t="s">
        <v>3030</v>
      </c>
      <c r="B585" s="9">
        <v>45558.0</v>
      </c>
      <c r="C585" s="28"/>
      <c r="D585" s="73" t="s">
        <v>20</v>
      </c>
      <c r="E585" s="69" t="s">
        <v>1965</v>
      </c>
      <c r="F585" s="27" t="s">
        <v>1908</v>
      </c>
      <c r="G585" s="13" t="s">
        <v>1908</v>
      </c>
      <c r="H585" s="15">
        <v>299.0</v>
      </c>
      <c r="I585" s="15">
        <v>299.0</v>
      </c>
      <c r="J585" s="14"/>
      <c r="K585" s="15">
        <v>299.0</v>
      </c>
      <c r="L585" s="14"/>
      <c r="M585" s="15">
        <v>149.0</v>
      </c>
      <c r="N585" s="14"/>
      <c r="O585" s="16"/>
      <c r="P585" s="47">
        <f t="shared" si="2"/>
        <v>448</v>
      </c>
      <c r="Q585" s="58"/>
      <c r="R585" s="40"/>
      <c r="S585" s="57">
        <f t="shared" si="49"/>
        <v>9</v>
      </c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</row>
    <row r="586">
      <c r="A586" s="8" t="s">
        <v>3030</v>
      </c>
      <c r="B586" s="9">
        <v>45559.0</v>
      </c>
      <c r="C586" s="28"/>
      <c r="D586" s="73" t="s">
        <v>20</v>
      </c>
      <c r="E586" s="69" t="s">
        <v>2884</v>
      </c>
      <c r="F586" s="27" t="s">
        <v>1939</v>
      </c>
      <c r="G586" s="13" t="s">
        <v>1940</v>
      </c>
      <c r="H586" s="15">
        <v>99.0</v>
      </c>
      <c r="I586" s="15">
        <v>99.0</v>
      </c>
      <c r="J586" s="14"/>
      <c r="K586" s="15">
        <v>99.0</v>
      </c>
      <c r="L586" s="14"/>
      <c r="M586" s="14"/>
      <c r="N586" s="14"/>
      <c r="O586" s="16"/>
      <c r="P586" s="47">
        <f t="shared" si="2"/>
        <v>99</v>
      </c>
      <c r="Q586" s="58"/>
      <c r="R586" s="45" t="s">
        <v>2885</v>
      </c>
      <c r="S586" s="57">
        <f t="shared" si="49"/>
        <v>9</v>
      </c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</row>
    <row r="587">
      <c r="A587" s="8" t="s">
        <v>3030</v>
      </c>
      <c r="B587" s="9">
        <v>45561.0</v>
      </c>
      <c r="C587" s="28"/>
      <c r="D587" s="73" t="s">
        <v>20</v>
      </c>
      <c r="E587" s="69" t="s">
        <v>2878</v>
      </c>
      <c r="F587" s="27" t="s">
        <v>1939</v>
      </c>
      <c r="G587" s="13" t="s">
        <v>1975</v>
      </c>
      <c r="H587" s="15">
        <v>99.0</v>
      </c>
      <c r="I587" s="15">
        <v>99.0</v>
      </c>
      <c r="J587" s="14"/>
      <c r="K587" s="15">
        <v>99.0</v>
      </c>
      <c r="L587" s="14"/>
      <c r="M587" s="14"/>
      <c r="N587" s="14"/>
      <c r="O587" s="16"/>
      <c r="P587" s="47">
        <f t="shared" si="2"/>
        <v>99</v>
      </c>
      <c r="Q587" s="58"/>
      <c r="R587" s="45" t="s">
        <v>2879</v>
      </c>
      <c r="S587" s="57">
        <f t="shared" si="49"/>
        <v>9</v>
      </c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</row>
    <row r="588">
      <c r="A588" s="8" t="s">
        <v>3030</v>
      </c>
      <c r="B588" s="9">
        <v>45562.0</v>
      </c>
      <c r="C588" s="28"/>
      <c r="D588" s="73" t="s">
        <v>20</v>
      </c>
      <c r="E588" s="69" t="s">
        <v>2478</v>
      </c>
      <c r="F588" s="27" t="s">
        <v>1908</v>
      </c>
      <c r="G588" s="13" t="s">
        <v>1908</v>
      </c>
      <c r="H588" s="15">
        <v>299.0</v>
      </c>
      <c r="I588" s="15">
        <v>299.0</v>
      </c>
      <c r="J588" s="14"/>
      <c r="K588" s="15">
        <v>299.0</v>
      </c>
      <c r="L588" s="14"/>
      <c r="M588" s="14"/>
      <c r="N588" s="14"/>
      <c r="O588" s="16"/>
      <c r="P588" s="47">
        <f t="shared" si="2"/>
        <v>299</v>
      </c>
      <c r="Q588" s="58"/>
      <c r="R588" s="40"/>
      <c r="S588" s="57">
        <f t="shared" si="49"/>
        <v>9</v>
      </c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</row>
    <row r="589">
      <c r="A589" s="8" t="s">
        <v>3030</v>
      </c>
      <c r="B589" s="9">
        <v>45565.0</v>
      </c>
      <c r="C589" s="28"/>
      <c r="D589" s="73" t="s">
        <v>20</v>
      </c>
      <c r="E589" s="69" t="s">
        <v>2814</v>
      </c>
      <c r="F589" s="27" t="s">
        <v>1939</v>
      </c>
      <c r="G589" s="13" t="s">
        <v>2933</v>
      </c>
      <c r="H589" s="15">
        <v>800.0</v>
      </c>
      <c r="I589" s="14"/>
      <c r="J589" s="14"/>
      <c r="K589" s="14"/>
      <c r="L589" s="14"/>
      <c r="M589" s="14"/>
      <c r="N589" s="14"/>
      <c r="O589" s="16"/>
      <c r="P589" s="47">
        <f t="shared" si="2"/>
        <v>0</v>
      </c>
      <c r="Q589" s="58"/>
      <c r="R589" s="45" t="s">
        <v>2815</v>
      </c>
      <c r="S589" s="57">
        <f t="shared" si="49"/>
        <v>9</v>
      </c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</row>
    <row r="590">
      <c r="A590" s="8" t="s">
        <v>3030</v>
      </c>
      <c r="B590" s="9">
        <v>45565.0</v>
      </c>
      <c r="C590" s="28"/>
      <c r="D590" s="73" t="s">
        <v>20</v>
      </c>
      <c r="E590" s="69" t="s">
        <v>2275</v>
      </c>
      <c r="F590" s="27" t="s">
        <v>1939</v>
      </c>
      <c r="G590" s="13" t="s">
        <v>1975</v>
      </c>
      <c r="H590" s="15">
        <v>99.0</v>
      </c>
      <c r="I590" s="15">
        <v>99.0</v>
      </c>
      <c r="J590" s="14"/>
      <c r="K590" s="15">
        <v>99.0</v>
      </c>
      <c r="L590" s="14"/>
      <c r="M590" s="14"/>
      <c r="N590" s="14"/>
      <c r="O590" s="16"/>
      <c r="P590" s="47">
        <f t="shared" si="2"/>
        <v>99</v>
      </c>
      <c r="Q590" s="58"/>
      <c r="R590" s="45" t="s">
        <v>2276</v>
      </c>
      <c r="S590" s="57">
        <f t="shared" si="49"/>
        <v>9</v>
      </c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</row>
    <row r="591">
      <c r="A591" s="8" t="s">
        <v>3030</v>
      </c>
      <c r="B591" s="9">
        <v>45565.0</v>
      </c>
      <c r="C591" s="28"/>
      <c r="D591" s="73" t="s">
        <v>1172</v>
      </c>
      <c r="E591" s="69" t="s">
        <v>2744</v>
      </c>
      <c r="F591" s="27" t="s">
        <v>1172</v>
      </c>
      <c r="G591" s="13" t="s">
        <v>1908</v>
      </c>
      <c r="H591" s="15">
        <v>299.0</v>
      </c>
      <c r="I591" s="15">
        <v>299.0</v>
      </c>
      <c r="J591" s="14"/>
      <c r="K591" s="15">
        <v>299.0</v>
      </c>
      <c r="L591" s="14"/>
      <c r="M591" s="14"/>
      <c r="N591" s="14"/>
      <c r="O591" s="16"/>
      <c r="P591" s="47">
        <f t="shared" si="2"/>
        <v>299</v>
      </c>
      <c r="Q591" s="58"/>
      <c r="R591" s="40"/>
      <c r="S591" s="57">
        <f t="shared" si="49"/>
        <v>9</v>
      </c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</row>
    <row r="592">
      <c r="A592" s="8" t="s">
        <v>3030</v>
      </c>
      <c r="B592" s="9">
        <v>45520.0</v>
      </c>
      <c r="C592" s="51"/>
      <c r="D592" s="73" t="s">
        <v>1172</v>
      </c>
      <c r="E592" s="69" t="s">
        <v>2743</v>
      </c>
      <c r="F592" s="27" t="s">
        <v>1172</v>
      </c>
      <c r="G592" s="13" t="s">
        <v>1908</v>
      </c>
      <c r="H592" s="15">
        <v>299.0</v>
      </c>
      <c r="I592" s="15">
        <v>299.0</v>
      </c>
      <c r="J592" s="14"/>
      <c r="K592" s="15">
        <v>299.0</v>
      </c>
      <c r="L592" s="14"/>
      <c r="M592" s="14"/>
      <c r="N592" s="14"/>
      <c r="O592" s="16"/>
      <c r="P592" s="47">
        <f t="shared" si="2"/>
        <v>299</v>
      </c>
      <c r="Q592" s="28"/>
      <c r="R592" s="90" t="s">
        <v>2868</v>
      </c>
      <c r="S592" s="57">
        <f t="shared" si="49"/>
        <v>8</v>
      </c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</row>
    <row r="593">
      <c r="A593" s="8" t="s">
        <v>3030</v>
      </c>
      <c r="B593" s="9">
        <v>45566.0</v>
      </c>
      <c r="C593" s="28"/>
      <c r="D593" s="73" t="s">
        <v>20</v>
      </c>
      <c r="E593" s="69" t="s">
        <v>1966</v>
      </c>
      <c r="F593" s="27" t="s">
        <v>1908</v>
      </c>
      <c r="G593" s="13" t="s">
        <v>1908</v>
      </c>
      <c r="H593" s="15">
        <v>299.0</v>
      </c>
      <c r="I593" s="15">
        <v>299.0</v>
      </c>
      <c r="J593" s="14"/>
      <c r="K593" s="15">
        <f t="shared" ref="K593:K635" si="50">I593</f>
        <v>299</v>
      </c>
      <c r="L593" s="14"/>
      <c r="M593" s="14"/>
      <c r="N593" s="14"/>
      <c r="O593" s="16"/>
      <c r="P593" s="47">
        <f t="shared" si="2"/>
        <v>299</v>
      </c>
      <c r="Q593" s="58"/>
      <c r="R593" s="40"/>
      <c r="S593" s="57">
        <f t="shared" si="49"/>
        <v>10</v>
      </c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</row>
    <row r="594">
      <c r="A594" s="8" t="s">
        <v>3030</v>
      </c>
      <c r="B594" s="9">
        <v>45566.0</v>
      </c>
      <c r="C594" s="28"/>
      <c r="D594" s="73" t="s">
        <v>20</v>
      </c>
      <c r="E594" s="69" t="s">
        <v>1967</v>
      </c>
      <c r="F594" s="27" t="s">
        <v>1908</v>
      </c>
      <c r="G594" s="13" t="s">
        <v>1908</v>
      </c>
      <c r="H594" s="15">
        <f>800+299</f>
        <v>1099</v>
      </c>
      <c r="I594" s="15">
        <v>299.0</v>
      </c>
      <c r="J594" s="14"/>
      <c r="K594" s="15">
        <f t="shared" si="50"/>
        <v>299</v>
      </c>
      <c r="L594" s="14"/>
      <c r="M594" s="14"/>
      <c r="N594" s="14"/>
      <c r="O594" s="16"/>
      <c r="P594" s="47">
        <f t="shared" si="2"/>
        <v>299</v>
      </c>
      <c r="Q594" s="58"/>
      <c r="R594" s="40"/>
      <c r="S594" s="57">
        <f t="shared" si="49"/>
        <v>10</v>
      </c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</row>
    <row r="595">
      <c r="A595" s="8" t="s">
        <v>3030</v>
      </c>
      <c r="B595" s="9">
        <v>45566.0</v>
      </c>
      <c r="C595" s="28"/>
      <c r="D595" s="73" t="s">
        <v>20</v>
      </c>
      <c r="E595" s="69" t="s">
        <v>1968</v>
      </c>
      <c r="F595" s="27" t="s">
        <v>1939</v>
      </c>
      <c r="G595" s="13" t="s">
        <v>1969</v>
      </c>
      <c r="H595" s="14"/>
      <c r="I595" s="15">
        <v>29.9</v>
      </c>
      <c r="J595" s="14"/>
      <c r="K595" s="15">
        <f t="shared" si="50"/>
        <v>29.9</v>
      </c>
      <c r="L595" s="14"/>
      <c r="M595" s="14"/>
      <c r="N595" s="14"/>
      <c r="O595" s="16"/>
      <c r="P595" s="47">
        <f t="shared" si="2"/>
        <v>29.9</v>
      </c>
      <c r="Q595" s="58"/>
      <c r="R595" s="45" t="s">
        <v>1970</v>
      </c>
      <c r="S595" s="57">
        <f t="shared" si="49"/>
        <v>10</v>
      </c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</row>
    <row r="596">
      <c r="A596" s="8" t="s">
        <v>3030</v>
      </c>
      <c r="B596" s="9">
        <v>45567.0</v>
      </c>
      <c r="C596" s="28"/>
      <c r="D596" s="73" t="s">
        <v>20</v>
      </c>
      <c r="E596" s="69" t="s">
        <v>1971</v>
      </c>
      <c r="F596" s="27" t="s">
        <v>1908</v>
      </c>
      <c r="G596" s="13" t="s">
        <v>1908</v>
      </c>
      <c r="H596" s="15">
        <v>299.0</v>
      </c>
      <c r="I596" s="15">
        <v>299.0</v>
      </c>
      <c r="J596" s="14"/>
      <c r="K596" s="15">
        <f t="shared" si="50"/>
        <v>299</v>
      </c>
      <c r="L596" s="14"/>
      <c r="M596" s="14"/>
      <c r="N596" s="14"/>
      <c r="O596" s="16"/>
      <c r="P596" s="47">
        <f t="shared" si="2"/>
        <v>299</v>
      </c>
      <c r="Q596" s="58"/>
      <c r="R596" s="40"/>
      <c r="S596" s="57">
        <f t="shared" si="49"/>
        <v>10</v>
      </c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</row>
    <row r="597">
      <c r="A597" s="8" t="s">
        <v>3030</v>
      </c>
      <c r="B597" s="9">
        <v>45567.0</v>
      </c>
      <c r="C597" s="28"/>
      <c r="D597" s="73" t="s">
        <v>20</v>
      </c>
      <c r="E597" s="69" t="s">
        <v>1971</v>
      </c>
      <c r="F597" s="27" t="s">
        <v>1908</v>
      </c>
      <c r="G597" s="13" t="s">
        <v>1090</v>
      </c>
      <c r="H597" s="14"/>
      <c r="I597" s="14"/>
      <c r="J597" s="14"/>
      <c r="K597" s="14" t="str">
        <f t="shared" si="50"/>
        <v/>
      </c>
      <c r="L597" s="14"/>
      <c r="M597" s="15">
        <v>360.0</v>
      </c>
      <c r="N597" s="14"/>
      <c r="O597" s="23">
        <v>360.0</v>
      </c>
      <c r="P597" s="47">
        <f t="shared" si="2"/>
        <v>0</v>
      </c>
      <c r="Q597" s="87" t="s">
        <v>3031</v>
      </c>
      <c r="R597" s="40"/>
      <c r="S597" s="57">
        <f t="shared" si="49"/>
        <v>10</v>
      </c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</row>
    <row r="598">
      <c r="A598" s="8" t="s">
        <v>3030</v>
      </c>
      <c r="B598" s="30">
        <v>45594.0</v>
      </c>
      <c r="C598" s="28"/>
      <c r="D598" s="41" t="s">
        <v>20</v>
      </c>
      <c r="E598" s="42" t="s">
        <v>1916</v>
      </c>
      <c r="F598" s="27" t="s">
        <v>100</v>
      </c>
      <c r="G598" s="13" t="s">
        <v>1090</v>
      </c>
      <c r="H598" s="15">
        <v>300.0</v>
      </c>
      <c r="I598" s="14"/>
      <c r="J598" s="14"/>
      <c r="K598" s="14" t="str">
        <f t="shared" si="50"/>
        <v/>
      </c>
      <c r="L598" s="14"/>
      <c r="M598" s="15">
        <v>300.0</v>
      </c>
      <c r="N598" s="14"/>
      <c r="O598" s="16"/>
      <c r="P598" s="47">
        <f t="shared" si="2"/>
        <v>300</v>
      </c>
      <c r="Q598" s="58"/>
      <c r="R598" s="28"/>
      <c r="S598" s="57">
        <f t="shared" si="49"/>
        <v>10</v>
      </c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</row>
    <row r="599">
      <c r="A599" s="8" t="s">
        <v>3030</v>
      </c>
      <c r="B599" s="9">
        <v>45569.0</v>
      </c>
      <c r="C599" s="28"/>
      <c r="D599" s="73" t="s">
        <v>20</v>
      </c>
      <c r="E599" s="69" t="s">
        <v>2781</v>
      </c>
      <c r="F599" s="27" t="s">
        <v>1939</v>
      </c>
      <c r="G599" s="13" t="s">
        <v>2782</v>
      </c>
      <c r="H599" s="15">
        <v>159.0</v>
      </c>
      <c r="I599" s="15">
        <v>159.0</v>
      </c>
      <c r="J599" s="14"/>
      <c r="K599" s="15">
        <f t="shared" si="50"/>
        <v>159</v>
      </c>
      <c r="L599" s="14"/>
      <c r="M599" s="14"/>
      <c r="N599" s="14"/>
      <c r="O599" s="16"/>
      <c r="P599" s="47">
        <f t="shared" si="2"/>
        <v>159</v>
      </c>
      <c r="Q599" s="58"/>
      <c r="R599" s="45" t="s">
        <v>2783</v>
      </c>
      <c r="S599" s="57">
        <f t="shared" si="49"/>
        <v>10</v>
      </c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</row>
    <row r="600">
      <c r="A600" s="8" t="s">
        <v>3030</v>
      </c>
      <c r="B600" s="9">
        <v>45572.0</v>
      </c>
      <c r="C600" s="28"/>
      <c r="D600" s="73" t="s">
        <v>1912</v>
      </c>
      <c r="E600" s="69" t="s">
        <v>2752</v>
      </c>
      <c r="F600" s="27" t="s">
        <v>2753</v>
      </c>
      <c r="G600" s="13" t="s">
        <v>1908</v>
      </c>
      <c r="H600" s="15">
        <v>249.0</v>
      </c>
      <c r="I600" s="15">
        <v>249.0</v>
      </c>
      <c r="J600" s="14"/>
      <c r="K600" s="15">
        <f t="shared" si="50"/>
        <v>249</v>
      </c>
      <c r="L600" s="14"/>
      <c r="M600" s="14"/>
      <c r="N600" s="14"/>
      <c r="O600" s="16"/>
      <c r="P600" s="47">
        <f t="shared" si="2"/>
        <v>249</v>
      </c>
      <c r="Q600" s="58"/>
      <c r="R600" s="40"/>
      <c r="S600" s="57">
        <f t="shared" si="49"/>
        <v>10</v>
      </c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</row>
    <row r="601">
      <c r="A601" s="8" t="s">
        <v>3030</v>
      </c>
      <c r="B601" s="9">
        <v>45572.0</v>
      </c>
      <c r="C601" s="28"/>
      <c r="D601" s="73" t="s">
        <v>1918</v>
      </c>
      <c r="E601" s="69" t="s">
        <v>1972</v>
      </c>
      <c r="F601" s="27" t="s">
        <v>1918</v>
      </c>
      <c r="G601" s="13" t="s">
        <v>1908</v>
      </c>
      <c r="H601" s="15">
        <v>299.0</v>
      </c>
      <c r="I601" s="15">
        <v>299.0</v>
      </c>
      <c r="J601" s="14"/>
      <c r="K601" s="15">
        <f t="shared" si="50"/>
        <v>299</v>
      </c>
      <c r="L601" s="14"/>
      <c r="M601" s="14"/>
      <c r="N601" s="14"/>
      <c r="O601" s="16"/>
      <c r="P601" s="47">
        <f t="shared" si="2"/>
        <v>299</v>
      </c>
      <c r="Q601" s="58"/>
      <c r="R601" s="40"/>
      <c r="S601" s="57">
        <f t="shared" si="49"/>
        <v>10</v>
      </c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</row>
    <row r="602">
      <c r="A602" s="8" t="s">
        <v>3030</v>
      </c>
      <c r="B602" s="9">
        <v>45568.0</v>
      </c>
      <c r="C602" s="28"/>
      <c r="D602" s="73" t="s">
        <v>1918</v>
      </c>
      <c r="E602" s="69" t="s">
        <v>1973</v>
      </c>
      <c r="F602" s="27" t="s">
        <v>1918</v>
      </c>
      <c r="G602" s="13" t="s">
        <v>1908</v>
      </c>
      <c r="H602" s="15">
        <v>299.0</v>
      </c>
      <c r="I602" s="15">
        <v>299.0</v>
      </c>
      <c r="J602" s="14"/>
      <c r="K602" s="15">
        <f t="shared" si="50"/>
        <v>299</v>
      </c>
      <c r="L602" s="14"/>
      <c r="M602" s="14"/>
      <c r="N602" s="14"/>
      <c r="O602" s="16"/>
      <c r="P602" s="47">
        <f t="shared" si="2"/>
        <v>299</v>
      </c>
      <c r="Q602" s="58"/>
      <c r="R602" s="40"/>
      <c r="S602" s="57">
        <f t="shared" si="49"/>
        <v>10</v>
      </c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</row>
    <row r="603">
      <c r="A603" s="8" t="s">
        <v>3030</v>
      </c>
      <c r="B603" s="9">
        <v>45558.0</v>
      </c>
      <c r="C603" s="28"/>
      <c r="D603" s="73" t="s">
        <v>20</v>
      </c>
      <c r="E603" s="69" t="s">
        <v>2759</v>
      </c>
      <c r="F603" s="27" t="s">
        <v>1908</v>
      </c>
      <c r="G603" s="13" t="s">
        <v>1908</v>
      </c>
      <c r="H603" s="15">
        <v>299.0</v>
      </c>
      <c r="I603" s="15">
        <v>299.0</v>
      </c>
      <c r="J603" s="14"/>
      <c r="K603" s="15">
        <f t="shared" si="50"/>
        <v>299</v>
      </c>
      <c r="L603" s="14"/>
      <c r="M603" s="14"/>
      <c r="N603" s="14"/>
      <c r="O603" s="16"/>
      <c r="P603" s="47">
        <f t="shared" si="2"/>
        <v>299</v>
      </c>
      <c r="Q603" s="58"/>
      <c r="R603" s="40"/>
      <c r="S603" s="57">
        <f t="shared" si="49"/>
        <v>9</v>
      </c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</row>
    <row r="604">
      <c r="A604" s="8" t="s">
        <v>3030</v>
      </c>
      <c r="B604" s="9">
        <v>45574.0</v>
      </c>
      <c r="C604" s="28"/>
      <c r="D604" s="73" t="s">
        <v>20</v>
      </c>
      <c r="E604" s="69" t="s">
        <v>1176</v>
      </c>
      <c r="F604" s="27" t="s">
        <v>1908</v>
      </c>
      <c r="G604" s="13" t="s">
        <v>1908</v>
      </c>
      <c r="H604" s="15">
        <v>299.0</v>
      </c>
      <c r="I604" s="15">
        <v>299.0</v>
      </c>
      <c r="J604" s="14"/>
      <c r="K604" s="15">
        <f t="shared" si="50"/>
        <v>299</v>
      </c>
      <c r="L604" s="14"/>
      <c r="M604" s="14"/>
      <c r="N604" s="14"/>
      <c r="O604" s="16"/>
      <c r="P604" s="47">
        <f t="shared" si="2"/>
        <v>299</v>
      </c>
      <c r="Q604" s="58"/>
      <c r="R604" s="40"/>
      <c r="S604" s="57">
        <f t="shared" si="49"/>
        <v>10</v>
      </c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</row>
    <row r="605">
      <c r="A605" s="8" t="s">
        <v>3030</v>
      </c>
      <c r="B605" s="9">
        <v>45576.0</v>
      </c>
      <c r="C605" s="28"/>
      <c r="D605" s="73" t="s">
        <v>20</v>
      </c>
      <c r="E605" s="69" t="s">
        <v>1974</v>
      </c>
      <c r="F605" s="27" t="s">
        <v>1939</v>
      </c>
      <c r="G605" s="13" t="s">
        <v>1975</v>
      </c>
      <c r="H605" s="15">
        <v>99.0</v>
      </c>
      <c r="I605" s="15">
        <v>99.0</v>
      </c>
      <c r="J605" s="14"/>
      <c r="K605" s="15">
        <f t="shared" si="50"/>
        <v>99</v>
      </c>
      <c r="L605" s="14"/>
      <c r="M605" s="14"/>
      <c r="N605" s="14"/>
      <c r="O605" s="16"/>
      <c r="P605" s="47">
        <f t="shared" si="2"/>
        <v>99</v>
      </c>
      <c r="Q605" s="58"/>
      <c r="R605" s="45" t="s">
        <v>1976</v>
      </c>
      <c r="S605" s="57">
        <f t="shared" si="49"/>
        <v>10</v>
      </c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</row>
    <row r="606">
      <c r="A606" s="8" t="s">
        <v>3030</v>
      </c>
      <c r="B606" s="9">
        <v>45580.0</v>
      </c>
      <c r="C606" s="28"/>
      <c r="D606" s="73" t="s">
        <v>1172</v>
      </c>
      <c r="E606" s="69" t="s">
        <v>2762</v>
      </c>
      <c r="F606" s="27" t="s">
        <v>1172</v>
      </c>
      <c r="G606" s="13" t="s">
        <v>1908</v>
      </c>
      <c r="H606" s="15">
        <v>299.0</v>
      </c>
      <c r="I606" s="15">
        <v>299.0</v>
      </c>
      <c r="J606" s="14"/>
      <c r="K606" s="15">
        <f t="shared" si="50"/>
        <v>299</v>
      </c>
      <c r="L606" s="14"/>
      <c r="M606" s="14"/>
      <c r="N606" s="14"/>
      <c r="O606" s="16"/>
      <c r="P606" s="47">
        <f t="shared" si="2"/>
        <v>299</v>
      </c>
      <c r="Q606" s="58"/>
      <c r="R606" s="40"/>
      <c r="S606" s="57">
        <f t="shared" si="49"/>
        <v>10</v>
      </c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</row>
    <row r="607">
      <c r="A607" s="8" t="s">
        <v>3030</v>
      </c>
      <c r="B607" s="9">
        <v>45705.0</v>
      </c>
      <c r="C607" s="13" t="s">
        <v>2028</v>
      </c>
      <c r="D607" s="73" t="s">
        <v>1172</v>
      </c>
      <c r="E607" s="69" t="s">
        <v>3032</v>
      </c>
      <c r="F607" s="27" t="s">
        <v>1172</v>
      </c>
      <c r="G607" s="13" t="s">
        <v>1908</v>
      </c>
      <c r="H607" s="15">
        <v>299.0</v>
      </c>
      <c r="I607" s="15">
        <v>299.0</v>
      </c>
      <c r="J607" s="14"/>
      <c r="K607" s="15">
        <f t="shared" si="50"/>
        <v>299</v>
      </c>
      <c r="L607" s="14"/>
      <c r="M607" s="14"/>
      <c r="N607" s="14"/>
      <c r="O607" s="16"/>
      <c r="P607" s="47">
        <f t="shared" si="2"/>
        <v>299</v>
      </c>
      <c r="Q607" s="28"/>
      <c r="R607" s="8" t="s">
        <v>3033</v>
      </c>
      <c r="S607" s="17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</row>
    <row r="608">
      <c r="A608" s="8" t="s">
        <v>3030</v>
      </c>
      <c r="B608" s="9">
        <v>45580.0</v>
      </c>
      <c r="C608" s="28"/>
      <c r="D608" s="73" t="s">
        <v>20</v>
      </c>
      <c r="E608" s="69" t="s">
        <v>2532</v>
      </c>
      <c r="F608" s="27" t="s">
        <v>1939</v>
      </c>
      <c r="G608" s="13" t="s">
        <v>1975</v>
      </c>
      <c r="H608" s="15">
        <v>99.0</v>
      </c>
      <c r="I608" s="15">
        <v>99.0</v>
      </c>
      <c r="J608" s="14"/>
      <c r="K608" s="15">
        <f t="shared" si="50"/>
        <v>99</v>
      </c>
      <c r="L608" s="14"/>
      <c r="M608" s="14"/>
      <c r="N608" s="14"/>
      <c r="O608" s="16"/>
      <c r="P608" s="47">
        <f t="shared" si="2"/>
        <v>99</v>
      </c>
      <c r="Q608" s="58"/>
      <c r="R608" s="45" t="s">
        <v>2860</v>
      </c>
      <c r="S608" s="57">
        <f t="shared" ref="S608:S625" si="51">MONTH(B608)</f>
        <v>10</v>
      </c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</row>
    <row r="609">
      <c r="A609" s="8" t="s">
        <v>3030</v>
      </c>
      <c r="B609" s="9">
        <v>45580.0</v>
      </c>
      <c r="C609" s="28"/>
      <c r="D609" s="73" t="s">
        <v>20</v>
      </c>
      <c r="E609" s="69" t="s">
        <v>2776</v>
      </c>
      <c r="F609" s="27" t="s">
        <v>1939</v>
      </c>
      <c r="G609" s="13" t="s">
        <v>1975</v>
      </c>
      <c r="H609" s="15">
        <v>99.0</v>
      </c>
      <c r="I609" s="15">
        <v>99.0</v>
      </c>
      <c r="J609" s="14"/>
      <c r="K609" s="15">
        <f t="shared" si="50"/>
        <v>99</v>
      </c>
      <c r="L609" s="14"/>
      <c r="M609" s="14"/>
      <c r="N609" s="14"/>
      <c r="O609" s="16"/>
      <c r="P609" s="47">
        <f t="shared" si="2"/>
        <v>99</v>
      </c>
      <c r="Q609" s="58"/>
      <c r="R609" s="45" t="s">
        <v>2777</v>
      </c>
      <c r="S609" s="57">
        <f t="shared" si="51"/>
        <v>10</v>
      </c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</row>
    <row r="610">
      <c r="A610" s="8" t="s">
        <v>3030</v>
      </c>
      <c r="B610" s="9">
        <v>45581.0</v>
      </c>
      <c r="C610" s="28"/>
      <c r="D610" s="73" t="s">
        <v>1918</v>
      </c>
      <c r="E610" s="69" t="s">
        <v>1973</v>
      </c>
      <c r="F610" s="27" t="s">
        <v>1918</v>
      </c>
      <c r="G610" s="13" t="s">
        <v>1272</v>
      </c>
      <c r="H610" s="15">
        <v>800.0</v>
      </c>
      <c r="I610" s="14"/>
      <c r="J610" s="14"/>
      <c r="K610" s="14" t="str">
        <f t="shared" si="50"/>
        <v/>
      </c>
      <c r="L610" s="14"/>
      <c r="M610" s="14"/>
      <c r="N610" s="14"/>
      <c r="O610" s="16"/>
      <c r="P610" s="47">
        <f t="shared" si="2"/>
        <v>0</v>
      </c>
      <c r="Q610" s="58"/>
      <c r="R610" s="40"/>
      <c r="S610" s="57">
        <f t="shared" si="51"/>
        <v>10</v>
      </c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</row>
    <row r="611">
      <c r="A611" s="8" t="s">
        <v>3030</v>
      </c>
      <c r="B611" s="9">
        <v>45581.0</v>
      </c>
      <c r="C611" s="28"/>
      <c r="D611" s="73" t="s">
        <v>20</v>
      </c>
      <c r="E611" s="69" t="s">
        <v>2786</v>
      </c>
      <c r="F611" s="27" t="s">
        <v>1939</v>
      </c>
      <c r="G611" s="13" t="s">
        <v>1975</v>
      </c>
      <c r="H611" s="15">
        <v>99.9</v>
      </c>
      <c r="I611" s="15">
        <v>99.9</v>
      </c>
      <c r="J611" s="14"/>
      <c r="K611" s="15">
        <f t="shared" si="50"/>
        <v>99.9</v>
      </c>
      <c r="L611" s="14"/>
      <c r="M611" s="14"/>
      <c r="N611" s="14"/>
      <c r="O611" s="16"/>
      <c r="P611" s="47">
        <f t="shared" si="2"/>
        <v>99.9</v>
      </c>
      <c r="Q611" s="58"/>
      <c r="R611" s="45" t="s">
        <v>2787</v>
      </c>
      <c r="S611" s="57">
        <f t="shared" si="51"/>
        <v>10</v>
      </c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</row>
    <row r="612">
      <c r="A612" s="8" t="s">
        <v>3030</v>
      </c>
      <c r="B612" s="9">
        <v>45581.0</v>
      </c>
      <c r="C612" s="28"/>
      <c r="D612" s="73" t="s">
        <v>20</v>
      </c>
      <c r="E612" s="69" t="s">
        <v>2914</v>
      </c>
      <c r="F612" s="27" t="s">
        <v>1939</v>
      </c>
      <c r="G612" s="13" t="s">
        <v>1969</v>
      </c>
      <c r="H612" s="15">
        <v>29.9</v>
      </c>
      <c r="I612" s="15">
        <v>29.9</v>
      </c>
      <c r="J612" s="14"/>
      <c r="K612" s="15">
        <f t="shared" si="50"/>
        <v>29.9</v>
      </c>
      <c r="L612" s="14"/>
      <c r="M612" s="14"/>
      <c r="N612" s="14"/>
      <c r="O612" s="16"/>
      <c r="P612" s="47">
        <f t="shared" si="2"/>
        <v>29.9</v>
      </c>
      <c r="Q612" s="58"/>
      <c r="R612" s="45" t="s">
        <v>2915</v>
      </c>
      <c r="S612" s="57">
        <f t="shared" si="51"/>
        <v>10</v>
      </c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</row>
    <row r="613">
      <c r="A613" s="8" t="s">
        <v>3030</v>
      </c>
      <c r="B613" s="9">
        <v>45582.0</v>
      </c>
      <c r="C613" s="28"/>
      <c r="D613" s="73" t="s">
        <v>20</v>
      </c>
      <c r="E613" s="69" t="s">
        <v>2220</v>
      </c>
      <c r="F613" s="27" t="s">
        <v>1939</v>
      </c>
      <c r="G613" s="13" t="s">
        <v>1969</v>
      </c>
      <c r="H613" s="15">
        <v>29.9</v>
      </c>
      <c r="I613" s="15">
        <v>29.9</v>
      </c>
      <c r="J613" s="14"/>
      <c r="K613" s="15">
        <f t="shared" si="50"/>
        <v>29.9</v>
      </c>
      <c r="L613" s="14"/>
      <c r="M613" s="14"/>
      <c r="N613" s="14"/>
      <c r="O613" s="16"/>
      <c r="P613" s="47">
        <f t="shared" si="2"/>
        <v>29.9</v>
      </c>
      <c r="Q613" s="58"/>
      <c r="R613" s="45" t="s">
        <v>2221</v>
      </c>
      <c r="S613" s="57">
        <f t="shared" si="51"/>
        <v>10</v>
      </c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</row>
    <row r="614">
      <c r="A614" s="8" t="s">
        <v>3030</v>
      </c>
      <c r="B614" s="9">
        <v>45582.0</v>
      </c>
      <c r="C614" s="28"/>
      <c r="D614" s="103" t="s">
        <v>1925</v>
      </c>
      <c r="E614" s="69" t="s">
        <v>1978</v>
      </c>
      <c r="F614" s="27" t="s">
        <v>1925</v>
      </c>
      <c r="G614" s="13" t="s">
        <v>1908</v>
      </c>
      <c r="H614" s="15">
        <v>299.0</v>
      </c>
      <c r="I614" s="15">
        <v>299.0</v>
      </c>
      <c r="J614" s="14"/>
      <c r="K614" s="15">
        <f t="shared" si="50"/>
        <v>299</v>
      </c>
      <c r="L614" s="14"/>
      <c r="M614" s="14"/>
      <c r="N614" s="14"/>
      <c r="O614" s="16"/>
      <c r="P614" s="47">
        <f t="shared" si="2"/>
        <v>299</v>
      </c>
      <c r="Q614" s="58"/>
      <c r="R614" s="40"/>
      <c r="S614" s="57">
        <f t="shared" si="51"/>
        <v>10</v>
      </c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</row>
    <row r="615">
      <c r="A615" s="8" t="s">
        <v>3030</v>
      </c>
      <c r="B615" s="9">
        <v>45583.0</v>
      </c>
      <c r="C615" s="28"/>
      <c r="D615" s="73" t="s">
        <v>20</v>
      </c>
      <c r="E615" s="69" t="s">
        <v>1979</v>
      </c>
      <c r="F615" s="27" t="s">
        <v>1908</v>
      </c>
      <c r="G615" s="13" t="s">
        <v>1908</v>
      </c>
      <c r="H615" s="15">
        <v>299.0</v>
      </c>
      <c r="I615" s="15">
        <v>299.0</v>
      </c>
      <c r="J615" s="14"/>
      <c r="K615" s="15">
        <f t="shared" si="50"/>
        <v>299</v>
      </c>
      <c r="L615" s="14"/>
      <c r="M615" s="14"/>
      <c r="N615" s="14"/>
      <c r="O615" s="16"/>
      <c r="P615" s="47">
        <f t="shared" si="2"/>
        <v>299</v>
      </c>
      <c r="Q615" s="58"/>
      <c r="R615" s="40"/>
      <c r="S615" s="57">
        <f t="shared" si="51"/>
        <v>10</v>
      </c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</row>
    <row r="616">
      <c r="A616" s="8" t="s">
        <v>3030</v>
      </c>
      <c r="B616" s="9">
        <v>45644.0</v>
      </c>
      <c r="C616" s="51"/>
      <c r="D616" s="73" t="s">
        <v>1172</v>
      </c>
      <c r="E616" s="69" t="s">
        <v>2911</v>
      </c>
      <c r="F616" s="27" t="s">
        <v>1172</v>
      </c>
      <c r="G616" s="13" t="s">
        <v>1908</v>
      </c>
      <c r="H616" s="15">
        <v>299.0</v>
      </c>
      <c r="I616" s="15">
        <v>299.0</v>
      </c>
      <c r="J616" s="14"/>
      <c r="K616" s="15">
        <f t="shared" si="50"/>
        <v>299</v>
      </c>
      <c r="L616" s="14"/>
      <c r="M616" s="14"/>
      <c r="N616" s="14"/>
      <c r="O616" s="16"/>
      <c r="P616" s="47">
        <f t="shared" si="2"/>
        <v>299</v>
      </c>
      <c r="Q616" s="28"/>
      <c r="R616" s="8" t="s">
        <v>2913</v>
      </c>
      <c r="S616" s="57">
        <f t="shared" si="51"/>
        <v>12</v>
      </c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</row>
    <row r="617">
      <c r="A617" s="8" t="s">
        <v>3030</v>
      </c>
      <c r="B617" s="9">
        <v>45583.0</v>
      </c>
      <c r="C617" s="28"/>
      <c r="D617" s="73" t="s">
        <v>1079</v>
      </c>
      <c r="E617" s="69" t="s">
        <v>1980</v>
      </c>
      <c r="F617" s="27" t="s">
        <v>1079</v>
      </c>
      <c r="G617" s="13" t="s">
        <v>1908</v>
      </c>
      <c r="H617" s="15">
        <v>299.0</v>
      </c>
      <c r="I617" s="15">
        <v>299.0</v>
      </c>
      <c r="J617" s="14"/>
      <c r="K617" s="15">
        <f t="shared" si="50"/>
        <v>299</v>
      </c>
      <c r="L617" s="14"/>
      <c r="M617" s="14"/>
      <c r="N617" s="14"/>
      <c r="O617" s="16"/>
      <c r="P617" s="47">
        <f t="shared" si="2"/>
        <v>299</v>
      </c>
      <c r="Q617" s="58"/>
      <c r="R617" s="40"/>
      <c r="S617" s="57">
        <f t="shared" si="51"/>
        <v>10</v>
      </c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</row>
    <row r="618">
      <c r="A618" s="8" t="s">
        <v>3030</v>
      </c>
      <c r="B618" s="9">
        <v>45583.0</v>
      </c>
      <c r="C618" s="28"/>
      <c r="D618" s="73" t="s">
        <v>20</v>
      </c>
      <c r="E618" s="69" t="s">
        <v>2852</v>
      </c>
      <c r="F618" s="27" t="s">
        <v>1939</v>
      </c>
      <c r="G618" s="13" t="s">
        <v>1969</v>
      </c>
      <c r="H618" s="15">
        <v>29.9</v>
      </c>
      <c r="I618" s="15">
        <v>29.9</v>
      </c>
      <c r="J618" s="14"/>
      <c r="K618" s="15">
        <f t="shared" si="50"/>
        <v>29.9</v>
      </c>
      <c r="L618" s="14"/>
      <c r="M618" s="14"/>
      <c r="N618" s="14"/>
      <c r="O618" s="16"/>
      <c r="P618" s="47">
        <f t="shared" si="2"/>
        <v>29.9</v>
      </c>
      <c r="Q618" s="58"/>
      <c r="R618" s="45" t="s">
        <v>2853</v>
      </c>
      <c r="S618" s="57">
        <f t="shared" si="51"/>
        <v>10</v>
      </c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</row>
    <row r="619">
      <c r="A619" s="8" t="s">
        <v>3030</v>
      </c>
      <c r="B619" s="9">
        <v>45586.0</v>
      </c>
      <c r="C619" s="28"/>
      <c r="D619" s="73" t="s">
        <v>2676</v>
      </c>
      <c r="E619" s="69" t="s">
        <v>1162</v>
      </c>
      <c r="F619" s="27" t="s">
        <v>1163</v>
      </c>
      <c r="G619" s="13" t="s">
        <v>1981</v>
      </c>
      <c r="H619" s="14"/>
      <c r="I619" s="14"/>
      <c r="J619" s="14"/>
      <c r="K619" s="14" t="str">
        <f t="shared" si="50"/>
        <v/>
      </c>
      <c r="L619" s="14"/>
      <c r="M619" s="14"/>
      <c r="N619" s="15">
        <v>249.0</v>
      </c>
      <c r="O619" s="16"/>
      <c r="P619" s="47">
        <f t="shared" si="2"/>
        <v>249</v>
      </c>
      <c r="Q619" s="58"/>
      <c r="R619" s="40"/>
      <c r="S619" s="57">
        <f t="shared" si="51"/>
        <v>10</v>
      </c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</row>
    <row r="620">
      <c r="A620" s="8" t="s">
        <v>3030</v>
      </c>
      <c r="B620" s="9">
        <v>45586.0</v>
      </c>
      <c r="C620" s="28"/>
      <c r="D620" s="73" t="s">
        <v>67</v>
      </c>
      <c r="E620" s="69" t="s">
        <v>2380</v>
      </c>
      <c r="F620" s="27" t="s">
        <v>22</v>
      </c>
      <c r="G620" s="13" t="s">
        <v>1908</v>
      </c>
      <c r="H620" s="15">
        <v>299.0</v>
      </c>
      <c r="I620" s="15">
        <v>299.0</v>
      </c>
      <c r="J620" s="14"/>
      <c r="K620" s="15">
        <f t="shared" si="50"/>
        <v>299</v>
      </c>
      <c r="L620" s="14"/>
      <c r="M620" s="14"/>
      <c r="N620" s="14"/>
      <c r="O620" s="16"/>
      <c r="P620" s="47">
        <f t="shared" si="2"/>
        <v>299</v>
      </c>
      <c r="Q620" s="58"/>
      <c r="R620" s="40"/>
      <c r="S620" s="57">
        <f t="shared" si="51"/>
        <v>10</v>
      </c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</row>
    <row r="621">
      <c r="A621" s="8" t="s">
        <v>3030</v>
      </c>
      <c r="B621" s="9">
        <v>45587.0</v>
      </c>
      <c r="C621" s="28"/>
      <c r="D621" s="73" t="s">
        <v>20</v>
      </c>
      <c r="E621" s="69" t="s">
        <v>2876</v>
      </c>
      <c r="F621" s="27" t="s">
        <v>1939</v>
      </c>
      <c r="G621" s="13" t="s">
        <v>1969</v>
      </c>
      <c r="H621" s="15">
        <v>29.9</v>
      </c>
      <c r="I621" s="15">
        <v>29.9</v>
      </c>
      <c r="J621" s="14"/>
      <c r="K621" s="15">
        <f t="shared" si="50"/>
        <v>29.9</v>
      </c>
      <c r="L621" s="14"/>
      <c r="M621" s="14"/>
      <c r="N621" s="14"/>
      <c r="O621" s="16"/>
      <c r="P621" s="47">
        <f t="shared" si="2"/>
        <v>29.9</v>
      </c>
      <c r="Q621" s="58"/>
      <c r="R621" s="45" t="s">
        <v>2877</v>
      </c>
      <c r="S621" s="57">
        <f t="shared" si="51"/>
        <v>10</v>
      </c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</row>
    <row r="622">
      <c r="A622" s="8" t="s">
        <v>3030</v>
      </c>
      <c r="B622" s="9">
        <v>45587.0</v>
      </c>
      <c r="C622" s="28"/>
      <c r="D622" s="73" t="s">
        <v>1918</v>
      </c>
      <c r="E622" s="69" t="s">
        <v>1982</v>
      </c>
      <c r="F622" s="27" t="s">
        <v>1918</v>
      </c>
      <c r="G622" s="13" t="s">
        <v>1908</v>
      </c>
      <c r="H622" s="15">
        <v>299.0</v>
      </c>
      <c r="I622" s="15">
        <v>299.0</v>
      </c>
      <c r="J622" s="14"/>
      <c r="K622" s="15">
        <f t="shared" si="50"/>
        <v>299</v>
      </c>
      <c r="L622" s="14"/>
      <c r="M622" s="14"/>
      <c r="N622" s="14"/>
      <c r="O622" s="16"/>
      <c r="P622" s="47">
        <f t="shared" si="2"/>
        <v>299</v>
      </c>
      <c r="Q622" s="58"/>
      <c r="R622" s="40"/>
      <c r="S622" s="57">
        <f t="shared" si="51"/>
        <v>10</v>
      </c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</row>
    <row r="623">
      <c r="A623" s="8" t="s">
        <v>3030</v>
      </c>
      <c r="B623" s="9">
        <v>45589.0</v>
      </c>
      <c r="C623" s="28"/>
      <c r="D623" s="73" t="s">
        <v>20</v>
      </c>
      <c r="E623" s="69" t="s">
        <v>2764</v>
      </c>
      <c r="F623" s="27" t="s">
        <v>1939</v>
      </c>
      <c r="G623" s="13" t="s">
        <v>1975</v>
      </c>
      <c r="H623" s="15">
        <v>99.9</v>
      </c>
      <c r="I623" s="15">
        <v>99.9</v>
      </c>
      <c r="J623" s="14"/>
      <c r="K623" s="15">
        <f t="shared" si="50"/>
        <v>99.9</v>
      </c>
      <c r="L623" s="14"/>
      <c r="M623" s="14"/>
      <c r="N623" s="14"/>
      <c r="O623" s="16"/>
      <c r="P623" s="47">
        <f t="shared" si="2"/>
        <v>99.9</v>
      </c>
      <c r="Q623" s="58"/>
      <c r="R623" s="45" t="s">
        <v>2765</v>
      </c>
      <c r="S623" s="57">
        <f t="shared" si="51"/>
        <v>10</v>
      </c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</row>
    <row r="624">
      <c r="A624" s="8" t="s">
        <v>3030</v>
      </c>
      <c r="B624" s="9">
        <v>45593.0</v>
      </c>
      <c r="C624" s="28"/>
      <c r="D624" s="103" t="s">
        <v>1925</v>
      </c>
      <c r="E624" s="69" t="s">
        <v>2788</v>
      </c>
      <c r="F624" s="27" t="s">
        <v>1925</v>
      </c>
      <c r="G624" s="13" t="s">
        <v>1908</v>
      </c>
      <c r="H624" s="15">
        <v>299.0</v>
      </c>
      <c r="I624" s="15">
        <v>299.0</v>
      </c>
      <c r="J624" s="14"/>
      <c r="K624" s="15">
        <f t="shared" si="50"/>
        <v>299</v>
      </c>
      <c r="L624" s="14"/>
      <c r="M624" s="14"/>
      <c r="N624" s="14"/>
      <c r="O624" s="16"/>
      <c r="P624" s="47">
        <f t="shared" si="2"/>
        <v>299</v>
      </c>
      <c r="Q624" s="58"/>
      <c r="R624" s="40"/>
      <c r="S624" s="57">
        <f t="shared" si="51"/>
        <v>10</v>
      </c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</row>
    <row r="625">
      <c r="A625" s="8" t="s">
        <v>3030</v>
      </c>
      <c r="B625" s="9">
        <v>45593.0</v>
      </c>
      <c r="C625" s="28"/>
      <c r="D625" s="73" t="s">
        <v>20</v>
      </c>
      <c r="E625" s="69" t="s">
        <v>1983</v>
      </c>
      <c r="F625" s="27" t="s">
        <v>1908</v>
      </c>
      <c r="G625" s="13" t="s">
        <v>1908</v>
      </c>
      <c r="H625" s="15">
        <v>299.0</v>
      </c>
      <c r="I625" s="15">
        <v>299.0</v>
      </c>
      <c r="J625" s="14"/>
      <c r="K625" s="15">
        <f t="shared" si="50"/>
        <v>299</v>
      </c>
      <c r="L625" s="14"/>
      <c r="M625" s="14"/>
      <c r="N625" s="14"/>
      <c r="O625" s="16"/>
      <c r="P625" s="47">
        <f t="shared" si="2"/>
        <v>299</v>
      </c>
      <c r="Q625" s="58"/>
      <c r="R625" s="40"/>
      <c r="S625" s="57">
        <f t="shared" si="51"/>
        <v>10</v>
      </c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</row>
    <row r="626">
      <c r="A626" s="8" t="s">
        <v>3030</v>
      </c>
      <c r="B626" s="9">
        <v>45712.0</v>
      </c>
      <c r="C626" s="13" t="s">
        <v>2028</v>
      </c>
      <c r="D626" s="73" t="s">
        <v>1172</v>
      </c>
      <c r="E626" s="69" t="s">
        <v>2135</v>
      </c>
      <c r="F626" s="27" t="s">
        <v>1172</v>
      </c>
      <c r="G626" s="13" t="s">
        <v>1908</v>
      </c>
      <c r="H626" s="15">
        <v>299.0</v>
      </c>
      <c r="I626" s="15">
        <v>299.0</v>
      </c>
      <c r="J626" s="14"/>
      <c r="K626" s="15">
        <f t="shared" si="50"/>
        <v>299</v>
      </c>
      <c r="L626" s="14"/>
      <c r="M626" s="14"/>
      <c r="N626" s="14"/>
      <c r="O626" s="16"/>
      <c r="P626" s="47">
        <f t="shared" si="2"/>
        <v>299</v>
      </c>
      <c r="Q626" s="28"/>
      <c r="R626" s="8" t="s">
        <v>2136</v>
      </c>
      <c r="S626" s="17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</row>
    <row r="627">
      <c r="A627" s="8" t="s">
        <v>3030</v>
      </c>
      <c r="B627" s="9">
        <v>45594.0</v>
      </c>
      <c r="C627" s="28"/>
      <c r="D627" s="73" t="s">
        <v>20</v>
      </c>
      <c r="E627" s="69" t="s">
        <v>2789</v>
      </c>
      <c r="F627" s="27" t="s">
        <v>1939</v>
      </c>
      <c r="G627" s="13" t="s">
        <v>1975</v>
      </c>
      <c r="H627" s="15">
        <v>99.9</v>
      </c>
      <c r="I627" s="15">
        <v>99.9</v>
      </c>
      <c r="J627" s="14"/>
      <c r="K627" s="15">
        <f t="shared" si="50"/>
        <v>99.9</v>
      </c>
      <c r="L627" s="14"/>
      <c r="M627" s="14"/>
      <c r="N627" s="14"/>
      <c r="O627" s="16"/>
      <c r="P627" s="47">
        <f t="shared" si="2"/>
        <v>99.9</v>
      </c>
      <c r="Q627" s="58"/>
      <c r="R627" s="45" t="s">
        <v>2790</v>
      </c>
      <c r="S627" s="57">
        <f t="shared" ref="S627:S643" si="52">MONTH(B627)</f>
        <v>10</v>
      </c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</row>
    <row r="628">
      <c r="A628" s="8" t="s">
        <v>3030</v>
      </c>
      <c r="B628" s="9">
        <v>45594.0</v>
      </c>
      <c r="C628" s="28"/>
      <c r="D628" s="73" t="s">
        <v>2791</v>
      </c>
      <c r="E628" s="69" t="s">
        <v>1985</v>
      </c>
      <c r="F628" s="27" t="s">
        <v>1908</v>
      </c>
      <c r="G628" s="13" t="s">
        <v>1908</v>
      </c>
      <c r="H628" s="14"/>
      <c r="I628" s="15">
        <v>299.0</v>
      </c>
      <c r="J628" s="14"/>
      <c r="K628" s="15">
        <f t="shared" si="50"/>
        <v>299</v>
      </c>
      <c r="L628" s="14"/>
      <c r="M628" s="14"/>
      <c r="N628" s="14"/>
      <c r="O628" s="16"/>
      <c r="P628" s="47">
        <f t="shared" si="2"/>
        <v>299</v>
      </c>
      <c r="Q628" s="58"/>
      <c r="R628" s="40"/>
      <c r="S628" s="57">
        <f t="shared" si="52"/>
        <v>10</v>
      </c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</row>
    <row r="629">
      <c r="A629" s="8" t="s">
        <v>3030</v>
      </c>
      <c r="B629" s="9">
        <v>45594.0</v>
      </c>
      <c r="C629" s="28"/>
      <c r="D629" s="73" t="s">
        <v>1918</v>
      </c>
      <c r="E629" s="69" t="s">
        <v>1986</v>
      </c>
      <c r="F629" s="27" t="s">
        <v>1918</v>
      </c>
      <c r="G629" s="13" t="s">
        <v>1908</v>
      </c>
      <c r="H629" s="15">
        <v>299.0</v>
      </c>
      <c r="I629" s="15">
        <v>299.0</v>
      </c>
      <c r="J629" s="14"/>
      <c r="K629" s="15">
        <f t="shared" si="50"/>
        <v>299</v>
      </c>
      <c r="L629" s="14"/>
      <c r="M629" s="14"/>
      <c r="N629" s="14"/>
      <c r="O629" s="16"/>
      <c r="P629" s="47">
        <f t="shared" si="2"/>
        <v>299</v>
      </c>
      <c r="Q629" s="58"/>
      <c r="R629" s="40"/>
      <c r="S629" s="57">
        <f t="shared" si="52"/>
        <v>10</v>
      </c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</row>
    <row r="630">
      <c r="A630" s="8" t="s">
        <v>3030</v>
      </c>
      <c r="B630" s="9">
        <v>45594.0</v>
      </c>
      <c r="C630" s="28"/>
      <c r="D630" s="103" t="s">
        <v>1925</v>
      </c>
      <c r="E630" s="78" t="s">
        <v>1987</v>
      </c>
      <c r="F630" s="27" t="s">
        <v>1925</v>
      </c>
      <c r="G630" s="13" t="s">
        <v>1908</v>
      </c>
      <c r="H630" s="15">
        <f>800+299</f>
        <v>1099</v>
      </c>
      <c r="I630" s="15">
        <v>299.0</v>
      </c>
      <c r="J630" s="14"/>
      <c r="K630" s="15">
        <f t="shared" si="50"/>
        <v>299</v>
      </c>
      <c r="L630" s="14"/>
      <c r="M630" s="14"/>
      <c r="N630" s="14"/>
      <c r="O630" s="16"/>
      <c r="P630" s="47">
        <f t="shared" si="2"/>
        <v>299</v>
      </c>
      <c r="Q630" s="58"/>
      <c r="R630" s="40"/>
      <c r="S630" s="57">
        <f t="shared" si="52"/>
        <v>10</v>
      </c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</row>
    <row r="631">
      <c r="A631" s="8" t="s">
        <v>3030</v>
      </c>
      <c r="B631" s="9">
        <v>45594.0</v>
      </c>
      <c r="C631" s="28"/>
      <c r="D631" s="73" t="s">
        <v>20</v>
      </c>
      <c r="E631" s="69" t="s">
        <v>2794</v>
      </c>
      <c r="F631" s="27" t="s">
        <v>1908</v>
      </c>
      <c r="G631" s="13" t="s">
        <v>1908</v>
      </c>
      <c r="H631" s="15">
        <v>299.0</v>
      </c>
      <c r="I631" s="15">
        <v>299.0</v>
      </c>
      <c r="J631" s="14"/>
      <c r="K631" s="15">
        <f t="shared" si="50"/>
        <v>299</v>
      </c>
      <c r="L631" s="14"/>
      <c r="M631" s="14"/>
      <c r="N631" s="14"/>
      <c r="O631" s="16"/>
      <c r="P631" s="47">
        <f t="shared" si="2"/>
        <v>299</v>
      </c>
      <c r="Q631" s="58"/>
      <c r="R631" s="40"/>
      <c r="S631" s="57">
        <f t="shared" si="52"/>
        <v>10</v>
      </c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</row>
    <row r="632">
      <c r="A632" s="8" t="s">
        <v>3030</v>
      </c>
      <c r="B632" s="9">
        <v>45595.0</v>
      </c>
      <c r="C632" s="28"/>
      <c r="D632" s="73" t="s">
        <v>20</v>
      </c>
      <c r="E632" s="69" t="s">
        <v>2795</v>
      </c>
      <c r="F632" s="27" t="s">
        <v>1908</v>
      </c>
      <c r="G632" s="13" t="s">
        <v>1908</v>
      </c>
      <c r="H632" s="15">
        <v>249.0</v>
      </c>
      <c r="I632" s="15">
        <v>249.0</v>
      </c>
      <c r="J632" s="14"/>
      <c r="K632" s="15">
        <f t="shared" si="50"/>
        <v>249</v>
      </c>
      <c r="L632" s="14"/>
      <c r="M632" s="14"/>
      <c r="N632" s="14"/>
      <c r="O632" s="16"/>
      <c r="P632" s="47">
        <f t="shared" si="2"/>
        <v>249</v>
      </c>
      <c r="Q632" s="58"/>
      <c r="R632" s="40"/>
      <c r="S632" s="57">
        <f t="shared" si="52"/>
        <v>10</v>
      </c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</row>
    <row r="633">
      <c r="A633" s="8" t="s">
        <v>3030</v>
      </c>
      <c r="B633" s="9">
        <v>45644.0</v>
      </c>
      <c r="C633" s="28"/>
      <c r="D633" s="73" t="s">
        <v>1172</v>
      </c>
      <c r="E633" s="69" t="s">
        <v>2916</v>
      </c>
      <c r="F633" s="27" t="s">
        <v>1172</v>
      </c>
      <c r="G633" s="13" t="s">
        <v>1908</v>
      </c>
      <c r="H633" s="15">
        <v>299.0</v>
      </c>
      <c r="I633" s="15">
        <v>299.0</v>
      </c>
      <c r="J633" s="14"/>
      <c r="K633" s="15">
        <f t="shared" si="50"/>
        <v>299</v>
      </c>
      <c r="L633" s="14"/>
      <c r="M633" s="14"/>
      <c r="N633" s="14"/>
      <c r="O633" s="16"/>
      <c r="P633" s="47">
        <f t="shared" si="2"/>
        <v>299</v>
      </c>
      <c r="Q633" s="13" t="s">
        <v>2917</v>
      </c>
      <c r="R633" s="8" t="s">
        <v>2918</v>
      </c>
      <c r="S633" s="57">
        <f t="shared" si="52"/>
        <v>12</v>
      </c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</row>
    <row r="634">
      <c r="A634" s="8" t="s">
        <v>3030</v>
      </c>
      <c r="B634" s="9">
        <v>45595.0</v>
      </c>
      <c r="C634" s="28"/>
      <c r="D634" s="73" t="s">
        <v>1079</v>
      </c>
      <c r="E634" s="69" t="s">
        <v>1988</v>
      </c>
      <c r="F634" s="27" t="s">
        <v>1079</v>
      </c>
      <c r="G634" s="13" t="s">
        <v>1908</v>
      </c>
      <c r="H634" s="15">
        <v>299.0</v>
      </c>
      <c r="I634" s="15">
        <v>299.0</v>
      </c>
      <c r="J634" s="14"/>
      <c r="K634" s="15">
        <f t="shared" si="50"/>
        <v>299</v>
      </c>
      <c r="L634" s="14"/>
      <c r="M634" s="14"/>
      <c r="N634" s="14"/>
      <c r="O634" s="16"/>
      <c r="P634" s="47">
        <f t="shared" si="2"/>
        <v>299</v>
      </c>
      <c r="Q634" s="58"/>
      <c r="R634" s="40"/>
      <c r="S634" s="57">
        <f t="shared" si="52"/>
        <v>10</v>
      </c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</row>
    <row r="635">
      <c r="A635" s="8" t="s">
        <v>3030</v>
      </c>
      <c r="B635" s="9">
        <v>45595.0</v>
      </c>
      <c r="C635" s="28"/>
      <c r="D635" s="73" t="s">
        <v>20</v>
      </c>
      <c r="E635" s="69" t="s">
        <v>2799</v>
      </c>
      <c r="F635" s="27" t="s">
        <v>1908</v>
      </c>
      <c r="G635" s="13" t="s">
        <v>1908</v>
      </c>
      <c r="H635" s="15">
        <v>0.0</v>
      </c>
      <c r="I635" s="15">
        <v>299.0</v>
      </c>
      <c r="J635" s="14"/>
      <c r="K635" s="15">
        <f t="shared" si="50"/>
        <v>299</v>
      </c>
      <c r="L635" s="14"/>
      <c r="M635" s="14"/>
      <c r="N635" s="14"/>
      <c r="O635" s="16"/>
      <c r="P635" s="47">
        <f t="shared" si="2"/>
        <v>299</v>
      </c>
      <c r="Q635" s="40"/>
      <c r="R635" s="48" t="s">
        <v>3034</v>
      </c>
      <c r="S635" s="57">
        <f t="shared" si="52"/>
        <v>10</v>
      </c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</row>
    <row r="636">
      <c r="A636" s="8" t="s">
        <v>3030</v>
      </c>
      <c r="B636" s="9">
        <v>45540.0</v>
      </c>
      <c r="C636" s="28"/>
      <c r="D636" s="73" t="s">
        <v>20</v>
      </c>
      <c r="E636" s="69" t="s">
        <v>2801</v>
      </c>
      <c r="F636" s="27" t="s">
        <v>1908</v>
      </c>
      <c r="G636" s="13" t="s">
        <v>1908</v>
      </c>
      <c r="H636" s="15">
        <v>699.0</v>
      </c>
      <c r="I636" s="15">
        <v>299.0</v>
      </c>
      <c r="J636" s="14"/>
      <c r="K636" s="15">
        <v>299.0</v>
      </c>
      <c r="L636" s="14"/>
      <c r="M636" s="14"/>
      <c r="N636" s="14"/>
      <c r="O636" s="16"/>
      <c r="P636" s="47">
        <f t="shared" si="2"/>
        <v>299</v>
      </c>
      <c r="Q636" s="28"/>
      <c r="R636" s="40"/>
      <c r="S636" s="57">
        <f t="shared" si="52"/>
        <v>9</v>
      </c>
      <c r="T636" s="40"/>
      <c r="U636" s="32"/>
      <c r="V636" s="79"/>
      <c r="W636" s="79"/>
      <c r="X636" s="17"/>
      <c r="Y636" s="32"/>
      <c r="Z636" s="17"/>
      <c r="AA636" s="80"/>
      <c r="AB636" s="80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</row>
    <row r="637">
      <c r="A637" s="8" t="s">
        <v>3030</v>
      </c>
      <c r="B637" s="9">
        <v>45546.0</v>
      </c>
      <c r="C637" s="28"/>
      <c r="D637" s="73" t="s">
        <v>20</v>
      </c>
      <c r="E637" s="69" t="s">
        <v>1989</v>
      </c>
      <c r="F637" s="27" t="s">
        <v>1908</v>
      </c>
      <c r="G637" s="13" t="s">
        <v>1908</v>
      </c>
      <c r="H637" s="15">
        <v>299.0</v>
      </c>
      <c r="I637" s="15">
        <v>299.0</v>
      </c>
      <c r="J637" s="14"/>
      <c r="K637" s="15">
        <v>299.0</v>
      </c>
      <c r="L637" s="14"/>
      <c r="M637" s="14"/>
      <c r="N637" s="14"/>
      <c r="O637" s="16"/>
      <c r="P637" s="47">
        <f t="shared" si="2"/>
        <v>299</v>
      </c>
      <c r="Q637" s="28"/>
      <c r="R637" s="40"/>
      <c r="S637" s="57">
        <f t="shared" si="52"/>
        <v>9</v>
      </c>
      <c r="T637" s="40"/>
      <c r="U637" s="32"/>
      <c r="V637" s="79"/>
      <c r="W637" s="79"/>
      <c r="X637" s="17"/>
      <c r="Y637" s="32"/>
      <c r="Z637" s="17"/>
      <c r="AA637" s="80"/>
      <c r="AB637" s="80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</row>
    <row r="638">
      <c r="A638" s="8" t="s">
        <v>3030</v>
      </c>
      <c r="B638" s="82">
        <v>45600.0</v>
      </c>
      <c r="C638" s="28"/>
      <c r="D638" s="103" t="s">
        <v>20</v>
      </c>
      <c r="E638" s="83" t="s">
        <v>1990</v>
      </c>
      <c r="F638" s="84" t="s">
        <v>1908</v>
      </c>
      <c r="G638" s="87" t="s">
        <v>1908</v>
      </c>
      <c r="H638" s="86">
        <v>299.0</v>
      </c>
      <c r="I638" s="86">
        <v>299.0</v>
      </c>
      <c r="J638" s="14"/>
      <c r="K638" s="86">
        <f t="shared" ref="K638:K643" si="53">I638</f>
        <v>299</v>
      </c>
      <c r="L638" s="14"/>
      <c r="M638" s="14"/>
      <c r="N638" s="14"/>
      <c r="O638" s="16"/>
      <c r="P638" s="47">
        <f t="shared" si="2"/>
        <v>299</v>
      </c>
      <c r="Q638" s="28"/>
      <c r="R638" s="28"/>
      <c r="S638" s="57">
        <f t="shared" si="52"/>
        <v>11</v>
      </c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</row>
    <row r="639">
      <c r="A639" s="8" t="s">
        <v>3030</v>
      </c>
      <c r="B639" s="82">
        <v>45600.0</v>
      </c>
      <c r="C639" s="28"/>
      <c r="D639" s="103" t="s">
        <v>1925</v>
      </c>
      <c r="E639" s="83" t="s">
        <v>2803</v>
      </c>
      <c r="F639" s="84" t="s">
        <v>1908</v>
      </c>
      <c r="G639" s="87" t="s">
        <v>1908</v>
      </c>
      <c r="H639" s="86">
        <v>299.0</v>
      </c>
      <c r="I639" s="86">
        <v>299.0</v>
      </c>
      <c r="J639" s="14"/>
      <c r="K639" s="86">
        <f t="shared" si="53"/>
        <v>299</v>
      </c>
      <c r="L639" s="14"/>
      <c r="M639" s="14"/>
      <c r="N639" s="14"/>
      <c r="O639" s="16"/>
      <c r="P639" s="47">
        <f t="shared" si="2"/>
        <v>299</v>
      </c>
      <c r="Q639" s="28"/>
      <c r="R639" s="28"/>
      <c r="S639" s="57">
        <f t="shared" si="52"/>
        <v>11</v>
      </c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</row>
    <row r="640">
      <c r="A640" s="8" t="s">
        <v>3030</v>
      </c>
      <c r="B640" s="9">
        <v>45646.0</v>
      </c>
      <c r="C640" s="28"/>
      <c r="D640" s="73" t="s">
        <v>1172</v>
      </c>
      <c r="E640" s="69" t="s">
        <v>1813</v>
      </c>
      <c r="F640" s="27" t="s">
        <v>1172</v>
      </c>
      <c r="G640" s="13" t="s">
        <v>1908</v>
      </c>
      <c r="H640" s="15">
        <v>299.0</v>
      </c>
      <c r="I640" s="15">
        <v>299.0</v>
      </c>
      <c r="J640" s="14"/>
      <c r="K640" s="15">
        <f t="shared" si="53"/>
        <v>299</v>
      </c>
      <c r="L640" s="14"/>
      <c r="M640" s="14"/>
      <c r="N640" s="14"/>
      <c r="O640" s="16"/>
      <c r="P640" s="47">
        <f t="shared" si="2"/>
        <v>299</v>
      </c>
      <c r="Q640" s="13" t="s">
        <v>2923</v>
      </c>
      <c r="R640" s="8" t="s">
        <v>1814</v>
      </c>
      <c r="S640" s="57">
        <f t="shared" si="52"/>
        <v>12</v>
      </c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</row>
    <row r="641">
      <c r="A641" s="8" t="s">
        <v>3030</v>
      </c>
      <c r="B641" s="104">
        <v>45601.0</v>
      </c>
      <c r="C641" s="28"/>
      <c r="D641" s="76" t="s">
        <v>20</v>
      </c>
      <c r="E641" s="94" t="s">
        <v>2724</v>
      </c>
      <c r="F641" s="105" t="s">
        <v>1939</v>
      </c>
      <c r="G641" s="85" t="s">
        <v>2024</v>
      </c>
      <c r="H641" s="86">
        <v>99.9</v>
      </c>
      <c r="I641" s="86">
        <v>99.9</v>
      </c>
      <c r="J641" s="14"/>
      <c r="K641" s="86">
        <f t="shared" si="53"/>
        <v>99.9</v>
      </c>
      <c r="L641" s="14"/>
      <c r="M641" s="14"/>
      <c r="N641" s="14"/>
      <c r="O641" s="16"/>
      <c r="P641" s="47">
        <f t="shared" si="2"/>
        <v>99.9</v>
      </c>
      <c r="Q641" s="28"/>
      <c r="R641" s="28"/>
      <c r="S641" s="57">
        <f t="shared" si="52"/>
        <v>11</v>
      </c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</row>
    <row r="642">
      <c r="A642" s="8" t="s">
        <v>3030</v>
      </c>
      <c r="B642" s="82">
        <v>45601.0</v>
      </c>
      <c r="C642" s="28"/>
      <c r="D642" s="103" t="s">
        <v>20</v>
      </c>
      <c r="E642" s="83" t="s">
        <v>1991</v>
      </c>
      <c r="F642" s="84" t="s">
        <v>1939</v>
      </c>
      <c r="G642" s="87" t="s">
        <v>1969</v>
      </c>
      <c r="H642" s="86">
        <v>29.9</v>
      </c>
      <c r="I642" s="86">
        <v>29.9</v>
      </c>
      <c r="J642" s="14"/>
      <c r="K642" s="86">
        <f t="shared" si="53"/>
        <v>29.9</v>
      </c>
      <c r="L642" s="14"/>
      <c r="M642" s="14"/>
      <c r="N642" s="14"/>
      <c r="O642" s="16"/>
      <c r="P642" s="47">
        <f t="shared" si="2"/>
        <v>29.9</v>
      </c>
      <c r="Q642" s="28"/>
      <c r="R642" s="28"/>
      <c r="S642" s="57">
        <f t="shared" si="52"/>
        <v>11</v>
      </c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</row>
    <row r="643">
      <c r="A643" s="8" t="s">
        <v>3030</v>
      </c>
      <c r="B643" s="82">
        <v>45603.0</v>
      </c>
      <c r="C643" s="28"/>
      <c r="D643" s="103" t="s">
        <v>20</v>
      </c>
      <c r="E643" s="83" t="s">
        <v>1992</v>
      </c>
      <c r="F643" s="84" t="s">
        <v>1908</v>
      </c>
      <c r="G643" s="87" t="s">
        <v>1908</v>
      </c>
      <c r="H643" s="86">
        <v>299.0</v>
      </c>
      <c r="I643" s="86">
        <v>299.0</v>
      </c>
      <c r="J643" s="14"/>
      <c r="K643" s="86">
        <f t="shared" si="53"/>
        <v>299</v>
      </c>
      <c r="L643" s="14"/>
      <c r="M643" s="14"/>
      <c r="N643" s="14"/>
      <c r="O643" s="16"/>
      <c r="P643" s="47">
        <f t="shared" si="2"/>
        <v>299</v>
      </c>
      <c r="Q643" s="28"/>
      <c r="R643" s="28"/>
      <c r="S643" s="57">
        <f t="shared" si="52"/>
        <v>11</v>
      </c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</row>
    <row r="644">
      <c r="A644" s="8" t="s">
        <v>3030</v>
      </c>
      <c r="B644" s="9">
        <v>45698.0</v>
      </c>
      <c r="C644" s="13" t="s">
        <v>2028</v>
      </c>
      <c r="D644" s="73" t="s">
        <v>1910</v>
      </c>
      <c r="E644" s="69" t="s">
        <v>3035</v>
      </c>
      <c r="F644" s="27" t="s">
        <v>1910</v>
      </c>
      <c r="G644" s="13" t="s">
        <v>1908</v>
      </c>
      <c r="H644" s="15">
        <v>299.0</v>
      </c>
      <c r="I644" s="15">
        <v>299.0</v>
      </c>
      <c r="J644" s="14"/>
      <c r="K644" s="15">
        <v>299.0</v>
      </c>
      <c r="L644" s="14"/>
      <c r="M644" s="14"/>
      <c r="N644" s="14"/>
      <c r="O644" s="16"/>
      <c r="P644" s="47">
        <f t="shared" si="2"/>
        <v>299</v>
      </c>
      <c r="Q644" s="28"/>
      <c r="R644" s="8" t="s">
        <v>3036</v>
      </c>
      <c r="S644" s="17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</row>
    <row r="645">
      <c r="A645" s="8" t="s">
        <v>3030</v>
      </c>
      <c r="B645" s="82">
        <v>45603.0</v>
      </c>
      <c r="C645" s="28"/>
      <c r="D645" s="103" t="s">
        <v>20</v>
      </c>
      <c r="E645" s="83" t="s">
        <v>2693</v>
      </c>
      <c r="F645" s="84" t="s">
        <v>1939</v>
      </c>
      <c r="G645" s="87" t="s">
        <v>2024</v>
      </c>
      <c r="H645" s="86">
        <v>99.9</v>
      </c>
      <c r="I645" s="86">
        <v>99.9</v>
      </c>
      <c r="J645" s="14"/>
      <c r="K645" s="86">
        <f t="shared" ref="K645:K674" si="54">I645</f>
        <v>99.9</v>
      </c>
      <c r="L645" s="14"/>
      <c r="M645" s="14"/>
      <c r="N645" s="14"/>
      <c r="O645" s="16"/>
      <c r="P645" s="47">
        <f t="shared" si="2"/>
        <v>99.9</v>
      </c>
      <c r="Q645" s="28"/>
      <c r="R645" s="17"/>
      <c r="S645" s="57">
        <f t="shared" ref="S645:S661" si="55">MONTH(B645)</f>
        <v>11</v>
      </c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</row>
    <row r="646">
      <c r="A646" s="8" t="s">
        <v>3030</v>
      </c>
      <c r="B646" s="82">
        <v>45603.0</v>
      </c>
      <c r="C646" s="28"/>
      <c r="D646" s="103" t="s">
        <v>20</v>
      </c>
      <c r="E646" s="83" t="s">
        <v>2828</v>
      </c>
      <c r="F646" s="84" t="s">
        <v>1939</v>
      </c>
      <c r="G646" s="87" t="s">
        <v>1969</v>
      </c>
      <c r="H646" s="86">
        <v>29.9</v>
      </c>
      <c r="I646" s="86">
        <v>29.9</v>
      </c>
      <c r="J646" s="14"/>
      <c r="K646" s="86">
        <f t="shared" si="54"/>
        <v>29.9</v>
      </c>
      <c r="L646" s="14"/>
      <c r="M646" s="14"/>
      <c r="N646" s="14"/>
      <c r="O646" s="16"/>
      <c r="P646" s="47">
        <f t="shared" si="2"/>
        <v>29.9</v>
      </c>
      <c r="Q646" s="28"/>
      <c r="R646" s="8" t="s">
        <v>2829</v>
      </c>
      <c r="S646" s="57">
        <f t="shared" si="55"/>
        <v>11</v>
      </c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</row>
    <row r="647">
      <c r="A647" s="8" t="s">
        <v>3030</v>
      </c>
      <c r="B647" s="82">
        <v>45604.0</v>
      </c>
      <c r="C647" s="28"/>
      <c r="D647" s="73" t="s">
        <v>1918</v>
      </c>
      <c r="E647" s="69" t="s">
        <v>1995</v>
      </c>
      <c r="F647" s="27" t="s">
        <v>1918</v>
      </c>
      <c r="G647" s="13" t="s">
        <v>1272</v>
      </c>
      <c r="H647" s="15">
        <v>800.0</v>
      </c>
      <c r="I647" s="14"/>
      <c r="J647" s="14"/>
      <c r="K647" s="14" t="str">
        <f t="shared" si="54"/>
        <v/>
      </c>
      <c r="L647" s="14"/>
      <c r="M647" s="14"/>
      <c r="N647" s="14"/>
      <c r="O647" s="16"/>
      <c r="P647" s="47">
        <f t="shared" si="2"/>
        <v>0</v>
      </c>
      <c r="Q647" s="40"/>
      <c r="R647" s="44" t="s">
        <v>1996</v>
      </c>
      <c r="S647" s="57">
        <f t="shared" si="55"/>
        <v>11</v>
      </c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</row>
    <row r="648">
      <c r="A648" s="8" t="s">
        <v>3030</v>
      </c>
      <c r="B648" s="82">
        <v>45604.0</v>
      </c>
      <c r="C648" s="28"/>
      <c r="D648" s="103" t="s">
        <v>20</v>
      </c>
      <c r="E648" s="83" t="s">
        <v>2205</v>
      </c>
      <c r="F648" s="84" t="s">
        <v>1939</v>
      </c>
      <c r="G648" s="87" t="s">
        <v>2024</v>
      </c>
      <c r="H648" s="86">
        <v>99.9</v>
      </c>
      <c r="I648" s="86">
        <v>99.9</v>
      </c>
      <c r="J648" s="14"/>
      <c r="K648" s="86">
        <f t="shared" si="54"/>
        <v>99.9</v>
      </c>
      <c r="L648" s="14"/>
      <c r="M648" s="14"/>
      <c r="N648" s="14"/>
      <c r="O648" s="16"/>
      <c r="P648" s="47">
        <f t="shared" si="2"/>
        <v>99.9</v>
      </c>
      <c r="Q648" s="28"/>
      <c r="R648" s="8" t="s">
        <v>2206</v>
      </c>
      <c r="S648" s="57">
        <f t="shared" si="55"/>
        <v>11</v>
      </c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</row>
    <row r="649">
      <c r="A649" s="8" t="s">
        <v>3030</v>
      </c>
      <c r="B649" s="82">
        <v>45604.0</v>
      </c>
      <c r="C649" s="28"/>
      <c r="D649" s="103" t="s">
        <v>20</v>
      </c>
      <c r="E649" s="83" t="s">
        <v>1997</v>
      </c>
      <c r="F649" s="84" t="s">
        <v>1908</v>
      </c>
      <c r="G649" s="87" t="s">
        <v>1908</v>
      </c>
      <c r="H649" s="86">
        <v>299.0</v>
      </c>
      <c r="I649" s="86">
        <v>299.0</v>
      </c>
      <c r="J649" s="14"/>
      <c r="K649" s="86">
        <f t="shared" si="54"/>
        <v>299</v>
      </c>
      <c r="L649" s="14"/>
      <c r="M649" s="14"/>
      <c r="N649" s="14"/>
      <c r="O649" s="16"/>
      <c r="P649" s="47">
        <f t="shared" si="2"/>
        <v>299</v>
      </c>
      <c r="Q649" s="28"/>
      <c r="R649" s="8" t="s">
        <v>1998</v>
      </c>
      <c r="S649" s="57">
        <f t="shared" si="55"/>
        <v>11</v>
      </c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</row>
    <row r="650">
      <c r="A650" s="8" t="s">
        <v>3030</v>
      </c>
      <c r="B650" s="82">
        <v>45607.0</v>
      </c>
      <c r="C650" s="28"/>
      <c r="D650" s="73" t="s">
        <v>20</v>
      </c>
      <c r="E650" s="69" t="s">
        <v>2701</v>
      </c>
      <c r="F650" s="27" t="s">
        <v>1939</v>
      </c>
      <c r="G650" s="87" t="s">
        <v>1969</v>
      </c>
      <c r="H650" s="86">
        <v>29.9</v>
      </c>
      <c r="I650" s="86">
        <v>29.9</v>
      </c>
      <c r="J650" s="14"/>
      <c r="K650" s="86">
        <f t="shared" si="54"/>
        <v>29.9</v>
      </c>
      <c r="L650" s="14"/>
      <c r="M650" s="14"/>
      <c r="N650" s="14"/>
      <c r="O650" s="16"/>
      <c r="P650" s="47">
        <f t="shared" si="2"/>
        <v>29.9</v>
      </c>
      <c r="Q650" s="28"/>
      <c r="R650" s="8" t="s">
        <v>2702</v>
      </c>
      <c r="S650" s="57">
        <f t="shared" si="55"/>
        <v>11</v>
      </c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</row>
    <row r="651">
      <c r="A651" s="8" t="s">
        <v>3030</v>
      </c>
      <c r="B651" s="104">
        <v>45607.0</v>
      </c>
      <c r="C651" s="28"/>
      <c r="D651" s="76" t="s">
        <v>2818</v>
      </c>
      <c r="E651" s="94" t="s">
        <v>2351</v>
      </c>
      <c r="F651" s="27" t="s">
        <v>2818</v>
      </c>
      <c r="G651" s="85" t="s">
        <v>1908</v>
      </c>
      <c r="H651" s="96">
        <v>299.0</v>
      </c>
      <c r="I651" s="96">
        <v>299.0</v>
      </c>
      <c r="J651" s="14"/>
      <c r="K651" s="96">
        <f t="shared" si="54"/>
        <v>299</v>
      </c>
      <c r="L651" s="14"/>
      <c r="M651" s="14"/>
      <c r="N651" s="14"/>
      <c r="O651" s="16"/>
      <c r="P651" s="47">
        <f t="shared" si="2"/>
        <v>299</v>
      </c>
      <c r="Q651" s="28"/>
      <c r="R651" s="17"/>
      <c r="S651" s="57">
        <f t="shared" si="55"/>
        <v>11</v>
      </c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</row>
    <row r="652">
      <c r="A652" s="8" t="s">
        <v>3030</v>
      </c>
      <c r="B652" s="82">
        <v>45607.0</v>
      </c>
      <c r="C652" s="28"/>
      <c r="D652" s="103" t="s">
        <v>20</v>
      </c>
      <c r="E652" s="69" t="s">
        <v>2820</v>
      </c>
      <c r="F652" s="84" t="s">
        <v>1908</v>
      </c>
      <c r="G652" s="87" t="s">
        <v>1908</v>
      </c>
      <c r="H652" s="86">
        <v>299.0</v>
      </c>
      <c r="I652" s="86">
        <v>299.0</v>
      </c>
      <c r="J652" s="14"/>
      <c r="K652" s="86">
        <f t="shared" si="54"/>
        <v>299</v>
      </c>
      <c r="L652" s="14"/>
      <c r="M652" s="14"/>
      <c r="N652" s="14"/>
      <c r="O652" s="16"/>
      <c r="P652" s="47">
        <f t="shared" si="2"/>
        <v>299</v>
      </c>
      <c r="Q652" s="28"/>
      <c r="R652" s="8" t="s">
        <v>2821</v>
      </c>
      <c r="S652" s="57">
        <f t="shared" si="55"/>
        <v>11</v>
      </c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</row>
    <row r="653">
      <c r="A653" s="8" t="s">
        <v>3030</v>
      </c>
      <c r="B653" s="82">
        <v>45603.0</v>
      </c>
      <c r="C653" s="28"/>
      <c r="D653" s="103" t="s">
        <v>1910</v>
      </c>
      <c r="E653" s="83" t="s">
        <v>1993</v>
      </c>
      <c r="F653" s="84" t="s">
        <v>1910</v>
      </c>
      <c r="G653" s="87" t="s">
        <v>1908</v>
      </c>
      <c r="H653" s="86">
        <v>299.0</v>
      </c>
      <c r="I653" s="86">
        <v>299.0</v>
      </c>
      <c r="J653" s="14"/>
      <c r="K653" s="86">
        <f t="shared" si="54"/>
        <v>299</v>
      </c>
      <c r="L653" s="14"/>
      <c r="M653" s="14"/>
      <c r="N653" s="14"/>
      <c r="O653" s="16"/>
      <c r="P653" s="47">
        <f t="shared" si="2"/>
        <v>299</v>
      </c>
      <c r="Q653" s="28"/>
      <c r="R653" s="13" t="s">
        <v>1994</v>
      </c>
      <c r="S653" s="57">
        <f t="shared" si="55"/>
        <v>11</v>
      </c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</row>
    <row r="654">
      <c r="A654" s="8" t="s">
        <v>3030</v>
      </c>
      <c r="B654" s="82">
        <v>45617.0</v>
      </c>
      <c r="C654" s="28"/>
      <c r="D654" s="103" t="s">
        <v>1910</v>
      </c>
      <c r="E654" s="83" t="s">
        <v>2007</v>
      </c>
      <c r="F654" s="84" t="s">
        <v>1908</v>
      </c>
      <c r="G654" s="87" t="s">
        <v>1908</v>
      </c>
      <c r="H654" s="86">
        <v>299.0</v>
      </c>
      <c r="I654" s="86">
        <v>299.0</v>
      </c>
      <c r="J654" s="14"/>
      <c r="K654" s="86">
        <f t="shared" si="54"/>
        <v>299</v>
      </c>
      <c r="L654" s="14"/>
      <c r="M654" s="14"/>
      <c r="N654" s="14"/>
      <c r="O654" s="16"/>
      <c r="P654" s="47">
        <f t="shared" si="2"/>
        <v>299</v>
      </c>
      <c r="Q654" s="28"/>
      <c r="R654" s="8" t="s">
        <v>2008</v>
      </c>
      <c r="S654" s="57">
        <f t="shared" si="55"/>
        <v>11</v>
      </c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</row>
    <row r="655">
      <c r="A655" s="8" t="s">
        <v>3030</v>
      </c>
      <c r="B655" s="82">
        <v>45610.0</v>
      </c>
      <c r="C655" s="28"/>
      <c r="D655" s="103" t="s">
        <v>20</v>
      </c>
      <c r="E655" s="83" t="s">
        <v>2826</v>
      </c>
      <c r="F655" s="84" t="s">
        <v>1908</v>
      </c>
      <c r="G655" s="87" t="s">
        <v>1908</v>
      </c>
      <c r="H655" s="86">
        <v>800.0</v>
      </c>
      <c r="I655" s="86">
        <v>299.0</v>
      </c>
      <c r="J655" s="14"/>
      <c r="K655" s="86">
        <f t="shared" si="54"/>
        <v>299</v>
      </c>
      <c r="L655" s="14"/>
      <c r="M655" s="14"/>
      <c r="N655" s="14"/>
      <c r="O655" s="16"/>
      <c r="P655" s="47">
        <f t="shared" si="2"/>
        <v>299</v>
      </c>
      <c r="Q655" s="28"/>
      <c r="R655" s="8" t="s">
        <v>2827</v>
      </c>
      <c r="S655" s="57">
        <f t="shared" si="55"/>
        <v>11</v>
      </c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</row>
    <row r="656">
      <c r="A656" s="8" t="s">
        <v>3030</v>
      </c>
      <c r="B656" s="82">
        <v>45610.0</v>
      </c>
      <c r="C656" s="28"/>
      <c r="D656" s="73" t="s">
        <v>20</v>
      </c>
      <c r="E656" s="69" t="s">
        <v>2732</v>
      </c>
      <c r="F656" s="27" t="s">
        <v>1939</v>
      </c>
      <c r="G656" s="87" t="s">
        <v>1969</v>
      </c>
      <c r="H656" s="86">
        <v>29.9</v>
      </c>
      <c r="I656" s="86">
        <v>29.9</v>
      </c>
      <c r="J656" s="14"/>
      <c r="K656" s="86">
        <f t="shared" si="54"/>
        <v>29.9</v>
      </c>
      <c r="L656" s="14"/>
      <c r="M656" s="14"/>
      <c r="N656" s="14"/>
      <c r="O656" s="16"/>
      <c r="P656" s="47">
        <f t="shared" si="2"/>
        <v>29.9</v>
      </c>
      <c r="Q656" s="28"/>
      <c r="R656" s="8" t="s">
        <v>2733</v>
      </c>
      <c r="S656" s="57">
        <f t="shared" si="55"/>
        <v>11</v>
      </c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</row>
    <row r="657">
      <c r="A657" s="8" t="s">
        <v>3030</v>
      </c>
      <c r="B657" s="82">
        <v>45610.0</v>
      </c>
      <c r="C657" s="28"/>
      <c r="D657" s="73" t="s">
        <v>20</v>
      </c>
      <c r="E657" s="69" t="s">
        <v>2001</v>
      </c>
      <c r="F657" s="27" t="s">
        <v>1939</v>
      </c>
      <c r="G657" s="87" t="s">
        <v>1969</v>
      </c>
      <c r="H657" s="86">
        <v>29.9</v>
      </c>
      <c r="I657" s="86">
        <v>29.9</v>
      </c>
      <c r="J657" s="14"/>
      <c r="K657" s="86">
        <f t="shared" si="54"/>
        <v>29.9</v>
      </c>
      <c r="L657" s="14"/>
      <c r="M657" s="14"/>
      <c r="N657" s="14"/>
      <c r="O657" s="16"/>
      <c r="P657" s="47">
        <f t="shared" si="2"/>
        <v>29.9</v>
      </c>
      <c r="Q657" s="28"/>
      <c r="R657" s="8" t="s">
        <v>2002</v>
      </c>
      <c r="S657" s="57">
        <f t="shared" si="55"/>
        <v>11</v>
      </c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</row>
    <row r="658">
      <c r="A658" s="8" t="s">
        <v>3030</v>
      </c>
      <c r="B658" s="82">
        <v>45610.0</v>
      </c>
      <c r="C658" s="28"/>
      <c r="D658" s="103" t="s">
        <v>20</v>
      </c>
      <c r="E658" s="83" t="s">
        <v>2768</v>
      </c>
      <c r="F658" s="84" t="s">
        <v>1939</v>
      </c>
      <c r="G658" s="87" t="s">
        <v>2024</v>
      </c>
      <c r="H658" s="86">
        <v>99.9</v>
      </c>
      <c r="I658" s="86">
        <v>99.9</v>
      </c>
      <c r="J658" s="14"/>
      <c r="K658" s="86">
        <f t="shared" si="54"/>
        <v>99.9</v>
      </c>
      <c r="L658" s="14"/>
      <c r="M658" s="14"/>
      <c r="N658" s="14"/>
      <c r="O658" s="16"/>
      <c r="P658" s="47">
        <f t="shared" si="2"/>
        <v>99.9</v>
      </c>
      <c r="Q658" s="28"/>
      <c r="R658" s="8" t="s">
        <v>2769</v>
      </c>
      <c r="S658" s="57">
        <f t="shared" si="55"/>
        <v>11</v>
      </c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</row>
    <row r="659">
      <c r="A659" s="8" t="s">
        <v>3030</v>
      </c>
      <c r="B659" s="82">
        <v>45610.0</v>
      </c>
      <c r="C659" s="28"/>
      <c r="D659" s="103" t="s">
        <v>20</v>
      </c>
      <c r="E659" s="83" t="s">
        <v>2689</v>
      </c>
      <c r="F659" s="84" t="s">
        <v>1939</v>
      </c>
      <c r="G659" s="87" t="s">
        <v>2024</v>
      </c>
      <c r="H659" s="86">
        <v>99.9</v>
      </c>
      <c r="I659" s="86">
        <v>99.9</v>
      </c>
      <c r="J659" s="14"/>
      <c r="K659" s="86">
        <f t="shared" si="54"/>
        <v>99.9</v>
      </c>
      <c r="L659" s="14"/>
      <c r="M659" s="14"/>
      <c r="N659" s="14"/>
      <c r="O659" s="16"/>
      <c r="P659" s="47">
        <f t="shared" si="2"/>
        <v>99.9</v>
      </c>
      <c r="Q659" s="28"/>
      <c r="R659" s="8" t="s">
        <v>2690</v>
      </c>
      <c r="S659" s="57">
        <f t="shared" si="55"/>
        <v>11</v>
      </c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</row>
    <row r="660">
      <c r="A660" s="8" t="s">
        <v>3030</v>
      </c>
      <c r="B660" s="82">
        <v>45614.0</v>
      </c>
      <c r="C660" s="28"/>
      <c r="D660" s="103" t="s">
        <v>20</v>
      </c>
      <c r="E660" s="83" t="s">
        <v>2836</v>
      </c>
      <c r="F660" s="84" t="s">
        <v>1908</v>
      </c>
      <c r="G660" s="87" t="s">
        <v>1908</v>
      </c>
      <c r="H660" s="86">
        <v>299.0</v>
      </c>
      <c r="I660" s="86">
        <v>299.0</v>
      </c>
      <c r="J660" s="14"/>
      <c r="K660" s="86">
        <f t="shared" si="54"/>
        <v>299</v>
      </c>
      <c r="L660" s="14"/>
      <c r="M660" s="14"/>
      <c r="N660" s="14"/>
      <c r="O660" s="16"/>
      <c r="P660" s="47">
        <f t="shared" si="2"/>
        <v>299</v>
      </c>
      <c r="Q660" s="28"/>
      <c r="R660" s="8" t="s">
        <v>2004</v>
      </c>
      <c r="S660" s="57">
        <f t="shared" si="55"/>
        <v>11</v>
      </c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</row>
    <row r="661">
      <c r="A661" s="8" t="s">
        <v>3030</v>
      </c>
      <c r="B661" s="82">
        <v>45615.0</v>
      </c>
      <c r="C661" s="28"/>
      <c r="D661" s="103" t="s">
        <v>1925</v>
      </c>
      <c r="E661" s="83" t="s">
        <v>2837</v>
      </c>
      <c r="F661" s="84" t="s">
        <v>1925</v>
      </c>
      <c r="G661" s="87" t="s">
        <v>1908</v>
      </c>
      <c r="H661" s="86">
        <v>299.0</v>
      </c>
      <c r="I661" s="86">
        <v>299.0</v>
      </c>
      <c r="J661" s="14"/>
      <c r="K661" s="86">
        <f t="shared" si="54"/>
        <v>299</v>
      </c>
      <c r="L661" s="14"/>
      <c r="M661" s="14"/>
      <c r="N661" s="14"/>
      <c r="O661" s="16"/>
      <c r="P661" s="47">
        <f t="shared" si="2"/>
        <v>299</v>
      </c>
      <c r="Q661" s="28"/>
      <c r="R661" s="28"/>
      <c r="S661" s="57">
        <f t="shared" si="55"/>
        <v>11</v>
      </c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</row>
    <row r="662">
      <c r="A662" s="8" t="s">
        <v>3030</v>
      </c>
      <c r="B662" s="9">
        <v>45678.0</v>
      </c>
      <c r="C662" s="13" t="s">
        <v>2028</v>
      </c>
      <c r="D662" s="73" t="s">
        <v>1172</v>
      </c>
      <c r="E662" s="69" t="s">
        <v>2935</v>
      </c>
      <c r="F662" s="27" t="s">
        <v>1172</v>
      </c>
      <c r="G662" s="13" t="s">
        <v>1908</v>
      </c>
      <c r="H662" s="15">
        <v>299.0</v>
      </c>
      <c r="I662" s="15">
        <v>299.0</v>
      </c>
      <c r="J662" s="14"/>
      <c r="K662" s="15">
        <f t="shared" si="54"/>
        <v>299</v>
      </c>
      <c r="L662" s="14"/>
      <c r="M662" s="14"/>
      <c r="N662" s="14"/>
      <c r="O662" s="16"/>
      <c r="P662" s="47">
        <f t="shared" si="2"/>
        <v>299</v>
      </c>
      <c r="Q662" s="28"/>
      <c r="R662" s="8" t="s">
        <v>2936</v>
      </c>
      <c r="S662" s="17"/>
      <c r="T662" s="28"/>
      <c r="U662" s="28"/>
      <c r="V662" s="107"/>
      <c r="W662" s="108"/>
      <c r="X662" s="28"/>
      <c r="Y662" s="28"/>
      <c r="Z662" s="14"/>
      <c r="AA662" s="14"/>
      <c r="AB662" s="14"/>
      <c r="AC662" s="14"/>
      <c r="AD662" s="14"/>
      <c r="AE662" s="14"/>
      <c r="AF662" s="14"/>
      <c r="AG662" s="108"/>
      <c r="AH662" s="16"/>
      <c r="AI662" s="54"/>
      <c r="AJ662" s="54"/>
      <c r="AK662" s="109"/>
      <c r="AL662" s="109"/>
      <c r="AM662" s="109"/>
      <c r="AN662" s="109"/>
      <c r="AO662" s="109"/>
      <c r="AP662" s="109"/>
      <c r="AQ662" s="109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9"/>
      <c r="BD662" s="109"/>
      <c r="BE662" s="109"/>
      <c r="BF662" s="109"/>
    </row>
    <row r="663">
      <c r="A663" s="8" t="s">
        <v>3030</v>
      </c>
      <c r="B663" s="82">
        <v>45617.0</v>
      </c>
      <c r="C663" s="28"/>
      <c r="D663" s="103" t="s">
        <v>20</v>
      </c>
      <c r="E663" s="83" t="s">
        <v>2005</v>
      </c>
      <c r="F663" s="84" t="s">
        <v>1908</v>
      </c>
      <c r="G663" s="87" t="s">
        <v>1908</v>
      </c>
      <c r="H663" s="86">
        <v>299.0</v>
      </c>
      <c r="I663" s="86">
        <v>299.0</v>
      </c>
      <c r="J663" s="14"/>
      <c r="K663" s="86">
        <f t="shared" si="54"/>
        <v>299</v>
      </c>
      <c r="L663" s="14"/>
      <c r="M663" s="14"/>
      <c r="N663" s="14"/>
      <c r="O663" s="16"/>
      <c r="P663" s="47">
        <f t="shared" si="2"/>
        <v>299</v>
      </c>
      <c r="Q663" s="28"/>
      <c r="R663" s="8" t="s">
        <v>2006</v>
      </c>
      <c r="S663" s="57">
        <f>MONTH(B663)</f>
        <v>11</v>
      </c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</row>
    <row r="664">
      <c r="A664" s="8" t="s">
        <v>3030</v>
      </c>
      <c r="B664" s="9">
        <v>45673.0</v>
      </c>
      <c r="C664" s="13" t="s">
        <v>2028</v>
      </c>
      <c r="D664" s="73" t="s">
        <v>1910</v>
      </c>
      <c r="E664" s="69" t="s">
        <v>2048</v>
      </c>
      <c r="F664" s="27" t="s">
        <v>1910</v>
      </c>
      <c r="G664" s="13" t="s">
        <v>1908</v>
      </c>
      <c r="H664" s="15">
        <v>299.0</v>
      </c>
      <c r="I664" s="15">
        <v>299.0</v>
      </c>
      <c r="J664" s="14"/>
      <c r="K664" s="15">
        <f t="shared" si="54"/>
        <v>299</v>
      </c>
      <c r="L664" s="14"/>
      <c r="M664" s="14"/>
      <c r="N664" s="14"/>
      <c r="O664" s="16"/>
      <c r="P664" s="47">
        <f t="shared" si="2"/>
        <v>299</v>
      </c>
      <c r="Q664" s="13" t="s">
        <v>2049</v>
      </c>
      <c r="R664" s="8" t="s">
        <v>2050</v>
      </c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</row>
    <row r="665">
      <c r="A665" s="8" t="s">
        <v>3030</v>
      </c>
      <c r="B665" s="82">
        <v>45618.0</v>
      </c>
      <c r="C665" s="28"/>
      <c r="D665" s="73" t="s">
        <v>20</v>
      </c>
      <c r="E665" s="69" t="s">
        <v>2707</v>
      </c>
      <c r="F665" s="27" t="s">
        <v>1939</v>
      </c>
      <c r="G665" s="87" t="s">
        <v>1969</v>
      </c>
      <c r="H665" s="86">
        <v>29.9</v>
      </c>
      <c r="I665" s="86">
        <v>29.9</v>
      </c>
      <c r="J665" s="14"/>
      <c r="K665" s="86">
        <f t="shared" si="54"/>
        <v>29.9</v>
      </c>
      <c r="L665" s="14"/>
      <c r="M665" s="14"/>
      <c r="N665" s="14"/>
      <c r="O665" s="16"/>
      <c r="P665" s="47">
        <f t="shared" si="2"/>
        <v>29.9</v>
      </c>
      <c r="Q665" s="28"/>
      <c r="R665" s="8" t="s">
        <v>2708</v>
      </c>
      <c r="S665" s="57">
        <f t="shared" ref="S665:S668" si="56">MONTH(B665)</f>
        <v>11</v>
      </c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</row>
    <row r="666">
      <c r="A666" s="8" t="s">
        <v>3030</v>
      </c>
      <c r="B666" s="82">
        <v>45618.0</v>
      </c>
      <c r="C666" s="28"/>
      <c r="D666" s="73" t="s">
        <v>20</v>
      </c>
      <c r="E666" s="69" t="s">
        <v>2009</v>
      </c>
      <c r="F666" s="27" t="s">
        <v>1939</v>
      </c>
      <c r="G666" s="87" t="s">
        <v>1969</v>
      </c>
      <c r="H666" s="86">
        <v>29.9</v>
      </c>
      <c r="I666" s="86">
        <v>29.9</v>
      </c>
      <c r="J666" s="14"/>
      <c r="K666" s="86">
        <f t="shared" si="54"/>
        <v>29.9</v>
      </c>
      <c r="L666" s="14"/>
      <c r="M666" s="14"/>
      <c r="N666" s="14"/>
      <c r="O666" s="16"/>
      <c r="P666" s="47">
        <f t="shared" si="2"/>
        <v>29.9</v>
      </c>
      <c r="Q666" s="28"/>
      <c r="R666" s="8" t="s">
        <v>2010</v>
      </c>
      <c r="S666" s="57">
        <f t="shared" si="56"/>
        <v>11</v>
      </c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</row>
    <row r="667">
      <c r="A667" s="8" t="s">
        <v>3030</v>
      </c>
      <c r="B667" s="82">
        <v>45622.0</v>
      </c>
      <c r="C667" s="28"/>
      <c r="D667" s="73" t="s">
        <v>20</v>
      </c>
      <c r="E667" s="69" t="s">
        <v>2770</v>
      </c>
      <c r="F667" s="27" t="s">
        <v>1939</v>
      </c>
      <c r="G667" s="87" t="s">
        <v>1969</v>
      </c>
      <c r="H667" s="86">
        <v>29.9</v>
      </c>
      <c r="I667" s="86">
        <v>29.9</v>
      </c>
      <c r="J667" s="14"/>
      <c r="K667" s="86">
        <f t="shared" si="54"/>
        <v>29.9</v>
      </c>
      <c r="L667" s="14"/>
      <c r="M667" s="14"/>
      <c r="N667" s="14"/>
      <c r="O667" s="16"/>
      <c r="P667" s="47">
        <f t="shared" si="2"/>
        <v>29.9</v>
      </c>
      <c r="Q667" s="28"/>
      <c r="R667" s="8" t="s">
        <v>2771</v>
      </c>
      <c r="S667" s="57">
        <f t="shared" si="56"/>
        <v>11</v>
      </c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</row>
    <row r="668">
      <c r="A668" s="8" t="s">
        <v>3030</v>
      </c>
      <c r="B668" s="82">
        <v>45622.0</v>
      </c>
      <c r="C668" s="28"/>
      <c r="D668" s="103" t="s">
        <v>20</v>
      </c>
      <c r="E668" s="83" t="s">
        <v>2709</v>
      </c>
      <c r="F668" s="84" t="s">
        <v>1939</v>
      </c>
      <c r="G668" s="87" t="s">
        <v>2024</v>
      </c>
      <c r="H668" s="86">
        <v>99.9</v>
      </c>
      <c r="I668" s="86">
        <v>99.9</v>
      </c>
      <c r="J668" s="14"/>
      <c r="K668" s="86">
        <f t="shared" si="54"/>
        <v>99.9</v>
      </c>
      <c r="L668" s="14"/>
      <c r="M668" s="14"/>
      <c r="N668" s="14"/>
      <c r="O668" s="16"/>
      <c r="P668" s="47">
        <f t="shared" si="2"/>
        <v>99.9</v>
      </c>
      <c r="Q668" s="28"/>
      <c r="R668" s="17"/>
      <c r="S668" s="57">
        <f t="shared" si="56"/>
        <v>11</v>
      </c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</row>
    <row r="669">
      <c r="A669" s="8" t="s">
        <v>3030</v>
      </c>
      <c r="B669" s="9">
        <v>45670.0</v>
      </c>
      <c r="C669" s="13" t="s">
        <v>2028</v>
      </c>
      <c r="D669" s="73" t="s">
        <v>1172</v>
      </c>
      <c r="E669" s="69" t="s">
        <v>2937</v>
      </c>
      <c r="F669" s="27" t="s">
        <v>1172</v>
      </c>
      <c r="G669" s="13" t="s">
        <v>1908</v>
      </c>
      <c r="H669" s="15">
        <v>299.0</v>
      </c>
      <c r="I669" s="15">
        <v>299.0</v>
      </c>
      <c r="J669" s="14"/>
      <c r="K669" s="15">
        <f t="shared" si="54"/>
        <v>299</v>
      </c>
      <c r="L669" s="14"/>
      <c r="M669" s="14"/>
      <c r="N669" s="14"/>
      <c r="O669" s="16"/>
      <c r="P669" s="47">
        <f t="shared" si="2"/>
        <v>299</v>
      </c>
      <c r="Q669" s="28"/>
      <c r="R669" s="8" t="s">
        <v>2938</v>
      </c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</row>
    <row r="670">
      <c r="A670" s="8" t="s">
        <v>3030</v>
      </c>
      <c r="B670" s="82">
        <v>45623.0</v>
      </c>
      <c r="C670" s="28"/>
      <c r="D670" s="103" t="s">
        <v>20</v>
      </c>
      <c r="E670" s="83" t="s">
        <v>2011</v>
      </c>
      <c r="F670" s="84" t="s">
        <v>1908</v>
      </c>
      <c r="G670" s="87" t="s">
        <v>1908</v>
      </c>
      <c r="H670" s="86">
        <v>299.0</v>
      </c>
      <c r="I670" s="86">
        <v>299.0</v>
      </c>
      <c r="J670" s="14"/>
      <c r="K670" s="86">
        <f t="shared" si="54"/>
        <v>299</v>
      </c>
      <c r="L670" s="14"/>
      <c r="M670" s="14"/>
      <c r="N670" s="14"/>
      <c r="O670" s="16"/>
      <c r="P670" s="47">
        <f t="shared" si="2"/>
        <v>299</v>
      </c>
      <c r="Q670" s="28"/>
      <c r="R670" s="8" t="s">
        <v>2012</v>
      </c>
      <c r="S670" s="57">
        <f t="shared" ref="S670:S677" si="57">MONTH(B670)</f>
        <v>11</v>
      </c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</row>
    <row r="671">
      <c r="A671" s="8" t="s">
        <v>3030</v>
      </c>
      <c r="B671" s="82">
        <v>45623.0</v>
      </c>
      <c r="C671" s="28"/>
      <c r="D671" s="73" t="s">
        <v>20</v>
      </c>
      <c r="E671" s="69" t="s">
        <v>2734</v>
      </c>
      <c r="F671" s="27" t="s">
        <v>1939</v>
      </c>
      <c r="G671" s="87" t="s">
        <v>1969</v>
      </c>
      <c r="H671" s="86">
        <v>29.9</v>
      </c>
      <c r="I671" s="86">
        <v>29.9</v>
      </c>
      <c r="J671" s="14"/>
      <c r="K671" s="86">
        <f t="shared" si="54"/>
        <v>29.9</v>
      </c>
      <c r="L671" s="14"/>
      <c r="M671" s="14"/>
      <c r="N671" s="14"/>
      <c r="O671" s="16"/>
      <c r="P671" s="47">
        <f t="shared" si="2"/>
        <v>29.9</v>
      </c>
      <c r="Q671" s="28"/>
      <c r="R671" s="8" t="s">
        <v>2735</v>
      </c>
      <c r="S671" s="57">
        <f t="shared" si="57"/>
        <v>11</v>
      </c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</row>
    <row r="672">
      <c r="A672" s="8" t="s">
        <v>3030</v>
      </c>
      <c r="B672" s="82">
        <v>45623.0</v>
      </c>
      <c r="C672" s="28"/>
      <c r="D672" s="73" t="s">
        <v>20</v>
      </c>
      <c r="E672" s="69" t="s">
        <v>2013</v>
      </c>
      <c r="F672" s="27" t="s">
        <v>1939</v>
      </c>
      <c r="G672" s="87" t="s">
        <v>1969</v>
      </c>
      <c r="H672" s="86">
        <v>29.9</v>
      </c>
      <c r="I672" s="86">
        <v>29.9</v>
      </c>
      <c r="J672" s="14"/>
      <c r="K672" s="86">
        <f t="shared" si="54"/>
        <v>29.9</v>
      </c>
      <c r="L672" s="14"/>
      <c r="M672" s="14"/>
      <c r="N672" s="14"/>
      <c r="O672" s="16"/>
      <c r="P672" s="47">
        <f t="shared" si="2"/>
        <v>29.9</v>
      </c>
      <c r="Q672" s="28"/>
      <c r="R672" s="8" t="s">
        <v>2014</v>
      </c>
      <c r="S672" s="57">
        <f t="shared" si="57"/>
        <v>11</v>
      </c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</row>
    <row r="673">
      <c r="A673" s="8" t="s">
        <v>3030</v>
      </c>
      <c r="B673" s="82">
        <v>45623.0</v>
      </c>
      <c r="C673" s="28"/>
      <c r="D673" s="103" t="s">
        <v>1925</v>
      </c>
      <c r="E673" s="83" t="s">
        <v>2015</v>
      </c>
      <c r="F673" s="84" t="s">
        <v>1908</v>
      </c>
      <c r="G673" s="87" t="s">
        <v>1908</v>
      </c>
      <c r="H673" s="86">
        <v>800.0</v>
      </c>
      <c r="I673" s="86">
        <v>299.0</v>
      </c>
      <c r="J673" s="14"/>
      <c r="K673" s="86">
        <f t="shared" si="54"/>
        <v>299</v>
      </c>
      <c r="L673" s="14"/>
      <c r="M673" s="14"/>
      <c r="N673" s="14"/>
      <c r="O673" s="16"/>
      <c r="P673" s="47">
        <f t="shared" si="2"/>
        <v>299</v>
      </c>
      <c r="Q673" s="28"/>
      <c r="R673" s="8" t="s">
        <v>2016</v>
      </c>
      <c r="S673" s="57">
        <f t="shared" si="57"/>
        <v>11</v>
      </c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</row>
    <row r="674">
      <c r="A674" s="8" t="s">
        <v>3030</v>
      </c>
      <c r="B674" s="82">
        <v>45623.0</v>
      </c>
      <c r="C674" s="28"/>
      <c r="D674" s="73" t="s">
        <v>20</v>
      </c>
      <c r="E674" s="69" t="s">
        <v>2939</v>
      </c>
      <c r="F674" s="27" t="s">
        <v>1939</v>
      </c>
      <c r="G674" s="87" t="s">
        <v>1969</v>
      </c>
      <c r="H674" s="86">
        <v>29.9</v>
      </c>
      <c r="I674" s="86">
        <v>29.9</v>
      </c>
      <c r="J674" s="14"/>
      <c r="K674" s="86">
        <f t="shared" si="54"/>
        <v>29.9</v>
      </c>
      <c r="L674" s="14"/>
      <c r="M674" s="14"/>
      <c r="N674" s="14"/>
      <c r="O674" s="16"/>
      <c r="P674" s="47">
        <f t="shared" si="2"/>
        <v>29.9</v>
      </c>
      <c r="Q674" s="28"/>
      <c r="R674" s="8" t="s">
        <v>2847</v>
      </c>
      <c r="S674" s="57">
        <f t="shared" si="57"/>
        <v>11</v>
      </c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</row>
    <row r="675">
      <c r="A675" s="8" t="s">
        <v>3030</v>
      </c>
      <c r="B675" s="9">
        <v>45625.0</v>
      </c>
      <c r="C675" s="28"/>
      <c r="D675" s="73" t="s">
        <v>20</v>
      </c>
      <c r="E675" s="69" t="s">
        <v>1965</v>
      </c>
      <c r="F675" s="27" t="s">
        <v>1908</v>
      </c>
      <c r="G675" s="13" t="s">
        <v>1090</v>
      </c>
      <c r="H675" s="15">
        <v>240.0</v>
      </c>
      <c r="I675" s="14"/>
      <c r="J675" s="14"/>
      <c r="K675" s="14"/>
      <c r="L675" s="14"/>
      <c r="M675" s="15">
        <v>240.0</v>
      </c>
      <c r="N675" s="14"/>
      <c r="O675" s="16"/>
      <c r="P675" s="47">
        <f t="shared" si="2"/>
        <v>240</v>
      </c>
      <c r="Q675" s="40"/>
      <c r="R675" s="40"/>
      <c r="S675" s="57">
        <f t="shared" si="57"/>
        <v>11</v>
      </c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</row>
    <row r="676">
      <c r="A676" s="8" t="s">
        <v>3030</v>
      </c>
      <c r="B676" s="82">
        <v>45625.0</v>
      </c>
      <c r="C676" s="28"/>
      <c r="D676" s="73" t="s">
        <v>20</v>
      </c>
      <c r="E676" s="69" t="s">
        <v>2880</v>
      </c>
      <c r="F676" s="27" t="s">
        <v>1939</v>
      </c>
      <c r="G676" s="87" t="s">
        <v>1969</v>
      </c>
      <c r="H676" s="86">
        <v>29.9</v>
      </c>
      <c r="I676" s="86">
        <v>29.9</v>
      </c>
      <c r="J676" s="14"/>
      <c r="K676" s="86">
        <f t="shared" ref="K676:K699" si="58">I676</f>
        <v>29.9</v>
      </c>
      <c r="L676" s="14"/>
      <c r="M676" s="14"/>
      <c r="N676" s="14"/>
      <c r="O676" s="16"/>
      <c r="P676" s="47">
        <f t="shared" si="2"/>
        <v>29.9</v>
      </c>
      <c r="Q676" s="28"/>
      <c r="R676" s="8" t="s">
        <v>2881</v>
      </c>
      <c r="S676" s="57">
        <f t="shared" si="57"/>
        <v>11</v>
      </c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</row>
    <row r="677">
      <c r="A677" s="8" t="s">
        <v>3030</v>
      </c>
      <c r="B677" s="9">
        <v>45572.0</v>
      </c>
      <c r="C677" s="28"/>
      <c r="D677" s="73" t="s">
        <v>20</v>
      </c>
      <c r="E677" s="69" t="s">
        <v>2017</v>
      </c>
      <c r="F677" s="27" t="s">
        <v>1908</v>
      </c>
      <c r="G677" s="13" t="s">
        <v>1908</v>
      </c>
      <c r="H677" s="15">
        <v>249.0</v>
      </c>
      <c r="I677" s="15">
        <v>249.0</v>
      </c>
      <c r="J677" s="14"/>
      <c r="K677" s="15">
        <f t="shared" si="58"/>
        <v>249</v>
      </c>
      <c r="L677" s="14"/>
      <c r="M677" s="14"/>
      <c r="N677" s="14"/>
      <c r="O677" s="16"/>
      <c r="P677" s="47">
        <f t="shared" si="2"/>
        <v>249</v>
      </c>
      <c r="Q677" s="28"/>
      <c r="R677" s="40"/>
      <c r="S677" s="57">
        <f t="shared" si="57"/>
        <v>10</v>
      </c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</row>
    <row r="678">
      <c r="A678" s="8" t="s">
        <v>3030</v>
      </c>
      <c r="B678" s="9">
        <v>45663.0</v>
      </c>
      <c r="C678" s="13" t="s">
        <v>2028</v>
      </c>
      <c r="D678" s="73" t="s">
        <v>1910</v>
      </c>
      <c r="E678" s="69" t="s">
        <v>2948</v>
      </c>
      <c r="F678" s="27" t="s">
        <v>1908</v>
      </c>
      <c r="G678" s="13" t="s">
        <v>1908</v>
      </c>
      <c r="H678" s="15">
        <v>800.0</v>
      </c>
      <c r="I678" s="15">
        <v>299.0</v>
      </c>
      <c r="J678" s="14"/>
      <c r="K678" s="15">
        <f t="shared" si="58"/>
        <v>299</v>
      </c>
      <c r="L678" s="14"/>
      <c r="M678" s="14"/>
      <c r="N678" s="14"/>
      <c r="O678" s="16"/>
      <c r="P678" s="47">
        <f t="shared" si="2"/>
        <v>299</v>
      </c>
      <c r="Q678" s="28"/>
      <c r="R678" s="8" t="s">
        <v>2949</v>
      </c>
      <c r="S678" s="17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</row>
    <row r="679">
      <c r="A679" s="8" t="s">
        <v>3030</v>
      </c>
      <c r="B679" s="9">
        <v>45629.0</v>
      </c>
      <c r="C679" s="28"/>
      <c r="D679" s="73" t="s">
        <v>1925</v>
      </c>
      <c r="E679" s="69" t="s">
        <v>2872</v>
      </c>
      <c r="F679" s="27" t="s">
        <v>1908</v>
      </c>
      <c r="G679" s="13" t="s">
        <v>1908</v>
      </c>
      <c r="H679" s="15">
        <v>299.0</v>
      </c>
      <c r="I679" s="15">
        <v>299.0</v>
      </c>
      <c r="J679" s="14"/>
      <c r="K679" s="15">
        <f t="shared" si="58"/>
        <v>299</v>
      </c>
      <c r="L679" s="14"/>
      <c r="M679" s="14"/>
      <c r="N679" s="14"/>
      <c r="O679" s="16"/>
      <c r="P679" s="47">
        <f t="shared" si="2"/>
        <v>299</v>
      </c>
      <c r="Q679" s="28"/>
      <c r="R679" s="8" t="s">
        <v>2873</v>
      </c>
      <c r="S679" s="57">
        <f t="shared" ref="S679:S694" si="59">MONTH(B679)</f>
        <v>12</v>
      </c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</row>
    <row r="680">
      <c r="A680" s="8" t="s">
        <v>3030</v>
      </c>
      <c r="B680" s="9">
        <v>45630.0</v>
      </c>
      <c r="C680" s="28"/>
      <c r="D680" s="73" t="s">
        <v>20</v>
      </c>
      <c r="E680" s="69" t="s">
        <v>2816</v>
      </c>
      <c r="F680" s="27" t="s">
        <v>1939</v>
      </c>
      <c r="G680" s="13" t="s">
        <v>1969</v>
      </c>
      <c r="H680" s="15">
        <v>29.9</v>
      </c>
      <c r="I680" s="15">
        <v>29.9</v>
      </c>
      <c r="J680" s="14"/>
      <c r="K680" s="15">
        <f t="shared" si="58"/>
        <v>29.9</v>
      </c>
      <c r="L680" s="14"/>
      <c r="M680" s="14"/>
      <c r="N680" s="14"/>
      <c r="O680" s="16"/>
      <c r="P680" s="47">
        <f t="shared" si="2"/>
        <v>29.9</v>
      </c>
      <c r="Q680" s="28"/>
      <c r="R680" s="8" t="s">
        <v>2817</v>
      </c>
      <c r="S680" s="57">
        <f t="shared" si="59"/>
        <v>12</v>
      </c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</row>
    <row r="681">
      <c r="A681" s="8" t="s">
        <v>3030</v>
      </c>
      <c r="B681" s="9">
        <v>45630.0</v>
      </c>
      <c r="C681" s="28"/>
      <c r="D681" s="73" t="s">
        <v>20</v>
      </c>
      <c r="E681" s="69" t="s">
        <v>2738</v>
      </c>
      <c r="F681" s="27" t="s">
        <v>1939</v>
      </c>
      <c r="G681" s="13" t="s">
        <v>1969</v>
      </c>
      <c r="H681" s="15">
        <v>29.9</v>
      </c>
      <c r="I681" s="15">
        <v>29.9</v>
      </c>
      <c r="J681" s="14"/>
      <c r="K681" s="15">
        <f t="shared" si="58"/>
        <v>29.9</v>
      </c>
      <c r="L681" s="14"/>
      <c r="M681" s="14"/>
      <c r="N681" s="14"/>
      <c r="O681" s="16"/>
      <c r="P681" s="47">
        <f t="shared" si="2"/>
        <v>29.9</v>
      </c>
      <c r="Q681" s="28"/>
      <c r="R681" s="8" t="s">
        <v>2739</v>
      </c>
      <c r="S681" s="57">
        <f t="shared" si="59"/>
        <v>12</v>
      </c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</row>
    <row r="682">
      <c r="A682" s="8" t="s">
        <v>3030</v>
      </c>
      <c r="B682" s="9">
        <v>45631.0</v>
      </c>
      <c r="C682" s="28"/>
      <c r="D682" s="73" t="s">
        <v>20</v>
      </c>
      <c r="E682" s="69" t="s">
        <v>2792</v>
      </c>
      <c r="F682" s="27" t="s">
        <v>1939</v>
      </c>
      <c r="G682" s="13" t="s">
        <v>2024</v>
      </c>
      <c r="H682" s="15">
        <v>99.9</v>
      </c>
      <c r="I682" s="15">
        <v>99.9</v>
      </c>
      <c r="J682" s="14"/>
      <c r="K682" s="15">
        <f t="shared" si="58"/>
        <v>99.9</v>
      </c>
      <c r="L682" s="14"/>
      <c r="M682" s="14"/>
      <c r="N682" s="14"/>
      <c r="O682" s="16"/>
      <c r="P682" s="47">
        <f t="shared" si="2"/>
        <v>99.9</v>
      </c>
      <c r="Q682" s="28"/>
      <c r="R682" s="8" t="s">
        <v>2793</v>
      </c>
      <c r="S682" s="57">
        <f t="shared" si="59"/>
        <v>12</v>
      </c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</row>
    <row r="683">
      <c r="A683" s="8" t="s">
        <v>3030</v>
      </c>
      <c r="B683" s="9">
        <v>45632.0</v>
      </c>
      <c r="C683" s="28"/>
      <c r="D683" s="73" t="s">
        <v>20</v>
      </c>
      <c r="E683" s="69" t="s">
        <v>2906</v>
      </c>
      <c r="F683" s="27" t="s">
        <v>1939</v>
      </c>
      <c r="G683" s="13" t="s">
        <v>1969</v>
      </c>
      <c r="H683" s="15">
        <v>29.9</v>
      </c>
      <c r="I683" s="15">
        <v>29.9</v>
      </c>
      <c r="J683" s="14"/>
      <c r="K683" s="15">
        <f t="shared" si="58"/>
        <v>29.9</v>
      </c>
      <c r="L683" s="14"/>
      <c r="M683" s="14"/>
      <c r="N683" s="14"/>
      <c r="O683" s="16"/>
      <c r="P683" s="47">
        <f t="shared" si="2"/>
        <v>29.9</v>
      </c>
      <c r="Q683" s="28"/>
      <c r="R683" s="8" t="s">
        <v>2907</v>
      </c>
      <c r="S683" s="57">
        <f t="shared" si="59"/>
        <v>12</v>
      </c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</row>
    <row r="684">
      <c r="A684" s="8" t="s">
        <v>3030</v>
      </c>
      <c r="B684" s="9">
        <v>45632.0</v>
      </c>
      <c r="C684" s="28"/>
      <c r="D684" s="73" t="s">
        <v>20</v>
      </c>
      <c r="E684" s="69" t="s">
        <v>2774</v>
      </c>
      <c r="F684" s="27" t="s">
        <v>1939</v>
      </c>
      <c r="G684" s="13" t="s">
        <v>1969</v>
      </c>
      <c r="H684" s="15">
        <v>29.9</v>
      </c>
      <c r="I684" s="15">
        <v>29.9</v>
      </c>
      <c r="J684" s="14"/>
      <c r="K684" s="15">
        <f t="shared" si="58"/>
        <v>29.9</v>
      </c>
      <c r="L684" s="14"/>
      <c r="M684" s="14"/>
      <c r="N684" s="14"/>
      <c r="O684" s="16"/>
      <c r="P684" s="47">
        <f t="shared" si="2"/>
        <v>29.9</v>
      </c>
      <c r="Q684" s="28"/>
      <c r="R684" s="8" t="s">
        <v>2775</v>
      </c>
      <c r="S684" s="57">
        <f t="shared" si="59"/>
        <v>12</v>
      </c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</row>
    <row r="685">
      <c r="A685" s="8" t="s">
        <v>3030</v>
      </c>
      <c r="B685" s="9">
        <v>45635.0</v>
      </c>
      <c r="C685" s="28"/>
      <c r="D685" s="73" t="s">
        <v>20</v>
      </c>
      <c r="E685" s="69" t="s">
        <v>2898</v>
      </c>
      <c r="F685" s="27" t="s">
        <v>1939</v>
      </c>
      <c r="G685" s="13" t="s">
        <v>2024</v>
      </c>
      <c r="H685" s="15">
        <v>99.9</v>
      </c>
      <c r="I685" s="15">
        <v>99.9</v>
      </c>
      <c r="J685" s="14"/>
      <c r="K685" s="15">
        <f t="shared" si="58"/>
        <v>99.9</v>
      </c>
      <c r="L685" s="14"/>
      <c r="M685" s="14"/>
      <c r="N685" s="14"/>
      <c r="O685" s="16"/>
      <c r="P685" s="47">
        <f t="shared" si="2"/>
        <v>99.9</v>
      </c>
      <c r="Q685" s="28"/>
      <c r="R685" s="8" t="s">
        <v>2899</v>
      </c>
      <c r="S685" s="57">
        <f t="shared" si="59"/>
        <v>12</v>
      </c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</row>
    <row r="686">
      <c r="A686" s="8" t="s">
        <v>3030</v>
      </c>
      <c r="B686" s="9">
        <v>45637.0</v>
      </c>
      <c r="C686" s="28"/>
      <c r="D686" s="73" t="s">
        <v>20</v>
      </c>
      <c r="E686" s="69" t="s">
        <v>2740</v>
      </c>
      <c r="F686" s="27" t="s">
        <v>1939</v>
      </c>
      <c r="G686" s="13" t="s">
        <v>2024</v>
      </c>
      <c r="H686" s="15">
        <v>99.9</v>
      </c>
      <c r="I686" s="15">
        <v>99.9</v>
      </c>
      <c r="J686" s="14"/>
      <c r="K686" s="15">
        <f t="shared" si="58"/>
        <v>99.9</v>
      </c>
      <c r="L686" s="14"/>
      <c r="M686" s="14"/>
      <c r="N686" s="14"/>
      <c r="O686" s="16"/>
      <c r="P686" s="47">
        <f t="shared" si="2"/>
        <v>99.9</v>
      </c>
      <c r="Q686" s="28"/>
      <c r="R686" s="8" t="s">
        <v>2741</v>
      </c>
      <c r="S686" s="57">
        <f t="shared" si="59"/>
        <v>12</v>
      </c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</row>
    <row r="687">
      <c r="A687" s="8" t="s">
        <v>3030</v>
      </c>
      <c r="B687" s="9">
        <v>45637.0</v>
      </c>
      <c r="C687" s="28"/>
      <c r="D687" s="73" t="s">
        <v>20</v>
      </c>
      <c r="E687" s="69" t="s">
        <v>2021</v>
      </c>
      <c r="F687" s="27" t="s">
        <v>1908</v>
      </c>
      <c r="G687" s="13" t="s">
        <v>1908</v>
      </c>
      <c r="H687" s="15">
        <v>299.0</v>
      </c>
      <c r="I687" s="15">
        <v>299.0</v>
      </c>
      <c r="J687" s="14"/>
      <c r="K687" s="15">
        <f t="shared" si="58"/>
        <v>299</v>
      </c>
      <c r="L687" s="14"/>
      <c r="M687" s="14"/>
      <c r="N687" s="14"/>
      <c r="O687" s="16"/>
      <c r="P687" s="47">
        <f t="shared" si="2"/>
        <v>299</v>
      </c>
      <c r="Q687" s="28"/>
      <c r="R687" s="8" t="s">
        <v>2022</v>
      </c>
      <c r="S687" s="57">
        <f t="shared" si="59"/>
        <v>12</v>
      </c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</row>
    <row r="688">
      <c r="A688" s="8" t="s">
        <v>3030</v>
      </c>
      <c r="B688" s="9">
        <v>45637.0</v>
      </c>
      <c r="C688" s="28"/>
      <c r="D688" s="73" t="s">
        <v>20</v>
      </c>
      <c r="E688" s="69" t="s">
        <v>2910</v>
      </c>
      <c r="F688" s="27" t="s">
        <v>1939</v>
      </c>
      <c r="G688" s="13" t="s">
        <v>1969</v>
      </c>
      <c r="H688" s="15">
        <v>29.9</v>
      </c>
      <c r="I688" s="15">
        <v>29.9</v>
      </c>
      <c r="J688" s="14"/>
      <c r="K688" s="15">
        <f t="shared" si="58"/>
        <v>29.9</v>
      </c>
      <c r="L688" s="14"/>
      <c r="M688" s="14"/>
      <c r="N688" s="14"/>
      <c r="O688" s="16"/>
      <c r="P688" s="47">
        <f t="shared" si="2"/>
        <v>29.9</v>
      </c>
      <c r="Q688" s="28"/>
      <c r="R688" s="8" t="s">
        <v>2909</v>
      </c>
      <c r="S688" s="57">
        <f t="shared" si="59"/>
        <v>12</v>
      </c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</row>
    <row r="689">
      <c r="A689" s="8" t="s">
        <v>3030</v>
      </c>
      <c r="B689" s="9">
        <v>45638.0</v>
      </c>
      <c r="C689" s="28"/>
      <c r="D689" s="73" t="s">
        <v>20</v>
      </c>
      <c r="E689" s="69" t="s">
        <v>2703</v>
      </c>
      <c r="F689" s="27" t="s">
        <v>1939</v>
      </c>
      <c r="G689" s="13" t="s">
        <v>1969</v>
      </c>
      <c r="H689" s="15">
        <v>29.9</v>
      </c>
      <c r="I689" s="15">
        <v>29.9</v>
      </c>
      <c r="J689" s="14"/>
      <c r="K689" s="15">
        <f t="shared" si="58"/>
        <v>29.9</v>
      </c>
      <c r="L689" s="14"/>
      <c r="M689" s="14"/>
      <c r="N689" s="14"/>
      <c r="O689" s="16"/>
      <c r="P689" s="47">
        <f t="shared" si="2"/>
        <v>29.9</v>
      </c>
      <c r="Q689" s="28"/>
      <c r="R689" s="8" t="s">
        <v>2704</v>
      </c>
      <c r="S689" s="57">
        <f t="shared" si="59"/>
        <v>12</v>
      </c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</row>
    <row r="690">
      <c r="A690" s="8" t="s">
        <v>3030</v>
      </c>
      <c r="B690" s="9">
        <v>45638.0</v>
      </c>
      <c r="C690" s="28"/>
      <c r="D690" s="73" t="s">
        <v>20</v>
      </c>
      <c r="E690" s="69" t="s">
        <v>2760</v>
      </c>
      <c r="F690" s="27" t="s">
        <v>1939</v>
      </c>
      <c r="G690" s="13" t="s">
        <v>1969</v>
      </c>
      <c r="H690" s="15">
        <v>29.9</v>
      </c>
      <c r="I690" s="15">
        <v>29.9</v>
      </c>
      <c r="J690" s="14"/>
      <c r="K690" s="15">
        <f t="shared" si="58"/>
        <v>29.9</v>
      </c>
      <c r="L690" s="14"/>
      <c r="M690" s="14"/>
      <c r="N690" s="14"/>
      <c r="O690" s="16"/>
      <c r="P690" s="47">
        <f t="shared" si="2"/>
        <v>29.9</v>
      </c>
      <c r="Q690" s="28"/>
      <c r="R690" s="8" t="s">
        <v>2761</v>
      </c>
      <c r="S690" s="57">
        <f t="shared" si="59"/>
        <v>12</v>
      </c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</row>
    <row r="691">
      <c r="A691" s="8" t="s">
        <v>3030</v>
      </c>
      <c r="B691" s="9">
        <v>45638.0</v>
      </c>
      <c r="C691" s="28"/>
      <c r="D691" s="73" t="s">
        <v>20</v>
      </c>
      <c r="E691" s="69" t="s">
        <v>2023</v>
      </c>
      <c r="F691" s="27" t="s">
        <v>1939</v>
      </c>
      <c r="G691" s="13" t="s">
        <v>2024</v>
      </c>
      <c r="H691" s="15">
        <v>99.9</v>
      </c>
      <c r="I691" s="15">
        <v>99.9</v>
      </c>
      <c r="J691" s="14"/>
      <c r="K691" s="15">
        <f t="shared" si="58"/>
        <v>99.9</v>
      </c>
      <c r="L691" s="14"/>
      <c r="M691" s="14"/>
      <c r="N691" s="14"/>
      <c r="O691" s="16"/>
      <c r="P691" s="47">
        <f t="shared" si="2"/>
        <v>99.9</v>
      </c>
      <c r="Q691" s="28"/>
      <c r="R691" s="8" t="s">
        <v>2025</v>
      </c>
      <c r="S691" s="57">
        <f t="shared" si="59"/>
        <v>12</v>
      </c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</row>
    <row r="692">
      <c r="A692" s="8" t="s">
        <v>3030</v>
      </c>
      <c r="B692" s="9">
        <v>45594.0</v>
      </c>
      <c r="C692" s="28"/>
      <c r="D692" s="73" t="s">
        <v>1172</v>
      </c>
      <c r="E692" s="69" t="s">
        <v>1984</v>
      </c>
      <c r="F692" s="27" t="s">
        <v>1172</v>
      </c>
      <c r="G692" s="13" t="s">
        <v>1908</v>
      </c>
      <c r="H692" s="15">
        <v>299.0</v>
      </c>
      <c r="I692" s="15">
        <v>299.0</v>
      </c>
      <c r="J692" s="14"/>
      <c r="K692" s="15">
        <f t="shared" si="58"/>
        <v>299</v>
      </c>
      <c r="L692" s="14"/>
      <c r="M692" s="14"/>
      <c r="N692" s="14"/>
      <c r="O692" s="16"/>
      <c r="P692" s="47">
        <f t="shared" si="2"/>
        <v>299</v>
      </c>
      <c r="Q692" s="58"/>
      <c r="R692" s="40"/>
      <c r="S692" s="57">
        <f t="shared" si="59"/>
        <v>10</v>
      </c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</row>
    <row r="693">
      <c r="A693" s="8" t="s">
        <v>3030</v>
      </c>
      <c r="B693" s="9">
        <v>45639.0</v>
      </c>
      <c r="C693" s="28"/>
      <c r="D693" s="73" t="s">
        <v>20</v>
      </c>
      <c r="E693" s="69" t="s">
        <v>2806</v>
      </c>
      <c r="F693" s="27" t="s">
        <v>1939</v>
      </c>
      <c r="G693" s="13" t="s">
        <v>1969</v>
      </c>
      <c r="H693" s="15">
        <v>29.9</v>
      </c>
      <c r="I693" s="15">
        <v>29.9</v>
      </c>
      <c r="J693" s="14"/>
      <c r="K693" s="15">
        <f t="shared" si="58"/>
        <v>29.9</v>
      </c>
      <c r="L693" s="14"/>
      <c r="M693" s="14"/>
      <c r="N693" s="14"/>
      <c r="O693" s="16"/>
      <c r="P693" s="47">
        <f t="shared" si="2"/>
        <v>29.9</v>
      </c>
      <c r="Q693" s="28"/>
      <c r="R693" s="8" t="s">
        <v>2807</v>
      </c>
      <c r="S693" s="57">
        <f t="shared" si="59"/>
        <v>12</v>
      </c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</row>
    <row r="694">
      <c r="A694" s="8" t="s">
        <v>3030</v>
      </c>
      <c r="B694" s="9">
        <v>45639.0</v>
      </c>
      <c r="C694" s="28"/>
      <c r="D694" s="73" t="s">
        <v>20</v>
      </c>
      <c r="E694" s="69" t="s">
        <v>2026</v>
      </c>
      <c r="F694" s="27" t="s">
        <v>1939</v>
      </c>
      <c r="G694" s="13" t="s">
        <v>1969</v>
      </c>
      <c r="H694" s="15">
        <v>29.9</v>
      </c>
      <c r="I694" s="15">
        <v>29.9</v>
      </c>
      <c r="J694" s="14"/>
      <c r="K694" s="15">
        <f t="shared" si="58"/>
        <v>29.9</v>
      </c>
      <c r="L694" s="14"/>
      <c r="M694" s="14"/>
      <c r="N694" s="14"/>
      <c r="O694" s="16"/>
      <c r="P694" s="47">
        <f t="shared" si="2"/>
        <v>29.9</v>
      </c>
      <c r="Q694" s="28"/>
      <c r="R694" s="8" t="s">
        <v>2027</v>
      </c>
      <c r="S694" s="57">
        <f t="shared" si="59"/>
        <v>12</v>
      </c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</row>
    <row r="695">
      <c r="A695" s="8" t="s">
        <v>3030</v>
      </c>
      <c r="B695" s="9">
        <v>45687.0</v>
      </c>
      <c r="C695" s="13" t="s">
        <v>2028</v>
      </c>
      <c r="D695" s="73" t="s">
        <v>1172</v>
      </c>
      <c r="E695" s="69" t="s">
        <v>2056</v>
      </c>
      <c r="F695" s="27" t="s">
        <v>1172</v>
      </c>
      <c r="G695" s="13" t="s">
        <v>1908</v>
      </c>
      <c r="H695" s="15">
        <v>299.0</v>
      </c>
      <c r="I695" s="15">
        <v>299.0</v>
      </c>
      <c r="J695" s="14"/>
      <c r="K695" s="15">
        <f t="shared" si="58"/>
        <v>299</v>
      </c>
      <c r="L695" s="14"/>
      <c r="M695" s="14"/>
      <c r="N695" s="14"/>
      <c r="O695" s="16"/>
      <c r="P695" s="47">
        <f t="shared" si="2"/>
        <v>299</v>
      </c>
      <c r="Q695" s="56"/>
      <c r="R695" s="8" t="s">
        <v>2057</v>
      </c>
      <c r="S695" s="17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</row>
    <row r="696">
      <c r="A696" s="8" t="s">
        <v>3030</v>
      </c>
      <c r="B696" s="9">
        <v>45644.0</v>
      </c>
      <c r="C696" s="28"/>
      <c r="D696" s="73" t="s">
        <v>20</v>
      </c>
      <c r="E696" s="69" t="s">
        <v>3037</v>
      </c>
      <c r="F696" s="27" t="s">
        <v>1939</v>
      </c>
      <c r="G696" s="13" t="s">
        <v>1969</v>
      </c>
      <c r="H696" s="15">
        <v>29.9</v>
      </c>
      <c r="I696" s="15">
        <v>29.9</v>
      </c>
      <c r="J696" s="14"/>
      <c r="K696" s="15">
        <f t="shared" si="58"/>
        <v>29.9</v>
      </c>
      <c r="L696" s="14"/>
      <c r="M696" s="14"/>
      <c r="N696" s="14"/>
      <c r="O696" s="16"/>
      <c r="P696" s="47">
        <f t="shared" si="2"/>
        <v>29.9</v>
      </c>
      <c r="Q696" s="28"/>
      <c r="R696" s="8" t="s">
        <v>2748</v>
      </c>
      <c r="S696" s="57">
        <f>MONTH(B696)</f>
        <v>12</v>
      </c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</row>
    <row r="697">
      <c r="A697" s="8" t="s">
        <v>3030</v>
      </c>
      <c r="B697" s="9">
        <v>45708.0</v>
      </c>
      <c r="C697" s="13" t="s">
        <v>2028</v>
      </c>
      <c r="D697" s="73" t="s">
        <v>1172</v>
      </c>
      <c r="E697" s="69" t="s">
        <v>3038</v>
      </c>
      <c r="F697" s="27" t="s">
        <v>1172</v>
      </c>
      <c r="G697" s="13" t="s">
        <v>1908</v>
      </c>
      <c r="H697" s="15">
        <v>299.0</v>
      </c>
      <c r="I697" s="15">
        <v>299.0</v>
      </c>
      <c r="J697" s="14"/>
      <c r="K697" s="15">
        <f t="shared" si="58"/>
        <v>299</v>
      </c>
      <c r="L697" s="14"/>
      <c r="M697" s="14"/>
      <c r="N697" s="14"/>
      <c r="O697" s="16"/>
      <c r="P697" s="47">
        <f t="shared" si="2"/>
        <v>299</v>
      </c>
      <c r="Q697" s="28"/>
      <c r="R697" s="8" t="s">
        <v>3039</v>
      </c>
      <c r="S697" s="17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</row>
    <row r="698">
      <c r="A698" s="8" t="s">
        <v>3030</v>
      </c>
      <c r="B698" s="9">
        <v>45699.0</v>
      </c>
      <c r="C698" s="13" t="s">
        <v>2028</v>
      </c>
      <c r="D698" s="73" t="s">
        <v>1172</v>
      </c>
      <c r="E698" s="69" t="s">
        <v>1264</v>
      </c>
      <c r="F698" s="27" t="s">
        <v>1172</v>
      </c>
      <c r="G698" s="13" t="s">
        <v>1908</v>
      </c>
      <c r="H698" s="15">
        <v>299.0</v>
      </c>
      <c r="I698" s="15">
        <v>299.0</v>
      </c>
      <c r="J698" s="14"/>
      <c r="K698" s="15">
        <f t="shared" si="58"/>
        <v>299</v>
      </c>
      <c r="L698" s="14"/>
      <c r="M698" s="14"/>
      <c r="N698" s="14"/>
      <c r="O698" s="16"/>
      <c r="P698" s="47">
        <f t="shared" si="2"/>
        <v>299</v>
      </c>
      <c r="Q698" s="13" t="s">
        <v>3040</v>
      </c>
      <c r="R698" s="8" t="s">
        <v>1265</v>
      </c>
      <c r="S698" s="17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</row>
    <row r="699">
      <c r="A699" s="8" t="s">
        <v>3030</v>
      </c>
      <c r="B699" s="9">
        <v>45646.0</v>
      </c>
      <c r="C699" s="28"/>
      <c r="D699" s="73" t="s">
        <v>1925</v>
      </c>
      <c r="E699" s="69" t="s">
        <v>2927</v>
      </c>
      <c r="F699" s="27" t="s">
        <v>1925</v>
      </c>
      <c r="G699" s="13" t="s">
        <v>1908</v>
      </c>
      <c r="H699" s="15">
        <v>299.0</v>
      </c>
      <c r="I699" s="15">
        <v>299.0</v>
      </c>
      <c r="J699" s="14"/>
      <c r="K699" s="15">
        <f t="shared" si="58"/>
        <v>299</v>
      </c>
      <c r="L699" s="14"/>
      <c r="M699" s="14"/>
      <c r="N699" s="14"/>
      <c r="O699" s="16"/>
      <c r="P699" s="47">
        <f t="shared" si="2"/>
        <v>299</v>
      </c>
      <c r="Q699" s="28"/>
      <c r="R699" s="8" t="s">
        <v>2929</v>
      </c>
      <c r="S699" s="57">
        <f t="shared" ref="S699:S701" si="60">MONTH(B699)</f>
        <v>12</v>
      </c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</row>
    <row r="700">
      <c r="A700" s="8" t="s">
        <v>3030</v>
      </c>
      <c r="B700" s="9">
        <v>45541.0</v>
      </c>
      <c r="C700" s="51"/>
      <c r="D700" s="73" t="s">
        <v>20</v>
      </c>
      <c r="E700" s="69" t="s">
        <v>2848</v>
      </c>
      <c r="F700" s="27" t="s">
        <v>1939</v>
      </c>
      <c r="G700" s="13" t="s">
        <v>1940</v>
      </c>
      <c r="H700" s="15">
        <v>99.0</v>
      </c>
      <c r="I700" s="15">
        <v>99.0</v>
      </c>
      <c r="J700" s="14"/>
      <c r="K700" s="15">
        <v>99.0</v>
      </c>
      <c r="L700" s="14"/>
      <c r="M700" s="14"/>
      <c r="N700" s="14"/>
      <c r="O700" s="16"/>
      <c r="P700" s="47">
        <f t="shared" si="2"/>
        <v>99</v>
      </c>
      <c r="Q700" s="28"/>
      <c r="R700" s="45" t="s">
        <v>2849</v>
      </c>
      <c r="S700" s="57">
        <f t="shared" si="60"/>
        <v>9</v>
      </c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</row>
    <row r="701">
      <c r="A701" s="8" t="s">
        <v>3030</v>
      </c>
      <c r="B701" s="9">
        <v>45638.0</v>
      </c>
      <c r="C701" s="28"/>
      <c r="D701" s="73" t="s">
        <v>1172</v>
      </c>
      <c r="E701" s="69" t="s">
        <v>2904</v>
      </c>
      <c r="F701" s="27" t="s">
        <v>1172</v>
      </c>
      <c r="G701" s="13" t="s">
        <v>1908</v>
      </c>
      <c r="H701" s="15">
        <v>299.0</v>
      </c>
      <c r="I701" s="15">
        <v>299.0</v>
      </c>
      <c r="J701" s="14"/>
      <c r="K701" s="15">
        <f t="shared" ref="K701:K719" si="61">I701</f>
        <v>299</v>
      </c>
      <c r="L701" s="14"/>
      <c r="M701" s="14"/>
      <c r="N701" s="14"/>
      <c r="O701" s="16"/>
      <c r="P701" s="47">
        <f t="shared" si="2"/>
        <v>299</v>
      </c>
      <c r="Q701" s="28"/>
      <c r="R701" s="8" t="s">
        <v>2905</v>
      </c>
      <c r="S701" s="57">
        <f t="shared" si="60"/>
        <v>12</v>
      </c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</row>
    <row r="702">
      <c r="A702" s="8" t="s">
        <v>3030</v>
      </c>
      <c r="B702" s="9">
        <v>45659.0</v>
      </c>
      <c r="C702" s="13" t="s">
        <v>2028</v>
      </c>
      <c r="D702" s="73" t="s">
        <v>20</v>
      </c>
      <c r="E702" s="69" t="s">
        <v>2029</v>
      </c>
      <c r="F702" s="27" t="s">
        <v>1939</v>
      </c>
      <c r="G702" s="13" t="s">
        <v>1969</v>
      </c>
      <c r="H702" s="15">
        <v>29.9</v>
      </c>
      <c r="I702" s="15">
        <v>29.9</v>
      </c>
      <c r="J702" s="14"/>
      <c r="K702" s="15">
        <f t="shared" si="61"/>
        <v>29.9</v>
      </c>
      <c r="L702" s="14"/>
      <c r="M702" s="14"/>
      <c r="N702" s="14"/>
      <c r="O702" s="16"/>
      <c r="P702" s="47">
        <f t="shared" si="2"/>
        <v>29.9</v>
      </c>
      <c r="Q702" s="13" t="s">
        <v>2030</v>
      </c>
      <c r="R702" s="8" t="s">
        <v>2031</v>
      </c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</row>
    <row r="703">
      <c r="A703" s="8" t="s">
        <v>3030</v>
      </c>
      <c r="B703" s="9">
        <v>45671.0</v>
      </c>
      <c r="C703" s="13" t="s">
        <v>2028</v>
      </c>
      <c r="D703" s="73" t="s">
        <v>1910</v>
      </c>
      <c r="E703" s="69" t="s">
        <v>2973</v>
      </c>
      <c r="F703" s="27" t="s">
        <v>1910</v>
      </c>
      <c r="G703" s="13" t="s">
        <v>1908</v>
      </c>
      <c r="H703" s="15">
        <v>299.0</v>
      </c>
      <c r="I703" s="15">
        <v>299.0</v>
      </c>
      <c r="J703" s="14"/>
      <c r="K703" s="15">
        <f t="shared" si="61"/>
        <v>299</v>
      </c>
      <c r="L703" s="14"/>
      <c r="M703" s="14"/>
      <c r="N703" s="14"/>
      <c r="O703" s="16"/>
      <c r="P703" s="47">
        <f t="shared" si="2"/>
        <v>299</v>
      </c>
      <c r="Q703" s="28"/>
      <c r="R703" s="8" t="s">
        <v>2182</v>
      </c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</row>
    <row r="704">
      <c r="A704" s="8" t="s">
        <v>3030</v>
      </c>
      <c r="B704" s="9">
        <v>45629.0</v>
      </c>
      <c r="C704" s="28"/>
      <c r="D704" s="73" t="s">
        <v>1910</v>
      </c>
      <c r="E704" s="69" t="s">
        <v>2019</v>
      </c>
      <c r="F704" s="27" t="s">
        <v>1908</v>
      </c>
      <c r="G704" s="13" t="s">
        <v>1908</v>
      </c>
      <c r="H704" s="15">
        <v>299.0</v>
      </c>
      <c r="I704" s="15">
        <v>299.0</v>
      </c>
      <c r="J704" s="14"/>
      <c r="K704" s="15">
        <f t="shared" si="61"/>
        <v>299</v>
      </c>
      <c r="L704" s="14"/>
      <c r="M704" s="14"/>
      <c r="N704" s="14"/>
      <c r="O704" s="16"/>
      <c r="P704" s="47">
        <f t="shared" si="2"/>
        <v>299</v>
      </c>
      <c r="Q704" s="28"/>
      <c r="R704" s="8" t="s">
        <v>2020</v>
      </c>
      <c r="S704" s="57">
        <f>MONTH(B704)</f>
        <v>12</v>
      </c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</row>
    <row r="705">
      <c r="A705" s="8" t="s">
        <v>3030</v>
      </c>
      <c r="B705" s="9">
        <v>45665.0</v>
      </c>
      <c r="C705" s="13" t="s">
        <v>2028</v>
      </c>
      <c r="D705" s="73" t="s">
        <v>20</v>
      </c>
      <c r="E705" s="69" t="s">
        <v>2034</v>
      </c>
      <c r="F705" s="27" t="s">
        <v>1908</v>
      </c>
      <c r="G705" s="13" t="s">
        <v>1908</v>
      </c>
      <c r="H705" s="15">
        <v>299.0</v>
      </c>
      <c r="I705" s="15">
        <v>299.0</v>
      </c>
      <c r="J705" s="14"/>
      <c r="K705" s="15">
        <f t="shared" si="61"/>
        <v>299</v>
      </c>
      <c r="L705" s="14"/>
      <c r="M705" s="14"/>
      <c r="N705" s="14"/>
      <c r="O705" s="16"/>
      <c r="P705" s="47">
        <f t="shared" si="2"/>
        <v>299</v>
      </c>
      <c r="Q705" s="13" t="s">
        <v>2035</v>
      </c>
      <c r="R705" s="8" t="s">
        <v>2036</v>
      </c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</row>
    <row r="706">
      <c r="A706" s="8" t="s">
        <v>3030</v>
      </c>
      <c r="B706" s="9">
        <v>45665.0</v>
      </c>
      <c r="C706" s="13" t="s">
        <v>2028</v>
      </c>
      <c r="D706" s="73" t="s">
        <v>20</v>
      </c>
      <c r="E706" s="69" t="s">
        <v>2953</v>
      </c>
      <c r="F706" s="27" t="s">
        <v>1939</v>
      </c>
      <c r="G706" s="13" t="s">
        <v>2024</v>
      </c>
      <c r="H706" s="15">
        <v>99.9</v>
      </c>
      <c r="I706" s="15">
        <v>99.9</v>
      </c>
      <c r="J706" s="14"/>
      <c r="K706" s="15">
        <f t="shared" si="61"/>
        <v>99.9</v>
      </c>
      <c r="L706" s="14"/>
      <c r="M706" s="14"/>
      <c r="N706" s="14"/>
      <c r="O706" s="16"/>
      <c r="P706" s="47">
        <f t="shared" si="2"/>
        <v>99.9</v>
      </c>
      <c r="Q706" s="28"/>
      <c r="R706" s="8" t="s">
        <v>2954</v>
      </c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</row>
    <row r="707">
      <c r="A707" s="8" t="s">
        <v>3030</v>
      </c>
      <c r="B707" s="9">
        <v>45665.0</v>
      </c>
      <c r="C707" s="13" t="s">
        <v>2028</v>
      </c>
      <c r="D707" s="73" t="s">
        <v>20</v>
      </c>
      <c r="E707" s="69" t="s">
        <v>2955</v>
      </c>
      <c r="F707" s="27" t="s">
        <v>1939</v>
      </c>
      <c r="G707" s="13" t="s">
        <v>1969</v>
      </c>
      <c r="H707" s="15">
        <v>29.9</v>
      </c>
      <c r="I707" s="15">
        <v>29.9</v>
      </c>
      <c r="J707" s="14"/>
      <c r="K707" s="15">
        <f t="shared" si="61"/>
        <v>29.9</v>
      </c>
      <c r="L707" s="14"/>
      <c r="M707" s="14"/>
      <c r="N707" s="14"/>
      <c r="O707" s="16"/>
      <c r="P707" s="47">
        <f t="shared" si="2"/>
        <v>29.9</v>
      </c>
      <c r="Q707" s="28"/>
      <c r="R707" s="8" t="s">
        <v>2956</v>
      </c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</row>
    <row r="708">
      <c r="A708" s="8" t="s">
        <v>3030</v>
      </c>
      <c r="B708" s="9">
        <v>45665.0</v>
      </c>
      <c r="C708" s="13" t="s">
        <v>2028</v>
      </c>
      <c r="D708" s="73" t="s">
        <v>20</v>
      </c>
      <c r="E708" s="69" t="s">
        <v>2957</v>
      </c>
      <c r="F708" s="27" t="s">
        <v>1939</v>
      </c>
      <c r="G708" s="13" t="s">
        <v>2024</v>
      </c>
      <c r="H708" s="15">
        <v>99.9</v>
      </c>
      <c r="I708" s="15">
        <v>99.9</v>
      </c>
      <c r="J708" s="14"/>
      <c r="K708" s="15">
        <f t="shared" si="61"/>
        <v>99.9</v>
      </c>
      <c r="L708" s="14"/>
      <c r="M708" s="14"/>
      <c r="N708" s="14"/>
      <c r="O708" s="16"/>
      <c r="P708" s="47">
        <f t="shared" si="2"/>
        <v>99.9</v>
      </c>
      <c r="Q708" s="28"/>
      <c r="R708" s="8" t="s">
        <v>2958</v>
      </c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</row>
    <row r="709">
      <c r="A709" s="8" t="s">
        <v>3030</v>
      </c>
      <c r="B709" s="9">
        <v>45665.0</v>
      </c>
      <c r="C709" s="13" t="s">
        <v>2028</v>
      </c>
      <c r="D709" s="73" t="s">
        <v>20</v>
      </c>
      <c r="E709" s="69" t="s">
        <v>2037</v>
      </c>
      <c r="F709" s="27" t="s">
        <v>1908</v>
      </c>
      <c r="G709" s="13" t="s">
        <v>1908</v>
      </c>
      <c r="H709" s="15">
        <v>299.0</v>
      </c>
      <c r="I709" s="15">
        <v>299.0</v>
      </c>
      <c r="J709" s="14"/>
      <c r="K709" s="15">
        <f t="shared" si="61"/>
        <v>299</v>
      </c>
      <c r="L709" s="14"/>
      <c r="M709" s="14"/>
      <c r="N709" s="14"/>
      <c r="O709" s="16"/>
      <c r="P709" s="47">
        <f t="shared" si="2"/>
        <v>299</v>
      </c>
      <c r="Q709" s="28"/>
      <c r="R709" s="8" t="s">
        <v>2038</v>
      </c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</row>
    <row r="710">
      <c r="A710" s="8" t="s">
        <v>3030</v>
      </c>
      <c r="B710" s="9">
        <v>45667.0</v>
      </c>
      <c r="C710" s="13" t="s">
        <v>2028</v>
      </c>
      <c r="D710" s="73" t="s">
        <v>20</v>
      </c>
      <c r="E710" s="69" t="s">
        <v>2039</v>
      </c>
      <c r="F710" s="27" t="s">
        <v>1939</v>
      </c>
      <c r="G710" s="13" t="s">
        <v>2024</v>
      </c>
      <c r="H710" s="15">
        <v>99.9</v>
      </c>
      <c r="I710" s="15">
        <v>99.9</v>
      </c>
      <c r="J710" s="14"/>
      <c r="K710" s="15">
        <f t="shared" si="61"/>
        <v>99.9</v>
      </c>
      <c r="L710" s="14"/>
      <c r="M710" s="14"/>
      <c r="N710" s="14"/>
      <c r="O710" s="16"/>
      <c r="P710" s="47">
        <f t="shared" si="2"/>
        <v>99.9</v>
      </c>
      <c r="Q710" s="28"/>
      <c r="R710" s="8" t="s">
        <v>2040</v>
      </c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</row>
    <row r="711">
      <c r="A711" s="8" t="s">
        <v>3030</v>
      </c>
      <c r="B711" s="9">
        <v>45667.0</v>
      </c>
      <c r="C711" s="13" t="s">
        <v>2028</v>
      </c>
      <c r="D711" s="73" t="s">
        <v>20</v>
      </c>
      <c r="E711" s="69" t="s">
        <v>2959</v>
      </c>
      <c r="F711" s="27" t="s">
        <v>1939</v>
      </c>
      <c r="G711" s="13" t="s">
        <v>2024</v>
      </c>
      <c r="H711" s="15">
        <v>99.9</v>
      </c>
      <c r="I711" s="15">
        <v>99.9</v>
      </c>
      <c r="J711" s="14"/>
      <c r="K711" s="15">
        <f t="shared" si="61"/>
        <v>99.9</v>
      </c>
      <c r="L711" s="14"/>
      <c r="M711" s="14"/>
      <c r="N711" s="14"/>
      <c r="O711" s="16"/>
      <c r="P711" s="47">
        <f t="shared" si="2"/>
        <v>99.9</v>
      </c>
      <c r="Q711" s="28"/>
      <c r="R711" s="8" t="s">
        <v>2960</v>
      </c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</row>
    <row r="712">
      <c r="A712" s="8" t="s">
        <v>3030</v>
      </c>
      <c r="B712" s="9">
        <v>45667.0</v>
      </c>
      <c r="C712" s="13" t="s">
        <v>2028</v>
      </c>
      <c r="D712" s="73" t="s">
        <v>20</v>
      </c>
      <c r="E712" s="69" t="s">
        <v>2961</v>
      </c>
      <c r="F712" s="27" t="s">
        <v>1939</v>
      </c>
      <c r="G712" s="13" t="s">
        <v>1969</v>
      </c>
      <c r="H712" s="15">
        <v>29.9</v>
      </c>
      <c r="I712" s="15">
        <v>29.9</v>
      </c>
      <c r="J712" s="14"/>
      <c r="K712" s="15">
        <f t="shared" si="61"/>
        <v>29.9</v>
      </c>
      <c r="L712" s="14"/>
      <c r="M712" s="14"/>
      <c r="N712" s="14"/>
      <c r="O712" s="16"/>
      <c r="P712" s="47">
        <f t="shared" si="2"/>
        <v>29.9</v>
      </c>
      <c r="Q712" s="28"/>
      <c r="R712" s="8" t="s">
        <v>2962</v>
      </c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</row>
    <row r="713">
      <c r="A713" s="8" t="s">
        <v>3030</v>
      </c>
      <c r="B713" s="9">
        <v>45667.0</v>
      </c>
      <c r="C713" s="13" t="s">
        <v>2028</v>
      </c>
      <c r="D713" s="73" t="s">
        <v>20</v>
      </c>
      <c r="E713" s="69" t="s">
        <v>2963</v>
      </c>
      <c r="F713" s="27" t="s">
        <v>1939</v>
      </c>
      <c r="G713" s="13" t="s">
        <v>1969</v>
      </c>
      <c r="H713" s="15">
        <v>29.9</v>
      </c>
      <c r="I713" s="15">
        <v>29.9</v>
      </c>
      <c r="J713" s="14"/>
      <c r="K713" s="15">
        <f t="shared" si="61"/>
        <v>29.9</v>
      </c>
      <c r="L713" s="14"/>
      <c r="M713" s="14"/>
      <c r="N713" s="14"/>
      <c r="O713" s="16"/>
      <c r="P713" s="47">
        <f t="shared" si="2"/>
        <v>29.9</v>
      </c>
      <c r="Q713" s="28"/>
      <c r="R713" s="8" t="s">
        <v>2964</v>
      </c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</row>
    <row r="714">
      <c r="A714" s="8" t="s">
        <v>3030</v>
      </c>
      <c r="B714" s="9">
        <v>45667.0</v>
      </c>
      <c r="C714" s="13" t="s">
        <v>2028</v>
      </c>
      <c r="D714" s="73" t="s">
        <v>1925</v>
      </c>
      <c r="E714" s="69" t="s">
        <v>2946</v>
      </c>
      <c r="F714" s="27" t="s">
        <v>1925</v>
      </c>
      <c r="G714" s="13" t="s">
        <v>1908</v>
      </c>
      <c r="H714" s="15">
        <v>299.0</v>
      </c>
      <c r="I714" s="15">
        <v>299.0</v>
      </c>
      <c r="J714" s="14"/>
      <c r="K714" s="15">
        <f t="shared" si="61"/>
        <v>299</v>
      </c>
      <c r="L714" s="14"/>
      <c r="M714" s="14"/>
      <c r="N714" s="14"/>
      <c r="O714" s="16"/>
      <c r="P714" s="47">
        <f t="shared" si="2"/>
        <v>299</v>
      </c>
      <c r="Q714" s="28"/>
      <c r="R714" s="8" t="s">
        <v>2947</v>
      </c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</row>
    <row r="715">
      <c r="A715" s="8" t="s">
        <v>3030</v>
      </c>
      <c r="B715" s="9">
        <v>45667.0</v>
      </c>
      <c r="C715" s="13" t="s">
        <v>2028</v>
      </c>
      <c r="D715" s="73" t="s">
        <v>20</v>
      </c>
      <c r="E715" s="69" t="s">
        <v>2965</v>
      </c>
      <c r="F715" s="27" t="s">
        <v>1939</v>
      </c>
      <c r="G715" s="13" t="s">
        <v>2024</v>
      </c>
      <c r="H715" s="15">
        <v>99.9</v>
      </c>
      <c r="I715" s="15">
        <v>99.9</v>
      </c>
      <c r="J715" s="14"/>
      <c r="K715" s="15">
        <f t="shared" si="61"/>
        <v>99.9</v>
      </c>
      <c r="L715" s="14"/>
      <c r="M715" s="14"/>
      <c r="N715" s="14"/>
      <c r="O715" s="16"/>
      <c r="P715" s="47">
        <f t="shared" si="2"/>
        <v>99.9</v>
      </c>
      <c r="Q715" s="28"/>
      <c r="R715" s="8" t="s">
        <v>2966</v>
      </c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</row>
    <row r="716">
      <c r="A716" s="8" t="s">
        <v>3030</v>
      </c>
      <c r="B716" s="9">
        <v>45670.0</v>
      </c>
      <c r="C716" s="13" t="s">
        <v>2028</v>
      </c>
      <c r="D716" s="73" t="s">
        <v>20</v>
      </c>
      <c r="E716" s="69" t="s">
        <v>2967</v>
      </c>
      <c r="F716" s="27" t="s">
        <v>1939</v>
      </c>
      <c r="G716" s="13" t="s">
        <v>2024</v>
      </c>
      <c r="H716" s="15">
        <v>99.9</v>
      </c>
      <c r="I716" s="15">
        <v>99.9</v>
      </c>
      <c r="J716" s="14"/>
      <c r="K716" s="15">
        <f t="shared" si="61"/>
        <v>99.9</v>
      </c>
      <c r="L716" s="14"/>
      <c r="M716" s="14"/>
      <c r="N716" s="14"/>
      <c r="O716" s="16"/>
      <c r="P716" s="47">
        <f t="shared" si="2"/>
        <v>99.9</v>
      </c>
      <c r="Q716" s="28"/>
      <c r="R716" s="8" t="s">
        <v>2968</v>
      </c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</row>
    <row r="717">
      <c r="A717" s="8" t="s">
        <v>3030</v>
      </c>
      <c r="B717" s="9">
        <v>45617.0</v>
      </c>
      <c r="C717" s="13" t="s">
        <v>2091</v>
      </c>
      <c r="D717" s="103" t="s">
        <v>1172</v>
      </c>
      <c r="E717" s="83" t="s">
        <v>2844</v>
      </c>
      <c r="F717" s="84" t="s">
        <v>1172</v>
      </c>
      <c r="G717" s="87" t="s">
        <v>1908</v>
      </c>
      <c r="H717" s="86">
        <v>299.0</v>
      </c>
      <c r="I717" s="86">
        <v>299.0</v>
      </c>
      <c r="J717" s="14"/>
      <c r="K717" s="86">
        <f t="shared" si="61"/>
        <v>299</v>
      </c>
      <c r="L717" s="14"/>
      <c r="M717" s="14"/>
      <c r="N717" s="14"/>
      <c r="O717" s="16"/>
      <c r="P717" s="47">
        <f t="shared" si="2"/>
        <v>299</v>
      </c>
      <c r="Q717" s="28"/>
      <c r="R717" s="90" t="s">
        <v>2845</v>
      </c>
      <c r="S717" s="56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</row>
    <row r="718">
      <c r="A718" s="8" t="s">
        <v>3030</v>
      </c>
      <c r="B718" s="9">
        <v>45706.0</v>
      </c>
      <c r="C718" s="13" t="s">
        <v>2028</v>
      </c>
      <c r="D718" s="73" t="s">
        <v>1172</v>
      </c>
      <c r="E718" s="69" t="s">
        <v>2133</v>
      </c>
      <c r="F718" s="27" t="s">
        <v>1172</v>
      </c>
      <c r="G718" s="13" t="s">
        <v>1908</v>
      </c>
      <c r="H718" s="15">
        <v>299.0</v>
      </c>
      <c r="I718" s="15">
        <v>299.0</v>
      </c>
      <c r="J718" s="14"/>
      <c r="K718" s="15">
        <f t="shared" si="61"/>
        <v>299</v>
      </c>
      <c r="L718" s="14"/>
      <c r="M718" s="14"/>
      <c r="N718" s="14"/>
      <c r="O718" s="16"/>
      <c r="P718" s="47">
        <f t="shared" si="2"/>
        <v>299</v>
      </c>
      <c r="Q718" s="28"/>
      <c r="R718" s="8" t="s">
        <v>2134</v>
      </c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</row>
    <row r="719">
      <c r="A719" s="8" t="s">
        <v>3030</v>
      </c>
      <c r="B719" s="9">
        <v>45670.0</v>
      </c>
      <c r="C719" s="13" t="s">
        <v>2028</v>
      </c>
      <c r="D719" s="73" t="s">
        <v>1925</v>
      </c>
      <c r="E719" s="69" t="s">
        <v>2041</v>
      </c>
      <c r="F719" s="27" t="s">
        <v>1908</v>
      </c>
      <c r="G719" s="13" t="s">
        <v>1908</v>
      </c>
      <c r="H719" s="15">
        <v>299.0</v>
      </c>
      <c r="I719" s="15">
        <v>299.0</v>
      </c>
      <c r="J719" s="14"/>
      <c r="K719" s="15">
        <f t="shared" si="61"/>
        <v>299</v>
      </c>
      <c r="L719" s="14"/>
      <c r="M719" s="14"/>
      <c r="N719" s="14"/>
      <c r="O719" s="16"/>
      <c r="P719" s="47">
        <f t="shared" si="2"/>
        <v>299</v>
      </c>
      <c r="Q719" s="13" t="s">
        <v>2042</v>
      </c>
      <c r="R719" s="8" t="s">
        <v>2043</v>
      </c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</row>
    <row r="720">
      <c r="A720" s="8" t="s">
        <v>3030</v>
      </c>
      <c r="B720" s="9">
        <v>45694.0</v>
      </c>
      <c r="C720" s="13" t="s">
        <v>2028</v>
      </c>
      <c r="D720" s="73" t="s">
        <v>1910</v>
      </c>
      <c r="E720" s="69" t="s">
        <v>2067</v>
      </c>
      <c r="F720" s="27" t="s">
        <v>1908</v>
      </c>
      <c r="G720" s="13" t="s">
        <v>1908</v>
      </c>
      <c r="H720" s="15">
        <v>299.0</v>
      </c>
      <c r="I720" s="15">
        <v>299.0</v>
      </c>
      <c r="J720" s="14"/>
      <c r="K720" s="15">
        <v>299.0</v>
      </c>
      <c r="L720" s="14"/>
      <c r="M720" s="14"/>
      <c r="N720" s="14"/>
      <c r="O720" s="16"/>
      <c r="P720" s="47">
        <f t="shared" si="2"/>
        <v>299</v>
      </c>
      <c r="Q720" s="28"/>
      <c r="R720" s="8" t="s">
        <v>2068</v>
      </c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</row>
    <row r="721">
      <c r="A721" s="8" t="s">
        <v>3030</v>
      </c>
      <c r="B721" s="9">
        <v>45713.0</v>
      </c>
      <c r="C721" s="13" t="s">
        <v>2180</v>
      </c>
      <c r="D721" s="73" t="s">
        <v>1910</v>
      </c>
      <c r="E721" s="69" t="s">
        <v>3041</v>
      </c>
      <c r="F721" s="27" t="s">
        <v>1910</v>
      </c>
      <c r="G721" s="13" t="s">
        <v>1075</v>
      </c>
      <c r="H721" s="15">
        <v>1000.0</v>
      </c>
      <c r="I721" s="15">
        <v>780.0</v>
      </c>
      <c r="J721" s="14"/>
      <c r="K721" s="15">
        <v>780.0</v>
      </c>
      <c r="L721" s="14"/>
      <c r="M721" s="14"/>
      <c r="N721" s="14"/>
      <c r="O721" s="16"/>
      <c r="P721" s="47">
        <f t="shared" si="2"/>
        <v>780</v>
      </c>
      <c r="Q721" s="28"/>
      <c r="R721" s="8" t="s">
        <v>3042</v>
      </c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</row>
    <row r="722">
      <c r="A722" s="8" t="s">
        <v>3030</v>
      </c>
      <c r="B722" s="9">
        <v>45671.0</v>
      </c>
      <c r="C722" s="13" t="s">
        <v>2028</v>
      </c>
      <c r="D722" s="73" t="s">
        <v>20</v>
      </c>
      <c r="E722" s="69" t="s">
        <v>2726</v>
      </c>
      <c r="F722" s="27" t="s">
        <v>1939</v>
      </c>
      <c r="G722" s="13" t="s">
        <v>2024</v>
      </c>
      <c r="H722" s="15">
        <v>99.9</v>
      </c>
      <c r="I722" s="15">
        <v>99.9</v>
      </c>
      <c r="J722" s="14"/>
      <c r="K722" s="15">
        <f t="shared" ref="K722:K735" si="62">I722</f>
        <v>99.9</v>
      </c>
      <c r="L722" s="14"/>
      <c r="M722" s="14"/>
      <c r="N722" s="14"/>
      <c r="O722" s="16"/>
      <c r="P722" s="47">
        <f t="shared" si="2"/>
        <v>99.9</v>
      </c>
      <c r="Q722" s="28"/>
      <c r="R722" s="8" t="s">
        <v>2727</v>
      </c>
      <c r="S722" s="57">
        <f>MONTH(B722)</f>
        <v>1</v>
      </c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</row>
    <row r="723">
      <c r="A723" s="8" t="s">
        <v>3030</v>
      </c>
      <c r="B723" s="9">
        <v>45671.0</v>
      </c>
      <c r="C723" s="13" t="s">
        <v>2028</v>
      </c>
      <c r="D723" s="73" t="s">
        <v>20</v>
      </c>
      <c r="E723" s="69" t="s">
        <v>2976</v>
      </c>
      <c r="F723" s="27" t="s">
        <v>1939</v>
      </c>
      <c r="G723" s="13" t="s">
        <v>1969</v>
      </c>
      <c r="H723" s="15">
        <v>29.9</v>
      </c>
      <c r="I723" s="15">
        <v>29.9</v>
      </c>
      <c r="J723" s="14"/>
      <c r="K723" s="15">
        <f t="shared" si="62"/>
        <v>29.9</v>
      </c>
      <c r="L723" s="14"/>
      <c r="M723" s="14"/>
      <c r="N723" s="14"/>
      <c r="O723" s="16"/>
      <c r="P723" s="47">
        <f t="shared" si="2"/>
        <v>29.9</v>
      </c>
      <c r="Q723" s="28"/>
      <c r="R723" s="8" t="s">
        <v>2977</v>
      </c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</row>
    <row r="724">
      <c r="A724" s="8" t="s">
        <v>3030</v>
      </c>
      <c r="B724" s="9">
        <v>45671.0</v>
      </c>
      <c r="C724" s="13" t="s">
        <v>2028</v>
      </c>
      <c r="D724" s="73" t="s">
        <v>20</v>
      </c>
      <c r="E724" s="69" t="s">
        <v>2046</v>
      </c>
      <c r="F724" s="27" t="s">
        <v>1939</v>
      </c>
      <c r="G724" s="13" t="s">
        <v>1969</v>
      </c>
      <c r="H724" s="15">
        <v>29.9</v>
      </c>
      <c r="I724" s="15">
        <v>29.9</v>
      </c>
      <c r="J724" s="14"/>
      <c r="K724" s="15">
        <f t="shared" si="62"/>
        <v>29.9</v>
      </c>
      <c r="L724" s="14"/>
      <c r="M724" s="14"/>
      <c r="N724" s="14"/>
      <c r="O724" s="16"/>
      <c r="P724" s="47">
        <f t="shared" si="2"/>
        <v>29.9</v>
      </c>
      <c r="Q724" s="28"/>
      <c r="R724" s="8" t="s">
        <v>2047</v>
      </c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</row>
    <row r="725">
      <c r="A725" s="8" t="s">
        <v>3030</v>
      </c>
      <c r="B725" s="9">
        <v>45672.0</v>
      </c>
      <c r="C725" s="13" t="s">
        <v>2028</v>
      </c>
      <c r="D725" s="73" t="s">
        <v>20</v>
      </c>
      <c r="E725" s="69" t="s">
        <v>2978</v>
      </c>
      <c r="F725" s="27" t="s">
        <v>1939</v>
      </c>
      <c r="G725" s="13" t="s">
        <v>1969</v>
      </c>
      <c r="H725" s="15">
        <v>29.9</v>
      </c>
      <c r="I725" s="15">
        <v>29.9</v>
      </c>
      <c r="J725" s="14"/>
      <c r="K725" s="15">
        <f t="shared" si="62"/>
        <v>29.9</v>
      </c>
      <c r="L725" s="14"/>
      <c r="M725" s="14"/>
      <c r="N725" s="14"/>
      <c r="O725" s="16"/>
      <c r="P725" s="47">
        <f t="shared" si="2"/>
        <v>29.9</v>
      </c>
      <c r="Q725" s="28"/>
      <c r="R725" s="8" t="s">
        <v>2979</v>
      </c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</row>
    <row r="726">
      <c r="A726" s="8" t="s">
        <v>3030</v>
      </c>
      <c r="B726" s="9">
        <v>45674.0</v>
      </c>
      <c r="C726" s="13" t="s">
        <v>2028</v>
      </c>
      <c r="D726" s="73" t="s">
        <v>1172</v>
      </c>
      <c r="E726" s="69" t="s">
        <v>2940</v>
      </c>
      <c r="F726" s="27" t="s">
        <v>1172</v>
      </c>
      <c r="G726" s="13" t="s">
        <v>1908</v>
      </c>
      <c r="H726" s="15">
        <v>299.0</v>
      </c>
      <c r="I726" s="15">
        <v>299.0</v>
      </c>
      <c r="J726" s="14"/>
      <c r="K726" s="15">
        <f t="shared" si="62"/>
        <v>299</v>
      </c>
      <c r="L726" s="14"/>
      <c r="M726" s="14"/>
      <c r="N726" s="14"/>
      <c r="O726" s="16"/>
      <c r="P726" s="47">
        <f t="shared" si="2"/>
        <v>299</v>
      </c>
      <c r="Q726" s="28"/>
      <c r="R726" s="8" t="s">
        <v>2941</v>
      </c>
      <c r="S726" s="17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</row>
    <row r="727">
      <c r="A727" s="8" t="s">
        <v>3030</v>
      </c>
      <c r="B727" s="82">
        <v>45608.0</v>
      </c>
      <c r="C727" s="28"/>
      <c r="D727" s="103" t="s">
        <v>1910</v>
      </c>
      <c r="E727" s="83" t="s">
        <v>1999</v>
      </c>
      <c r="F727" s="84" t="s">
        <v>1908</v>
      </c>
      <c r="G727" s="87" t="s">
        <v>1908</v>
      </c>
      <c r="H727" s="86">
        <v>299.0</v>
      </c>
      <c r="I727" s="86">
        <v>299.0</v>
      </c>
      <c r="J727" s="14"/>
      <c r="K727" s="86">
        <f t="shared" si="62"/>
        <v>299</v>
      </c>
      <c r="L727" s="14"/>
      <c r="M727" s="14"/>
      <c r="N727" s="14"/>
      <c r="O727" s="16"/>
      <c r="P727" s="47">
        <f t="shared" si="2"/>
        <v>299</v>
      </c>
      <c r="Q727" s="28"/>
      <c r="R727" s="8" t="s">
        <v>2000</v>
      </c>
      <c r="S727" s="57">
        <f>MONTH(B727)</f>
        <v>11</v>
      </c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</row>
    <row r="728">
      <c r="A728" s="8" t="s">
        <v>3030</v>
      </c>
      <c r="B728" s="9">
        <v>45673.0</v>
      </c>
      <c r="C728" s="13" t="s">
        <v>2028</v>
      </c>
      <c r="D728" s="73" t="s">
        <v>20</v>
      </c>
      <c r="E728" s="69" t="s">
        <v>2052</v>
      </c>
      <c r="F728" s="27" t="s">
        <v>1908</v>
      </c>
      <c r="G728" s="13" t="s">
        <v>1908</v>
      </c>
      <c r="H728" s="15">
        <v>800.0</v>
      </c>
      <c r="I728" s="15">
        <v>299.0</v>
      </c>
      <c r="J728" s="14"/>
      <c r="K728" s="15">
        <f t="shared" si="62"/>
        <v>299</v>
      </c>
      <c r="L728" s="14"/>
      <c r="M728" s="14"/>
      <c r="N728" s="14"/>
      <c r="O728" s="16"/>
      <c r="P728" s="47">
        <f t="shared" si="2"/>
        <v>299</v>
      </c>
      <c r="Q728" s="28"/>
      <c r="R728" s="8" t="s">
        <v>2053</v>
      </c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</row>
    <row r="729">
      <c r="A729" s="8" t="s">
        <v>3030</v>
      </c>
      <c r="B729" s="9">
        <v>45673.0</v>
      </c>
      <c r="C729" s="13" t="s">
        <v>2028</v>
      </c>
      <c r="D729" s="73" t="s">
        <v>1925</v>
      </c>
      <c r="E729" s="69" t="s">
        <v>2971</v>
      </c>
      <c r="F729" s="27" t="s">
        <v>1908</v>
      </c>
      <c r="G729" s="13" t="s">
        <v>1908</v>
      </c>
      <c r="H729" s="15">
        <v>299.0</v>
      </c>
      <c r="I729" s="15">
        <v>299.0</v>
      </c>
      <c r="J729" s="14"/>
      <c r="K729" s="15">
        <f t="shared" si="62"/>
        <v>299</v>
      </c>
      <c r="L729" s="14"/>
      <c r="M729" s="14"/>
      <c r="N729" s="14"/>
      <c r="O729" s="16"/>
      <c r="P729" s="47">
        <f t="shared" si="2"/>
        <v>299</v>
      </c>
      <c r="Q729" s="28"/>
      <c r="R729" s="8" t="s">
        <v>2972</v>
      </c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</row>
    <row r="730">
      <c r="A730" s="8" t="s">
        <v>3030</v>
      </c>
      <c r="B730" s="9">
        <v>45700.0</v>
      </c>
      <c r="C730" s="13" t="s">
        <v>2028</v>
      </c>
      <c r="D730" s="73" t="s">
        <v>1172</v>
      </c>
      <c r="E730" s="69" t="s">
        <v>3043</v>
      </c>
      <c r="F730" s="27" t="s">
        <v>1172</v>
      </c>
      <c r="G730" s="13" t="s">
        <v>1908</v>
      </c>
      <c r="H730" s="15">
        <v>299.0</v>
      </c>
      <c r="I730" s="15">
        <v>299.0</v>
      </c>
      <c r="J730" s="14"/>
      <c r="K730" s="15">
        <f t="shared" si="62"/>
        <v>299</v>
      </c>
      <c r="L730" s="14"/>
      <c r="M730" s="14"/>
      <c r="N730" s="14"/>
      <c r="O730" s="16"/>
      <c r="P730" s="47">
        <f t="shared" si="2"/>
        <v>299</v>
      </c>
      <c r="Q730" s="28"/>
      <c r="R730" s="8" t="s">
        <v>3044</v>
      </c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</row>
    <row r="731">
      <c r="A731" s="8" t="s">
        <v>3030</v>
      </c>
      <c r="B731" s="9">
        <v>45674.0</v>
      </c>
      <c r="C731" s="13" t="s">
        <v>2028</v>
      </c>
      <c r="D731" s="73" t="s">
        <v>20</v>
      </c>
      <c r="E731" s="69" t="s">
        <v>2982</v>
      </c>
      <c r="F731" s="27" t="s">
        <v>1939</v>
      </c>
      <c r="G731" s="13" t="s">
        <v>1969</v>
      </c>
      <c r="H731" s="15">
        <v>29.9</v>
      </c>
      <c r="I731" s="15">
        <v>29.9</v>
      </c>
      <c r="J731" s="14"/>
      <c r="K731" s="15">
        <f t="shared" si="62"/>
        <v>29.9</v>
      </c>
      <c r="L731" s="14"/>
      <c r="M731" s="14"/>
      <c r="N731" s="14"/>
      <c r="O731" s="16"/>
      <c r="P731" s="47">
        <f t="shared" si="2"/>
        <v>29.9</v>
      </c>
      <c r="Q731" s="28"/>
      <c r="R731" s="8" t="s">
        <v>2983</v>
      </c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</row>
    <row r="732">
      <c r="A732" s="8" t="s">
        <v>3030</v>
      </c>
      <c r="B732" s="9">
        <v>45674.0</v>
      </c>
      <c r="C732" s="13" t="s">
        <v>2028</v>
      </c>
      <c r="D732" s="73" t="s">
        <v>20</v>
      </c>
      <c r="E732" s="69" t="s">
        <v>2861</v>
      </c>
      <c r="F732" s="27" t="s">
        <v>1939</v>
      </c>
      <c r="G732" s="13" t="s">
        <v>1969</v>
      </c>
      <c r="H732" s="15">
        <v>29.9</v>
      </c>
      <c r="I732" s="15">
        <v>29.9</v>
      </c>
      <c r="J732" s="14"/>
      <c r="K732" s="15">
        <f t="shared" si="62"/>
        <v>29.9</v>
      </c>
      <c r="L732" s="14"/>
      <c r="M732" s="14"/>
      <c r="N732" s="14"/>
      <c r="O732" s="16"/>
      <c r="P732" s="47">
        <f t="shared" si="2"/>
        <v>29.9</v>
      </c>
      <c r="Q732" s="58"/>
      <c r="R732" s="44" t="s">
        <v>2862</v>
      </c>
      <c r="S732" s="57">
        <f>MONTH(B732)</f>
        <v>1</v>
      </c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</row>
    <row r="733">
      <c r="A733" s="8" t="s">
        <v>3030</v>
      </c>
      <c r="B733" s="9">
        <v>45674.0</v>
      </c>
      <c r="C733" s="13" t="s">
        <v>2028</v>
      </c>
      <c r="D733" s="73" t="s">
        <v>20</v>
      </c>
      <c r="E733" s="69" t="s">
        <v>2984</v>
      </c>
      <c r="F733" s="27" t="s">
        <v>1939</v>
      </c>
      <c r="G733" s="13" t="s">
        <v>1969</v>
      </c>
      <c r="H733" s="15">
        <v>29.9</v>
      </c>
      <c r="I733" s="15">
        <v>29.9</v>
      </c>
      <c r="J733" s="14"/>
      <c r="K733" s="15">
        <f t="shared" si="62"/>
        <v>29.9</v>
      </c>
      <c r="L733" s="14"/>
      <c r="M733" s="14"/>
      <c r="N733" s="14"/>
      <c r="O733" s="16"/>
      <c r="P733" s="47">
        <f t="shared" si="2"/>
        <v>29.9</v>
      </c>
      <c r="Q733" s="28"/>
      <c r="R733" s="8" t="s">
        <v>2985</v>
      </c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</row>
    <row r="734">
      <c r="A734" s="8" t="s">
        <v>3030</v>
      </c>
      <c r="B734" s="9">
        <v>45674.0</v>
      </c>
      <c r="C734" s="13" t="s">
        <v>2028</v>
      </c>
      <c r="D734" s="73" t="s">
        <v>20</v>
      </c>
      <c r="E734" s="69" t="s">
        <v>2986</v>
      </c>
      <c r="F734" s="27" t="s">
        <v>1939</v>
      </c>
      <c r="G734" s="13" t="s">
        <v>1969</v>
      </c>
      <c r="H734" s="15">
        <v>29.9</v>
      </c>
      <c r="I734" s="15">
        <v>29.9</v>
      </c>
      <c r="J734" s="14"/>
      <c r="K734" s="15">
        <f t="shared" si="62"/>
        <v>29.9</v>
      </c>
      <c r="L734" s="14"/>
      <c r="M734" s="14"/>
      <c r="N734" s="14"/>
      <c r="O734" s="16"/>
      <c r="P734" s="47">
        <f t="shared" si="2"/>
        <v>29.9</v>
      </c>
      <c r="Q734" s="28"/>
      <c r="R734" s="8" t="s">
        <v>2987</v>
      </c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</row>
    <row r="735">
      <c r="A735" s="8" t="s">
        <v>3030</v>
      </c>
      <c r="B735" s="9">
        <v>45677.0</v>
      </c>
      <c r="C735" s="13" t="s">
        <v>2028</v>
      </c>
      <c r="D735" s="73" t="s">
        <v>20</v>
      </c>
      <c r="E735" s="69" t="s">
        <v>2988</v>
      </c>
      <c r="F735" s="27" t="s">
        <v>1939</v>
      </c>
      <c r="G735" s="13" t="s">
        <v>1969</v>
      </c>
      <c r="H735" s="15">
        <v>29.9</v>
      </c>
      <c r="I735" s="15">
        <v>29.9</v>
      </c>
      <c r="J735" s="14"/>
      <c r="K735" s="15">
        <f t="shared" si="62"/>
        <v>29.9</v>
      </c>
      <c r="L735" s="14"/>
      <c r="M735" s="14"/>
      <c r="N735" s="14"/>
      <c r="O735" s="16"/>
      <c r="P735" s="47">
        <f t="shared" si="2"/>
        <v>29.9</v>
      </c>
      <c r="Q735" s="28"/>
      <c r="R735" s="8" t="s">
        <v>2124</v>
      </c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</row>
    <row r="736">
      <c r="A736" s="8" t="s">
        <v>3030</v>
      </c>
      <c r="B736" s="9">
        <v>45701.0</v>
      </c>
      <c r="C736" s="13" t="s">
        <v>2028</v>
      </c>
      <c r="D736" s="73" t="s">
        <v>1910</v>
      </c>
      <c r="E736" s="69" t="s">
        <v>3045</v>
      </c>
      <c r="F736" s="27" t="s">
        <v>1910</v>
      </c>
      <c r="G736" s="13" t="s">
        <v>1908</v>
      </c>
      <c r="H736" s="15">
        <v>299.0</v>
      </c>
      <c r="I736" s="15">
        <v>299.0</v>
      </c>
      <c r="J736" s="14"/>
      <c r="K736" s="15">
        <v>299.0</v>
      </c>
      <c r="L736" s="14"/>
      <c r="M736" s="14"/>
      <c r="N736" s="14"/>
      <c r="O736" s="16"/>
      <c r="P736" s="47">
        <f t="shared" si="2"/>
        <v>299</v>
      </c>
      <c r="Q736" s="28"/>
      <c r="R736" s="8" t="s">
        <v>3046</v>
      </c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</row>
    <row r="737">
      <c r="A737" s="8" t="s">
        <v>3030</v>
      </c>
      <c r="B737" s="9">
        <v>45678.0</v>
      </c>
      <c r="C737" s="13" t="s">
        <v>2028</v>
      </c>
      <c r="D737" s="73" t="s">
        <v>20</v>
      </c>
      <c r="E737" s="69" t="s">
        <v>2959</v>
      </c>
      <c r="F737" s="27" t="s">
        <v>1939</v>
      </c>
      <c r="G737" s="13" t="s">
        <v>2024</v>
      </c>
      <c r="H737" s="15">
        <v>99.9</v>
      </c>
      <c r="I737" s="15">
        <v>99.9</v>
      </c>
      <c r="J737" s="14"/>
      <c r="K737" s="15">
        <f t="shared" ref="K737:K739" si="63">I737</f>
        <v>99.9</v>
      </c>
      <c r="L737" s="14"/>
      <c r="M737" s="14"/>
      <c r="N737" s="14"/>
      <c r="O737" s="16"/>
      <c r="P737" s="47">
        <f t="shared" si="2"/>
        <v>99.9</v>
      </c>
      <c r="Q737" s="28"/>
      <c r="R737" s="8" t="s">
        <v>2991</v>
      </c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</row>
    <row r="738">
      <c r="A738" s="8" t="s">
        <v>3030</v>
      </c>
      <c r="B738" s="9">
        <v>45678.0</v>
      </c>
      <c r="C738" s="13" t="s">
        <v>2028</v>
      </c>
      <c r="D738" s="73" t="s">
        <v>1172</v>
      </c>
      <c r="E738" s="69" t="s">
        <v>2942</v>
      </c>
      <c r="F738" s="27" t="s">
        <v>1172</v>
      </c>
      <c r="G738" s="13" t="s">
        <v>1908</v>
      </c>
      <c r="H738" s="15">
        <v>299.0</v>
      </c>
      <c r="I738" s="15">
        <v>299.0</v>
      </c>
      <c r="J738" s="14"/>
      <c r="K738" s="15">
        <f t="shared" si="63"/>
        <v>299</v>
      </c>
      <c r="L738" s="14"/>
      <c r="M738" s="14"/>
      <c r="N738" s="14"/>
      <c r="O738" s="16"/>
      <c r="P738" s="47">
        <f t="shared" si="2"/>
        <v>299</v>
      </c>
      <c r="Q738" s="28"/>
      <c r="R738" s="8" t="s">
        <v>2943</v>
      </c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</row>
    <row r="739">
      <c r="A739" s="8" t="s">
        <v>3030</v>
      </c>
      <c r="B739" s="9">
        <v>45580.0</v>
      </c>
      <c r="C739" s="28"/>
      <c r="D739" s="73" t="s">
        <v>1172</v>
      </c>
      <c r="E739" s="69" t="s">
        <v>1977</v>
      </c>
      <c r="F739" s="27" t="s">
        <v>1172</v>
      </c>
      <c r="G739" s="13" t="s">
        <v>1908</v>
      </c>
      <c r="H739" s="15">
        <v>299.0</v>
      </c>
      <c r="I739" s="15">
        <v>299.0</v>
      </c>
      <c r="J739" s="14"/>
      <c r="K739" s="15">
        <f t="shared" si="63"/>
        <v>299</v>
      </c>
      <c r="L739" s="14"/>
      <c r="M739" s="14"/>
      <c r="N739" s="14"/>
      <c r="O739" s="16"/>
      <c r="P739" s="47">
        <f t="shared" si="2"/>
        <v>299</v>
      </c>
      <c r="Q739" s="58"/>
      <c r="R739" s="40"/>
      <c r="S739" s="57">
        <f t="shared" ref="S739:S740" si="64">MONTH(B739)</f>
        <v>10</v>
      </c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</row>
    <row r="740">
      <c r="A740" s="8" t="s">
        <v>3030</v>
      </c>
      <c r="B740" s="82">
        <v>45615.0</v>
      </c>
      <c r="C740" s="28"/>
      <c r="D740" s="73" t="s">
        <v>1172</v>
      </c>
      <c r="E740" s="69" t="s">
        <v>1173</v>
      </c>
      <c r="F740" s="27" t="s">
        <v>1172</v>
      </c>
      <c r="G740" s="13" t="s">
        <v>1908</v>
      </c>
      <c r="H740" s="15">
        <v>299.0</v>
      </c>
      <c r="I740" s="15">
        <v>299.0</v>
      </c>
      <c r="J740" s="14"/>
      <c r="K740" s="15">
        <v>299.0</v>
      </c>
      <c r="L740" s="14"/>
      <c r="M740" s="14"/>
      <c r="N740" s="14"/>
      <c r="O740" s="16"/>
      <c r="P740" s="47">
        <f t="shared" si="2"/>
        <v>299</v>
      </c>
      <c r="Q740" s="28"/>
      <c r="R740" s="17"/>
      <c r="S740" s="57">
        <f t="shared" si="64"/>
        <v>11</v>
      </c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</row>
    <row r="741">
      <c r="A741" s="8" t="s">
        <v>3030</v>
      </c>
      <c r="B741" s="9">
        <v>45712.0</v>
      </c>
      <c r="C741" s="13" t="s">
        <v>2028</v>
      </c>
      <c r="D741" s="73" t="s">
        <v>1172</v>
      </c>
      <c r="E741" s="69" t="s">
        <v>2094</v>
      </c>
      <c r="F741" s="27" t="s">
        <v>1172</v>
      </c>
      <c r="G741" s="13" t="s">
        <v>1908</v>
      </c>
      <c r="H741" s="15">
        <v>299.0</v>
      </c>
      <c r="I741" s="15">
        <v>299.0</v>
      </c>
      <c r="J741" s="14"/>
      <c r="K741" s="15">
        <f t="shared" ref="K741:K765" si="65">I741</f>
        <v>299</v>
      </c>
      <c r="L741" s="14"/>
      <c r="M741" s="14"/>
      <c r="N741" s="14"/>
      <c r="O741" s="16"/>
      <c r="P741" s="47">
        <f t="shared" si="2"/>
        <v>299</v>
      </c>
      <c r="Q741" s="28"/>
      <c r="R741" s="8" t="s">
        <v>2095</v>
      </c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</row>
    <row r="742">
      <c r="A742" s="8" t="s">
        <v>3030</v>
      </c>
      <c r="B742" s="9">
        <v>45679.0</v>
      </c>
      <c r="C742" s="13" t="s">
        <v>2028</v>
      </c>
      <c r="D742" s="73" t="s">
        <v>20</v>
      </c>
      <c r="E742" s="69" t="s">
        <v>2999</v>
      </c>
      <c r="F742" s="27" t="s">
        <v>1939</v>
      </c>
      <c r="G742" s="13" t="s">
        <v>2024</v>
      </c>
      <c r="H742" s="15">
        <v>99.9</v>
      </c>
      <c r="I742" s="15">
        <v>99.9</v>
      </c>
      <c r="J742" s="14"/>
      <c r="K742" s="15">
        <f t="shared" si="65"/>
        <v>99.9</v>
      </c>
      <c r="L742" s="14"/>
      <c r="M742" s="14"/>
      <c r="N742" s="14"/>
      <c r="O742" s="16"/>
      <c r="P742" s="47">
        <f t="shared" si="2"/>
        <v>99.9</v>
      </c>
      <c r="Q742" s="28"/>
      <c r="R742" s="8" t="s">
        <v>3000</v>
      </c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</row>
    <row r="743">
      <c r="A743" s="8" t="s">
        <v>3030</v>
      </c>
      <c r="B743" s="9">
        <v>45679.0</v>
      </c>
      <c r="C743" s="13" t="s">
        <v>2028</v>
      </c>
      <c r="D743" s="73" t="s">
        <v>20</v>
      </c>
      <c r="E743" s="69" t="s">
        <v>3001</v>
      </c>
      <c r="F743" s="27" t="s">
        <v>1939</v>
      </c>
      <c r="G743" s="13" t="s">
        <v>2024</v>
      </c>
      <c r="H743" s="15">
        <v>99.9</v>
      </c>
      <c r="I743" s="15">
        <v>99.9</v>
      </c>
      <c r="J743" s="14"/>
      <c r="K743" s="15">
        <f t="shared" si="65"/>
        <v>99.9</v>
      </c>
      <c r="L743" s="14"/>
      <c r="M743" s="14"/>
      <c r="N743" s="14"/>
      <c r="O743" s="16"/>
      <c r="P743" s="47">
        <f t="shared" si="2"/>
        <v>99.9</v>
      </c>
      <c r="Q743" s="28"/>
      <c r="R743" s="8" t="s">
        <v>3002</v>
      </c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</row>
    <row r="744">
      <c r="A744" s="8" t="s">
        <v>3030</v>
      </c>
      <c r="B744" s="9">
        <v>45679.0</v>
      </c>
      <c r="C744" s="13" t="s">
        <v>2028</v>
      </c>
      <c r="D744" s="73" t="s">
        <v>1925</v>
      </c>
      <c r="E744" s="69" t="s">
        <v>2931</v>
      </c>
      <c r="F744" s="27" t="s">
        <v>1908</v>
      </c>
      <c r="G744" s="13" t="s">
        <v>1908</v>
      </c>
      <c r="H744" s="15">
        <v>299.0</v>
      </c>
      <c r="I744" s="15">
        <v>299.0</v>
      </c>
      <c r="J744" s="14"/>
      <c r="K744" s="15">
        <f t="shared" si="65"/>
        <v>299</v>
      </c>
      <c r="L744" s="14"/>
      <c r="M744" s="14"/>
      <c r="N744" s="14"/>
      <c r="O744" s="16"/>
      <c r="P744" s="47">
        <f t="shared" si="2"/>
        <v>299</v>
      </c>
      <c r="Q744" s="28"/>
      <c r="R744" s="8" t="s">
        <v>2932</v>
      </c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</row>
    <row r="745">
      <c r="A745" s="8" t="s">
        <v>3030</v>
      </c>
      <c r="B745" s="9">
        <v>45680.0</v>
      </c>
      <c r="C745" s="13" t="s">
        <v>2028</v>
      </c>
      <c r="D745" s="73" t="s">
        <v>20</v>
      </c>
      <c r="E745" s="69" t="s">
        <v>2157</v>
      </c>
      <c r="F745" s="27" t="s">
        <v>1939</v>
      </c>
      <c r="G745" s="13" t="s">
        <v>1969</v>
      </c>
      <c r="H745" s="15">
        <v>29.9</v>
      </c>
      <c r="I745" s="15">
        <v>29.9</v>
      </c>
      <c r="J745" s="14"/>
      <c r="K745" s="15">
        <f t="shared" si="65"/>
        <v>29.9</v>
      </c>
      <c r="L745" s="14"/>
      <c r="M745" s="14"/>
      <c r="N745" s="14"/>
      <c r="O745" s="16"/>
      <c r="P745" s="47">
        <f t="shared" si="2"/>
        <v>29.9</v>
      </c>
      <c r="Q745" s="28"/>
      <c r="R745" s="8" t="s">
        <v>2158</v>
      </c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</row>
    <row r="746">
      <c r="A746" s="8" t="s">
        <v>3030</v>
      </c>
      <c r="B746" s="9">
        <v>45681.0</v>
      </c>
      <c r="C746" s="13" t="s">
        <v>2028</v>
      </c>
      <c r="D746" s="73" t="s">
        <v>20</v>
      </c>
      <c r="E746" s="69" t="s">
        <v>3003</v>
      </c>
      <c r="F746" s="27" t="s">
        <v>1939</v>
      </c>
      <c r="G746" s="13" t="s">
        <v>2024</v>
      </c>
      <c r="H746" s="15">
        <v>99.9</v>
      </c>
      <c r="I746" s="15">
        <v>99.9</v>
      </c>
      <c r="J746" s="14"/>
      <c r="K746" s="15">
        <f t="shared" si="65"/>
        <v>99.9</v>
      </c>
      <c r="L746" s="14"/>
      <c r="M746" s="14"/>
      <c r="N746" s="14"/>
      <c r="O746" s="16"/>
      <c r="P746" s="47">
        <f t="shared" si="2"/>
        <v>99.9</v>
      </c>
      <c r="Q746" s="28"/>
      <c r="R746" s="8" t="s">
        <v>3004</v>
      </c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</row>
    <row r="747">
      <c r="A747" s="8" t="s">
        <v>3030</v>
      </c>
      <c r="B747" s="9">
        <v>45681.0</v>
      </c>
      <c r="C747" s="13" t="s">
        <v>2028</v>
      </c>
      <c r="D747" s="73" t="s">
        <v>20</v>
      </c>
      <c r="E747" s="69" t="s">
        <v>2054</v>
      </c>
      <c r="F747" s="27" t="s">
        <v>1939</v>
      </c>
      <c r="G747" s="13" t="s">
        <v>1969</v>
      </c>
      <c r="H747" s="15">
        <v>29.9</v>
      </c>
      <c r="I747" s="15">
        <v>29.9</v>
      </c>
      <c r="J747" s="14"/>
      <c r="K747" s="15">
        <f t="shared" si="65"/>
        <v>29.9</v>
      </c>
      <c r="L747" s="14"/>
      <c r="M747" s="14"/>
      <c r="N747" s="14"/>
      <c r="O747" s="16"/>
      <c r="P747" s="47">
        <f t="shared" si="2"/>
        <v>29.9</v>
      </c>
      <c r="Q747" s="28"/>
      <c r="R747" s="8" t="s">
        <v>2055</v>
      </c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</row>
    <row r="748">
      <c r="A748" s="8" t="s">
        <v>3030</v>
      </c>
      <c r="B748" s="9">
        <v>45684.0</v>
      </c>
      <c r="C748" s="13" t="s">
        <v>2028</v>
      </c>
      <c r="D748" s="73" t="s">
        <v>20</v>
      </c>
      <c r="E748" s="69" t="s">
        <v>3005</v>
      </c>
      <c r="F748" s="27" t="s">
        <v>1939</v>
      </c>
      <c r="G748" s="13" t="s">
        <v>1969</v>
      </c>
      <c r="H748" s="15">
        <v>29.9</v>
      </c>
      <c r="I748" s="15">
        <v>29.9</v>
      </c>
      <c r="J748" s="14"/>
      <c r="K748" s="15">
        <f t="shared" si="65"/>
        <v>29.9</v>
      </c>
      <c r="L748" s="14"/>
      <c r="M748" s="14"/>
      <c r="N748" s="14"/>
      <c r="O748" s="16"/>
      <c r="P748" s="47">
        <f t="shared" si="2"/>
        <v>29.9</v>
      </c>
      <c r="Q748" s="28"/>
      <c r="R748" s="8" t="s">
        <v>3006</v>
      </c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</row>
    <row r="749">
      <c r="A749" s="8" t="s">
        <v>3030</v>
      </c>
      <c r="B749" s="9">
        <v>45576.0</v>
      </c>
      <c r="C749" s="13" t="s">
        <v>2091</v>
      </c>
      <c r="D749" s="73" t="s">
        <v>20</v>
      </c>
      <c r="E749" s="69" t="s">
        <v>3007</v>
      </c>
      <c r="F749" s="27" t="s">
        <v>1939</v>
      </c>
      <c r="G749" s="13" t="s">
        <v>1975</v>
      </c>
      <c r="H749" s="15">
        <v>99.0</v>
      </c>
      <c r="I749" s="15">
        <v>99.0</v>
      </c>
      <c r="J749" s="14"/>
      <c r="K749" s="15">
        <f t="shared" si="65"/>
        <v>99</v>
      </c>
      <c r="L749" s="14"/>
      <c r="M749" s="14"/>
      <c r="N749" s="14"/>
      <c r="O749" s="16"/>
      <c r="P749" s="47">
        <f t="shared" si="2"/>
        <v>99</v>
      </c>
      <c r="Q749" s="28"/>
      <c r="R749" s="45" t="s">
        <v>3008</v>
      </c>
      <c r="S749" s="57">
        <f>MONTH(B749)</f>
        <v>10</v>
      </c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</row>
    <row r="750">
      <c r="A750" s="8" t="s">
        <v>3030</v>
      </c>
      <c r="B750" s="9">
        <v>45684.0</v>
      </c>
      <c r="C750" s="13" t="s">
        <v>2028</v>
      </c>
      <c r="D750" s="73" t="s">
        <v>20</v>
      </c>
      <c r="E750" s="69" t="s">
        <v>3009</v>
      </c>
      <c r="F750" s="27" t="s">
        <v>1939</v>
      </c>
      <c r="G750" s="13" t="s">
        <v>2024</v>
      </c>
      <c r="H750" s="15">
        <v>29.9</v>
      </c>
      <c r="I750" s="15">
        <v>99.9</v>
      </c>
      <c r="J750" s="14"/>
      <c r="K750" s="15">
        <f t="shared" si="65"/>
        <v>99.9</v>
      </c>
      <c r="L750" s="14"/>
      <c r="M750" s="14"/>
      <c r="N750" s="14"/>
      <c r="O750" s="16"/>
      <c r="P750" s="47">
        <f t="shared" si="2"/>
        <v>99.9</v>
      </c>
      <c r="Q750" s="28"/>
      <c r="R750" s="8" t="s">
        <v>3010</v>
      </c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</row>
    <row r="751">
      <c r="A751" s="8" t="s">
        <v>3030</v>
      </c>
      <c r="B751" s="9">
        <v>45684.0</v>
      </c>
      <c r="C751" s="13" t="s">
        <v>2028</v>
      </c>
      <c r="D751" s="73" t="s">
        <v>20</v>
      </c>
      <c r="E751" s="69" t="s">
        <v>3011</v>
      </c>
      <c r="F751" s="27" t="s">
        <v>1939</v>
      </c>
      <c r="G751" s="13" t="s">
        <v>1969</v>
      </c>
      <c r="H751" s="15">
        <v>29.9</v>
      </c>
      <c r="I751" s="15">
        <v>29.9</v>
      </c>
      <c r="J751" s="14"/>
      <c r="K751" s="15">
        <f t="shared" si="65"/>
        <v>29.9</v>
      </c>
      <c r="L751" s="14"/>
      <c r="M751" s="14"/>
      <c r="N751" s="14"/>
      <c r="O751" s="16"/>
      <c r="P751" s="47">
        <f t="shared" si="2"/>
        <v>29.9</v>
      </c>
      <c r="Q751" s="28"/>
      <c r="R751" s="8" t="s">
        <v>3012</v>
      </c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</row>
    <row r="752">
      <c r="A752" s="8" t="s">
        <v>3030</v>
      </c>
      <c r="B752" s="9">
        <v>45684.0</v>
      </c>
      <c r="C752" s="13" t="s">
        <v>2028</v>
      </c>
      <c r="D752" s="73" t="s">
        <v>20</v>
      </c>
      <c r="E752" s="69" t="s">
        <v>3013</v>
      </c>
      <c r="F752" s="27" t="s">
        <v>1939</v>
      </c>
      <c r="G752" s="13" t="s">
        <v>1969</v>
      </c>
      <c r="H752" s="15">
        <v>29.9</v>
      </c>
      <c r="I752" s="15">
        <v>29.9</v>
      </c>
      <c r="J752" s="14"/>
      <c r="K752" s="15">
        <f t="shared" si="65"/>
        <v>29.9</v>
      </c>
      <c r="L752" s="14"/>
      <c r="M752" s="14"/>
      <c r="N752" s="14"/>
      <c r="O752" s="16"/>
      <c r="P752" s="47">
        <f t="shared" si="2"/>
        <v>29.9</v>
      </c>
      <c r="Q752" s="28"/>
      <c r="R752" s="8" t="s">
        <v>3014</v>
      </c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</row>
    <row r="753">
      <c r="A753" s="8" t="s">
        <v>3030</v>
      </c>
      <c r="B753" s="9">
        <v>45716.0</v>
      </c>
      <c r="C753" s="13" t="s">
        <v>2028</v>
      </c>
      <c r="D753" s="73" t="s">
        <v>1172</v>
      </c>
      <c r="E753" s="69" t="s">
        <v>3047</v>
      </c>
      <c r="F753" s="27" t="s">
        <v>1172</v>
      </c>
      <c r="G753" s="13" t="s">
        <v>1908</v>
      </c>
      <c r="H753" s="15">
        <v>299.0</v>
      </c>
      <c r="I753" s="15">
        <v>299.0</v>
      </c>
      <c r="J753" s="14"/>
      <c r="K753" s="15">
        <f t="shared" si="65"/>
        <v>299</v>
      </c>
      <c r="L753" s="14"/>
      <c r="M753" s="14"/>
      <c r="N753" s="14"/>
      <c r="O753" s="16"/>
      <c r="P753" s="47">
        <f t="shared" si="2"/>
        <v>299</v>
      </c>
      <c r="Q753" s="28"/>
      <c r="R753" s="8" t="s">
        <v>3048</v>
      </c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</row>
    <row r="754">
      <c r="A754" s="8" t="s">
        <v>3030</v>
      </c>
      <c r="B754" s="9">
        <v>45685.0</v>
      </c>
      <c r="C754" s="13" t="s">
        <v>2028</v>
      </c>
      <c r="D754" s="73" t="s">
        <v>1172</v>
      </c>
      <c r="E754" s="69" t="s">
        <v>2944</v>
      </c>
      <c r="F754" s="27" t="s">
        <v>1172</v>
      </c>
      <c r="G754" s="13" t="s">
        <v>1908</v>
      </c>
      <c r="H754" s="15">
        <v>299.0</v>
      </c>
      <c r="I754" s="15">
        <v>299.0</v>
      </c>
      <c r="J754" s="14"/>
      <c r="K754" s="15">
        <f t="shared" si="65"/>
        <v>299</v>
      </c>
      <c r="L754" s="14"/>
      <c r="M754" s="14"/>
      <c r="N754" s="14"/>
      <c r="O754" s="16"/>
      <c r="P754" s="47">
        <f t="shared" si="2"/>
        <v>299</v>
      </c>
      <c r="Q754" s="56"/>
      <c r="R754" s="8" t="s">
        <v>2945</v>
      </c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</row>
    <row r="755">
      <c r="A755" s="8" t="s">
        <v>3030</v>
      </c>
      <c r="B755" s="9">
        <v>45685.0</v>
      </c>
      <c r="C755" s="13" t="s">
        <v>2028</v>
      </c>
      <c r="D755" s="73" t="s">
        <v>20</v>
      </c>
      <c r="E755" s="69" t="s">
        <v>3015</v>
      </c>
      <c r="F755" s="27" t="s">
        <v>1939</v>
      </c>
      <c r="G755" s="13" t="s">
        <v>1969</v>
      </c>
      <c r="H755" s="15">
        <v>29.9</v>
      </c>
      <c r="I755" s="15">
        <v>29.9</v>
      </c>
      <c r="J755" s="14"/>
      <c r="K755" s="15">
        <f t="shared" si="65"/>
        <v>29.9</v>
      </c>
      <c r="L755" s="14"/>
      <c r="M755" s="14"/>
      <c r="N755" s="14"/>
      <c r="O755" s="16"/>
      <c r="P755" s="47">
        <f t="shared" si="2"/>
        <v>29.9</v>
      </c>
      <c r="Q755" s="28"/>
      <c r="R755" s="8" t="s">
        <v>3016</v>
      </c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</row>
    <row r="756">
      <c r="A756" s="8" t="s">
        <v>3030</v>
      </c>
      <c r="B756" s="9">
        <v>45685.0</v>
      </c>
      <c r="C756" s="13" t="s">
        <v>2028</v>
      </c>
      <c r="D756" s="73" t="s">
        <v>20</v>
      </c>
      <c r="E756" s="69" t="s">
        <v>3017</v>
      </c>
      <c r="F756" s="27" t="s">
        <v>1939</v>
      </c>
      <c r="G756" s="13" t="s">
        <v>1969</v>
      </c>
      <c r="H756" s="15">
        <v>29.9</v>
      </c>
      <c r="I756" s="15">
        <v>29.9</v>
      </c>
      <c r="J756" s="14"/>
      <c r="K756" s="15">
        <f t="shared" si="65"/>
        <v>29.9</v>
      </c>
      <c r="L756" s="14"/>
      <c r="M756" s="14"/>
      <c r="N756" s="14"/>
      <c r="O756" s="16"/>
      <c r="P756" s="47">
        <f t="shared" si="2"/>
        <v>29.9</v>
      </c>
      <c r="Q756" s="28"/>
      <c r="R756" s="8" t="s">
        <v>3018</v>
      </c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</row>
    <row r="757">
      <c r="A757" s="8" t="s">
        <v>3030</v>
      </c>
      <c r="B757" s="9">
        <v>45685.0</v>
      </c>
      <c r="C757" s="13" t="s">
        <v>2028</v>
      </c>
      <c r="D757" s="73" t="s">
        <v>20</v>
      </c>
      <c r="E757" s="69" t="s">
        <v>3019</v>
      </c>
      <c r="F757" s="27" t="s">
        <v>1939</v>
      </c>
      <c r="G757" s="13" t="s">
        <v>2024</v>
      </c>
      <c r="H757" s="15">
        <v>99.9</v>
      </c>
      <c r="I757" s="15">
        <v>99.9</v>
      </c>
      <c r="J757" s="14"/>
      <c r="K757" s="15">
        <f t="shared" si="65"/>
        <v>99.9</v>
      </c>
      <c r="L757" s="14"/>
      <c r="M757" s="14"/>
      <c r="N757" s="14"/>
      <c r="O757" s="16"/>
      <c r="P757" s="47">
        <f t="shared" si="2"/>
        <v>99.9</v>
      </c>
      <c r="Q757" s="28"/>
      <c r="R757" s="8" t="s">
        <v>3020</v>
      </c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</row>
    <row r="758">
      <c r="A758" s="8" t="s">
        <v>3030</v>
      </c>
      <c r="B758" s="9">
        <v>45686.0</v>
      </c>
      <c r="C758" s="13" t="s">
        <v>2028</v>
      </c>
      <c r="D758" s="73" t="s">
        <v>20</v>
      </c>
      <c r="E758" s="69" t="s">
        <v>3021</v>
      </c>
      <c r="F758" s="27" t="s">
        <v>1939</v>
      </c>
      <c r="G758" s="13" t="s">
        <v>2024</v>
      </c>
      <c r="H758" s="15">
        <v>99.9</v>
      </c>
      <c r="I758" s="15">
        <v>99.9</v>
      </c>
      <c r="J758" s="14"/>
      <c r="K758" s="15">
        <f t="shared" si="65"/>
        <v>99.9</v>
      </c>
      <c r="L758" s="14"/>
      <c r="M758" s="14"/>
      <c r="N758" s="14"/>
      <c r="O758" s="16"/>
      <c r="P758" s="47">
        <f t="shared" si="2"/>
        <v>99.9</v>
      </c>
      <c r="Q758" s="28"/>
      <c r="R758" s="8" t="s">
        <v>3022</v>
      </c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</row>
    <row r="759">
      <c r="A759" s="8" t="s">
        <v>3030</v>
      </c>
      <c r="B759" s="9">
        <v>45686.0</v>
      </c>
      <c r="C759" s="13" t="s">
        <v>2091</v>
      </c>
      <c r="D759" s="73" t="s">
        <v>1918</v>
      </c>
      <c r="E759" s="69" t="s">
        <v>3023</v>
      </c>
      <c r="F759" s="27" t="s">
        <v>1918</v>
      </c>
      <c r="G759" s="13" t="s">
        <v>1908</v>
      </c>
      <c r="H759" s="15">
        <v>299.0</v>
      </c>
      <c r="I759" s="15">
        <v>299.0</v>
      </c>
      <c r="J759" s="14"/>
      <c r="K759" s="15">
        <f t="shared" si="65"/>
        <v>299</v>
      </c>
      <c r="L759" s="14"/>
      <c r="M759" s="14"/>
      <c r="N759" s="14"/>
      <c r="O759" s="16"/>
      <c r="P759" s="47">
        <f t="shared" si="2"/>
        <v>299</v>
      </c>
      <c r="Q759" s="28"/>
      <c r="R759" s="8" t="s">
        <v>3024</v>
      </c>
      <c r="S759" s="17"/>
      <c r="T759" s="51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</row>
    <row r="760">
      <c r="A760" s="8" t="s">
        <v>3030</v>
      </c>
      <c r="B760" s="9">
        <v>45716.0</v>
      </c>
      <c r="C760" s="13" t="s">
        <v>2028</v>
      </c>
      <c r="D760" s="73" t="s">
        <v>1172</v>
      </c>
      <c r="E760" s="69" t="s">
        <v>3049</v>
      </c>
      <c r="F760" s="27" t="s">
        <v>1172</v>
      </c>
      <c r="G760" s="13" t="s">
        <v>1908</v>
      </c>
      <c r="H760" s="15">
        <v>299.0</v>
      </c>
      <c r="I760" s="15">
        <v>299.0</v>
      </c>
      <c r="J760" s="14"/>
      <c r="K760" s="15">
        <f t="shared" si="65"/>
        <v>299</v>
      </c>
      <c r="L760" s="14"/>
      <c r="M760" s="14"/>
      <c r="N760" s="14"/>
      <c r="O760" s="16"/>
      <c r="P760" s="47">
        <f t="shared" si="2"/>
        <v>299</v>
      </c>
      <c r="Q760" s="28"/>
      <c r="R760" s="8" t="s">
        <v>3050</v>
      </c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</row>
    <row r="761">
      <c r="A761" s="8" t="s">
        <v>3030</v>
      </c>
      <c r="B761" s="9">
        <v>45700.0</v>
      </c>
      <c r="C761" s="13" t="s">
        <v>2028</v>
      </c>
      <c r="D761" s="73" t="s">
        <v>1172</v>
      </c>
      <c r="E761" s="69" t="s">
        <v>3051</v>
      </c>
      <c r="F761" s="27" t="s">
        <v>1172</v>
      </c>
      <c r="G761" s="13" t="s">
        <v>1908</v>
      </c>
      <c r="H761" s="15">
        <v>299.0</v>
      </c>
      <c r="I761" s="15">
        <v>299.0</v>
      </c>
      <c r="J761" s="14"/>
      <c r="K761" s="15">
        <f t="shared" si="65"/>
        <v>299</v>
      </c>
      <c r="L761" s="14"/>
      <c r="M761" s="14"/>
      <c r="N761" s="14"/>
      <c r="O761" s="16"/>
      <c r="P761" s="47">
        <f t="shared" si="2"/>
        <v>299</v>
      </c>
      <c r="Q761" s="28"/>
      <c r="R761" s="8" t="s">
        <v>3052</v>
      </c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</row>
    <row r="762">
      <c r="A762" s="8" t="s">
        <v>3030</v>
      </c>
      <c r="B762" s="9">
        <v>45688.0</v>
      </c>
      <c r="C762" s="13" t="s">
        <v>2028</v>
      </c>
      <c r="D762" s="73" t="s">
        <v>2058</v>
      </c>
      <c r="E762" s="69" t="s">
        <v>2059</v>
      </c>
      <c r="F762" s="27" t="s">
        <v>1908</v>
      </c>
      <c r="G762" s="13" t="s">
        <v>1908</v>
      </c>
      <c r="H762" s="15">
        <v>299.0</v>
      </c>
      <c r="I762" s="15">
        <v>299.0</v>
      </c>
      <c r="J762" s="14"/>
      <c r="K762" s="15">
        <f t="shared" si="65"/>
        <v>299</v>
      </c>
      <c r="L762" s="14"/>
      <c r="M762" s="14"/>
      <c r="N762" s="14"/>
      <c r="O762" s="16"/>
      <c r="P762" s="47">
        <f t="shared" si="2"/>
        <v>299</v>
      </c>
      <c r="Q762" s="56"/>
      <c r="R762" s="8" t="s">
        <v>2060</v>
      </c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</row>
    <row r="763">
      <c r="A763" s="8" t="s">
        <v>3030</v>
      </c>
      <c r="B763" s="9">
        <v>45688.0</v>
      </c>
      <c r="C763" s="13" t="s">
        <v>2028</v>
      </c>
      <c r="D763" s="73" t="s">
        <v>2818</v>
      </c>
      <c r="E763" s="69" t="s">
        <v>3028</v>
      </c>
      <c r="F763" s="27" t="s">
        <v>2818</v>
      </c>
      <c r="G763" s="13" t="s">
        <v>1908</v>
      </c>
      <c r="H763" s="14"/>
      <c r="I763" s="15">
        <v>299.0</v>
      </c>
      <c r="J763" s="14"/>
      <c r="K763" s="15">
        <f t="shared" si="65"/>
        <v>299</v>
      </c>
      <c r="L763" s="14"/>
      <c r="M763" s="14"/>
      <c r="N763" s="14"/>
      <c r="O763" s="16"/>
      <c r="P763" s="47">
        <f t="shared" si="2"/>
        <v>299</v>
      </c>
      <c r="Q763" s="28"/>
      <c r="R763" s="8" t="s">
        <v>3029</v>
      </c>
      <c r="S763" s="17"/>
      <c r="T763" s="51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</row>
    <row r="764">
      <c r="A764" s="8" t="s">
        <v>3030</v>
      </c>
      <c r="B764" s="9">
        <v>45562.0</v>
      </c>
      <c r="C764" s="9">
        <v>45707.0</v>
      </c>
      <c r="D764" s="73" t="s">
        <v>1918</v>
      </c>
      <c r="E764" s="69" t="s">
        <v>1995</v>
      </c>
      <c r="F764" s="27" t="s">
        <v>1918</v>
      </c>
      <c r="G764" s="13" t="s">
        <v>1908</v>
      </c>
      <c r="H764" s="15">
        <v>299.0</v>
      </c>
      <c r="I764" s="15">
        <v>299.0</v>
      </c>
      <c r="J764" s="14"/>
      <c r="K764" s="15">
        <f t="shared" si="65"/>
        <v>299</v>
      </c>
      <c r="L764" s="14"/>
      <c r="M764" s="14"/>
      <c r="N764" s="14"/>
      <c r="O764" s="16"/>
      <c r="P764" s="47">
        <f t="shared" si="2"/>
        <v>299</v>
      </c>
      <c r="Q764" s="28"/>
      <c r="R764" s="40"/>
      <c r="S764" s="57">
        <f t="shared" ref="S764:S766" si="66">MONTH(B764)</f>
        <v>9</v>
      </c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</row>
    <row r="765">
      <c r="A765" s="8" t="s">
        <v>3030</v>
      </c>
      <c r="B765" s="9">
        <v>45580.0</v>
      </c>
      <c r="C765" s="9">
        <v>45707.0</v>
      </c>
      <c r="D765" s="73" t="s">
        <v>20</v>
      </c>
      <c r="E765" s="69" t="s">
        <v>2718</v>
      </c>
      <c r="F765" s="27" t="s">
        <v>1939</v>
      </c>
      <c r="G765" s="13" t="s">
        <v>1975</v>
      </c>
      <c r="H765" s="15">
        <v>99.9</v>
      </c>
      <c r="I765" s="15">
        <v>99.9</v>
      </c>
      <c r="J765" s="14"/>
      <c r="K765" s="15">
        <f t="shared" si="65"/>
        <v>99.9</v>
      </c>
      <c r="L765" s="14"/>
      <c r="M765" s="14"/>
      <c r="N765" s="14"/>
      <c r="O765" s="16"/>
      <c r="P765" s="47">
        <f t="shared" si="2"/>
        <v>99.9</v>
      </c>
      <c r="Q765" s="28"/>
      <c r="R765" s="45" t="s">
        <v>2719</v>
      </c>
      <c r="S765" s="57">
        <f t="shared" si="66"/>
        <v>10</v>
      </c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</row>
    <row r="766">
      <c r="A766" s="8" t="s">
        <v>3030</v>
      </c>
      <c r="B766" s="9">
        <v>45545.0</v>
      </c>
      <c r="C766" s="28"/>
      <c r="D766" s="73" t="s">
        <v>1172</v>
      </c>
      <c r="E766" s="69" t="s">
        <v>2742</v>
      </c>
      <c r="F766" s="27" t="s">
        <v>1172</v>
      </c>
      <c r="G766" s="13" t="s">
        <v>1908</v>
      </c>
      <c r="H766" s="15">
        <v>299.0</v>
      </c>
      <c r="I766" s="15">
        <v>299.0</v>
      </c>
      <c r="J766" s="14"/>
      <c r="K766" s="15">
        <v>299.0</v>
      </c>
      <c r="L766" s="14"/>
      <c r="M766" s="14"/>
      <c r="N766" s="14"/>
      <c r="O766" s="16"/>
      <c r="P766" s="47">
        <f t="shared" si="2"/>
        <v>299</v>
      </c>
      <c r="Q766" s="58"/>
      <c r="R766" s="40"/>
      <c r="S766" s="57">
        <f t="shared" si="66"/>
        <v>9</v>
      </c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</row>
    <row r="767">
      <c r="A767" s="8" t="s">
        <v>3030</v>
      </c>
      <c r="B767" s="9">
        <v>45691.0</v>
      </c>
      <c r="C767" s="13" t="s">
        <v>2028</v>
      </c>
      <c r="D767" s="73" t="s">
        <v>20</v>
      </c>
      <c r="E767" s="69" t="s">
        <v>2061</v>
      </c>
      <c r="F767" s="27" t="s">
        <v>1939</v>
      </c>
      <c r="G767" s="13" t="s">
        <v>1969</v>
      </c>
      <c r="H767" s="15">
        <v>29.9</v>
      </c>
      <c r="I767" s="15">
        <v>29.9</v>
      </c>
      <c r="J767" s="14"/>
      <c r="K767" s="15">
        <f t="shared" ref="K767:K781" si="67">I767</f>
        <v>29.9</v>
      </c>
      <c r="L767" s="14"/>
      <c r="M767" s="14"/>
      <c r="N767" s="14"/>
      <c r="O767" s="16"/>
      <c r="P767" s="47">
        <f t="shared" si="2"/>
        <v>29.9</v>
      </c>
      <c r="Q767" s="28"/>
      <c r="R767" s="8" t="s">
        <v>2062</v>
      </c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</row>
    <row r="768">
      <c r="A768" s="8" t="s">
        <v>3030</v>
      </c>
      <c r="B768" s="9">
        <v>45691.0</v>
      </c>
      <c r="C768" s="13" t="s">
        <v>2028</v>
      </c>
      <c r="D768" s="73" t="s">
        <v>1925</v>
      </c>
      <c r="E768" s="69" t="s">
        <v>3053</v>
      </c>
      <c r="F768" s="27" t="s">
        <v>1925</v>
      </c>
      <c r="G768" s="13" t="s">
        <v>1908</v>
      </c>
      <c r="H768" s="15">
        <v>299.0</v>
      </c>
      <c r="I768" s="15">
        <v>299.0</v>
      </c>
      <c r="J768" s="14"/>
      <c r="K768" s="15">
        <f t="shared" si="67"/>
        <v>299</v>
      </c>
      <c r="L768" s="14"/>
      <c r="M768" s="14"/>
      <c r="N768" s="14"/>
      <c r="O768" s="16"/>
      <c r="P768" s="47">
        <f t="shared" si="2"/>
        <v>299</v>
      </c>
      <c r="Q768" s="28"/>
      <c r="R768" s="8" t="s">
        <v>3054</v>
      </c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</row>
    <row r="769">
      <c r="A769" s="8" t="s">
        <v>3030</v>
      </c>
      <c r="B769" s="9">
        <v>45691.0</v>
      </c>
      <c r="C769" s="13" t="s">
        <v>2028</v>
      </c>
      <c r="D769" s="73" t="s">
        <v>1925</v>
      </c>
      <c r="E769" s="69" t="s">
        <v>3055</v>
      </c>
      <c r="F769" s="27" t="s">
        <v>1925</v>
      </c>
      <c r="G769" s="13" t="s">
        <v>1908</v>
      </c>
      <c r="H769" s="15">
        <v>299.0</v>
      </c>
      <c r="I769" s="15">
        <v>299.0</v>
      </c>
      <c r="J769" s="14"/>
      <c r="K769" s="15">
        <f t="shared" si="67"/>
        <v>299</v>
      </c>
      <c r="L769" s="14"/>
      <c r="M769" s="14"/>
      <c r="N769" s="14"/>
      <c r="O769" s="16"/>
      <c r="P769" s="47">
        <f t="shared" si="2"/>
        <v>299</v>
      </c>
      <c r="Q769" s="28"/>
      <c r="R769" s="8" t="s">
        <v>3056</v>
      </c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</row>
    <row r="770">
      <c r="A770" s="8" t="s">
        <v>3030</v>
      </c>
      <c r="B770" s="9">
        <v>45691.0</v>
      </c>
      <c r="C770" s="13" t="s">
        <v>2028</v>
      </c>
      <c r="D770" s="73" t="s">
        <v>1925</v>
      </c>
      <c r="E770" s="69" t="s">
        <v>3057</v>
      </c>
      <c r="F770" s="27" t="s">
        <v>1925</v>
      </c>
      <c r="G770" s="13" t="s">
        <v>1908</v>
      </c>
      <c r="H770" s="15">
        <v>299.0</v>
      </c>
      <c r="I770" s="15">
        <v>299.0</v>
      </c>
      <c r="J770" s="14"/>
      <c r="K770" s="15">
        <f t="shared" si="67"/>
        <v>299</v>
      </c>
      <c r="L770" s="14"/>
      <c r="M770" s="14"/>
      <c r="N770" s="14"/>
      <c r="O770" s="16"/>
      <c r="P770" s="47">
        <f t="shared" si="2"/>
        <v>299</v>
      </c>
      <c r="Q770" s="28"/>
      <c r="R770" s="8" t="s">
        <v>3058</v>
      </c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</row>
    <row r="771">
      <c r="A771" s="8" t="s">
        <v>3030</v>
      </c>
      <c r="B771" s="9">
        <v>45691.0</v>
      </c>
      <c r="C771" s="13" t="s">
        <v>2028</v>
      </c>
      <c r="D771" s="73" t="s">
        <v>20</v>
      </c>
      <c r="E771" s="69" t="s">
        <v>2063</v>
      </c>
      <c r="F771" s="27" t="s">
        <v>1939</v>
      </c>
      <c r="G771" s="13" t="s">
        <v>1969</v>
      </c>
      <c r="H771" s="15">
        <v>29.9</v>
      </c>
      <c r="I771" s="15">
        <v>29.9</v>
      </c>
      <c r="J771" s="14"/>
      <c r="K771" s="15">
        <f t="shared" si="67"/>
        <v>29.9</v>
      </c>
      <c r="L771" s="14"/>
      <c r="M771" s="14"/>
      <c r="N771" s="14"/>
      <c r="O771" s="16"/>
      <c r="P771" s="47">
        <f t="shared" si="2"/>
        <v>29.9</v>
      </c>
      <c r="Q771" s="28"/>
      <c r="R771" s="8" t="s">
        <v>2064</v>
      </c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</row>
    <row r="772">
      <c r="A772" s="8" t="s">
        <v>3030</v>
      </c>
      <c r="B772" s="9">
        <v>45692.0</v>
      </c>
      <c r="C772" s="13" t="s">
        <v>2028</v>
      </c>
      <c r="D772" s="73" t="s">
        <v>20</v>
      </c>
      <c r="E772" s="69" t="s">
        <v>3059</v>
      </c>
      <c r="F772" s="27" t="s">
        <v>1939</v>
      </c>
      <c r="G772" s="13" t="s">
        <v>1969</v>
      </c>
      <c r="H772" s="15">
        <v>29.9</v>
      </c>
      <c r="I772" s="15">
        <v>29.9</v>
      </c>
      <c r="J772" s="14"/>
      <c r="K772" s="15">
        <f t="shared" si="67"/>
        <v>29.9</v>
      </c>
      <c r="L772" s="14"/>
      <c r="M772" s="14"/>
      <c r="N772" s="14"/>
      <c r="O772" s="16"/>
      <c r="P772" s="47">
        <f t="shared" si="2"/>
        <v>29.9</v>
      </c>
      <c r="Q772" s="28"/>
      <c r="R772" s="8" t="s">
        <v>2068</v>
      </c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</row>
    <row r="773">
      <c r="A773" s="8" t="s">
        <v>3030</v>
      </c>
      <c r="B773" s="9">
        <v>45692.0</v>
      </c>
      <c r="C773" s="13" t="s">
        <v>2028</v>
      </c>
      <c r="D773" s="73" t="s">
        <v>20</v>
      </c>
      <c r="E773" s="69" t="s">
        <v>3060</v>
      </c>
      <c r="F773" s="27" t="s">
        <v>1939</v>
      </c>
      <c r="G773" s="13" t="s">
        <v>1969</v>
      </c>
      <c r="H773" s="15">
        <v>29.9</v>
      </c>
      <c r="I773" s="15">
        <v>29.9</v>
      </c>
      <c r="J773" s="14"/>
      <c r="K773" s="15">
        <f t="shared" si="67"/>
        <v>29.9</v>
      </c>
      <c r="L773" s="14"/>
      <c r="M773" s="14"/>
      <c r="N773" s="14"/>
      <c r="O773" s="16"/>
      <c r="P773" s="47">
        <f t="shared" si="2"/>
        <v>29.9</v>
      </c>
      <c r="Q773" s="28"/>
      <c r="R773" s="8" t="s">
        <v>3061</v>
      </c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</row>
    <row r="774">
      <c r="A774" s="8" t="s">
        <v>3030</v>
      </c>
      <c r="B774" s="9">
        <v>45580.0</v>
      </c>
      <c r="C774" s="13" t="s">
        <v>2091</v>
      </c>
      <c r="D774" s="73" t="s">
        <v>1172</v>
      </c>
      <c r="E774" s="69" t="s">
        <v>2969</v>
      </c>
      <c r="F774" s="27" t="s">
        <v>1172</v>
      </c>
      <c r="G774" s="13" t="s">
        <v>1908</v>
      </c>
      <c r="H774" s="15">
        <v>299.0</v>
      </c>
      <c r="I774" s="15">
        <v>299.0</v>
      </c>
      <c r="J774" s="14"/>
      <c r="K774" s="15">
        <f t="shared" si="67"/>
        <v>299</v>
      </c>
      <c r="L774" s="14"/>
      <c r="M774" s="14"/>
      <c r="N774" s="14"/>
      <c r="O774" s="16"/>
      <c r="P774" s="47">
        <f t="shared" si="2"/>
        <v>299</v>
      </c>
      <c r="Q774" s="28"/>
      <c r="R774" s="8" t="s">
        <v>2970</v>
      </c>
      <c r="S774" s="57">
        <f>MONTH(B774)</f>
        <v>10</v>
      </c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</row>
    <row r="775">
      <c r="A775" s="8" t="s">
        <v>3030</v>
      </c>
      <c r="B775" s="9">
        <v>45692.0</v>
      </c>
      <c r="C775" s="13" t="s">
        <v>2028</v>
      </c>
      <c r="D775" s="73" t="s">
        <v>1918</v>
      </c>
      <c r="E775" s="69" t="s">
        <v>3062</v>
      </c>
      <c r="F775" s="27" t="s">
        <v>1918</v>
      </c>
      <c r="G775" s="13" t="s">
        <v>1908</v>
      </c>
      <c r="H775" s="15">
        <v>299.0</v>
      </c>
      <c r="I775" s="15">
        <v>299.0</v>
      </c>
      <c r="J775" s="14"/>
      <c r="K775" s="15">
        <f t="shared" si="67"/>
        <v>299</v>
      </c>
      <c r="L775" s="14"/>
      <c r="M775" s="14"/>
      <c r="N775" s="14"/>
      <c r="O775" s="16"/>
      <c r="P775" s="47">
        <f t="shared" si="2"/>
        <v>299</v>
      </c>
      <c r="Q775" s="87" t="s">
        <v>3063</v>
      </c>
      <c r="R775" s="8" t="s">
        <v>3064</v>
      </c>
      <c r="S775" s="17"/>
      <c r="T775" s="51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</row>
    <row r="776">
      <c r="A776" s="8" t="s">
        <v>3030</v>
      </c>
      <c r="B776" s="9">
        <v>45693.0</v>
      </c>
      <c r="C776" s="110" t="s">
        <v>3065</v>
      </c>
      <c r="D776" s="73" t="s">
        <v>20</v>
      </c>
      <c r="E776" s="69" t="s">
        <v>3066</v>
      </c>
      <c r="F776" s="27" t="s">
        <v>1939</v>
      </c>
      <c r="G776" s="13" t="s">
        <v>2024</v>
      </c>
      <c r="H776" s="15">
        <v>99.9</v>
      </c>
      <c r="I776" s="15">
        <v>99.9</v>
      </c>
      <c r="J776" s="14"/>
      <c r="K776" s="15">
        <f t="shared" si="67"/>
        <v>99.9</v>
      </c>
      <c r="L776" s="14"/>
      <c r="M776" s="14"/>
      <c r="N776" s="14"/>
      <c r="O776" s="16"/>
      <c r="P776" s="47">
        <f t="shared" si="2"/>
        <v>99.9</v>
      </c>
      <c r="Q776" s="28"/>
      <c r="R776" s="8" t="s">
        <v>3067</v>
      </c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</row>
    <row r="777">
      <c r="A777" s="8" t="s">
        <v>3030</v>
      </c>
      <c r="B777" s="9">
        <v>45693.0</v>
      </c>
      <c r="C777" s="13" t="s">
        <v>2028</v>
      </c>
      <c r="D777" s="73" t="s">
        <v>20</v>
      </c>
      <c r="E777" s="69" t="s">
        <v>3068</v>
      </c>
      <c r="F777" s="27" t="s">
        <v>1939</v>
      </c>
      <c r="G777" s="13" t="s">
        <v>2024</v>
      </c>
      <c r="H777" s="15">
        <v>99.9</v>
      </c>
      <c r="I777" s="15">
        <v>99.9</v>
      </c>
      <c r="J777" s="14"/>
      <c r="K777" s="15">
        <f t="shared" si="67"/>
        <v>99.9</v>
      </c>
      <c r="L777" s="14"/>
      <c r="M777" s="14"/>
      <c r="N777" s="14"/>
      <c r="O777" s="16"/>
      <c r="P777" s="47">
        <f t="shared" si="2"/>
        <v>99.9</v>
      </c>
      <c r="Q777" s="28"/>
      <c r="R777" s="8" t="s">
        <v>3069</v>
      </c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</row>
    <row r="778">
      <c r="A778" s="8" t="s">
        <v>3030</v>
      </c>
      <c r="B778" s="9">
        <v>45693.0</v>
      </c>
      <c r="C778" s="13" t="s">
        <v>2028</v>
      </c>
      <c r="D778" s="73" t="s">
        <v>20</v>
      </c>
      <c r="E778" s="69" t="s">
        <v>2065</v>
      </c>
      <c r="F778" s="27" t="s">
        <v>1939</v>
      </c>
      <c r="G778" s="13" t="s">
        <v>1969</v>
      </c>
      <c r="H778" s="15">
        <v>29.9</v>
      </c>
      <c r="I778" s="15">
        <v>29.9</v>
      </c>
      <c r="J778" s="14"/>
      <c r="K778" s="15">
        <f t="shared" si="67"/>
        <v>29.9</v>
      </c>
      <c r="L778" s="14"/>
      <c r="M778" s="14"/>
      <c r="N778" s="14"/>
      <c r="O778" s="16"/>
      <c r="P778" s="47">
        <f t="shared" si="2"/>
        <v>29.9</v>
      </c>
      <c r="Q778" s="28"/>
      <c r="R778" s="8" t="s">
        <v>2066</v>
      </c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</row>
    <row r="779">
      <c r="A779" s="8" t="s">
        <v>3030</v>
      </c>
      <c r="B779" s="9">
        <v>45671.0</v>
      </c>
      <c r="C779" s="13" t="s">
        <v>2028</v>
      </c>
      <c r="D779" s="73" t="s">
        <v>1910</v>
      </c>
      <c r="E779" s="69" t="s">
        <v>2044</v>
      </c>
      <c r="F779" s="27" t="s">
        <v>1910</v>
      </c>
      <c r="G779" s="13" t="s">
        <v>1908</v>
      </c>
      <c r="H779" s="15">
        <v>299.0</v>
      </c>
      <c r="I779" s="15">
        <v>299.0</v>
      </c>
      <c r="J779" s="14"/>
      <c r="K779" s="15">
        <f t="shared" si="67"/>
        <v>299</v>
      </c>
      <c r="L779" s="14"/>
      <c r="M779" s="14"/>
      <c r="N779" s="14"/>
      <c r="O779" s="16"/>
      <c r="P779" s="47">
        <f t="shared" si="2"/>
        <v>299</v>
      </c>
      <c r="Q779" s="13" t="s">
        <v>2044</v>
      </c>
      <c r="R779" s="8" t="s">
        <v>2045</v>
      </c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</row>
    <row r="780">
      <c r="A780" s="8" t="s">
        <v>3030</v>
      </c>
      <c r="B780" s="9">
        <v>45694.0</v>
      </c>
      <c r="C780" s="13" t="s">
        <v>2028</v>
      </c>
      <c r="D780" s="73" t="s">
        <v>1925</v>
      </c>
      <c r="E780" s="69" t="s">
        <v>3070</v>
      </c>
      <c r="F780" s="27" t="s">
        <v>1908</v>
      </c>
      <c r="G780" s="13" t="s">
        <v>1908</v>
      </c>
      <c r="H780" s="15">
        <v>299.0</v>
      </c>
      <c r="I780" s="15">
        <v>299.0</v>
      </c>
      <c r="J780" s="14"/>
      <c r="K780" s="15">
        <f t="shared" si="67"/>
        <v>299</v>
      </c>
      <c r="L780" s="14"/>
      <c r="M780" s="14"/>
      <c r="N780" s="14"/>
      <c r="O780" s="16"/>
      <c r="P780" s="47">
        <f t="shared" si="2"/>
        <v>299</v>
      </c>
      <c r="Q780" s="28"/>
      <c r="R780" s="8" t="s">
        <v>3071</v>
      </c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</row>
    <row r="781">
      <c r="A781" s="8" t="s">
        <v>3030</v>
      </c>
      <c r="B781" s="9">
        <v>45694.0</v>
      </c>
      <c r="C781" s="13" t="s">
        <v>2028</v>
      </c>
      <c r="D781" s="73" t="s">
        <v>20</v>
      </c>
      <c r="E781" s="69" t="s">
        <v>3072</v>
      </c>
      <c r="F781" s="27" t="s">
        <v>1939</v>
      </c>
      <c r="G781" s="13" t="s">
        <v>1969</v>
      </c>
      <c r="H781" s="15">
        <v>29.9</v>
      </c>
      <c r="I781" s="15">
        <v>29.9</v>
      </c>
      <c r="J781" s="14"/>
      <c r="K781" s="15">
        <f t="shared" si="67"/>
        <v>29.9</v>
      </c>
      <c r="L781" s="14"/>
      <c r="M781" s="14"/>
      <c r="N781" s="14"/>
      <c r="O781" s="16"/>
      <c r="P781" s="47">
        <f t="shared" si="2"/>
        <v>29.9</v>
      </c>
      <c r="Q781" s="28"/>
      <c r="R781" s="8" t="s">
        <v>3073</v>
      </c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</row>
    <row r="782">
      <c r="A782" s="8" t="s">
        <v>3030</v>
      </c>
      <c r="B782" s="9">
        <v>45678.0</v>
      </c>
      <c r="C782" s="13" t="s">
        <v>2028</v>
      </c>
      <c r="D782" s="73" t="s">
        <v>1910</v>
      </c>
      <c r="E782" s="69" t="s">
        <v>2989</v>
      </c>
      <c r="F782" s="27" t="s">
        <v>1910</v>
      </c>
      <c r="G782" s="13" t="s">
        <v>1908</v>
      </c>
      <c r="H782" s="15">
        <v>800.0</v>
      </c>
      <c r="I782" s="15">
        <v>299.0</v>
      </c>
      <c r="J782" s="14"/>
      <c r="K782" s="15">
        <v>299.0</v>
      </c>
      <c r="L782" s="14"/>
      <c r="M782" s="14"/>
      <c r="N782" s="14"/>
      <c r="O782" s="16"/>
      <c r="P782" s="47">
        <f t="shared" si="2"/>
        <v>299</v>
      </c>
      <c r="Q782" s="28"/>
      <c r="R782" s="8" t="s">
        <v>2990</v>
      </c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</row>
    <row r="783">
      <c r="A783" s="8" t="s">
        <v>3030</v>
      </c>
      <c r="B783" s="9">
        <v>45695.0</v>
      </c>
      <c r="C783" s="13" t="s">
        <v>2028</v>
      </c>
      <c r="D783" s="73" t="s">
        <v>2818</v>
      </c>
      <c r="E783" s="69" t="s">
        <v>3074</v>
      </c>
      <c r="F783" s="27" t="s">
        <v>2818</v>
      </c>
      <c r="G783" s="13" t="s">
        <v>1908</v>
      </c>
      <c r="H783" s="15">
        <v>299.0</v>
      </c>
      <c r="I783" s="15">
        <v>299.0</v>
      </c>
      <c r="J783" s="14"/>
      <c r="K783" s="15">
        <f t="shared" ref="K783:K788" si="68">I783</f>
        <v>299</v>
      </c>
      <c r="L783" s="14"/>
      <c r="M783" s="14"/>
      <c r="N783" s="14"/>
      <c r="O783" s="16"/>
      <c r="P783" s="47">
        <f t="shared" si="2"/>
        <v>299</v>
      </c>
      <c r="Q783" s="28"/>
      <c r="R783" s="8" t="s">
        <v>3075</v>
      </c>
      <c r="S783" s="17"/>
      <c r="T783" s="51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</row>
    <row r="784">
      <c r="A784" s="8" t="s">
        <v>3030</v>
      </c>
      <c r="B784" s="9">
        <v>45698.0</v>
      </c>
      <c r="C784" s="13" t="s">
        <v>2028</v>
      </c>
      <c r="D784" s="73" t="s">
        <v>20</v>
      </c>
      <c r="E784" s="69" t="s">
        <v>2069</v>
      </c>
      <c r="F784" s="27" t="s">
        <v>1939</v>
      </c>
      <c r="G784" s="13" t="s">
        <v>1969</v>
      </c>
      <c r="H784" s="15">
        <v>29.9</v>
      </c>
      <c r="I784" s="15">
        <v>29.9</v>
      </c>
      <c r="J784" s="14"/>
      <c r="K784" s="15">
        <f t="shared" si="68"/>
        <v>29.9</v>
      </c>
      <c r="L784" s="14"/>
      <c r="M784" s="14"/>
      <c r="N784" s="14"/>
      <c r="O784" s="16"/>
      <c r="P784" s="47">
        <f t="shared" si="2"/>
        <v>29.9</v>
      </c>
      <c r="Q784" s="28"/>
      <c r="R784" s="8" t="s">
        <v>2070</v>
      </c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</row>
    <row r="785">
      <c r="A785" s="8" t="s">
        <v>3030</v>
      </c>
      <c r="B785" s="9">
        <v>45698.0</v>
      </c>
      <c r="C785" s="13" t="s">
        <v>2028</v>
      </c>
      <c r="D785" s="73" t="s">
        <v>20</v>
      </c>
      <c r="E785" s="69" t="s">
        <v>2071</v>
      </c>
      <c r="F785" s="27" t="s">
        <v>1939</v>
      </c>
      <c r="G785" s="13" t="s">
        <v>1969</v>
      </c>
      <c r="H785" s="15">
        <v>29.9</v>
      </c>
      <c r="I785" s="15">
        <v>29.9</v>
      </c>
      <c r="J785" s="14"/>
      <c r="K785" s="15">
        <f t="shared" si="68"/>
        <v>29.9</v>
      </c>
      <c r="L785" s="14"/>
      <c r="M785" s="14"/>
      <c r="N785" s="14"/>
      <c r="O785" s="16"/>
      <c r="P785" s="47">
        <f t="shared" si="2"/>
        <v>29.9</v>
      </c>
      <c r="Q785" s="28"/>
      <c r="R785" s="8" t="s">
        <v>2072</v>
      </c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</row>
    <row r="786">
      <c r="A786" s="8" t="s">
        <v>3030</v>
      </c>
      <c r="B786" s="9">
        <v>45698.0</v>
      </c>
      <c r="C786" s="13" t="s">
        <v>2028</v>
      </c>
      <c r="D786" s="73" t="s">
        <v>20</v>
      </c>
      <c r="E786" s="69" t="s">
        <v>3076</v>
      </c>
      <c r="F786" s="27" t="s">
        <v>1939</v>
      </c>
      <c r="G786" s="13" t="s">
        <v>1969</v>
      </c>
      <c r="H786" s="15">
        <v>29.9</v>
      </c>
      <c r="I786" s="15">
        <v>29.9</v>
      </c>
      <c r="J786" s="14"/>
      <c r="K786" s="15">
        <f t="shared" si="68"/>
        <v>29.9</v>
      </c>
      <c r="L786" s="14"/>
      <c r="M786" s="14"/>
      <c r="N786" s="14"/>
      <c r="O786" s="16"/>
      <c r="P786" s="47">
        <f t="shared" si="2"/>
        <v>29.9</v>
      </c>
      <c r="Q786" s="28"/>
      <c r="R786" s="8" t="s">
        <v>3077</v>
      </c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</row>
    <row r="787">
      <c r="A787" s="8" t="s">
        <v>3030</v>
      </c>
      <c r="B787" s="9">
        <v>45665.0</v>
      </c>
      <c r="C787" s="13" t="s">
        <v>2028</v>
      </c>
      <c r="D787" s="73" t="s">
        <v>1910</v>
      </c>
      <c r="E787" s="69" t="s">
        <v>2032</v>
      </c>
      <c r="F787" s="27" t="s">
        <v>1908</v>
      </c>
      <c r="G787" s="13" t="s">
        <v>1908</v>
      </c>
      <c r="H787" s="15">
        <v>299.0</v>
      </c>
      <c r="I787" s="15">
        <v>299.0</v>
      </c>
      <c r="J787" s="14"/>
      <c r="K787" s="15">
        <f t="shared" si="68"/>
        <v>299</v>
      </c>
      <c r="L787" s="14"/>
      <c r="M787" s="14"/>
      <c r="N787" s="14"/>
      <c r="O787" s="16"/>
      <c r="P787" s="47">
        <f t="shared" si="2"/>
        <v>299</v>
      </c>
      <c r="Q787" s="28"/>
      <c r="R787" s="8" t="s">
        <v>2952</v>
      </c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</row>
    <row r="788">
      <c r="A788" s="8" t="s">
        <v>3030</v>
      </c>
      <c r="B788" s="9">
        <v>45698.0</v>
      </c>
      <c r="C788" s="13" t="s">
        <v>2028</v>
      </c>
      <c r="D788" s="73" t="s">
        <v>20</v>
      </c>
      <c r="E788" s="69" t="s">
        <v>2073</v>
      </c>
      <c r="F788" s="27" t="s">
        <v>1939</v>
      </c>
      <c r="G788" s="13" t="s">
        <v>1969</v>
      </c>
      <c r="H788" s="15">
        <v>29.9</v>
      </c>
      <c r="I788" s="15">
        <v>29.9</v>
      </c>
      <c r="J788" s="14"/>
      <c r="K788" s="15">
        <f t="shared" si="68"/>
        <v>29.9</v>
      </c>
      <c r="L788" s="14"/>
      <c r="M788" s="14"/>
      <c r="N788" s="14"/>
      <c r="O788" s="16"/>
      <c r="P788" s="47">
        <f t="shared" si="2"/>
        <v>29.9</v>
      </c>
      <c r="Q788" s="28"/>
      <c r="R788" s="8" t="s">
        <v>2074</v>
      </c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</row>
    <row r="789">
      <c r="A789" s="8" t="s">
        <v>3030</v>
      </c>
      <c r="B789" s="9">
        <v>45694.0</v>
      </c>
      <c r="C789" s="13" t="s">
        <v>2028</v>
      </c>
      <c r="D789" s="73" t="s">
        <v>1910</v>
      </c>
      <c r="E789" s="69" t="s">
        <v>3078</v>
      </c>
      <c r="F789" s="27" t="s">
        <v>1910</v>
      </c>
      <c r="G789" s="13" t="s">
        <v>1908</v>
      </c>
      <c r="H789" s="15">
        <v>299.0</v>
      </c>
      <c r="I789" s="15">
        <v>299.0</v>
      </c>
      <c r="J789" s="14"/>
      <c r="K789" s="15">
        <v>299.0</v>
      </c>
      <c r="L789" s="14"/>
      <c r="M789" s="14"/>
      <c r="N789" s="14"/>
      <c r="O789" s="16"/>
      <c r="P789" s="47">
        <f t="shared" si="2"/>
        <v>299</v>
      </c>
      <c r="Q789" s="28"/>
      <c r="R789" s="8" t="s">
        <v>3079</v>
      </c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</row>
    <row r="790">
      <c r="A790" s="8" t="s">
        <v>3030</v>
      </c>
      <c r="B790" s="9">
        <v>45714.0</v>
      </c>
      <c r="C790" s="13" t="s">
        <v>2028</v>
      </c>
      <c r="D790" s="73" t="s">
        <v>1910</v>
      </c>
      <c r="E790" s="69" t="s">
        <v>2096</v>
      </c>
      <c r="F790" s="27" t="s">
        <v>1910</v>
      </c>
      <c r="G790" s="13" t="s">
        <v>1908</v>
      </c>
      <c r="H790" s="15">
        <v>299.0</v>
      </c>
      <c r="I790" s="15">
        <v>299.0</v>
      </c>
      <c r="J790" s="14"/>
      <c r="K790" s="15">
        <v>299.0</v>
      </c>
      <c r="L790" s="14"/>
      <c r="M790" s="14"/>
      <c r="N790" s="14"/>
      <c r="O790" s="16"/>
      <c r="P790" s="47">
        <f t="shared" si="2"/>
        <v>299</v>
      </c>
      <c r="Q790" s="28"/>
      <c r="R790" s="8" t="s">
        <v>2097</v>
      </c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</row>
    <row r="791">
      <c r="A791" s="8" t="s">
        <v>3030</v>
      </c>
      <c r="B791" s="9">
        <v>45699.0</v>
      </c>
      <c r="C791" s="13" t="s">
        <v>2028</v>
      </c>
      <c r="D791" s="73" t="s">
        <v>1925</v>
      </c>
      <c r="E791" s="69" t="s">
        <v>2075</v>
      </c>
      <c r="F791" s="27" t="s">
        <v>1925</v>
      </c>
      <c r="G791" s="13" t="s">
        <v>1908</v>
      </c>
      <c r="H791" s="15">
        <v>299.0</v>
      </c>
      <c r="I791" s="15">
        <v>299.0</v>
      </c>
      <c r="J791" s="14"/>
      <c r="K791" s="15">
        <f t="shared" ref="K791:K797" si="69">I791</f>
        <v>299</v>
      </c>
      <c r="L791" s="14"/>
      <c r="M791" s="14"/>
      <c r="N791" s="14"/>
      <c r="O791" s="16"/>
      <c r="P791" s="47">
        <f t="shared" si="2"/>
        <v>299</v>
      </c>
      <c r="Q791" s="28"/>
      <c r="R791" s="8" t="s">
        <v>2076</v>
      </c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</row>
    <row r="792">
      <c r="A792" s="8" t="s">
        <v>3030</v>
      </c>
      <c r="B792" s="9">
        <v>45699.0</v>
      </c>
      <c r="C792" s="13" t="s">
        <v>2028</v>
      </c>
      <c r="D792" s="73" t="s">
        <v>2058</v>
      </c>
      <c r="E792" s="69" t="s">
        <v>2077</v>
      </c>
      <c r="F792" s="27" t="s">
        <v>1908</v>
      </c>
      <c r="G792" s="13" t="s">
        <v>1908</v>
      </c>
      <c r="H792" s="15">
        <v>299.0</v>
      </c>
      <c r="I792" s="15">
        <v>299.0</v>
      </c>
      <c r="J792" s="14"/>
      <c r="K792" s="15">
        <f t="shared" si="69"/>
        <v>299</v>
      </c>
      <c r="L792" s="14"/>
      <c r="M792" s="14"/>
      <c r="N792" s="14"/>
      <c r="O792" s="16"/>
      <c r="P792" s="47">
        <f t="shared" si="2"/>
        <v>299</v>
      </c>
      <c r="Q792" s="28"/>
      <c r="R792" s="8" t="s">
        <v>2078</v>
      </c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</row>
    <row r="793">
      <c r="A793" s="8" t="s">
        <v>3030</v>
      </c>
      <c r="B793" s="9">
        <v>45716.0</v>
      </c>
      <c r="C793" s="13" t="s">
        <v>2028</v>
      </c>
      <c r="D793" s="73" t="s">
        <v>1172</v>
      </c>
      <c r="E793" s="69" t="s">
        <v>3080</v>
      </c>
      <c r="F793" s="27" t="s">
        <v>1172</v>
      </c>
      <c r="G793" s="13" t="s">
        <v>1908</v>
      </c>
      <c r="H793" s="15">
        <v>299.0</v>
      </c>
      <c r="I793" s="15">
        <v>299.0</v>
      </c>
      <c r="J793" s="14"/>
      <c r="K793" s="15">
        <f t="shared" si="69"/>
        <v>299</v>
      </c>
      <c r="L793" s="14"/>
      <c r="M793" s="14"/>
      <c r="N793" s="14"/>
      <c r="O793" s="16"/>
      <c r="P793" s="47">
        <f t="shared" si="2"/>
        <v>299</v>
      </c>
      <c r="Q793" s="28"/>
      <c r="R793" s="8" t="s">
        <v>3081</v>
      </c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</row>
    <row r="794">
      <c r="A794" s="8" t="s">
        <v>3030</v>
      </c>
      <c r="B794" s="9">
        <v>45699.0</v>
      </c>
      <c r="C794" s="13" t="s">
        <v>2028</v>
      </c>
      <c r="D794" s="73" t="s">
        <v>20</v>
      </c>
      <c r="E794" s="69" t="s">
        <v>3082</v>
      </c>
      <c r="F794" s="27" t="s">
        <v>1939</v>
      </c>
      <c r="G794" s="13" t="s">
        <v>1969</v>
      </c>
      <c r="H794" s="15">
        <v>29.9</v>
      </c>
      <c r="I794" s="15">
        <v>29.9</v>
      </c>
      <c r="J794" s="14"/>
      <c r="K794" s="15">
        <f t="shared" si="69"/>
        <v>29.9</v>
      </c>
      <c r="L794" s="14"/>
      <c r="M794" s="14"/>
      <c r="N794" s="14"/>
      <c r="O794" s="16"/>
      <c r="P794" s="47">
        <f t="shared" si="2"/>
        <v>29.9</v>
      </c>
      <c r="Q794" s="28"/>
      <c r="R794" s="8" t="s">
        <v>3083</v>
      </c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</row>
    <row r="795">
      <c r="A795" s="8" t="s">
        <v>3030</v>
      </c>
      <c r="B795" s="9">
        <v>45699.0</v>
      </c>
      <c r="C795" s="13" t="s">
        <v>2028</v>
      </c>
      <c r="D795" s="73" t="s">
        <v>20</v>
      </c>
      <c r="E795" s="69" t="s">
        <v>3084</v>
      </c>
      <c r="F795" s="27" t="s">
        <v>1939</v>
      </c>
      <c r="G795" s="13" t="s">
        <v>1969</v>
      </c>
      <c r="H795" s="15">
        <v>29.9</v>
      </c>
      <c r="I795" s="15">
        <v>29.9</v>
      </c>
      <c r="J795" s="14"/>
      <c r="K795" s="15">
        <f t="shared" si="69"/>
        <v>29.9</v>
      </c>
      <c r="L795" s="14"/>
      <c r="M795" s="14"/>
      <c r="N795" s="14"/>
      <c r="O795" s="16"/>
      <c r="P795" s="47">
        <f t="shared" si="2"/>
        <v>29.9</v>
      </c>
      <c r="Q795" s="28"/>
      <c r="R795" s="8" t="s">
        <v>3085</v>
      </c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</row>
    <row r="796">
      <c r="A796" s="8" t="s">
        <v>3030</v>
      </c>
      <c r="B796" s="9">
        <v>45712.0</v>
      </c>
      <c r="C796" s="13" t="s">
        <v>2028</v>
      </c>
      <c r="D796" s="73" t="s">
        <v>1172</v>
      </c>
      <c r="E796" s="69" t="s">
        <v>3086</v>
      </c>
      <c r="F796" s="27" t="s">
        <v>1172</v>
      </c>
      <c r="G796" s="13" t="s">
        <v>1908</v>
      </c>
      <c r="H796" s="15">
        <v>299.0</v>
      </c>
      <c r="I796" s="15">
        <v>299.0</v>
      </c>
      <c r="J796" s="14"/>
      <c r="K796" s="15">
        <f t="shared" si="69"/>
        <v>299</v>
      </c>
      <c r="L796" s="14"/>
      <c r="M796" s="14"/>
      <c r="N796" s="14"/>
      <c r="O796" s="16"/>
      <c r="P796" s="47">
        <f t="shared" si="2"/>
        <v>299</v>
      </c>
      <c r="Q796" s="28"/>
      <c r="R796" s="8" t="s">
        <v>3087</v>
      </c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</row>
    <row r="797">
      <c r="A797" s="8" t="s">
        <v>3030</v>
      </c>
      <c r="B797" s="9">
        <v>45705.0</v>
      </c>
      <c r="C797" s="13" t="s">
        <v>2028</v>
      </c>
      <c r="D797" s="73" t="s">
        <v>1172</v>
      </c>
      <c r="E797" s="69" t="s">
        <v>2271</v>
      </c>
      <c r="F797" s="27" t="s">
        <v>1172</v>
      </c>
      <c r="G797" s="13" t="s">
        <v>1908</v>
      </c>
      <c r="H797" s="15">
        <v>299.0</v>
      </c>
      <c r="I797" s="15">
        <v>299.0</v>
      </c>
      <c r="J797" s="14"/>
      <c r="K797" s="15">
        <f t="shared" si="69"/>
        <v>299</v>
      </c>
      <c r="L797" s="14"/>
      <c r="M797" s="14"/>
      <c r="N797" s="14"/>
      <c r="O797" s="16"/>
      <c r="P797" s="47">
        <f t="shared" si="2"/>
        <v>299</v>
      </c>
      <c r="Q797" s="28"/>
      <c r="R797" s="8" t="s">
        <v>2272</v>
      </c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</row>
    <row r="798">
      <c r="A798" s="8" t="s">
        <v>3030</v>
      </c>
      <c r="B798" s="9">
        <v>45700.0</v>
      </c>
      <c r="C798" s="13" t="s">
        <v>2204</v>
      </c>
      <c r="D798" s="73" t="s">
        <v>27</v>
      </c>
      <c r="E798" s="69" t="s">
        <v>3088</v>
      </c>
      <c r="F798" s="27" t="s">
        <v>3089</v>
      </c>
      <c r="G798" s="31" t="s">
        <v>2086</v>
      </c>
      <c r="H798" s="14"/>
      <c r="I798" s="15">
        <v>429.0</v>
      </c>
      <c r="J798" s="14"/>
      <c r="K798" s="15">
        <v>429.0</v>
      </c>
      <c r="L798" s="14"/>
      <c r="M798" s="14"/>
      <c r="N798" s="14"/>
      <c r="O798" s="16"/>
      <c r="P798" s="47">
        <f t="shared" si="2"/>
        <v>429</v>
      </c>
      <c r="Q798" s="64" t="s">
        <v>3090</v>
      </c>
      <c r="R798" s="25" t="s">
        <v>3091</v>
      </c>
      <c r="S798" s="17"/>
      <c r="T798" s="17"/>
      <c r="U798" s="28"/>
      <c r="V798" s="17"/>
      <c r="W798" s="17"/>
      <c r="X798" s="17"/>
      <c r="Y798" s="28"/>
      <c r="Z798" s="28"/>
      <c r="AA798" s="80"/>
      <c r="AB798" s="80"/>
      <c r="AC798" s="28"/>
      <c r="AD798" s="28"/>
      <c r="AE798" s="28"/>
      <c r="AF798" s="28"/>
      <c r="AG798" s="28"/>
      <c r="AH798" s="28"/>
      <c r="AI798" s="28"/>
      <c r="AJ798" s="28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</row>
    <row r="799">
      <c r="A799" s="8" t="s">
        <v>3030</v>
      </c>
      <c r="B799" s="9">
        <v>45706.0</v>
      </c>
      <c r="C799" s="13" t="s">
        <v>2028</v>
      </c>
      <c r="D799" s="73" t="s">
        <v>1172</v>
      </c>
      <c r="E799" s="69" t="s">
        <v>2226</v>
      </c>
      <c r="F799" s="27" t="s">
        <v>1172</v>
      </c>
      <c r="G799" s="13" t="s">
        <v>1908</v>
      </c>
      <c r="H799" s="15">
        <v>299.0</v>
      </c>
      <c r="I799" s="15">
        <v>299.0</v>
      </c>
      <c r="J799" s="14"/>
      <c r="K799" s="15">
        <f t="shared" ref="K799:K801" si="70">I799</f>
        <v>299</v>
      </c>
      <c r="L799" s="14"/>
      <c r="M799" s="14"/>
      <c r="N799" s="14"/>
      <c r="O799" s="16"/>
      <c r="P799" s="47">
        <f t="shared" si="2"/>
        <v>299</v>
      </c>
      <c r="Q799" s="28"/>
      <c r="R799" s="8" t="s">
        <v>2227</v>
      </c>
      <c r="S799" s="17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</row>
    <row r="800">
      <c r="A800" s="8" t="s">
        <v>3030</v>
      </c>
      <c r="B800" s="82">
        <v>45623.0</v>
      </c>
      <c r="C800" s="28"/>
      <c r="D800" s="103" t="s">
        <v>1172</v>
      </c>
      <c r="E800" s="83" t="s">
        <v>2856</v>
      </c>
      <c r="F800" s="84" t="s">
        <v>1172</v>
      </c>
      <c r="G800" s="87" t="s">
        <v>1908</v>
      </c>
      <c r="H800" s="86">
        <v>299.0</v>
      </c>
      <c r="I800" s="86">
        <v>299.0</v>
      </c>
      <c r="J800" s="14"/>
      <c r="K800" s="86">
        <f t="shared" si="70"/>
        <v>299</v>
      </c>
      <c r="L800" s="14"/>
      <c r="M800" s="14"/>
      <c r="N800" s="14"/>
      <c r="O800" s="16"/>
      <c r="P800" s="47">
        <f t="shared" si="2"/>
        <v>299</v>
      </c>
      <c r="Q800" s="28"/>
      <c r="R800" s="90" t="s">
        <v>2857</v>
      </c>
      <c r="S800" s="57">
        <f>MONTH(B800)</f>
        <v>11</v>
      </c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</row>
    <row r="801">
      <c r="A801" s="8" t="s">
        <v>3030</v>
      </c>
      <c r="B801" s="9">
        <v>45670.0</v>
      </c>
      <c r="C801" s="13" t="s">
        <v>2091</v>
      </c>
      <c r="D801" s="73" t="s">
        <v>1172</v>
      </c>
      <c r="E801" s="69" t="s">
        <v>2980</v>
      </c>
      <c r="F801" s="27" t="s">
        <v>1172</v>
      </c>
      <c r="G801" s="13" t="s">
        <v>1908</v>
      </c>
      <c r="H801" s="15">
        <v>299.0</v>
      </c>
      <c r="I801" s="15">
        <v>299.0</v>
      </c>
      <c r="J801" s="14"/>
      <c r="K801" s="15">
        <f t="shared" si="70"/>
        <v>299</v>
      </c>
      <c r="L801" s="14"/>
      <c r="M801" s="14"/>
      <c r="N801" s="14"/>
      <c r="O801" s="16"/>
      <c r="P801" s="47">
        <f t="shared" si="2"/>
        <v>299</v>
      </c>
      <c r="Q801" s="28"/>
      <c r="R801" s="8" t="s">
        <v>2981</v>
      </c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</row>
    <row r="802">
      <c r="A802" s="8" t="s">
        <v>3030</v>
      </c>
      <c r="B802" s="9">
        <v>45700.0</v>
      </c>
      <c r="C802" s="13" t="s">
        <v>2028</v>
      </c>
      <c r="D802" s="73" t="s">
        <v>27</v>
      </c>
      <c r="E802" s="69" t="s">
        <v>2079</v>
      </c>
      <c r="F802" s="27" t="s">
        <v>1908</v>
      </c>
      <c r="G802" s="31" t="s">
        <v>1908</v>
      </c>
      <c r="H802" s="14"/>
      <c r="I802" s="15">
        <v>299.0</v>
      </c>
      <c r="J802" s="14"/>
      <c r="K802" s="15">
        <v>299.0</v>
      </c>
      <c r="L802" s="14"/>
      <c r="M802" s="14"/>
      <c r="N802" s="14"/>
      <c r="O802" s="16"/>
      <c r="P802" s="47">
        <f t="shared" si="2"/>
        <v>299</v>
      </c>
      <c r="Q802" s="28"/>
      <c r="R802" s="25" t="s">
        <v>2080</v>
      </c>
      <c r="S802" s="17"/>
      <c r="T802" s="17"/>
      <c r="U802" s="28"/>
      <c r="V802" s="17"/>
      <c r="W802" s="17"/>
      <c r="X802" s="17"/>
      <c r="Y802" s="28"/>
      <c r="Z802" s="28"/>
      <c r="AA802" s="80"/>
      <c r="AB802" s="80"/>
      <c r="AC802" s="28"/>
      <c r="AD802" s="28"/>
      <c r="AE802" s="28"/>
      <c r="AF802" s="28"/>
      <c r="AG802" s="28"/>
      <c r="AH802" s="28"/>
      <c r="AI802" s="28"/>
      <c r="AJ802" s="28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</row>
    <row r="803">
      <c r="A803" s="8" t="s">
        <v>3030</v>
      </c>
      <c r="B803" s="9">
        <v>45708.0</v>
      </c>
      <c r="C803" s="13" t="s">
        <v>2028</v>
      </c>
      <c r="D803" s="73" t="s">
        <v>1910</v>
      </c>
      <c r="E803" s="69" t="s">
        <v>3092</v>
      </c>
      <c r="F803" s="27" t="s">
        <v>1910</v>
      </c>
      <c r="G803" s="13" t="s">
        <v>1908</v>
      </c>
      <c r="H803" s="15">
        <v>800.0</v>
      </c>
      <c r="I803" s="15">
        <v>299.0</v>
      </c>
      <c r="J803" s="14"/>
      <c r="K803" s="15">
        <v>299.0</v>
      </c>
      <c r="L803" s="14"/>
      <c r="M803" s="14"/>
      <c r="N803" s="14"/>
      <c r="O803" s="16"/>
      <c r="P803" s="47">
        <f t="shared" si="2"/>
        <v>299</v>
      </c>
      <c r="Q803" s="13" t="s">
        <v>3093</v>
      </c>
      <c r="R803" s="8" t="s">
        <v>3094</v>
      </c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</row>
    <row r="804">
      <c r="A804" s="8" t="s">
        <v>3030</v>
      </c>
      <c r="B804" s="9">
        <v>45702.0</v>
      </c>
      <c r="C804" s="13" t="s">
        <v>2028</v>
      </c>
      <c r="D804" s="73" t="s">
        <v>20</v>
      </c>
      <c r="E804" s="69" t="s">
        <v>3095</v>
      </c>
      <c r="F804" s="27" t="s">
        <v>1939</v>
      </c>
      <c r="G804" s="13" t="s">
        <v>1969</v>
      </c>
      <c r="H804" s="15">
        <v>29.9</v>
      </c>
      <c r="I804" s="15">
        <v>29.9</v>
      </c>
      <c r="J804" s="14"/>
      <c r="K804" s="15">
        <f>I804</f>
        <v>29.9</v>
      </c>
      <c r="L804" s="14"/>
      <c r="M804" s="14"/>
      <c r="N804" s="14"/>
      <c r="O804" s="16"/>
      <c r="P804" s="47">
        <f t="shared" si="2"/>
        <v>29.9</v>
      </c>
      <c r="Q804" s="28"/>
      <c r="R804" s="8" t="s">
        <v>3096</v>
      </c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</row>
    <row r="805">
      <c r="A805" s="8" t="s">
        <v>3030</v>
      </c>
      <c r="B805" s="9">
        <v>44510.0</v>
      </c>
      <c r="C805" s="13" t="s">
        <v>2204</v>
      </c>
      <c r="D805" s="73" t="s">
        <v>20</v>
      </c>
      <c r="E805" s="69" t="s">
        <v>2081</v>
      </c>
      <c r="F805" s="27" t="s">
        <v>1908</v>
      </c>
      <c r="G805" s="31" t="s">
        <v>1908</v>
      </c>
      <c r="H805" s="14"/>
      <c r="I805" s="15">
        <v>299.0</v>
      </c>
      <c r="J805" s="14"/>
      <c r="K805" s="15">
        <v>299.0</v>
      </c>
      <c r="L805" s="14"/>
      <c r="M805" s="14"/>
      <c r="N805" s="14"/>
      <c r="O805" s="16"/>
      <c r="P805" s="47">
        <f t="shared" si="2"/>
        <v>299</v>
      </c>
      <c r="Q805" s="28"/>
      <c r="R805" s="25" t="s">
        <v>2082</v>
      </c>
      <c r="S805" s="17"/>
      <c r="T805" s="17"/>
      <c r="U805" s="28"/>
      <c r="V805" s="17"/>
      <c r="W805" s="17"/>
      <c r="X805" s="17"/>
      <c r="Y805" s="28"/>
      <c r="Z805" s="28"/>
      <c r="AA805" s="80"/>
      <c r="AB805" s="80"/>
      <c r="AC805" s="28"/>
      <c r="AD805" s="28"/>
      <c r="AE805" s="28"/>
      <c r="AF805" s="28"/>
      <c r="AG805" s="28"/>
      <c r="AH805" s="28"/>
      <c r="AI805" s="28"/>
      <c r="AJ805" s="28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</row>
    <row r="806">
      <c r="A806" s="8" t="s">
        <v>3030</v>
      </c>
      <c r="B806" s="9">
        <v>45705.0</v>
      </c>
      <c r="C806" s="13" t="s">
        <v>2028</v>
      </c>
      <c r="D806" s="73" t="s">
        <v>20</v>
      </c>
      <c r="E806" s="69" t="s">
        <v>2083</v>
      </c>
      <c r="F806" s="27" t="s">
        <v>1939</v>
      </c>
      <c r="G806" s="13" t="s">
        <v>1969</v>
      </c>
      <c r="H806" s="15">
        <v>29.9</v>
      </c>
      <c r="I806" s="15">
        <v>29.9</v>
      </c>
      <c r="J806" s="14"/>
      <c r="K806" s="15">
        <f t="shared" ref="K806:K807" si="71">I806</f>
        <v>29.9</v>
      </c>
      <c r="L806" s="14"/>
      <c r="M806" s="14"/>
      <c r="N806" s="14"/>
      <c r="O806" s="16"/>
      <c r="P806" s="47">
        <f t="shared" si="2"/>
        <v>29.9</v>
      </c>
      <c r="Q806" s="28"/>
      <c r="R806" s="8" t="s">
        <v>2084</v>
      </c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</row>
    <row r="807">
      <c r="A807" s="8" t="s">
        <v>3030</v>
      </c>
      <c r="B807" s="9">
        <v>45705.0</v>
      </c>
      <c r="C807" s="13" t="s">
        <v>2028</v>
      </c>
      <c r="D807" s="73" t="s">
        <v>20</v>
      </c>
      <c r="E807" s="69" t="s">
        <v>3097</v>
      </c>
      <c r="F807" s="27" t="s">
        <v>1939</v>
      </c>
      <c r="G807" s="13" t="s">
        <v>2024</v>
      </c>
      <c r="H807" s="15">
        <v>99.9</v>
      </c>
      <c r="I807" s="15">
        <v>99.9</v>
      </c>
      <c r="J807" s="14"/>
      <c r="K807" s="15">
        <f t="shared" si="71"/>
        <v>99.9</v>
      </c>
      <c r="L807" s="14"/>
      <c r="M807" s="14"/>
      <c r="N807" s="14"/>
      <c r="O807" s="16"/>
      <c r="P807" s="47">
        <f t="shared" si="2"/>
        <v>99.9</v>
      </c>
      <c r="Q807" s="28"/>
      <c r="R807" s="8" t="s">
        <v>3098</v>
      </c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</row>
    <row r="808">
      <c r="A808" s="8" t="s">
        <v>3030</v>
      </c>
      <c r="B808" s="9">
        <v>45705.0</v>
      </c>
      <c r="C808" s="13" t="s">
        <v>2028</v>
      </c>
      <c r="D808" s="73" t="s">
        <v>1910</v>
      </c>
      <c r="E808" s="69" t="s">
        <v>2085</v>
      </c>
      <c r="F808" s="27" t="s">
        <v>1910</v>
      </c>
      <c r="G808" s="31" t="s">
        <v>2086</v>
      </c>
      <c r="H808" s="15">
        <v>429.0</v>
      </c>
      <c r="I808" s="15">
        <v>429.0</v>
      </c>
      <c r="J808" s="14"/>
      <c r="K808" s="15">
        <v>429.0</v>
      </c>
      <c r="L808" s="14"/>
      <c r="M808" s="14"/>
      <c r="N808" s="14"/>
      <c r="O808" s="16"/>
      <c r="P808" s="47">
        <f t="shared" si="2"/>
        <v>429</v>
      </c>
      <c r="Q808" s="28"/>
      <c r="R808" s="25" t="s">
        <v>2087</v>
      </c>
      <c r="S808" s="17"/>
      <c r="T808" s="17"/>
      <c r="U808" s="28"/>
      <c r="V808" s="17"/>
      <c r="W808" s="17"/>
      <c r="X808" s="17"/>
      <c r="Y808" s="28"/>
      <c r="Z808" s="28"/>
      <c r="AA808" s="80"/>
      <c r="AB808" s="80"/>
      <c r="AC808" s="28"/>
      <c r="AD808" s="28"/>
      <c r="AE808" s="28"/>
      <c r="AF808" s="28"/>
      <c r="AG808" s="28"/>
      <c r="AH808" s="28"/>
      <c r="AI808" s="28"/>
      <c r="AJ808" s="28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</row>
    <row r="809">
      <c r="A809" s="8" t="s">
        <v>3030</v>
      </c>
      <c r="B809" s="9">
        <v>45705.0</v>
      </c>
      <c r="C809" s="13" t="s">
        <v>2028</v>
      </c>
      <c r="D809" s="73" t="s">
        <v>20</v>
      </c>
      <c r="E809" s="69" t="s">
        <v>3099</v>
      </c>
      <c r="F809" s="27" t="s">
        <v>1910</v>
      </c>
      <c r="G809" s="31" t="s">
        <v>2086</v>
      </c>
      <c r="H809" s="15">
        <v>429.0</v>
      </c>
      <c r="I809" s="15">
        <v>429.0</v>
      </c>
      <c r="J809" s="14"/>
      <c r="K809" s="15">
        <v>429.0</v>
      </c>
      <c r="L809" s="14"/>
      <c r="M809" s="14"/>
      <c r="N809" s="14"/>
      <c r="O809" s="16"/>
      <c r="P809" s="47">
        <f t="shared" si="2"/>
        <v>429</v>
      </c>
      <c r="Q809" s="28"/>
      <c r="R809" s="25" t="s">
        <v>3100</v>
      </c>
      <c r="S809" s="17"/>
      <c r="T809" s="17"/>
      <c r="U809" s="28"/>
      <c r="V809" s="17"/>
      <c r="W809" s="17"/>
      <c r="X809" s="17"/>
      <c r="Y809" s="28"/>
      <c r="Z809" s="28"/>
      <c r="AA809" s="80"/>
      <c r="AB809" s="80"/>
      <c r="AC809" s="28"/>
      <c r="AD809" s="28"/>
      <c r="AE809" s="28"/>
      <c r="AF809" s="28"/>
      <c r="AG809" s="28"/>
      <c r="AH809" s="28"/>
      <c r="AI809" s="28"/>
      <c r="AJ809" s="28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</row>
    <row r="810">
      <c r="A810" s="8" t="s">
        <v>3030</v>
      </c>
      <c r="B810" s="9">
        <v>45705.0</v>
      </c>
      <c r="C810" s="13" t="s">
        <v>2028</v>
      </c>
      <c r="D810" s="73" t="s">
        <v>1910</v>
      </c>
      <c r="E810" s="69" t="s">
        <v>3101</v>
      </c>
      <c r="F810" s="27" t="s">
        <v>1910</v>
      </c>
      <c r="G810" s="13" t="s">
        <v>1908</v>
      </c>
      <c r="H810" s="15">
        <v>800.0</v>
      </c>
      <c r="I810" s="15">
        <v>299.0</v>
      </c>
      <c r="J810" s="14"/>
      <c r="K810" s="15">
        <v>299.0</v>
      </c>
      <c r="L810" s="14"/>
      <c r="M810" s="14"/>
      <c r="N810" s="14"/>
      <c r="O810" s="16"/>
      <c r="P810" s="47">
        <f t="shared" si="2"/>
        <v>299</v>
      </c>
      <c r="Q810" s="64" t="s">
        <v>3102</v>
      </c>
      <c r="R810" s="25" t="s">
        <v>3103</v>
      </c>
      <c r="S810" s="17"/>
      <c r="T810" s="17"/>
      <c r="U810" s="28"/>
      <c r="V810" s="17"/>
      <c r="W810" s="17"/>
      <c r="X810" s="17"/>
      <c r="Y810" s="28"/>
      <c r="Z810" s="28"/>
      <c r="AA810" s="80"/>
      <c r="AB810" s="80"/>
      <c r="AC810" s="28"/>
      <c r="AD810" s="28"/>
      <c r="AE810" s="28"/>
      <c r="AF810" s="28"/>
      <c r="AG810" s="28"/>
      <c r="AH810" s="28"/>
      <c r="AI810" s="28"/>
      <c r="AJ810" s="28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</row>
    <row r="811">
      <c r="A811" s="8" t="s">
        <v>3030</v>
      </c>
      <c r="B811" s="9">
        <v>45705.0</v>
      </c>
      <c r="C811" s="13" t="s">
        <v>2028</v>
      </c>
      <c r="D811" s="73" t="s">
        <v>20</v>
      </c>
      <c r="E811" s="69" t="s">
        <v>3104</v>
      </c>
      <c r="F811" s="27" t="s">
        <v>1939</v>
      </c>
      <c r="G811" s="13" t="s">
        <v>2024</v>
      </c>
      <c r="H811" s="15">
        <v>99.9</v>
      </c>
      <c r="I811" s="15">
        <v>99.9</v>
      </c>
      <c r="J811" s="14"/>
      <c r="K811" s="15">
        <f t="shared" ref="K811:K812" si="72">I811</f>
        <v>99.9</v>
      </c>
      <c r="L811" s="14"/>
      <c r="M811" s="14"/>
      <c r="N811" s="14"/>
      <c r="O811" s="16"/>
      <c r="P811" s="47">
        <f t="shared" si="2"/>
        <v>99.9</v>
      </c>
      <c r="Q811" s="28"/>
      <c r="R811" s="8" t="s">
        <v>3105</v>
      </c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</row>
    <row r="812">
      <c r="A812" s="8" t="s">
        <v>3030</v>
      </c>
      <c r="B812" s="9">
        <v>45685.0</v>
      </c>
      <c r="C812" s="13" t="s">
        <v>2028</v>
      </c>
      <c r="D812" s="73" t="s">
        <v>1172</v>
      </c>
      <c r="E812" s="69" t="s">
        <v>2992</v>
      </c>
      <c r="F812" s="27" t="s">
        <v>1172</v>
      </c>
      <c r="G812" s="13" t="s">
        <v>1908</v>
      </c>
      <c r="H812" s="15">
        <v>299.0</v>
      </c>
      <c r="I812" s="15">
        <v>299.0</v>
      </c>
      <c r="J812" s="14"/>
      <c r="K812" s="15">
        <f t="shared" si="72"/>
        <v>299</v>
      </c>
      <c r="L812" s="14"/>
      <c r="M812" s="14"/>
      <c r="N812" s="14"/>
      <c r="O812" s="16"/>
      <c r="P812" s="47">
        <f t="shared" si="2"/>
        <v>299</v>
      </c>
      <c r="Q812" s="56"/>
      <c r="R812" s="8" t="s">
        <v>2993</v>
      </c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</row>
    <row r="813">
      <c r="A813" s="8" t="s">
        <v>3030</v>
      </c>
      <c r="B813" s="9">
        <v>45705.0</v>
      </c>
      <c r="C813" s="13" t="s">
        <v>2028</v>
      </c>
      <c r="D813" s="73" t="s">
        <v>27</v>
      </c>
      <c r="E813" s="69" t="s">
        <v>2088</v>
      </c>
      <c r="F813" s="27" t="s">
        <v>2488</v>
      </c>
      <c r="G813" s="31" t="s">
        <v>1908</v>
      </c>
      <c r="H813" s="15">
        <v>299.0</v>
      </c>
      <c r="I813" s="15">
        <v>299.0</v>
      </c>
      <c r="J813" s="14"/>
      <c r="K813" s="15">
        <v>299.0</v>
      </c>
      <c r="L813" s="14"/>
      <c r="M813" s="14"/>
      <c r="N813" s="14"/>
      <c r="O813" s="16"/>
      <c r="P813" s="47">
        <f t="shared" si="2"/>
        <v>299</v>
      </c>
      <c r="Q813" s="28"/>
      <c r="R813" s="25" t="s">
        <v>2090</v>
      </c>
      <c r="S813" s="17"/>
      <c r="T813" s="17"/>
      <c r="U813" s="28"/>
      <c r="V813" s="17"/>
      <c r="W813" s="17"/>
      <c r="X813" s="17"/>
      <c r="Y813" s="28"/>
      <c r="Z813" s="28"/>
      <c r="AA813" s="80"/>
      <c r="AB813" s="80"/>
      <c r="AC813" s="28"/>
      <c r="AD813" s="28"/>
      <c r="AE813" s="28"/>
      <c r="AF813" s="28"/>
      <c r="AG813" s="28"/>
      <c r="AH813" s="28"/>
      <c r="AI813" s="28"/>
      <c r="AJ813" s="28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</row>
    <row r="814">
      <c r="A814" s="8" t="s">
        <v>3030</v>
      </c>
      <c r="B814" s="9">
        <v>45583.0</v>
      </c>
      <c r="C814" s="28"/>
      <c r="D814" s="73" t="s">
        <v>1172</v>
      </c>
      <c r="E814" s="69" t="s">
        <v>2778</v>
      </c>
      <c r="F814" s="27" t="s">
        <v>1172</v>
      </c>
      <c r="G814" s="13" t="s">
        <v>1908</v>
      </c>
      <c r="H814" s="15">
        <v>299.0</v>
      </c>
      <c r="I814" s="15">
        <v>299.0</v>
      </c>
      <c r="J814" s="14"/>
      <c r="K814" s="15">
        <f t="shared" ref="K814:K815" si="73">I814</f>
        <v>299</v>
      </c>
      <c r="L814" s="14"/>
      <c r="M814" s="14"/>
      <c r="N814" s="14"/>
      <c r="O814" s="16"/>
      <c r="P814" s="47">
        <f t="shared" si="2"/>
        <v>299</v>
      </c>
      <c r="Q814" s="58"/>
      <c r="R814" s="40"/>
      <c r="S814" s="57">
        <f>MONTH(B814)</f>
        <v>10</v>
      </c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</row>
    <row r="815">
      <c r="A815" s="8" t="s">
        <v>3030</v>
      </c>
      <c r="B815" s="9">
        <v>45700.0</v>
      </c>
      <c r="C815" s="13" t="s">
        <v>2028</v>
      </c>
      <c r="D815" s="73" t="s">
        <v>1172</v>
      </c>
      <c r="E815" s="69" t="s">
        <v>3106</v>
      </c>
      <c r="F815" s="27" t="s">
        <v>1172</v>
      </c>
      <c r="G815" s="13" t="s">
        <v>1908</v>
      </c>
      <c r="H815" s="15">
        <v>299.0</v>
      </c>
      <c r="I815" s="15">
        <v>299.0</v>
      </c>
      <c r="J815" s="14"/>
      <c r="K815" s="15">
        <f t="shared" si="73"/>
        <v>299</v>
      </c>
      <c r="L815" s="14"/>
      <c r="M815" s="14"/>
      <c r="N815" s="14"/>
      <c r="O815" s="16"/>
      <c r="P815" s="47">
        <f t="shared" si="2"/>
        <v>299</v>
      </c>
      <c r="Q815" s="28"/>
      <c r="R815" s="8" t="s">
        <v>3107</v>
      </c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</row>
    <row r="816">
      <c r="A816" s="8" t="s">
        <v>3030</v>
      </c>
      <c r="B816" s="9">
        <v>45553.0</v>
      </c>
      <c r="C816" s="13" t="s">
        <v>2091</v>
      </c>
      <c r="D816" s="73" t="s">
        <v>20</v>
      </c>
      <c r="E816" s="69" t="s">
        <v>2092</v>
      </c>
      <c r="F816" s="27" t="s">
        <v>1939</v>
      </c>
      <c r="G816" s="13" t="s">
        <v>1940</v>
      </c>
      <c r="H816" s="15">
        <v>99.0</v>
      </c>
      <c r="I816" s="15">
        <v>99.0</v>
      </c>
      <c r="J816" s="14"/>
      <c r="K816" s="15">
        <v>99.0</v>
      </c>
      <c r="L816" s="14"/>
      <c r="M816" s="14"/>
      <c r="N816" s="14"/>
      <c r="O816" s="16"/>
      <c r="P816" s="47">
        <f t="shared" si="2"/>
        <v>99</v>
      </c>
      <c r="Q816" s="28"/>
      <c r="R816" s="45" t="s">
        <v>2093</v>
      </c>
      <c r="S816" s="56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</row>
    <row r="817">
      <c r="A817" s="8" t="s">
        <v>3030</v>
      </c>
      <c r="B817" s="9">
        <v>45687.0</v>
      </c>
      <c r="C817" s="13" t="s">
        <v>2028</v>
      </c>
      <c r="D817" s="73" t="s">
        <v>1172</v>
      </c>
      <c r="E817" s="69" t="s">
        <v>1203</v>
      </c>
      <c r="F817" s="27" t="s">
        <v>1172</v>
      </c>
      <c r="G817" s="13" t="s">
        <v>1908</v>
      </c>
      <c r="H817" s="15">
        <v>299.0</v>
      </c>
      <c r="I817" s="15">
        <v>299.0</v>
      </c>
      <c r="J817" s="14"/>
      <c r="K817" s="15">
        <f t="shared" ref="K817:K822" si="74">I817</f>
        <v>299</v>
      </c>
      <c r="L817" s="14"/>
      <c r="M817" s="14"/>
      <c r="N817" s="14"/>
      <c r="O817" s="16"/>
      <c r="P817" s="47">
        <f t="shared" si="2"/>
        <v>299</v>
      </c>
      <c r="Q817" s="56"/>
      <c r="R817" s="8" t="s">
        <v>1205</v>
      </c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</row>
    <row r="818">
      <c r="A818" s="8" t="s">
        <v>3030</v>
      </c>
      <c r="B818" s="9">
        <v>45629.0</v>
      </c>
      <c r="C818" s="13" t="s">
        <v>2091</v>
      </c>
      <c r="D818" s="73" t="s">
        <v>1172</v>
      </c>
      <c r="E818" s="69" t="s">
        <v>2874</v>
      </c>
      <c r="F818" s="27" t="s">
        <v>1172</v>
      </c>
      <c r="G818" s="13" t="s">
        <v>1908</v>
      </c>
      <c r="H818" s="15">
        <v>299.0</v>
      </c>
      <c r="I818" s="15">
        <v>299.0</v>
      </c>
      <c r="J818" s="14"/>
      <c r="K818" s="15">
        <f t="shared" si="74"/>
        <v>299</v>
      </c>
      <c r="L818" s="14"/>
      <c r="M818" s="14"/>
      <c r="N818" s="14"/>
      <c r="O818" s="16"/>
      <c r="P818" s="47">
        <f t="shared" si="2"/>
        <v>299</v>
      </c>
      <c r="Q818" s="28"/>
      <c r="R818" s="8" t="s">
        <v>2875</v>
      </c>
      <c r="S818" s="56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</row>
    <row r="819">
      <c r="A819" s="8" t="s">
        <v>3030</v>
      </c>
      <c r="B819" s="9">
        <v>45706.0</v>
      </c>
      <c r="C819" s="13" t="s">
        <v>2028</v>
      </c>
      <c r="D819" s="73" t="s">
        <v>20</v>
      </c>
      <c r="E819" s="69" t="s">
        <v>3108</v>
      </c>
      <c r="F819" s="27" t="s">
        <v>1939</v>
      </c>
      <c r="G819" s="13" t="s">
        <v>2024</v>
      </c>
      <c r="H819" s="15">
        <v>99.9</v>
      </c>
      <c r="I819" s="15">
        <v>99.9</v>
      </c>
      <c r="J819" s="14"/>
      <c r="K819" s="15">
        <f t="shared" si="74"/>
        <v>99.9</v>
      </c>
      <c r="L819" s="14"/>
      <c r="M819" s="14"/>
      <c r="N819" s="14"/>
      <c r="O819" s="16"/>
      <c r="P819" s="47">
        <f t="shared" si="2"/>
        <v>99.9</v>
      </c>
      <c r="Q819" s="28"/>
      <c r="R819" s="8" t="s">
        <v>3109</v>
      </c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</row>
    <row r="820">
      <c r="A820" s="8" t="s">
        <v>3030</v>
      </c>
      <c r="B820" s="9">
        <v>45706.0</v>
      </c>
      <c r="C820" s="13" t="s">
        <v>2028</v>
      </c>
      <c r="D820" s="73" t="s">
        <v>20</v>
      </c>
      <c r="E820" s="69" t="s">
        <v>3110</v>
      </c>
      <c r="F820" s="27" t="s">
        <v>1939</v>
      </c>
      <c r="G820" s="13" t="s">
        <v>2024</v>
      </c>
      <c r="H820" s="15">
        <v>99.9</v>
      </c>
      <c r="I820" s="15">
        <v>99.9</v>
      </c>
      <c r="J820" s="14"/>
      <c r="K820" s="15">
        <f t="shared" si="74"/>
        <v>99.9</v>
      </c>
      <c r="L820" s="14"/>
      <c r="M820" s="14"/>
      <c r="N820" s="14"/>
      <c r="O820" s="16"/>
      <c r="P820" s="47">
        <f t="shared" si="2"/>
        <v>99.9</v>
      </c>
      <c r="Q820" s="28"/>
      <c r="R820" s="8" t="s">
        <v>3111</v>
      </c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</row>
    <row r="821">
      <c r="A821" s="8" t="s">
        <v>3030</v>
      </c>
      <c r="B821" s="9">
        <v>45707.0</v>
      </c>
      <c r="C821" s="13" t="s">
        <v>2028</v>
      </c>
      <c r="D821" s="73" t="s">
        <v>20</v>
      </c>
      <c r="E821" s="69" t="s">
        <v>2235</v>
      </c>
      <c r="F821" s="27" t="s">
        <v>1939</v>
      </c>
      <c r="G821" s="13" t="s">
        <v>1969</v>
      </c>
      <c r="H821" s="15">
        <v>29.9</v>
      </c>
      <c r="I821" s="15">
        <v>29.9</v>
      </c>
      <c r="J821" s="14"/>
      <c r="K821" s="15">
        <f t="shared" si="74"/>
        <v>29.9</v>
      </c>
      <c r="L821" s="14"/>
      <c r="M821" s="14"/>
      <c r="N821" s="14"/>
      <c r="O821" s="16"/>
      <c r="P821" s="47">
        <f t="shared" si="2"/>
        <v>29.9</v>
      </c>
      <c r="Q821" s="28"/>
      <c r="R821" s="8" t="s">
        <v>2236</v>
      </c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</row>
    <row r="822">
      <c r="A822" s="8" t="s">
        <v>3030</v>
      </c>
      <c r="B822" s="9">
        <v>45707.0</v>
      </c>
      <c r="C822" s="13" t="s">
        <v>2028</v>
      </c>
      <c r="D822" s="73" t="s">
        <v>20</v>
      </c>
      <c r="E822" s="69" t="s">
        <v>3112</v>
      </c>
      <c r="F822" s="27" t="s">
        <v>1939</v>
      </c>
      <c r="G822" s="13" t="s">
        <v>2024</v>
      </c>
      <c r="H822" s="15">
        <v>99.9</v>
      </c>
      <c r="I822" s="15">
        <v>99.9</v>
      </c>
      <c r="J822" s="14"/>
      <c r="K822" s="15">
        <f t="shared" si="74"/>
        <v>99.9</v>
      </c>
      <c r="L822" s="14"/>
      <c r="M822" s="14"/>
      <c r="N822" s="14"/>
      <c r="O822" s="16"/>
      <c r="P822" s="47">
        <f t="shared" si="2"/>
        <v>99.9</v>
      </c>
      <c r="Q822" s="28"/>
      <c r="R822" s="8" t="s">
        <v>3113</v>
      </c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</row>
    <row r="823">
      <c r="A823" s="8" t="s">
        <v>3030</v>
      </c>
      <c r="B823" s="9">
        <v>45708.0</v>
      </c>
      <c r="C823" s="13" t="s">
        <v>2118</v>
      </c>
      <c r="D823" s="41" t="s">
        <v>1079</v>
      </c>
      <c r="E823" s="42" t="s">
        <v>1093</v>
      </c>
      <c r="F823" s="27" t="s">
        <v>1079</v>
      </c>
      <c r="G823" s="44" t="s">
        <v>1095</v>
      </c>
      <c r="H823" s="15">
        <v>1751.0</v>
      </c>
      <c r="I823" s="15">
        <v>780.0</v>
      </c>
      <c r="J823" s="14"/>
      <c r="K823" s="15">
        <v>780.0</v>
      </c>
      <c r="L823" s="14"/>
      <c r="M823" s="14"/>
      <c r="N823" s="14"/>
      <c r="O823" s="16"/>
      <c r="P823" s="47">
        <f t="shared" si="2"/>
        <v>780</v>
      </c>
      <c r="Q823" s="32"/>
      <c r="R823" s="8" t="s">
        <v>1096</v>
      </c>
      <c r="S823" s="17"/>
      <c r="T823" s="17"/>
      <c r="U823" s="17"/>
      <c r="V823" s="17"/>
      <c r="W823" s="17"/>
      <c r="X823" s="17"/>
      <c r="Y823" s="17"/>
      <c r="Z823" s="17"/>
      <c r="AA823" s="80"/>
      <c r="AB823" s="80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</row>
    <row r="824">
      <c r="A824" s="8" t="s">
        <v>3030</v>
      </c>
      <c r="B824" s="9">
        <v>45678.0</v>
      </c>
      <c r="C824" s="13" t="s">
        <v>2028</v>
      </c>
      <c r="D824" s="73" t="s">
        <v>1172</v>
      </c>
      <c r="E824" s="69" t="s">
        <v>2994</v>
      </c>
      <c r="F824" s="27" t="s">
        <v>1172</v>
      </c>
      <c r="G824" s="13" t="s">
        <v>1908</v>
      </c>
      <c r="H824" s="15">
        <v>299.0</v>
      </c>
      <c r="I824" s="15">
        <v>299.0</v>
      </c>
      <c r="J824" s="14"/>
      <c r="K824" s="15">
        <f t="shared" ref="K824:K831" si="75">I824</f>
        <v>299</v>
      </c>
      <c r="L824" s="14"/>
      <c r="M824" s="14"/>
      <c r="N824" s="14"/>
      <c r="O824" s="16"/>
      <c r="P824" s="47">
        <f t="shared" si="2"/>
        <v>299</v>
      </c>
      <c r="Q824" s="74" t="s">
        <v>2995</v>
      </c>
      <c r="R824" s="8" t="s">
        <v>2996</v>
      </c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</row>
    <row r="825">
      <c r="A825" s="8" t="s">
        <v>3030</v>
      </c>
      <c r="B825" s="82">
        <v>45607.0</v>
      </c>
      <c r="C825" s="28"/>
      <c r="D825" s="103" t="s">
        <v>1910</v>
      </c>
      <c r="E825" s="83" t="s">
        <v>2822</v>
      </c>
      <c r="F825" s="84" t="s">
        <v>1908</v>
      </c>
      <c r="G825" s="87" t="s">
        <v>1908</v>
      </c>
      <c r="H825" s="86">
        <v>299.0</v>
      </c>
      <c r="I825" s="86">
        <v>299.0</v>
      </c>
      <c r="J825" s="14"/>
      <c r="K825" s="86">
        <f t="shared" si="75"/>
        <v>299</v>
      </c>
      <c r="L825" s="14"/>
      <c r="M825" s="14"/>
      <c r="N825" s="14"/>
      <c r="O825" s="16"/>
      <c r="P825" s="47">
        <f t="shared" si="2"/>
        <v>299</v>
      </c>
      <c r="Q825" s="28"/>
      <c r="R825" s="8" t="s">
        <v>2823</v>
      </c>
      <c r="S825" s="57">
        <f>MONTH(B825)</f>
        <v>11</v>
      </c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</row>
    <row r="826">
      <c r="A826" s="8" t="s">
        <v>3030</v>
      </c>
      <c r="B826" s="9">
        <v>45709.0</v>
      </c>
      <c r="C826" s="13" t="s">
        <v>2028</v>
      </c>
      <c r="D826" s="73" t="s">
        <v>1172</v>
      </c>
      <c r="E826" s="69" t="s">
        <v>3114</v>
      </c>
      <c r="F826" s="27" t="s">
        <v>1172</v>
      </c>
      <c r="G826" s="13" t="s">
        <v>1908</v>
      </c>
      <c r="H826" s="15">
        <v>299.0</v>
      </c>
      <c r="I826" s="15">
        <v>299.0</v>
      </c>
      <c r="J826" s="14"/>
      <c r="K826" s="15">
        <f t="shared" si="75"/>
        <v>299</v>
      </c>
      <c r="L826" s="14"/>
      <c r="M826" s="14"/>
      <c r="N826" s="14"/>
      <c r="O826" s="16"/>
      <c r="P826" s="47">
        <f t="shared" si="2"/>
        <v>299</v>
      </c>
      <c r="Q826" s="28"/>
      <c r="R826" s="8" t="s">
        <v>3115</v>
      </c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</row>
    <row r="827">
      <c r="A827" s="8" t="s">
        <v>3030</v>
      </c>
      <c r="B827" s="9">
        <v>45709.0</v>
      </c>
      <c r="C827" s="13" t="s">
        <v>2028</v>
      </c>
      <c r="D827" s="73" t="s">
        <v>2818</v>
      </c>
      <c r="E827" s="69" t="s">
        <v>2353</v>
      </c>
      <c r="F827" s="27" t="s">
        <v>2818</v>
      </c>
      <c r="G827" s="13" t="s">
        <v>1908</v>
      </c>
      <c r="H827" s="15">
        <v>299.0</v>
      </c>
      <c r="I827" s="15">
        <v>299.0</v>
      </c>
      <c r="J827" s="14"/>
      <c r="K827" s="15">
        <f t="shared" si="75"/>
        <v>299</v>
      </c>
      <c r="L827" s="14"/>
      <c r="M827" s="14"/>
      <c r="N827" s="14"/>
      <c r="O827" s="16"/>
      <c r="P827" s="47">
        <f t="shared" si="2"/>
        <v>299</v>
      </c>
      <c r="Q827" s="28"/>
      <c r="R827" s="8" t="s">
        <v>2354</v>
      </c>
      <c r="S827" s="17"/>
      <c r="T827" s="51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</row>
    <row r="828">
      <c r="A828" s="8" t="s">
        <v>3030</v>
      </c>
      <c r="B828" s="82">
        <v>45601.0</v>
      </c>
      <c r="C828" s="28"/>
      <c r="D828" s="103" t="s">
        <v>1172</v>
      </c>
      <c r="E828" s="83" t="s">
        <v>2804</v>
      </c>
      <c r="F828" s="84" t="s">
        <v>1172</v>
      </c>
      <c r="G828" s="87" t="s">
        <v>1908</v>
      </c>
      <c r="H828" s="86">
        <v>299.0</v>
      </c>
      <c r="I828" s="86">
        <v>299.0</v>
      </c>
      <c r="J828" s="14"/>
      <c r="K828" s="86">
        <f t="shared" si="75"/>
        <v>299</v>
      </c>
      <c r="L828" s="14"/>
      <c r="M828" s="14"/>
      <c r="N828" s="14"/>
      <c r="O828" s="16"/>
      <c r="P828" s="47">
        <f t="shared" si="2"/>
        <v>299</v>
      </c>
      <c r="Q828" s="28"/>
      <c r="R828" s="28"/>
      <c r="S828" s="57">
        <f>MONTH(B828)</f>
        <v>11</v>
      </c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</row>
    <row r="829">
      <c r="A829" s="8" t="s">
        <v>3030</v>
      </c>
      <c r="B829" s="9">
        <v>45700.0</v>
      </c>
      <c r="C829" s="13" t="s">
        <v>2028</v>
      </c>
      <c r="D829" s="73" t="s">
        <v>1172</v>
      </c>
      <c r="E829" s="69" t="s">
        <v>2526</v>
      </c>
      <c r="F829" s="27" t="s">
        <v>1172</v>
      </c>
      <c r="G829" s="13" t="s">
        <v>1908</v>
      </c>
      <c r="H829" s="15">
        <v>299.0</v>
      </c>
      <c r="I829" s="15">
        <v>299.0</v>
      </c>
      <c r="J829" s="14"/>
      <c r="K829" s="15">
        <f t="shared" si="75"/>
        <v>299</v>
      </c>
      <c r="L829" s="14"/>
      <c r="M829" s="14"/>
      <c r="N829" s="14"/>
      <c r="O829" s="16"/>
      <c r="P829" s="47">
        <f t="shared" si="2"/>
        <v>299</v>
      </c>
      <c r="Q829" s="28"/>
      <c r="R829" s="8" t="s">
        <v>2527</v>
      </c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</row>
    <row r="830">
      <c r="A830" s="8" t="s">
        <v>3030</v>
      </c>
      <c r="B830" s="9">
        <v>45595.0</v>
      </c>
      <c r="C830" s="28"/>
      <c r="D830" s="73" t="s">
        <v>1172</v>
      </c>
      <c r="E830" s="69" t="s">
        <v>2796</v>
      </c>
      <c r="F830" s="27" t="s">
        <v>1172</v>
      </c>
      <c r="G830" s="13" t="s">
        <v>1908</v>
      </c>
      <c r="H830" s="15">
        <v>299.0</v>
      </c>
      <c r="I830" s="15">
        <v>299.0</v>
      </c>
      <c r="J830" s="14"/>
      <c r="K830" s="15">
        <f t="shared" si="75"/>
        <v>299</v>
      </c>
      <c r="L830" s="14"/>
      <c r="M830" s="14"/>
      <c r="N830" s="14"/>
      <c r="O830" s="16"/>
      <c r="P830" s="47">
        <f t="shared" si="2"/>
        <v>299</v>
      </c>
      <c r="Q830" s="58"/>
      <c r="R830" s="40"/>
      <c r="S830" s="57">
        <f>MONTH(B830)</f>
        <v>10</v>
      </c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</row>
    <row r="831">
      <c r="A831" s="8" t="s">
        <v>3030</v>
      </c>
      <c r="B831" s="9">
        <v>45713.0</v>
      </c>
      <c r="C831" s="13" t="s">
        <v>2028</v>
      </c>
      <c r="D831" s="73" t="s">
        <v>20</v>
      </c>
      <c r="E831" s="69" t="s">
        <v>3116</v>
      </c>
      <c r="F831" s="27" t="s">
        <v>1939</v>
      </c>
      <c r="G831" s="13" t="s">
        <v>2024</v>
      </c>
      <c r="H831" s="15">
        <v>99.9</v>
      </c>
      <c r="I831" s="15">
        <v>99.9</v>
      </c>
      <c r="J831" s="14"/>
      <c r="K831" s="15">
        <f t="shared" si="75"/>
        <v>99.9</v>
      </c>
      <c r="L831" s="14"/>
      <c r="M831" s="14"/>
      <c r="N831" s="14"/>
      <c r="O831" s="16"/>
      <c r="P831" s="47">
        <f t="shared" si="2"/>
        <v>99.9</v>
      </c>
      <c r="Q831" s="28"/>
      <c r="R831" s="8" t="s">
        <v>3117</v>
      </c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</row>
    <row r="832">
      <c r="A832" s="8" t="s">
        <v>3030</v>
      </c>
      <c r="B832" s="9">
        <v>45698.0</v>
      </c>
      <c r="C832" s="13" t="s">
        <v>2028</v>
      </c>
      <c r="D832" s="73" t="s">
        <v>1910</v>
      </c>
      <c r="E832" s="69" t="s">
        <v>3118</v>
      </c>
      <c r="F832" s="27" t="s">
        <v>1910</v>
      </c>
      <c r="G832" s="13" t="s">
        <v>1908</v>
      </c>
      <c r="H832" s="15">
        <v>299.0</v>
      </c>
      <c r="I832" s="15">
        <v>299.0</v>
      </c>
      <c r="J832" s="14"/>
      <c r="K832" s="15">
        <v>299.0</v>
      </c>
      <c r="L832" s="14"/>
      <c r="M832" s="14"/>
      <c r="N832" s="14"/>
      <c r="O832" s="16"/>
      <c r="P832" s="47">
        <f t="shared" si="2"/>
        <v>299</v>
      </c>
      <c r="Q832" s="28"/>
      <c r="R832" s="8" t="s">
        <v>2068</v>
      </c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</row>
    <row r="833">
      <c r="A833" s="8" t="s">
        <v>3030</v>
      </c>
      <c r="B833" s="9">
        <v>45716.0</v>
      </c>
      <c r="C833" s="13" t="s">
        <v>2028</v>
      </c>
      <c r="D833" s="73" t="s">
        <v>1910</v>
      </c>
      <c r="E833" s="69" t="s">
        <v>2400</v>
      </c>
      <c r="F833" s="27" t="s">
        <v>1910</v>
      </c>
      <c r="G833" s="13" t="s">
        <v>1908</v>
      </c>
      <c r="H833" s="15">
        <v>299.0</v>
      </c>
      <c r="I833" s="15">
        <v>299.0</v>
      </c>
      <c r="J833" s="14"/>
      <c r="K833" s="15">
        <v>299.0</v>
      </c>
      <c r="L833" s="14"/>
      <c r="M833" s="14"/>
      <c r="N833" s="14"/>
      <c r="O833" s="16"/>
      <c r="P833" s="47">
        <f t="shared" si="2"/>
        <v>299</v>
      </c>
      <c r="Q833" s="28"/>
      <c r="R833" s="8" t="s">
        <v>2401</v>
      </c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</row>
    <row r="834">
      <c r="A834" s="8" t="s">
        <v>3030</v>
      </c>
      <c r="B834" s="9">
        <v>45714.0</v>
      </c>
      <c r="C834" s="13" t="s">
        <v>2028</v>
      </c>
      <c r="D834" s="73" t="s">
        <v>1925</v>
      </c>
      <c r="E834" s="69" t="s">
        <v>3119</v>
      </c>
      <c r="F834" s="27" t="s">
        <v>1925</v>
      </c>
      <c r="G834" s="13" t="s">
        <v>1908</v>
      </c>
      <c r="H834" s="15">
        <v>299.0</v>
      </c>
      <c r="I834" s="15">
        <v>299.0</v>
      </c>
      <c r="J834" s="14"/>
      <c r="K834" s="15">
        <f>I834</f>
        <v>299</v>
      </c>
      <c r="L834" s="14"/>
      <c r="M834" s="14"/>
      <c r="N834" s="14"/>
      <c r="O834" s="16"/>
      <c r="P834" s="47">
        <f t="shared" si="2"/>
        <v>299</v>
      </c>
      <c r="Q834" s="28"/>
      <c r="R834" s="8" t="s">
        <v>3120</v>
      </c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</row>
    <row r="835">
      <c r="A835" s="8" t="s">
        <v>3030</v>
      </c>
      <c r="B835" s="9">
        <v>45714.0</v>
      </c>
      <c r="C835" s="13" t="s">
        <v>2028</v>
      </c>
      <c r="D835" s="73" t="s">
        <v>27</v>
      </c>
      <c r="E835" s="69" t="s">
        <v>2098</v>
      </c>
      <c r="F835" s="27" t="s">
        <v>2488</v>
      </c>
      <c r="G835" s="31" t="s">
        <v>1908</v>
      </c>
      <c r="H835" s="15">
        <v>299.0</v>
      </c>
      <c r="I835" s="15">
        <v>299.0</v>
      </c>
      <c r="J835" s="14"/>
      <c r="K835" s="15">
        <v>299.0</v>
      </c>
      <c r="L835" s="14"/>
      <c r="M835" s="14"/>
      <c r="N835" s="14"/>
      <c r="O835" s="16"/>
      <c r="P835" s="47">
        <f t="shared" si="2"/>
        <v>299</v>
      </c>
      <c r="Q835" s="28"/>
      <c r="R835" s="25" t="s">
        <v>2099</v>
      </c>
      <c r="S835" s="17"/>
      <c r="T835" s="17"/>
      <c r="U835" s="28"/>
      <c r="V835" s="17"/>
      <c r="W835" s="17"/>
      <c r="X835" s="17"/>
      <c r="Y835" s="28"/>
      <c r="Z835" s="28"/>
      <c r="AA835" s="80"/>
      <c r="AB835" s="80"/>
      <c r="AC835" s="28"/>
      <c r="AD835" s="28"/>
      <c r="AE835" s="28"/>
      <c r="AF835" s="28"/>
      <c r="AG835" s="28"/>
      <c r="AH835" s="28"/>
      <c r="AI835" s="28"/>
      <c r="AJ835" s="28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</row>
    <row r="836">
      <c r="A836" s="8" t="s">
        <v>3030</v>
      </c>
      <c r="B836" s="9">
        <v>45715.0</v>
      </c>
      <c r="C836" s="13" t="s">
        <v>2028</v>
      </c>
      <c r="D836" s="73" t="s">
        <v>20</v>
      </c>
      <c r="E836" s="69" t="s">
        <v>3121</v>
      </c>
      <c r="F836" s="27" t="s">
        <v>1939</v>
      </c>
      <c r="G836" s="13" t="s">
        <v>1969</v>
      </c>
      <c r="H836" s="15">
        <v>29.9</v>
      </c>
      <c r="I836" s="15">
        <v>29.9</v>
      </c>
      <c r="J836" s="14"/>
      <c r="K836" s="15">
        <f t="shared" ref="K836:K842" si="76">I836</f>
        <v>29.9</v>
      </c>
      <c r="L836" s="14"/>
      <c r="M836" s="14"/>
      <c r="N836" s="14"/>
      <c r="O836" s="16"/>
      <c r="P836" s="47">
        <f t="shared" si="2"/>
        <v>29.9</v>
      </c>
      <c r="Q836" s="28"/>
      <c r="R836" s="8" t="s">
        <v>3122</v>
      </c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</row>
    <row r="837">
      <c r="A837" s="8" t="s">
        <v>3030</v>
      </c>
      <c r="B837" s="9">
        <v>45716.0</v>
      </c>
      <c r="C837" s="13" t="s">
        <v>2028</v>
      </c>
      <c r="D837" s="73" t="s">
        <v>20</v>
      </c>
      <c r="E837" s="69" t="s">
        <v>3123</v>
      </c>
      <c r="F837" s="27" t="s">
        <v>1939</v>
      </c>
      <c r="G837" s="13" t="s">
        <v>2024</v>
      </c>
      <c r="H837" s="15">
        <v>99.9</v>
      </c>
      <c r="I837" s="15">
        <v>99.9</v>
      </c>
      <c r="J837" s="14"/>
      <c r="K837" s="15">
        <f t="shared" si="76"/>
        <v>99.9</v>
      </c>
      <c r="L837" s="14"/>
      <c r="M837" s="14"/>
      <c r="N837" s="14"/>
      <c r="O837" s="16"/>
      <c r="P837" s="47">
        <f t="shared" si="2"/>
        <v>99.9</v>
      </c>
      <c r="Q837" s="28"/>
      <c r="R837" s="8" t="s">
        <v>3124</v>
      </c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</row>
    <row r="838">
      <c r="A838" s="8" t="s">
        <v>3030</v>
      </c>
      <c r="B838" s="9">
        <v>45716.0</v>
      </c>
      <c r="C838" s="13" t="s">
        <v>2028</v>
      </c>
      <c r="D838" s="73" t="s">
        <v>20</v>
      </c>
      <c r="E838" s="69" t="s">
        <v>3125</v>
      </c>
      <c r="F838" s="27" t="s">
        <v>1939</v>
      </c>
      <c r="G838" s="13" t="s">
        <v>2024</v>
      </c>
      <c r="H838" s="15">
        <v>99.9</v>
      </c>
      <c r="I838" s="15">
        <v>99.9</v>
      </c>
      <c r="J838" s="14"/>
      <c r="K838" s="15">
        <f t="shared" si="76"/>
        <v>99.9</v>
      </c>
      <c r="L838" s="14"/>
      <c r="M838" s="14"/>
      <c r="N838" s="14"/>
      <c r="O838" s="16"/>
      <c r="P838" s="47">
        <f t="shared" si="2"/>
        <v>99.9</v>
      </c>
      <c r="Q838" s="28"/>
      <c r="R838" s="8" t="s">
        <v>3126</v>
      </c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</row>
    <row r="839">
      <c r="A839" s="8" t="s">
        <v>3030</v>
      </c>
      <c r="B839" s="9">
        <v>45646.0</v>
      </c>
      <c r="C839" s="28"/>
      <c r="D839" s="73" t="s">
        <v>1172</v>
      </c>
      <c r="E839" s="69" t="s">
        <v>2924</v>
      </c>
      <c r="F839" s="27" t="s">
        <v>1172</v>
      </c>
      <c r="G839" s="13" t="s">
        <v>1908</v>
      </c>
      <c r="H839" s="15">
        <v>299.0</v>
      </c>
      <c r="I839" s="15">
        <v>299.0</v>
      </c>
      <c r="J839" s="14"/>
      <c r="K839" s="15">
        <f t="shared" si="76"/>
        <v>299</v>
      </c>
      <c r="L839" s="14"/>
      <c r="M839" s="14"/>
      <c r="N839" s="14"/>
      <c r="O839" s="16"/>
      <c r="P839" s="47">
        <f t="shared" si="2"/>
        <v>299</v>
      </c>
      <c r="Q839" s="13" t="s">
        <v>2925</v>
      </c>
      <c r="R839" s="8" t="s">
        <v>2926</v>
      </c>
      <c r="S839" s="57">
        <f>MONTH(B839)</f>
        <v>12</v>
      </c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</row>
    <row r="840">
      <c r="A840" s="8" t="s">
        <v>3030</v>
      </c>
      <c r="B840" s="9">
        <v>45705.0</v>
      </c>
      <c r="C840" s="13" t="s">
        <v>2028</v>
      </c>
      <c r="D840" s="73" t="s">
        <v>1172</v>
      </c>
      <c r="E840" s="69" t="s">
        <v>3127</v>
      </c>
      <c r="F840" s="27" t="s">
        <v>1172</v>
      </c>
      <c r="G840" s="13" t="s">
        <v>1908</v>
      </c>
      <c r="H840" s="15">
        <v>299.0</v>
      </c>
      <c r="I840" s="15">
        <v>299.0</v>
      </c>
      <c r="J840" s="14"/>
      <c r="K840" s="15">
        <f t="shared" si="76"/>
        <v>299</v>
      </c>
      <c r="L840" s="14"/>
      <c r="M840" s="14"/>
      <c r="N840" s="14"/>
      <c r="O840" s="16"/>
      <c r="P840" s="47">
        <f t="shared" si="2"/>
        <v>299</v>
      </c>
      <c r="Q840" s="28"/>
      <c r="R840" s="8" t="s">
        <v>3128</v>
      </c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</row>
    <row r="841">
      <c r="A841" s="8" t="s">
        <v>3030</v>
      </c>
      <c r="B841" s="9">
        <v>45678.0</v>
      </c>
      <c r="C841" s="13" t="s">
        <v>2028</v>
      </c>
      <c r="D841" s="73" t="s">
        <v>1172</v>
      </c>
      <c r="E841" s="69" t="s">
        <v>3025</v>
      </c>
      <c r="F841" s="27" t="s">
        <v>1172</v>
      </c>
      <c r="G841" s="13" t="s">
        <v>1908</v>
      </c>
      <c r="H841" s="15">
        <v>299.0</v>
      </c>
      <c r="I841" s="15">
        <v>299.0</v>
      </c>
      <c r="J841" s="14"/>
      <c r="K841" s="15">
        <f t="shared" si="76"/>
        <v>299</v>
      </c>
      <c r="L841" s="14"/>
      <c r="M841" s="14"/>
      <c r="N841" s="14"/>
      <c r="O841" s="16"/>
      <c r="P841" s="47">
        <f t="shared" si="2"/>
        <v>299</v>
      </c>
      <c r="Q841" s="74" t="s">
        <v>3026</v>
      </c>
      <c r="R841" s="8" t="s">
        <v>3027</v>
      </c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</row>
    <row r="842">
      <c r="A842" s="8" t="s">
        <v>3030</v>
      </c>
      <c r="B842" s="9">
        <v>45716.0</v>
      </c>
      <c r="C842" s="13" t="s">
        <v>2028</v>
      </c>
      <c r="D842" s="73" t="s">
        <v>20</v>
      </c>
      <c r="E842" s="69" t="s">
        <v>2100</v>
      </c>
      <c r="F842" s="27" t="s">
        <v>1939</v>
      </c>
      <c r="G842" s="13" t="s">
        <v>1969</v>
      </c>
      <c r="H842" s="15">
        <v>29.9</v>
      </c>
      <c r="I842" s="15">
        <v>29.9</v>
      </c>
      <c r="J842" s="14"/>
      <c r="K842" s="15">
        <f t="shared" si="76"/>
        <v>29.9</v>
      </c>
      <c r="L842" s="14"/>
      <c r="M842" s="14"/>
      <c r="N842" s="14"/>
      <c r="O842" s="16"/>
      <c r="P842" s="47">
        <f t="shared" si="2"/>
        <v>29.9</v>
      </c>
      <c r="Q842" s="28"/>
      <c r="R842" s="8" t="s">
        <v>2101</v>
      </c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</row>
    <row r="843">
      <c r="A843" s="8" t="s">
        <v>3030</v>
      </c>
      <c r="B843" s="9">
        <v>45698.0</v>
      </c>
      <c r="C843" s="13" t="s">
        <v>2028</v>
      </c>
      <c r="D843" s="73" t="s">
        <v>1910</v>
      </c>
      <c r="E843" s="69" t="s">
        <v>2239</v>
      </c>
      <c r="F843" s="27" t="s">
        <v>1908</v>
      </c>
      <c r="G843" s="13" t="s">
        <v>1908</v>
      </c>
      <c r="H843" s="15">
        <v>299.0</v>
      </c>
      <c r="I843" s="15">
        <v>299.0</v>
      </c>
      <c r="J843" s="14"/>
      <c r="K843" s="15">
        <v>299.0</v>
      </c>
      <c r="L843" s="14"/>
      <c r="M843" s="14"/>
      <c r="N843" s="14"/>
      <c r="O843" s="16"/>
      <c r="P843" s="47">
        <f t="shared" si="2"/>
        <v>299</v>
      </c>
      <c r="Q843" s="13" t="s">
        <v>2240</v>
      </c>
      <c r="R843" s="8" t="s">
        <v>2241</v>
      </c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</row>
    <row r="844">
      <c r="A844" s="8" t="s">
        <v>3030</v>
      </c>
      <c r="B844" s="9">
        <v>45716.0</v>
      </c>
      <c r="C844" s="13" t="s">
        <v>2028</v>
      </c>
      <c r="D844" s="73" t="s">
        <v>27</v>
      </c>
      <c r="E844" s="69" t="s">
        <v>3129</v>
      </c>
      <c r="F844" s="27" t="s">
        <v>2488</v>
      </c>
      <c r="G844" s="31" t="s">
        <v>1908</v>
      </c>
      <c r="H844" s="15">
        <v>299.0</v>
      </c>
      <c r="I844" s="15">
        <v>299.0</v>
      </c>
      <c r="J844" s="14"/>
      <c r="K844" s="15">
        <v>299.0</v>
      </c>
      <c r="L844" s="14"/>
      <c r="M844" s="14"/>
      <c r="N844" s="14"/>
      <c r="O844" s="16"/>
      <c r="P844" s="47">
        <f t="shared" si="2"/>
        <v>299</v>
      </c>
      <c r="Q844" s="28"/>
      <c r="R844" s="25" t="s">
        <v>3130</v>
      </c>
      <c r="S844" s="17"/>
      <c r="T844" s="17"/>
      <c r="U844" s="17"/>
      <c r="V844" s="17"/>
      <c r="W844" s="17"/>
      <c r="X844" s="17"/>
      <c r="Y844" s="17"/>
      <c r="Z844" s="17"/>
      <c r="AA844" s="80"/>
      <c r="AB844" s="80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</row>
    <row r="845">
      <c r="A845" s="17"/>
      <c r="B845" s="51"/>
      <c r="C845" s="28"/>
      <c r="D845" s="97"/>
      <c r="E845" s="98"/>
      <c r="F845" s="28"/>
      <c r="G845" s="40"/>
      <c r="H845" s="14"/>
      <c r="I845" s="14"/>
      <c r="J845" s="14"/>
      <c r="K845" s="14"/>
      <c r="L845" s="14"/>
      <c r="M845" s="14"/>
      <c r="N845" s="14"/>
      <c r="O845" s="16"/>
      <c r="P845" s="54"/>
      <c r="Q845" s="28"/>
      <c r="R845" s="17"/>
      <c r="S845" s="17"/>
      <c r="T845" s="17"/>
      <c r="U845" s="17"/>
      <c r="V845" s="17"/>
      <c r="W845" s="17"/>
      <c r="X845" s="17"/>
      <c r="Y845" s="17"/>
      <c r="Z845" s="17"/>
      <c r="AA845" s="80"/>
      <c r="AB845" s="80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</row>
    <row r="846">
      <c r="A846" s="17"/>
      <c r="B846" s="51"/>
      <c r="C846" s="28"/>
      <c r="D846" s="97"/>
      <c r="E846" s="98"/>
      <c r="F846" s="28"/>
      <c r="G846" s="40"/>
      <c r="H846" s="14"/>
      <c r="I846" s="14"/>
      <c r="J846" s="14"/>
      <c r="K846" s="14"/>
      <c r="L846" s="14"/>
      <c r="M846" s="14"/>
      <c r="N846" s="14"/>
      <c r="O846" s="16"/>
      <c r="P846" s="54"/>
      <c r="Q846" s="28"/>
      <c r="R846" s="17"/>
      <c r="S846" s="17"/>
      <c r="T846" s="17"/>
      <c r="U846" s="17"/>
      <c r="V846" s="17"/>
      <c r="W846" s="17"/>
      <c r="X846" s="17"/>
      <c r="Y846" s="17"/>
      <c r="Z846" s="17"/>
      <c r="AA846" s="80"/>
      <c r="AB846" s="80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</row>
    <row r="847">
      <c r="A847" s="17"/>
      <c r="B847" s="51"/>
      <c r="C847" s="28"/>
      <c r="D847" s="97"/>
      <c r="E847" s="98"/>
      <c r="F847" s="28"/>
      <c r="G847" s="40"/>
      <c r="H847" s="14"/>
      <c r="I847" s="14"/>
      <c r="J847" s="14"/>
      <c r="K847" s="14"/>
      <c r="L847" s="14"/>
      <c r="M847" s="14"/>
      <c r="N847" s="14"/>
      <c r="O847" s="16"/>
      <c r="P847" s="54"/>
      <c r="Q847" s="28"/>
      <c r="R847" s="17"/>
      <c r="S847" s="17"/>
      <c r="T847" s="17"/>
      <c r="U847" s="17"/>
      <c r="V847" s="17"/>
      <c r="W847" s="17"/>
      <c r="X847" s="17"/>
      <c r="Y847" s="17"/>
      <c r="Z847" s="17"/>
      <c r="AA847" s="80"/>
      <c r="AB847" s="80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</row>
    <row r="848">
      <c r="A848" s="17"/>
      <c r="B848" s="51"/>
      <c r="C848" s="28"/>
      <c r="D848" s="97"/>
      <c r="E848" s="98"/>
      <c r="F848" s="28"/>
      <c r="G848" s="40"/>
      <c r="H848" s="14"/>
      <c r="I848" s="14"/>
      <c r="J848" s="14"/>
      <c r="K848" s="14"/>
      <c r="L848" s="14"/>
      <c r="M848" s="14"/>
      <c r="N848" s="14"/>
      <c r="O848" s="16"/>
      <c r="P848" s="54"/>
      <c r="Q848" s="28"/>
      <c r="R848" s="17"/>
      <c r="S848" s="17"/>
      <c r="T848" s="17"/>
      <c r="U848" s="17"/>
      <c r="V848" s="17"/>
      <c r="W848" s="17"/>
      <c r="X848" s="17"/>
      <c r="Y848" s="17"/>
      <c r="Z848" s="17"/>
      <c r="AA848" s="80"/>
      <c r="AB848" s="80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</row>
    <row r="849">
      <c r="A849" s="17"/>
      <c r="B849" s="51"/>
      <c r="C849" s="28"/>
      <c r="D849" s="97"/>
      <c r="E849" s="98"/>
      <c r="F849" s="28"/>
      <c r="G849" s="40"/>
      <c r="H849" s="14"/>
      <c r="I849" s="14"/>
      <c r="J849" s="14"/>
      <c r="K849" s="14"/>
      <c r="L849" s="14"/>
      <c r="M849" s="14"/>
      <c r="N849" s="14"/>
      <c r="O849" s="16"/>
      <c r="P849" s="54"/>
      <c r="Q849" s="28"/>
      <c r="R849" s="17"/>
      <c r="S849" s="17"/>
      <c r="T849" s="17"/>
      <c r="U849" s="17"/>
      <c r="V849" s="17"/>
      <c r="W849" s="17"/>
      <c r="X849" s="17"/>
      <c r="Y849" s="17"/>
      <c r="Z849" s="17"/>
      <c r="AA849" s="80"/>
      <c r="AB849" s="80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</row>
    <row r="850">
      <c r="A850" s="17"/>
      <c r="B850" s="51"/>
      <c r="C850" s="28"/>
      <c r="D850" s="97"/>
      <c r="E850" s="98"/>
      <c r="F850" s="28"/>
      <c r="G850" s="40"/>
      <c r="H850" s="14"/>
      <c r="I850" s="14"/>
      <c r="J850" s="14"/>
      <c r="K850" s="14"/>
      <c r="L850" s="14"/>
      <c r="M850" s="14"/>
      <c r="N850" s="14"/>
      <c r="O850" s="16"/>
      <c r="P850" s="54"/>
      <c r="Q850" s="28"/>
      <c r="R850" s="17"/>
      <c r="S850" s="17"/>
      <c r="T850" s="17"/>
      <c r="U850" s="17"/>
      <c r="V850" s="17"/>
      <c r="W850" s="17"/>
      <c r="X850" s="17"/>
      <c r="Y850" s="17"/>
      <c r="Z850" s="17"/>
      <c r="AA850" s="80"/>
      <c r="AB850" s="80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</row>
    <row r="851">
      <c r="A851" s="17"/>
      <c r="B851" s="51"/>
      <c r="C851" s="28"/>
      <c r="D851" s="97"/>
      <c r="E851" s="98"/>
      <c r="F851" s="28"/>
      <c r="G851" s="40"/>
      <c r="H851" s="14"/>
      <c r="I851" s="14"/>
      <c r="J851" s="14"/>
      <c r="K851" s="14"/>
      <c r="L851" s="14"/>
      <c r="M851" s="14"/>
      <c r="N851" s="14"/>
      <c r="O851" s="16"/>
      <c r="P851" s="54"/>
      <c r="Q851" s="28"/>
      <c r="R851" s="17"/>
      <c r="S851" s="17"/>
      <c r="T851" s="17"/>
      <c r="U851" s="17"/>
      <c r="V851" s="17"/>
      <c r="W851" s="17"/>
      <c r="X851" s="17"/>
      <c r="Y851" s="17"/>
      <c r="Z851" s="17"/>
      <c r="AA851" s="80"/>
      <c r="AB851" s="80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</row>
    <row r="852">
      <c r="A852" s="17"/>
      <c r="B852" s="51"/>
      <c r="C852" s="28"/>
      <c r="D852" s="97"/>
      <c r="E852" s="98"/>
      <c r="F852" s="28"/>
      <c r="G852" s="40"/>
      <c r="H852" s="14"/>
      <c r="I852" s="14"/>
      <c r="J852" s="14"/>
      <c r="K852" s="14"/>
      <c r="L852" s="14"/>
      <c r="M852" s="14"/>
      <c r="N852" s="14"/>
      <c r="O852" s="16"/>
      <c r="P852" s="54"/>
      <c r="Q852" s="28"/>
      <c r="R852" s="17"/>
      <c r="S852" s="17"/>
      <c r="T852" s="17"/>
      <c r="U852" s="17"/>
      <c r="V852" s="17"/>
      <c r="W852" s="17"/>
      <c r="X852" s="17"/>
      <c r="Y852" s="17"/>
      <c r="Z852" s="17"/>
      <c r="AA852" s="80"/>
      <c r="AB852" s="80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</row>
    <row r="853">
      <c r="A853" s="17"/>
      <c r="B853" s="51"/>
      <c r="C853" s="28"/>
      <c r="D853" s="97"/>
      <c r="E853" s="98"/>
      <c r="F853" s="28"/>
      <c r="G853" s="40"/>
      <c r="H853" s="14"/>
      <c r="I853" s="14"/>
      <c r="J853" s="14"/>
      <c r="K853" s="14"/>
      <c r="L853" s="14"/>
      <c r="M853" s="14"/>
      <c r="N853" s="14"/>
      <c r="O853" s="16"/>
      <c r="P853" s="54"/>
      <c r="Q853" s="28"/>
      <c r="R853" s="17"/>
      <c r="S853" s="17"/>
      <c r="T853" s="17"/>
      <c r="U853" s="17"/>
      <c r="V853" s="17"/>
      <c r="W853" s="17"/>
      <c r="X853" s="17"/>
      <c r="Y853" s="17"/>
      <c r="Z853" s="17"/>
      <c r="AA853" s="80"/>
      <c r="AB853" s="80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</row>
    <row r="854">
      <c r="A854" s="17"/>
      <c r="B854" s="51"/>
      <c r="C854" s="28"/>
      <c r="D854" s="97"/>
      <c r="E854" s="98"/>
      <c r="F854" s="28"/>
      <c r="G854" s="40"/>
      <c r="H854" s="14"/>
      <c r="I854" s="14"/>
      <c r="J854" s="14"/>
      <c r="K854" s="14"/>
      <c r="L854" s="14"/>
      <c r="M854" s="14"/>
      <c r="N854" s="14"/>
      <c r="O854" s="16"/>
      <c r="P854" s="54"/>
      <c r="Q854" s="28"/>
      <c r="R854" s="17"/>
      <c r="S854" s="17"/>
      <c r="T854" s="17"/>
      <c r="U854" s="17"/>
      <c r="V854" s="17"/>
      <c r="W854" s="17"/>
      <c r="X854" s="17"/>
      <c r="Y854" s="17"/>
      <c r="Z854" s="17"/>
      <c r="AA854" s="80"/>
      <c r="AB854" s="80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</row>
    <row r="855">
      <c r="A855" s="17"/>
      <c r="B855" s="51"/>
      <c r="C855" s="28"/>
      <c r="D855" s="97"/>
      <c r="E855" s="98"/>
      <c r="F855" s="28"/>
      <c r="G855" s="40"/>
      <c r="H855" s="14"/>
      <c r="I855" s="14"/>
      <c r="J855" s="14"/>
      <c r="K855" s="14"/>
      <c r="L855" s="14"/>
      <c r="M855" s="14"/>
      <c r="N855" s="14"/>
      <c r="O855" s="16"/>
      <c r="P855" s="54"/>
      <c r="Q855" s="28"/>
      <c r="R855" s="17"/>
      <c r="S855" s="17"/>
      <c r="T855" s="17"/>
      <c r="U855" s="17"/>
      <c r="V855" s="17"/>
      <c r="W855" s="17"/>
      <c r="X855" s="17"/>
      <c r="Y855" s="17"/>
      <c r="Z855" s="17"/>
      <c r="AA855" s="80"/>
      <c r="AB855" s="80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</row>
    <row r="856">
      <c r="A856" s="17"/>
      <c r="B856" s="51"/>
      <c r="C856" s="28"/>
      <c r="D856" s="97"/>
      <c r="E856" s="98"/>
      <c r="F856" s="28"/>
      <c r="G856" s="40"/>
      <c r="H856" s="14"/>
      <c r="I856" s="14"/>
      <c r="J856" s="14"/>
      <c r="K856" s="14"/>
      <c r="L856" s="14"/>
      <c r="M856" s="14"/>
      <c r="N856" s="14"/>
      <c r="O856" s="16"/>
      <c r="P856" s="54"/>
      <c r="Q856" s="28"/>
      <c r="R856" s="17"/>
      <c r="S856" s="17"/>
      <c r="T856" s="17"/>
      <c r="U856" s="17"/>
      <c r="V856" s="17"/>
      <c r="W856" s="17"/>
      <c r="X856" s="17"/>
      <c r="Y856" s="17"/>
      <c r="Z856" s="17"/>
      <c r="AA856" s="80"/>
      <c r="AB856" s="80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</row>
  </sheetData>
  <hyperlinks>
    <hyperlink r:id="rId2" ref="E150"/>
    <hyperlink r:id="rId3" ref="E268"/>
    <hyperlink r:id="rId4" ref="E630"/>
  </hyperlinks>
  <drawing r:id="rId5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5" width="12.63"/>
    <col customWidth="1" min="8" max="8" width="19.5"/>
    <col hidden="1" min="24" max="46" width="12.63"/>
  </cols>
  <sheetData>
    <row r="1">
      <c r="A1" s="1" t="s">
        <v>2582</v>
      </c>
      <c r="B1" s="2" t="s">
        <v>1</v>
      </c>
      <c r="C1" s="66" t="s">
        <v>3131</v>
      </c>
      <c r="D1" s="66" t="s">
        <v>3132</v>
      </c>
      <c r="E1" s="66" t="s">
        <v>3133</v>
      </c>
      <c r="F1" s="65" t="s">
        <v>1903</v>
      </c>
      <c r="G1" s="65" t="s">
        <v>2</v>
      </c>
      <c r="H1" s="66" t="s">
        <v>3</v>
      </c>
      <c r="I1" s="65" t="s">
        <v>4</v>
      </c>
      <c r="J1" s="65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66" t="s">
        <v>15</v>
      </c>
      <c r="U1" s="1" t="s">
        <v>16</v>
      </c>
      <c r="V1" s="1" t="s">
        <v>17</v>
      </c>
      <c r="W1" s="6" t="s">
        <v>18</v>
      </c>
      <c r="X1" s="67"/>
      <c r="Y1" s="111"/>
      <c r="Z1" s="112"/>
      <c r="AA1" s="67"/>
      <c r="AB1" s="113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114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</row>
    <row r="2" ht="18.0" customHeight="1">
      <c r="A2" s="8" t="s">
        <v>3134</v>
      </c>
      <c r="B2" s="9">
        <v>42795.0</v>
      </c>
      <c r="C2" s="115" t="str">
        <f t="shared" ref="C2:C263" si="1">VLOOKUP(H2,Dominios!$A:$D,3,0)</f>
        <v>#REF!</v>
      </c>
      <c r="D2" s="115" t="str">
        <f t="shared" ref="D2:D542" si="2">VLOOKUP(H2,Dominios!$A:$D,4,0)</f>
        <v>#REF!</v>
      </c>
      <c r="E2" s="115" t="str">
        <f t="shared" ref="E2:E399" si="3">COUNTIF(#REF!,H2)</f>
        <v>#REF!</v>
      </c>
      <c r="F2" s="56"/>
      <c r="G2" s="68" t="s">
        <v>20</v>
      </c>
      <c r="H2" s="69" t="s">
        <v>21</v>
      </c>
      <c r="I2" s="12" t="s">
        <v>367</v>
      </c>
      <c r="J2" s="13" t="s">
        <v>23</v>
      </c>
      <c r="K2" s="14"/>
      <c r="L2" s="15">
        <v>1156.0</v>
      </c>
      <c r="M2" s="14"/>
      <c r="N2" s="15">
        <v>1156.0</v>
      </c>
      <c r="O2" s="14"/>
      <c r="P2" s="14"/>
      <c r="Q2" s="14"/>
      <c r="R2" s="16"/>
      <c r="S2" s="3">
        <f t="shared" ref="S2:S447" si="4">SUM(N2:Q2)-R2</f>
        <v>1156</v>
      </c>
      <c r="T2" s="56"/>
      <c r="U2" s="18" t="s">
        <v>24</v>
      </c>
      <c r="V2" s="18" t="s">
        <v>25</v>
      </c>
      <c r="W2" s="19" t="s">
        <v>26</v>
      </c>
      <c r="X2" s="45"/>
      <c r="Y2" s="116"/>
      <c r="Z2" s="117"/>
      <c r="AA2" s="93"/>
      <c r="AB2" s="19"/>
      <c r="AC2" s="56"/>
      <c r="AD2" s="118"/>
      <c r="AE2" s="118"/>
      <c r="AF2" s="17"/>
      <c r="AG2" s="17"/>
      <c r="AH2" s="25"/>
      <c r="AI2" s="93"/>
      <c r="AJ2" s="93"/>
      <c r="AK2" s="25"/>
      <c r="AL2" s="25"/>
      <c r="AM2" s="93"/>
      <c r="AN2" s="93"/>
      <c r="AO2" s="93"/>
      <c r="AP2" s="20"/>
      <c r="AQ2" s="20"/>
      <c r="AR2" s="20"/>
      <c r="AS2" s="20"/>
      <c r="AT2" s="20"/>
      <c r="AU2" s="20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</row>
    <row r="3" ht="18.0" customHeight="1">
      <c r="A3" s="8" t="s">
        <v>3134</v>
      </c>
      <c r="B3" s="9">
        <v>42937.0</v>
      </c>
      <c r="C3" s="115" t="str">
        <f t="shared" si="1"/>
        <v>#REF!</v>
      </c>
      <c r="D3" s="115" t="str">
        <f t="shared" si="2"/>
        <v>#REF!</v>
      </c>
      <c r="E3" s="115" t="str">
        <f t="shared" si="3"/>
        <v>#REF!</v>
      </c>
      <c r="F3" s="56" t="s">
        <v>1930</v>
      </c>
      <c r="G3" s="68" t="s">
        <v>27</v>
      </c>
      <c r="H3" s="69" t="s">
        <v>28</v>
      </c>
      <c r="I3" s="12" t="s">
        <v>27</v>
      </c>
      <c r="J3" s="13" t="s">
        <v>29</v>
      </c>
      <c r="K3" s="14"/>
      <c r="L3" s="15">
        <v>302.0</v>
      </c>
      <c r="M3" s="14"/>
      <c r="N3" s="15">
        <v>302.0</v>
      </c>
      <c r="O3" s="14"/>
      <c r="P3" s="14"/>
      <c r="Q3" s="14"/>
      <c r="R3" s="16"/>
      <c r="S3" s="3">
        <f t="shared" si="4"/>
        <v>302</v>
      </c>
      <c r="T3" s="56"/>
      <c r="U3" s="18" t="s">
        <v>30</v>
      </c>
      <c r="V3" s="18" t="s">
        <v>31</v>
      </c>
      <c r="W3" s="19" t="s">
        <v>32</v>
      </c>
      <c r="X3" s="45"/>
      <c r="Y3" s="116"/>
      <c r="Z3" s="117"/>
      <c r="AA3" s="93"/>
      <c r="AB3" s="19"/>
      <c r="AC3" s="56"/>
      <c r="AD3" s="118"/>
      <c r="AE3" s="118"/>
      <c r="AF3" s="17"/>
      <c r="AG3" s="17"/>
      <c r="AH3" s="25"/>
      <c r="AI3" s="93"/>
      <c r="AJ3" s="93"/>
      <c r="AK3" s="25"/>
      <c r="AL3" s="25"/>
      <c r="AM3" s="93"/>
      <c r="AN3" s="93"/>
      <c r="AO3" s="93"/>
      <c r="AP3" s="20"/>
      <c r="AQ3" s="20"/>
      <c r="AR3" s="20"/>
      <c r="AS3" s="20"/>
      <c r="AT3" s="20"/>
      <c r="AU3" s="20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</row>
    <row r="4" ht="18.0" customHeight="1">
      <c r="A4" s="8" t="s">
        <v>3134</v>
      </c>
      <c r="B4" s="9">
        <v>43160.0</v>
      </c>
      <c r="C4" s="115" t="str">
        <f t="shared" si="1"/>
        <v>#REF!</v>
      </c>
      <c r="D4" s="115" t="str">
        <f t="shared" si="2"/>
        <v>#REF!</v>
      </c>
      <c r="E4" s="115" t="str">
        <f t="shared" si="3"/>
        <v>#REF!</v>
      </c>
      <c r="F4" s="56"/>
      <c r="G4" s="68" t="s">
        <v>27</v>
      </c>
      <c r="H4" s="69" t="s">
        <v>33</v>
      </c>
      <c r="I4" s="12" t="s">
        <v>367</v>
      </c>
      <c r="J4" s="13" t="s">
        <v>23</v>
      </c>
      <c r="K4" s="14"/>
      <c r="L4" s="15">
        <v>724.0</v>
      </c>
      <c r="M4" s="14"/>
      <c r="N4" s="15">
        <v>724.0</v>
      </c>
      <c r="O4" s="14"/>
      <c r="P4" s="14"/>
      <c r="Q4" s="14"/>
      <c r="R4" s="16"/>
      <c r="S4" s="3">
        <f t="shared" si="4"/>
        <v>724</v>
      </c>
      <c r="T4" s="56"/>
      <c r="U4" s="18" t="s">
        <v>34</v>
      </c>
      <c r="V4" s="18" t="s">
        <v>25</v>
      </c>
      <c r="W4" s="19" t="s">
        <v>35</v>
      </c>
      <c r="X4" s="45"/>
      <c r="Y4" s="116"/>
      <c r="Z4" s="117"/>
      <c r="AA4" s="93"/>
      <c r="AB4" s="19"/>
      <c r="AC4" s="56"/>
      <c r="AD4" s="118"/>
      <c r="AE4" s="118"/>
      <c r="AF4" s="17"/>
      <c r="AG4" s="17"/>
      <c r="AH4" s="25"/>
      <c r="AI4" s="93"/>
      <c r="AJ4" s="93"/>
      <c r="AK4" s="25"/>
      <c r="AL4" s="25"/>
      <c r="AM4" s="93"/>
      <c r="AN4" s="93"/>
      <c r="AO4" s="93"/>
      <c r="AP4" s="20"/>
      <c r="AQ4" s="20"/>
      <c r="AR4" s="20"/>
      <c r="AS4" s="20"/>
      <c r="AT4" s="20"/>
      <c r="AU4" s="20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</row>
    <row r="5" ht="18.0" customHeight="1">
      <c r="A5" s="8" t="s">
        <v>3134</v>
      </c>
      <c r="B5" s="9">
        <v>43160.0</v>
      </c>
      <c r="C5" s="115" t="str">
        <f t="shared" si="1"/>
        <v>#REF!</v>
      </c>
      <c r="D5" s="115" t="str">
        <f t="shared" si="2"/>
        <v>#REF!</v>
      </c>
      <c r="E5" s="115" t="str">
        <f t="shared" si="3"/>
        <v>#REF!</v>
      </c>
      <c r="F5" s="56"/>
      <c r="G5" s="68" t="s">
        <v>27</v>
      </c>
      <c r="H5" s="69" t="s">
        <v>36</v>
      </c>
      <c r="I5" s="12" t="s">
        <v>367</v>
      </c>
      <c r="J5" s="13" t="s">
        <v>23</v>
      </c>
      <c r="K5" s="14"/>
      <c r="L5" s="15">
        <v>1179.0</v>
      </c>
      <c r="M5" s="14"/>
      <c r="N5" s="15">
        <v>1179.0</v>
      </c>
      <c r="O5" s="14"/>
      <c r="P5" s="14"/>
      <c r="Q5" s="14"/>
      <c r="R5" s="16"/>
      <c r="S5" s="3">
        <f t="shared" si="4"/>
        <v>1179</v>
      </c>
      <c r="T5" s="56"/>
      <c r="U5" s="18" t="s">
        <v>30</v>
      </c>
      <c r="V5" s="18" t="s">
        <v>25</v>
      </c>
      <c r="W5" s="19" t="s">
        <v>37</v>
      </c>
      <c r="X5" s="45"/>
      <c r="Y5" s="116"/>
      <c r="Z5" s="117"/>
      <c r="AA5" s="93"/>
      <c r="AB5" s="19"/>
      <c r="AC5" s="56"/>
      <c r="AD5" s="118"/>
      <c r="AE5" s="118"/>
      <c r="AF5" s="17"/>
      <c r="AG5" s="17"/>
      <c r="AH5" s="25"/>
      <c r="AI5" s="93"/>
      <c r="AJ5" s="93"/>
      <c r="AK5" s="25"/>
      <c r="AL5" s="25"/>
      <c r="AM5" s="93"/>
      <c r="AN5" s="93"/>
      <c r="AO5" s="93"/>
      <c r="AP5" s="20"/>
      <c r="AQ5" s="20"/>
      <c r="AR5" s="20"/>
      <c r="AS5" s="20"/>
      <c r="AT5" s="20"/>
      <c r="AU5" s="20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</row>
    <row r="6" ht="18.0" customHeight="1">
      <c r="A6" s="8" t="s">
        <v>3134</v>
      </c>
      <c r="B6" s="9">
        <v>43160.0</v>
      </c>
      <c r="C6" s="115" t="str">
        <f t="shared" si="1"/>
        <v>#REF!</v>
      </c>
      <c r="D6" s="115" t="str">
        <f t="shared" si="2"/>
        <v>#REF!</v>
      </c>
      <c r="E6" s="115" t="str">
        <f t="shared" si="3"/>
        <v>#REF!</v>
      </c>
      <c r="F6" s="56"/>
      <c r="G6" s="68" t="s">
        <v>27</v>
      </c>
      <c r="H6" s="69" t="s">
        <v>38</v>
      </c>
      <c r="I6" s="12" t="s">
        <v>367</v>
      </c>
      <c r="J6" s="13" t="s">
        <v>39</v>
      </c>
      <c r="K6" s="14"/>
      <c r="L6" s="15">
        <v>441.33</v>
      </c>
      <c r="M6" s="14"/>
      <c r="N6" s="15">
        <v>441.33</v>
      </c>
      <c r="O6" s="14"/>
      <c r="P6" s="14"/>
      <c r="Q6" s="14"/>
      <c r="R6" s="16"/>
      <c r="S6" s="3">
        <f t="shared" si="4"/>
        <v>441.33</v>
      </c>
      <c r="T6" s="56"/>
      <c r="U6" s="18">
        <v>15.0</v>
      </c>
      <c r="V6" s="18" t="s">
        <v>25</v>
      </c>
      <c r="W6" s="19" t="s">
        <v>40</v>
      </c>
      <c r="X6" s="45"/>
      <c r="Y6" s="116"/>
      <c r="Z6" s="117"/>
      <c r="AA6" s="93"/>
      <c r="AB6" s="19"/>
      <c r="AC6" s="56"/>
      <c r="AD6" s="118"/>
      <c r="AE6" s="118"/>
      <c r="AF6" s="17"/>
      <c r="AG6" s="17"/>
      <c r="AH6" s="25"/>
      <c r="AI6" s="93"/>
      <c r="AJ6" s="93"/>
      <c r="AK6" s="25"/>
      <c r="AL6" s="25"/>
      <c r="AM6" s="93"/>
      <c r="AN6" s="93"/>
      <c r="AO6" s="93"/>
      <c r="AP6" s="20"/>
      <c r="AQ6" s="20"/>
      <c r="AR6" s="20"/>
      <c r="AS6" s="20"/>
      <c r="AT6" s="20"/>
      <c r="AU6" s="20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</row>
    <row r="7" ht="18.0" customHeight="1">
      <c r="A7" s="8" t="s">
        <v>3134</v>
      </c>
      <c r="B7" s="9">
        <v>43160.0</v>
      </c>
      <c r="C7" s="115" t="str">
        <f t="shared" si="1"/>
        <v>#REF!</v>
      </c>
      <c r="D7" s="115" t="str">
        <f t="shared" si="2"/>
        <v>#REF!</v>
      </c>
      <c r="E7" s="115" t="str">
        <f t="shared" si="3"/>
        <v>#REF!</v>
      </c>
      <c r="F7" s="56"/>
      <c r="G7" s="68" t="s">
        <v>27</v>
      </c>
      <c r="H7" s="69" t="s">
        <v>43</v>
      </c>
      <c r="I7" s="12" t="s">
        <v>367</v>
      </c>
      <c r="J7" s="13" t="s">
        <v>23</v>
      </c>
      <c r="K7" s="14"/>
      <c r="L7" s="15">
        <v>1179.0</v>
      </c>
      <c r="M7" s="14"/>
      <c r="N7" s="15">
        <v>1179.0</v>
      </c>
      <c r="O7" s="14"/>
      <c r="P7" s="14"/>
      <c r="Q7" s="14"/>
      <c r="R7" s="16"/>
      <c r="S7" s="3">
        <f t="shared" si="4"/>
        <v>1179</v>
      </c>
      <c r="T7" s="56"/>
      <c r="U7" s="18" t="s">
        <v>30</v>
      </c>
      <c r="V7" s="18" t="s">
        <v>25</v>
      </c>
      <c r="W7" s="19" t="s">
        <v>44</v>
      </c>
      <c r="X7" s="45"/>
      <c r="Y7" s="116"/>
      <c r="Z7" s="117"/>
      <c r="AA7" s="93"/>
      <c r="AB7" s="19"/>
      <c r="AC7" s="56"/>
      <c r="AD7" s="118"/>
      <c r="AE7" s="118"/>
      <c r="AF7" s="17"/>
      <c r="AG7" s="17"/>
      <c r="AH7" s="25"/>
      <c r="AI7" s="93"/>
      <c r="AJ7" s="93"/>
      <c r="AK7" s="25"/>
      <c r="AL7" s="25"/>
      <c r="AM7" s="93"/>
      <c r="AN7" s="93"/>
      <c r="AO7" s="93"/>
      <c r="AP7" s="20"/>
      <c r="AQ7" s="20"/>
      <c r="AR7" s="20"/>
      <c r="AS7" s="20"/>
      <c r="AT7" s="20"/>
      <c r="AU7" s="20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</row>
    <row r="8" ht="18.0" customHeight="1">
      <c r="A8" s="8" t="s">
        <v>3134</v>
      </c>
      <c r="B8" s="9">
        <v>43160.0</v>
      </c>
      <c r="C8" s="115" t="str">
        <f t="shared" si="1"/>
        <v>#REF!</v>
      </c>
      <c r="D8" s="115" t="str">
        <f t="shared" si="2"/>
        <v>#REF!</v>
      </c>
      <c r="E8" s="115" t="str">
        <f t="shared" si="3"/>
        <v>#REF!</v>
      </c>
      <c r="F8" s="56"/>
      <c r="G8" s="68" t="s">
        <v>27</v>
      </c>
      <c r="H8" s="69" t="s">
        <v>45</v>
      </c>
      <c r="I8" s="12" t="s">
        <v>367</v>
      </c>
      <c r="J8" s="13" t="s">
        <v>29</v>
      </c>
      <c r="K8" s="14"/>
      <c r="L8" s="15">
        <v>283.0</v>
      </c>
      <c r="M8" s="14"/>
      <c r="N8" s="15">
        <v>283.0</v>
      </c>
      <c r="O8" s="14"/>
      <c r="P8" s="14"/>
      <c r="Q8" s="14"/>
      <c r="R8" s="16"/>
      <c r="S8" s="3">
        <f t="shared" si="4"/>
        <v>283</v>
      </c>
      <c r="T8" s="56"/>
      <c r="U8" s="18" t="s">
        <v>30</v>
      </c>
      <c r="V8" s="18" t="s">
        <v>25</v>
      </c>
      <c r="W8" s="19" t="s">
        <v>46</v>
      </c>
      <c r="X8" s="45"/>
      <c r="Y8" s="116"/>
      <c r="Z8" s="117"/>
      <c r="AA8" s="93"/>
      <c r="AB8" s="19"/>
      <c r="AC8" s="56"/>
      <c r="AD8" s="118"/>
      <c r="AE8" s="118"/>
      <c r="AF8" s="17"/>
      <c r="AG8" s="17"/>
      <c r="AH8" s="25"/>
      <c r="AI8" s="93"/>
      <c r="AJ8" s="93"/>
      <c r="AK8" s="25"/>
      <c r="AL8" s="25"/>
      <c r="AM8" s="93"/>
      <c r="AN8" s="93"/>
      <c r="AO8" s="93"/>
      <c r="AP8" s="20"/>
      <c r="AQ8" s="20"/>
      <c r="AR8" s="20"/>
      <c r="AS8" s="20"/>
      <c r="AT8" s="20"/>
      <c r="AU8" s="20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</row>
    <row r="9" ht="18.0" customHeight="1">
      <c r="A9" s="8" t="s">
        <v>3134</v>
      </c>
      <c r="B9" s="9">
        <v>43160.0</v>
      </c>
      <c r="C9" s="115" t="str">
        <f t="shared" si="1"/>
        <v>#REF!</v>
      </c>
      <c r="D9" s="115" t="str">
        <f t="shared" si="2"/>
        <v>#REF!</v>
      </c>
      <c r="E9" s="115" t="str">
        <f t="shared" si="3"/>
        <v>#REF!</v>
      </c>
      <c r="F9" s="56"/>
      <c r="G9" s="68" t="s">
        <v>27</v>
      </c>
      <c r="H9" s="69" t="s">
        <v>49</v>
      </c>
      <c r="I9" s="12" t="s">
        <v>367</v>
      </c>
      <c r="J9" s="13" t="s">
        <v>23</v>
      </c>
      <c r="K9" s="14"/>
      <c r="L9" s="15">
        <v>1003.0</v>
      </c>
      <c r="M9" s="14"/>
      <c r="N9" s="15">
        <v>1003.0</v>
      </c>
      <c r="O9" s="14"/>
      <c r="P9" s="14"/>
      <c r="Q9" s="14"/>
      <c r="R9" s="16"/>
      <c r="S9" s="3">
        <f t="shared" si="4"/>
        <v>1003</v>
      </c>
      <c r="T9" s="56"/>
      <c r="U9" s="18" t="s">
        <v>34</v>
      </c>
      <c r="V9" s="18" t="s">
        <v>25</v>
      </c>
      <c r="W9" s="19" t="s">
        <v>50</v>
      </c>
      <c r="X9" s="45"/>
      <c r="Y9" s="116"/>
      <c r="Z9" s="117"/>
      <c r="AA9" s="93"/>
      <c r="AB9" s="19"/>
      <c r="AC9" s="56"/>
      <c r="AD9" s="118"/>
      <c r="AE9" s="118"/>
      <c r="AF9" s="17"/>
      <c r="AG9" s="17"/>
      <c r="AH9" s="25"/>
      <c r="AI9" s="93"/>
      <c r="AJ9" s="93"/>
      <c r="AK9" s="25"/>
      <c r="AL9" s="25"/>
      <c r="AM9" s="93"/>
      <c r="AN9" s="93"/>
      <c r="AO9" s="93"/>
      <c r="AP9" s="20"/>
      <c r="AQ9" s="20"/>
      <c r="AR9" s="20"/>
      <c r="AS9" s="20"/>
      <c r="AT9" s="20"/>
      <c r="AU9" s="20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</row>
    <row r="10" ht="18.0" customHeight="1">
      <c r="A10" s="8" t="s">
        <v>3134</v>
      </c>
      <c r="B10" s="9">
        <v>43160.0</v>
      </c>
      <c r="C10" s="115" t="str">
        <f t="shared" si="1"/>
        <v>#REF!</v>
      </c>
      <c r="D10" s="115" t="str">
        <f t="shared" si="2"/>
        <v>#REF!</v>
      </c>
      <c r="E10" s="115" t="str">
        <f t="shared" si="3"/>
        <v>#REF!</v>
      </c>
      <c r="F10" s="56"/>
      <c r="G10" s="68" t="s">
        <v>27</v>
      </c>
      <c r="H10" s="69" t="s">
        <v>51</v>
      </c>
      <c r="I10" s="12" t="s">
        <v>367</v>
      </c>
      <c r="J10" s="13" t="s">
        <v>23</v>
      </c>
      <c r="K10" s="14"/>
      <c r="L10" s="15">
        <v>1015.0</v>
      </c>
      <c r="M10" s="14"/>
      <c r="N10" s="15">
        <v>1015.0</v>
      </c>
      <c r="O10" s="14"/>
      <c r="P10" s="14"/>
      <c r="Q10" s="14"/>
      <c r="R10" s="16"/>
      <c r="S10" s="3">
        <f t="shared" si="4"/>
        <v>1015</v>
      </c>
      <c r="T10" s="56"/>
      <c r="U10" s="18" t="s">
        <v>52</v>
      </c>
      <c r="V10" s="18" t="s">
        <v>25</v>
      </c>
      <c r="W10" s="19" t="s">
        <v>53</v>
      </c>
      <c r="X10" s="45"/>
      <c r="Y10" s="116"/>
      <c r="Z10" s="117"/>
      <c r="AA10" s="93"/>
      <c r="AB10" s="19"/>
      <c r="AC10" s="56"/>
      <c r="AD10" s="118"/>
      <c r="AE10" s="118"/>
      <c r="AF10" s="17"/>
      <c r="AG10" s="17"/>
      <c r="AH10" s="25"/>
      <c r="AI10" s="93"/>
      <c r="AJ10" s="93"/>
      <c r="AK10" s="25"/>
      <c r="AL10" s="25"/>
      <c r="AM10" s="93"/>
      <c r="AN10" s="93"/>
      <c r="AO10" s="93"/>
      <c r="AP10" s="20"/>
      <c r="AQ10" s="20"/>
      <c r="AR10" s="20"/>
      <c r="AS10" s="20"/>
      <c r="AT10" s="20"/>
      <c r="AU10" s="20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</row>
    <row r="11" ht="18.0" customHeight="1">
      <c r="A11" s="8" t="s">
        <v>3134</v>
      </c>
      <c r="B11" s="9">
        <v>43160.0</v>
      </c>
      <c r="C11" s="115" t="str">
        <f t="shared" si="1"/>
        <v>#REF!</v>
      </c>
      <c r="D11" s="115" t="str">
        <f t="shared" si="2"/>
        <v>#REF!</v>
      </c>
      <c r="E11" s="115" t="str">
        <f t="shared" si="3"/>
        <v>#REF!</v>
      </c>
      <c r="F11" s="56"/>
      <c r="G11" s="68" t="s">
        <v>27</v>
      </c>
      <c r="H11" s="69" t="s">
        <v>54</v>
      </c>
      <c r="I11" s="12" t="s">
        <v>367</v>
      </c>
      <c r="J11" s="13" t="s">
        <v>39</v>
      </c>
      <c r="K11" s="14"/>
      <c r="L11" s="15">
        <v>425.0</v>
      </c>
      <c r="M11" s="14"/>
      <c r="N11" s="15">
        <v>425.0</v>
      </c>
      <c r="O11" s="14"/>
      <c r="P11" s="14"/>
      <c r="Q11" s="14"/>
      <c r="R11" s="16"/>
      <c r="S11" s="3">
        <f t="shared" si="4"/>
        <v>425</v>
      </c>
      <c r="T11" s="56"/>
      <c r="U11" s="18" t="s">
        <v>34</v>
      </c>
      <c r="V11" s="18" t="s">
        <v>25</v>
      </c>
      <c r="W11" s="19" t="s">
        <v>55</v>
      </c>
      <c r="X11" s="45"/>
      <c r="Y11" s="116"/>
      <c r="Z11" s="117"/>
      <c r="AA11" s="93"/>
      <c r="AB11" s="19"/>
      <c r="AC11" s="56"/>
      <c r="AD11" s="118"/>
      <c r="AE11" s="118"/>
      <c r="AF11" s="17"/>
      <c r="AG11" s="17"/>
      <c r="AH11" s="25"/>
      <c r="AI11" s="93"/>
      <c r="AJ11" s="93"/>
      <c r="AK11" s="25"/>
      <c r="AL11" s="25"/>
      <c r="AM11" s="93"/>
      <c r="AN11" s="93"/>
      <c r="AO11" s="93"/>
      <c r="AP11" s="20"/>
      <c r="AQ11" s="20"/>
      <c r="AR11" s="20"/>
      <c r="AS11" s="20"/>
      <c r="AT11" s="20"/>
      <c r="AU11" s="20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</row>
    <row r="12" ht="18.0" customHeight="1">
      <c r="A12" s="8" t="s">
        <v>3134</v>
      </c>
      <c r="B12" s="9">
        <v>43160.0</v>
      </c>
      <c r="C12" s="115" t="str">
        <f t="shared" si="1"/>
        <v>#REF!</v>
      </c>
      <c r="D12" s="115" t="str">
        <f t="shared" si="2"/>
        <v>#REF!</v>
      </c>
      <c r="E12" s="115" t="str">
        <f t="shared" si="3"/>
        <v>#REF!</v>
      </c>
      <c r="F12" s="56"/>
      <c r="G12" s="68" t="s">
        <v>27</v>
      </c>
      <c r="H12" s="69" t="s">
        <v>56</v>
      </c>
      <c r="I12" s="12" t="s">
        <v>367</v>
      </c>
      <c r="J12" s="13" t="s">
        <v>23</v>
      </c>
      <c r="K12" s="14"/>
      <c r="L12" s="15">
        <v>1327.0</v>
      </c>
      <c r="M12" s="14"/>
      <c r="N12" s="15">
        <v>1327.0</v>
      </c>
      <c r="O12" s="14"/>
      <c r="P12" s="14"/>
      <c r="Q12" s="14">
        <v>359.0</v>
      </c>
      <c r="R12" s="16"/>
      <c r="S12" s="3">
        <f t="shared" si="4"/>
        <v>1686</v>
      </c>
      <c r="T12" s="56"/>
      <c r="U12" s="18">
        <v>15.0</v>
      </c>
      <c r="V12" s="18" t="s">
        <v>25</v>
      </c>
      <c r="W12" s="19" t="s">
        <v>57</v>
      </c>
      <c r="X12" s="45"/>
      <c r="Y12" s="116"/>
      <c r="Z12" s="117"/>
      <c r="AA12" s="93"/>
      <c r="AB12" s="19"/>
      <c r="AC12" s="56"/>
      <c r="AD12" s="118"/>
      <c r="AE12" s="118"/>
      <c r="AF12" s="17"/>
      <c r="AG12" s="17"/>
      <c r="AH12" s="25"/>
      <c r="AI12" s="93"/>
      <c r="AJ12" s="93"/>
      <c r="AK12" s="25"/>
      <c r="AL12" s="25"/>
      <c r="AM12" s="93"/>
      <c r="AN12" s="93"/>
      <c r="AO12" s="93"/>
      <c r="AP12" s="20"/>
      <c r="AQ12" s="20"/>
      <c r="AR12" s="20"/>
      <c r="AS12" s="20"/>
      <c r="AT12" s="20"/>
      <c r="AU12" s="20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</row>
    <row r="13" ht="18.0" customHeight="1">
      <c r="A13" s="8" t="s">
        <v>3134</v>
      </c>
      <c r="B13" s="9">
        <v>43160.0</v>
      </c>
      <c r="C13" s="115" t="str">
        <f t="shared" si="1"/>
        <v>#REF!</v>
      </c>
      <c r="D13" s="115" t="str">
        <f t="shared" si="2"/>
        <v>#REF!</v>
      </c>
      <c r="E13" s="115" t="str">
        <f t="shared" si="3"/>
        <v>#REF!</v>
      </c>
      <c r="F13" s="56"/>
      <c r="G13" s="68" t="s">
        <v>20</v>
      </c>
      <c r="H13" s="69" t="s">
        <v>60</v>
      </c>
      <c r="I13" s="12" t="s">
        <v>367</v>
      </c>
      <c r="J13" s="13" t="s">
        <v>39</v>
      </c>
      <c r="K13" s="14"/>
      <c r="L13" s="15">
        <v>1193.0</v>
      </c>
      <c r="M13" s="14"/>
      <c r="N13" s="15">
        <v>1193.0</v>
      </c>
      <c r="O13" s="14">
        <v>350.0</v>
      </c>
      <c r="P13" s="14"/>
      <c r="Q13" s="14"/>
      <c r="R13" s="16"/>
      <c r="S13" s="3">
        <f t="shared" si="4"/>
        <v>1543</v>
      </c>
      <c r="T13" s="56"/>
      <c r="U13" s="18" t="s">
        <v>61</v>
      </c>
      <c r="V13" s="18" t="s">
        <v>25</v>
      </c>
      <c r="W13" s="19" t="s">
        <v>62</v>
      </c>
      <c r="X13" s="45"/>
      <c r="Y13" s="116"/>
      <c r="Z13" s="117"/>
      <c r="AA13" s="93"/>
      <c r="AB13" s="19"/>
      <c r="AC13" s="56"/>
      <c r="AD13" s="118"/>
      <c r="AE13" s="118"/>
      <c r="AF13" s="17"/>
      <c r="AG13" s="17"/>
      <c r="AH13" s="25"/>
      <c r="AI13" s="93"/>
      <c r="AJ13" s="93"/>
      <c r="AK13" s="25"/>
      <c r="AL13" s="25"/>
      <c r="AM13" s="93"/>
      <c r="AN13" s="93"/>
      <c r="AO13" s="93"/>
      <c r="AP13" s="20"/>
      <c r="AQ13" s="20"/>
      <c r="AR13" s="20"/>
      <c r="AS13" s="20"/>
      <c r="AT13" s="20"/>
      <c r="AU13" s="20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</row>
    <row r="14" ht="18.0" customHeight="1">
      <c r="A14" s="8" t="s">
        <v>3134</v>
      </c>
      <c r="B14" s="9">
        <v>43160.0</v>
      </c>
      <c r="C14" s="115" t="str">
        <f t="shared" si="1"/>
        <v>#REF!</v>
      </c>
      <c r="D14" s="115" t="str">
        <f t="shared" si="2"/>
        <v>#REF!</v>
      </c>
      <c r="E14" s="115" t="str">
        <f t="shared" si="3"/>
        <v>#REF!</v>
      </c>
      <c r="F14" s="56"/>
      <c r="G14" s="68" t="s">
        <v>27</v>
      </c>
      <c r="H14" s="69" t="s">
        <v>63</v>
      </c>
      <c r="I14" s="12" t="s">
        <v>367</v>
      </c>
      <c r="J14" s="13" t="s">
        <v>39</v>
      </c>
      <c r="K14" s="14"/>
      <c r="L14" s="15">
        <v>425.0</v>
      </c>
      <c r="M14" s="14"/>
      <c r="N14" s="15">
        <v>425.0</v>
      </c>
      <c r="O14" s="14"/>
      <c r="P14" s="14"/>
      <c r="Q14" s="14"/>
      <c r="R14" s="16"/>
      <c r="S14" s="3">
        <f t="shared" si="4"/>
        <v>425</v>
      </c>
      <c r="T14" s="56"/>
      <c r="U14" s="18" t="s">
        <v>61</v>
      </c>
      <c r="V14" s="18" t="s">
        <v>25</v>
      </c>
      <c r="W14" s="19" t="s">
        <v>64</v>
      </c>
      <c r="X14" s="45"/>
      <c r="Y14" s="116"/>
      <c r="Z14" s="117"/>
      <c r="AA14" s="93"/>
      <c r="AB14" s="19"/>
      <c r="AC14" s="56"/>
      <c r="AD14" s="118"/>
      <c r="AE14" s="118"/>
      <c r="AF14" s="17"/>
      <c r="AG14" s="17"/>
      <c r="AH14" s="25"/>
      <c r="AI14" s="93"/>
      <c r="AJ14" s="93"/>
      <c r="AK14" s="25"/>
      <c r="AL14" s="25"/>
      <c r="AM14" s="93"/>
      <c r="AN14" s="93"/>
      <c r="AO14" s="93"/>
      <c r="AP14" s="20"/>
      <c r="AQ14" s="20"/>
      <c r="AR14" s="20"/>
      <c r="AS14" s="20"/>
      <c r="AT14" s="20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</row>
    <row r="15" ht="18.0" customHeight="1">
      <c r="A15" s="8" t="s">
        <v>3134</v>
      </c>
      <c r="B15" s="9">
        <v>43160.0</v>
      </c>
      <c r="C15" s="115" t="str">
        <f t="shared" si="1"/>
        <v>#REF!</v>
      </c>
      <c r="D15" s="115" t="str">
        <f t="shared" si="2"/>
        <v>#REF!</v>
      </c>
      <c r="E15" s="115" t="str">
        <f t="shared" si="3"/>
        <v>#REF!</v>
      </c>
      <c r="F15" s="56"/>
      <c r="G15" s="68" t="s">
        <v>27</v>
      </c>
      <c r="H15" s="69" t="s">
        <v>65</v>
      </c>
      <c r="I15" s="12" t="s">
        <v>367</v>
      </c>
      <c r="J15" s="13" t="s">
        <v>29</v>
      </c>
      <c r="K15" s="14"/>
      <c r="L15" s="15">
        <v>283.0</v>
      </c>
      <c r="M15" s="14"/>
      <c r="N15" s="15">
        <v>283.0</v>
      </c>
      <c r="O15" s="14"/>
      <c r="P15" s="14">
        <f>550+120</f>
        <v>670</v>
      </c>
      <c r="Q15" s="14"/>
      <c r="R15" s="16"/>
      <c r="S15" s="3">
        <f t="shared" si="4"/>
        <v>953</v>
      </c>
      <c r="T15" s="56"/>
      <c r="U15" s="18" t="s">
        <v>34</v>
      </c>
      <c r="V15" s="18" t="s">
        <v>25</v>
      </c>
      <c r="W15" s="19" t="s">
        <v>66</v>
      </c>
      <c r="X15" s="45"/>
      <c r="Y15" s="116"/>
      <c r="Z15" s="117"/>
      <c r="AA15" s="93"/>
      <c r="AB15" s="19"/>
      <c r="AC15" s="56"/>
      <c r="AD15" s="118"/>
      <c r="AE15" s="118"/>
      <c r="AF15" s="17"/>
      <c r="AG15" s="17"/>
      <c r="AH15" s="25"/>
      <c r="AI15" s="93"/>
      <c r="AJ15" s="93"/>
      <c r="AK15" s="25"/>
      <c r="AL15" s="25"/>
      <c r="AM15" s="93"/>
      <c r="AN15" s="93"/>
      <c r="AO15" s="93"/>
      <c r="AP15" s="20"/>
      <c r="AQ15" s="20"/>
      <c r="AR15" s="20"/>
      <c r="AS15" s="20"/>
      <c r="AT15" s="20"/>
      <c r="AU15" s="20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</row>
    <row r="16" ht="18.0" customHeight="1">
      <c r="A16" s="8" t="s">
        <v>3134</v>
      </c>
      <c r="B16" s="9">
        <v>43160.0</v>
      </c>
      <c r="C16" s="115" t="str">
        <f t="shared" si="1"/>
        <v>#REF!</v>
      </c>
      <c r="D16" s="115" t="str">
        <f t="shared" si="2"/>
        <v>#REF!</v>
      </c>
      <c r="E16" s="115" t="str">
        <f t="shared" si="3"/>
        <v>#REF!</v>
      </c>
      <c r="F16" s="56"/>
      <c r="G16" s="68" t="s">
        <v>67</v>
      </c>
      <c r="H16" s="69" t="s">
        <v>68</v>
      </c>
      <c r="I16" s="12" t="s">
        <v>367</v>
      </c>
      <c r="J16" s="13" t="s">
        <v>23</v>
      </c>
      <c r="K16" s="14"/>
      <c r="L16" s="15">
        <v>1179.0</v>
      </c>
      <c r="M16" s="14"/>
      <c r="N16" s="15">
        <v>1179.0</v>
      </c>
      <c r="O16" s="14"/>
      <c r="P16" s="14"/>
      <c r="Q16" s="14"/>
      <c r="R16" s="16"/>
      <c r="S16" s="3">
        <f t="shared" si="4"/>
        <v>1179</v>
      </c>
      <c r="T16" s="56"/>
      <c r="U16" s="18" t="s">
        <v>30</v>
      </c>
      <c r="V16" s="18" t="s">
        <v>25</v>
      </c>
      <c r="W16" s="19" t="s">
        <v>69</v>
      </c>
      <c r="X16" s="45"/>
      <c r="Y16" s="116"/>
      <c r="Z16" s="117"/>
      <c r="AA16" s="93"/>
      <c r="AB16" s="19"/>
      <c r="AC16" s="56"/>
      <c r="AD16" s="118"/>
      <c r="AE16" s="118"/>
      <c r="AF16" s="17"/>
      <c r="AG16" s="17"/>
      <c r="AH16" s="25"/>
      <c r="AI16" s="93"/>
      <c r="AJ16" s="93"/>
      <c r="AK16" s="25"/>
      <c r="AL16" s="25"/>
      <c r="AM16" s="93"/>
      <c r="AN16" s="93"/>
      <c r="AO16" s="93"/>
      <c r="AP16" s="20"/>
      <c r="AQ16" s="20"/>
      <c r="AR16" s="20"/>
      <c r="AS16" s="20"/>
      <c r="AT16" s="20"/>
      <c r="AU16" s="20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</row>
    <row r="17" ht="18.0" customHeight="1">
      <c r="A17" s="8" t="s">
        <v>3134</v>
      </c>
      <c r="B17" s="9">
        <v>43160.0</v>
      </c>
      <c r="C17" s="115" t="str">
        <f t="shared" si="1"/>
        <v>#REF!</v>
      </c>
      <c r="D17" s="115" t="str">
        <f t="shared" si="2"/>
        <v>#REF!</v>
      </c>
      <c r="E17" s="115" t="str">
        <f t="shared" si="3"/>
        <v>#REF!</v>
      </c>
      <c r="F17" s="56"/>
      <c r="G17" s="68" t="s">
        <v>27</v>
      </c>
      <c r="H17" s="69" t="s">
        <v>70</v>
      </c>
      <c r="I17" s="12" t="s">
        <v>367</v>
      </c>
      <c r="J17" s="13" t="s">
        <v>29</v>
      </c>
      <c r="K17" s="14"/>
      <c r="L17" s="15">
        <v>283.0</v>
      </c>
      <c r="M17" s="14"/>
      <c r="N17" s="15">
        <v>283.0</v>
      </c>
      <c r="O17" s="14"/>
      <c r="P17" s="14"/>
      <c r="Q17" s="14"/>
      <c r="R17" s="16"/>
      <c r="S17" s="3">
        <f t="shared" si="4"/>
        <v>283</v>
      </c>
      <c r="T17" s="56"/>
      <c r="U17" s="18" t="s">
        <v>34</v>
      </c>
      <c r="V17" s="18" t="s">
        <v>25</v>
      </c>
      <c r="W17" s="19" t="s">
        <v>71</v>
      </c>
      <c r="X17" s="45"/>
      <c r="Y17" s="116"/>
      <c r="Z17" s="117"/>
      <c r="AA17" s="93"/>
      <c r="AB17" s="19"/>
      <c r="AC17" s="56"/>
      <c r="AD17" s="118"/>
      <c r="AE17" s="118"/>
      <c r="AF17" s="17"/>
      <c r="AG17" s="17"/>
      <c r="AH17" s="25"/>
      <c r="AI17" s="93"/>
      <c r="AJ17" s="93"/>
      <c r="AK17" s="25"/>
      <c r="AL17" s="25"/>
      <c r="AM17" s="93"/>
      <c r="AN17" s="93"/>
      <c r="AO17" s="93"/>
      <c r="AP17" s="20"/>
      <c r="AQ17" s="20"/>
      <c r="AR17" s="20"/>
      <c r="AS17" s="20"/>
      <c r="AT17" s="20"/>
      <c r="AU17" s="20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</row>
    <row r="18" ht="18.0" customHeight="1">
      <c r="A18" s="8" t="s">
        <v>3134</v>
      </c>
      <c r="B18" s="9">
        <v>43160.0</v>
      </c>
      <c r="C18" s="115" t="str">
        <f t="shared" si="1"/>
        <v>#REF!</v>
      </c>
      <c r="D18" s="115" t="str">
        <f t="shared" si="2"/>
        <v>#REF!</v>
      </c>
      <c r="E18" s="115" t="str">
        <f t="shared" si="3"/>
        <v>#REF!</v>
      </c>
      <c r="F18" s="56"/>
      <c r="G18" s="68" t="s">
        <v>20</v>
      </c>
      <c r="H18" s="69" t="s">
        <v>72</v>
      </c>
      <c r="I18" s="12" t="s">
        <v>367</v>
      </c>
      <c r="J18" s="13" t="s">
        <v>39</v>
      </c>
      <c r="K18" s="14"/>
      <c r="L18" s="15">
        <v>1013.0</v>
      </c>
      <c r="M18" s="14"/>
      <c r="N18" s="15">
        <v>1013.0</v>
      </c>
      <c r="O18" s="14"/>
      <c r="P18" s="14"/>
      <c r="Q18" s="14"/>
      <c r="R18" s="16"/>
      <c r="S18" s="3">
        <f t="shared" si="4"/>
        <v>1013</v>
      </c>
      <c r="T18" s="56"/>
      <c r="U18" s="18">
        <v>11.0</v>
      </c>
      <c r="V18" s="18" t="s">
        <v>25</v>
      </c>
      <c r="W18" s="19" t="s">
        <v>73</v>
      </c>
      <c r="X18" s="45"/>
      <c r="Y18" s="116"/>
      <c r="Z18" s="117"/>
      <c r="AA18" s="93"/>
      <c r="AB18" s="19"/>
      <c r="AC18" s="56"/>
      <c r="AD18" s="118"/>
      <c r="AE18" s="118"/>
      <c r="AF18" s="17"/>
      <c r="AG18" s="17"/>
      <c r="AH18" s="25"/>
      <c r="AI18" s="93"/>
      <c r="AJ18" s="93"/>
      <c r="AK18" s="25"/>
      <c r="AL18" s="25"/>
      <c r="AM18" s="93"/>
      <c r="AN18" s="93"/>
      <c r="AO18" s="93"/>
      <c r="AP18" s="20"/>
      <c r="AQ18" s="20"/>
      <c r="AR18" s="20"/>
      <c r="AS18" s="20"/>
      <c r="AT18" s="20"/>
      <c r="AU18" s="20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</row>
    <row r="19" ht="18.0" customHeight="1">
      <c r="A19" s="8" t="s">
        <v>3134</v>
      </c>
      <c r="B19" s="9">
        <v>43160.0</v>
      </c>
      <c r="C19" s="115" t="str">
        <f t="shared" si="1"/>
        <v>#REF!</v>
      </c>
      <c r="D19" s="115" t="str">
        <f t="shared" si="2"/>
        <v>#REF!</v>
      </c>
      <c r="E19" s="115" t="str">
        <f t="shared" si="3"/>
        <v>#REF!</v>
      </c>
      <c r="F19" s="56"/>
      <c r="G19" s="68" t="s">
        <v>67</v>
      </c>
      <c r="H19" s="69" t="s">
        <v>74</v>
      </c>
      <c r="I19" s="12" t="s">
        <v>367</v>
      </c>
      <c r="J19" s="13" t="s">
        <v>23</v>
      </c>
      <c r="K19" s="14"/>
      <c r="L19" s="15">
        <v>761.0</v>
      </c>
      <c r="M19" s="14"/>
      <c r="N19" s="15">
        <v>761.0</v>
      </c>
      <c r="O19" s="14"/>
      <c r="P19" s="14"/>
      <c r="Q19" s="14"/>
      <c r="R19" s="16"/>
      <c r="S19" s="3">
        <f t="shared" si="4"/>
        <v>761</v>
      </c>
      <c r="T19" s="56"/>
      <c r="U19" s="18" t="s">
        <v>30</v>
      </c>
      <c r="V19" s="18" t="s">
        <v>25</v>
      </c>
      <c r="W19" s="19" t="s">
        <v>75</v>
      </c>
      <c r="X19" s="45"/>
      <c r="Y19" s="116"/>
      <c r="Z19" s="117"/>
      <c r="AA19" s="93"/>
      <c r="AB19" s="19"/>
      <c r="AC19" s="56"/>
      <c r="AD19" s="118"/>
      <c r="AE19" s="118"/>
      <c r="AF19" s="17"/>
      <c r="AG19" s="17"/>
      <c r="AH19" s="25"/>
      <c r="AI19" s="93"/>
      <c r="AJ19" s="93"/>
      <c r="AK19" s="25"/>
      <c r="AL19" s="25"/>
      <c r="AM19" s="93"/>
      <c r="AN19" s="93"/>
      <c r="AO19" s="93"/>
      <c r="AP19" s="20"/>
      <c r="AQ19" s="20"/>
      <c r="AR19" s="20"/>
      <c r="AS19" s="20"/>
      <c r="AT19" s="20"/>
      <c r="AU19" s="20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</row>
    <row r="20" ht="18.0" customHeight="1">
      <c r="A20" s="8" t="s">
        <v>3134</v>
      </c>
      <c r="B20" s="9">
        <v>43356.0</v>
      </c>
      <c r="C20" s="115" t="str">
        <f t="shared" si="1"/>
        <v>#REF!</v>
      </c>
      <c r="D20" s="115" t="str">
        <f t="shared" si="2"/>
        <v>#REF!</v>
      </c>
      <c r="E20" s="115" t="str">
        <f t="shared" si="3"/>
        <v>#REF!</v>
      </c>
      <c r="F20" s="56"/>
      <c r="G20" s="68" t="s">
        <v>27</v>
      </c>
      <c r="H20" s="69" t="s">
        <v>76</v>
      </c>
      <c r="I20" s="12" t="s">
        <v>367</v>
      </c>
      <c r="J20" s="13" t="s">
        <v>23</v>
      </c>
      <c r="K20" s="14"/>
      <c r="L20" s="15">
        <v>1138.0</v>
      </c>
      <c r="M20" s="14"/>
      <c r="N20" s="15">
        <v>1138.0</v>
      </c>
      <c r="O20" s="14"/>
      <c r="P20" s="14"/>
      <c r="Q20" s="14"/>
      <c r="R20" s="16"/>
      <c r="S20" s="3">
        <f t="shared" si="4"/>
        <v>1138</v>
      </c>
      <c r="T20" s="56"/>
      <c r="U20" s="18" t="s">
        <v>34</v>
      </c>
      <c r="V20" s="18" t="s">
        <v>25</v>
      </c>
      <c r="W20" s="19" t="s">
        <v>77</v>
      </c>
      <c r="X20" s="45"/>
      <c r="Y20" s="116"/>
      <c r="Z20" s="117"/>
      <c r="AA20" s="93"/>
      <c r="AB20" s="19"/>
      <c r="AC20" s="56"/>
      <c r="AD20" s="118"/>
      <c r="AE20" s="118"/>
      <c r="AF20" s="17"/>
      <c r="AG20" s="17"/>
      <c r="AH20" s="25"/>
      <c r="AI20" s="93"/>
      <c r="AJ20" s="93"/>
      <c r="AK20" s="25"/>
      <c r="AL20" s="25"/>
      <c r="AM20" s="93"/>
      <c r="AN20" s="93"/>
      <c r="AO20" s="93"/>
      <c r="AP20" s="20"/>
      <c r="AQ20" s="20"/>
      <c r="AR20" s="20"/>
      <c r="AS20" s="20"/>
      <c r="AT20" s="20"/>
      <c r="AU20" s="20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</row>
    <row r="21" ht="18.0" customHeight="1">
      <c r="A21" s="8" t="s">
        <v>3134</v>
      </c>
      <c r="B21" s="9">
        <v>43586.0</v>
      </c>
      <c r="C21" s="115" t="str">
        <f t="shared" si="1"/>
        <v>#REF!</v>
      </c>
      <c r="D21" s="115" t="str">
        <f t="shared" si="2"/>
        <v>#REF!</v>
      </c>
      <c r="E21" s="115" t="str">
        <f t="shared" si="3"/>
        <v>#REF!</v>
      </c>
      <c r="F21" s="56"/>
      <c r="G21" s="68" t="s">
        <v>27</v>
      </c>
      <c r="H21" s="69" t="s">
        <v>78</v>
      </c>
      <c r="I21" s="12" t="s">
        <v>367</v>
      </c>
      <c r="J21" s="13" t="s">
        <v>39</v>
      </c>
      <c r="K21" s="14"/>
      <c r="L21" s="15">
        <v>569.0</v>
      </c>
      <c r="M21" s="14"/>
      <c r="N21" s="15">
        <v>569.0</v>
      </c>
      <c r="O21" s="14"/>
      <c r="P21" s="14"/>
      <c r="Q21" s="14">
        <v>275.0</v>
      </c>
      <c r="R21" s="16"/>
      <c r="S21" s="3">
        <f t="shared" si="4"/>
        <v>844</v>
      </c>
      <c r="T21" s="56"/>
      <c r="U21" s="18">
        <v>11.0</v>
      </c>
      <c r="V21" s="18" t="s">
        <v>25</v>
      </c>
      <c r="W21" s="19" t="s">
        <v>79</v>
      </c>
      <c r="X21" s="45"/>
      <c r="Y21" s="116"/>
      <c r="Z21" s="117"/>
      <c r="AA21" s="93"/>
      <c r="AB21" s="19"/>
      <c r="AC21" s="56"/>
      <c r="AD21" s="118"/>
      <c r="AE21" s="118"/>
      <c r="AF21" s="17"/>
      <c r="AG21" s="17"/>
      <c r="AH21" s="25"/>
      <c r="AI21" s="93"/>
      <c r="AJ21" s="93"/>
      <c r="AK21" s="25"/>
      <c r="AL21" s="25"/>
      <c r="AM21" s="93"/>
      <c r="AN21" s="93"/>
      <c r="AO21" s="93"/>
      <c r="AP21" s="20"/>
      <c r="AQ21" s="20"/>
      <c r="AR21" s="20"/>
      <c r="AS21" s="20"/>
      <c r="AT21" s="20"/>
      <c r="AU21" s="20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</row>
    <row r="22" ht="18.0" customHeight="1">
      <c r="A22" s="8" t="s">
        <v>3134</v>
      </c>
      <c r="B22" s="9">
        <v>43586.0</v>
      </c>
      <c r="C22" s="115" t="str">
        <f t="shared" si="1"/>
        <v>#REF!</v>
      </c>
      <c r="D22" s="115" t="str">
        <f t="shared" si="2"/>
        <v>#REF!</v>
      </c>
      <c r="E22" s="115" t="str">
        <f t="shared" si="3"/>
        <v>#REF!</v>
      </c>
      <c r="F22" s="56"/>
      <c r="G22" s="68" t="s">
        <v>27</v>
      </c>
      <c r="H22" s="69" t="s">
        <v>80</v>
      </c>
      <c r="I22" s="12" t="s">
        <v>367</v>
      </c>
      <c r="J22" s="13" t="s">
        <v>29</v>
      </c>
      <c r="K22" s="14"/>
      <c r="L22" s="15">
        <v>283.0</v>
      </c>
      <c r="M22" s="14"/>
      <c r="N22" s="15">
        <v>283.0</v>
      </c>
      <c r="O22" s="14"/>
      <c r="P22" s="14"/>
      <c r="Q22" s="14"/>
      <c r="R22" s="16"/>
      <c r="S22" s="3">
        <f t="shared" si="4"/>
        <v>283</v>
      </c>
      <c r="T22" s="56"/>
      <c r="U22" s="18" t="s">
        <v>34</v>
      </c>
      <c r="V22" s="18" t="s">
        <v>25</v>
      </c>
      <c r="W22" s="19" t="s">
        <v>81</v>
      </c>
      <c r="X22" s="45"/>
      <c r="Y22" s="116"/>
      <c r="Z22" s="117"/>
      <c r="AA22" s="93"/>
      <c r="AB22" s="19"/>
      <c r="AC22" s="56"/>
      <c r="AD22" s="118"/>
      <c r="AE22" s="118"/>
      <c r="AF22" s="17"/>
      <c r="AG22" s="17"/>
      <c r="AH22" s="25"/>
      <c r="AI22" s="93"/>
      <c r="AJ22" s="93"/>
      <c r="AK22" s="25"/>
      <c r="AL22" s="25"/>
      <c r="AM22" s="93"/>
      <c r="AN22" s="93"/>
      <c r="AO22" s="93"/>
      <c r="AP22" s="20"/>
      <c r="AQ22" s="20"/>
      <c r="AR22" s="20"/>
      <c r="AS22" s="20"/>
      <c r="AT22" s="20"/>
      <c r="AU22" s="20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 ht="18.0" customHeight="1">
      <c r="A23" s="8" t="s">
        <v>3134</v>
      </c>
      <c r="B23" s="9">
        <v>43586.0</v>
      </c>
      <c r="C23" s="115" t="str">
        <f t="shared" si="1"/>
        <v>#REF!</v>
      </c>
      <c r="D23" s="115" t="str">
        <f t="shared" si="2"/>
        <v>#REF!</v>
      </c>
      <c r="E23" s="115" t="str">
        <f t="shared" si="3"/>
        <v>#REF!</v>
      </c>
      <c r="F23" s="56"/>
      <c r="G23" s="68" t="s">
        <v>27</v>
      </c>
      <c r="H23" s="69" t="s">
        <v>82</v>
      </c>
      <c r="I23" s="12" t="s">
        <v>367</v>
      </c>
      <c r="J23" s="13" t="s">
        <v>29</v>
      </c>
      <c r="K23" s="14"/>
      <c r="L23" s="15">
        <v>354.0</v>
      </c>
      <c r="M23" s="14"/>
      <c r="N23" s="15">
        <v>354.0</v>
      </c>
      <c r="O23" s="14"/>
      <c r="P23" s="14"/>
      <c r="Q23" s="14"/>
      <c r="R23" s="16"/>
      <c r="S23" s="3">
        <f t="shared" si="4"/>
        <v>354</v>
      </c>
      <c r="T23" s="56"/>
      <c r="U23" s="18">
        <v>15.0</v>
      </c>
      <c r="V23" s="18" t="s">
        <v>25</v>
      </c>
      <c r="W23" s="19" t="s">
        <v>83</v>
      </c>
      <c r="X23" s="45"/>
      <c r="Y23" s="116"/>
      <c r="Z23" s="117"/>
      <c r="AA23" s="93"/>
      <c r="AB23" s="19"/>
      <c r="AC23" s="56"/>
      <c r="AD23" s="118"/>
      <c r="AE23" s="118"/>
      <c r="AF23" s="17"/>
      <c r="AG23" s="17"/>
      <c r="AH23" s="25"/>
      <c r="AI23" s="93"/>
      <c r="AJ23" s="93"/>
      <c r="AK23" s="25"/>
      <c r="AL23" s="25"/>
      <c r="AM23" s="93"/>
      <c r="AN23" s="93"/>
      <c r="AO23" s="93"/>
      <c r="AP23" s="20"/>
      <c r="AQ23" s="20"/>
      <c r="AR23" s="20"/>
      <c r="AS23" s="20"/>
      <c r="AT23" s="20"/>
      <c r="AU23" s="20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</row>
    <row r="24" ht="18.0" customHeight="1">
      <c r="A24" s="8" t="s">
        <v>3134</v>
      </c>
      <c r="B24" s="9">
        <v>43593.0</v>
      </c>
      <c r="C24" s="115" t="str">
        <f t="shared" si="1"/>
        <v>#REF!</v>
      </c>
      <c r="D24" s="115" t="str">
        <f t="shared" si="2"/>
        <v>#REF!</v>
      </c>
      <c r="E24" s="115" t="str">
        <f t="shared" si="3"/>
        <v>#REF!</v>
      </c>
      <c r="F24" s="56"/>
      <c r="G24" s="68" t="s">
        <v>27</v>
      </c>
      <c r="H24" s="69" t="s">
        <v>84</v>
      </c>
      <c r="I24" s="12" t="s">
        <v>367</v>
      </c>
      <c r="J24" s="13" t="s">
        <v>29</v>
      </c>
      <c r="K24" s="14"/>
      <c r="L24" s="15">
        <v>528.33</v>
      </c>
      <c r="M24" s="14"/>
      <c r="N24" s="15">
        <v>528.33</v>
      </c>
      <c r="O24" s="14"/>
      <c r="P24" s="14"/>
      <c r="Q24" s="14"/>
      <c r="R24" s="16"/>
      <c r="S24" s="3">
        <f t="shared" si="4"/>
        <v>528.33</v>
      </c>
      <c r="T24" s="56"/>
      <c r="U24" s="18" t="s">
        <v>52</v>
      </c>
      <c r="V24" s="18" t="s">
        <v>25</v>
      </c>
      <c r="W24" s="19" t="s">
        <v>85</v>
      </c>
      <c r="X24" s="45"/>
      <c r="Y24" s="116"/>
      <c r="Z24" s="117"/>
      <c r="AA24" s="93"/>
      <c r="AB24" s="19"/>
      <c r="AC24" s="56"/>
      <c r="AD24" s="118"/>
      <c r="AE24" s="118"/>
      <c r="AF24" s="17"/>
      <c r="AG24" s="17"/>
      <c r="AH24" s="25"/>
      <c r="AI24" s="93"/>
      <c r="AJ24" s="93"/>
      <c r="AK24" s="25"/>
      <c r="AL24" s="25"/>
      <c r="AM24" s="93"/>
      <c r="AN24" s="93"/>
      <c r="AO24" s="93"/>
      <c r="AP24" s="20"/>
      <c r="AQ24" s="20"/>
      <c r="AR24" s="20"/>
      <c r="AS24" s="20"/>
      <c r="AT24" s="20"/>
      <c r="AU24" s="20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</row>
    <row r="25" ht="18.0" customHeight="1">
      <c r="A25" s="8" t="s">
        <v>3134</v>
      </c>
      <c r="B25" s="9">
        <v>43593.0</v>
      </c>
      <c r="C25" s="115" t="str">
        <f t="shared" si="1"/>
        <v>#REF!</v>
      </c>
      <c r="D25" s="115" t="str">
        <f t="shared" si="2"/>
        <v>#REF!</v>
      </c>
      <c r="E25" s="115" t="str">
        <f t="shared" si="3"/>
        <v>#REF!</v>
      </c>
      <c r="F25" s="56"/>
      <c r="G25" s="68" t="s">
        <v>27</v>
      </c>
      <c r="H25" s="69" t="s">
        <v>88</v>
      </c>
      <c r="I25" s="12" t="s">
        <v>367</v>
      </c>
      <c r="J25" s="13" t="s">
        <v>29</v>
      </c>
      <c r="K25" s="14"/>
      <c r="L25" s="15">
        <v>326.67</v>
      </c>
      <c r="M25" s="14"/>
      <c r="N25" s="15">
        <v>326.67</v>
      </c>
      <c r="O25" s="14"/>
      <c r="P25" s="14"/>
      <c r="Q25" s="14"/>
      <c r="R25" s="16"/>
      <c r="S25" s="3">
        <f t="shared" si="4"/>
        <v>326.67</v>
      </c>
      <c r="T25" s="56"/>
      <c r="U25" s="18">
        <v>15.0</v>
      </c>
      <c r="V25" s="18" t="s">
        <v>25</v>
      </c>
      <c r="W25" s="19" t="s">
        <v>89</v>
      </c>
      <c r="X25" s="45"/>
      <c r="Y25" s="116"/>
      <c r="Z25" s="117"/>
      <c r="AA25" s="93"/>
      <c r="AB25" s="19"/>
      <c r="AC25" s="56"/>
      <c r="AD25" s="118"/>
      <c r="AE25" s="118"/>
      <c r="AF25" s="17"/>
      <c r="AG25" s="17"/>
      <c r="AH25" s="25"/>
      <c r="AI25" s="93"/>
      <c r="AJ25" s="93"/>
      <c r="AK25" s="25"/>
      <c r="AL25" s="25"/>
      <c r="AM25" s="93"/>
      <c r="AN25" s="93"/>
      <c r="AO25" s="93"/>
      <c r="AP25" s="20"/>
      <c r="AQ25" s="20"/>
      <c r="AR25" s="20"/>
      <c r="AS25" s="20"/>
      <c r="AT25" s="20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</row>
    <row r="26" ht="18.0" customHeight="1">
      <c r="A26" s="8" t="s">
        <v>3134</v>
      </c>
      <c r="B26" s="9">
        <v>43600.0</v>
      </c>
      <c r="C26" s="115" t="str">
        <f t="shared" si="1"/>
        <v>#REF!</v>
      </c>
      <c r="D26" s="115" t="str">
        <f t="shared" si="2"/>
        <v>#REF!</v>
      </c>
      <c r="E26" s="115" t="str">
        <f t="shared" si="3"/>
        <v>#REF!</v>
      </c>
      <c r="F26" s="56"/>
      <c r="G26" s="68" t="s">
        <v>27</v>
      </c>
      <c r="H26" s="69" t="s">
        <v>90</v>
      </c>
      <c r="I26" s="12" t="s">
        <v>367</v>
      </c>
      <c r="J26" s="13" t="s">
        <v>29</v>
      </c>
      <c r="K26" s="14"/>
      <c r="L26" s="15">
        <v>283.0</v>
      </c>
      <c r="M26" s="14"/>
      <c r="N26" s="15">
        <v>283.0</v>
      </c>
      <c r="O26" s="14"/>
      <c r="P26" s="14"/>
      <c r="Q26" s="14">
        <v>410.0</v>
      </c>
      <c r="R26" s="16"/>
      <c r="S26" s="3">
        <f t="shared" si="4"/>
        <v>693</v>
      </c>
      <c r="T26" s="56"/>
      <c r="U26" s="18" t="s">
        <v>34</v>
      </c>
      <c r="V26" s="18" t="s">
        <v>25</v>
      </c>
      <c r="W26" s="19" t="s">
        <v>91</v>
      </c>
      <c r="X26" s="45"/>
      <c r="Y26" s="116"/>
      <c r="Z26" s="117"/>
      <c r="AA26" s="93"/>
      <c r="AB26" s="19"/>
      <c r="AC26" s="56"/>
      <c r="AD26" s="118"/>
      <c r="AE26" s="118"/>
      <c r="AF26" s="17"/>
      <c r="AG26" s="17"/>
      <c r="AH26" s="25"/>
      <c r="AI26" s="93"/>
      <c r="AJ26" s="93"/>
      <c r="AK26" s="25"/>
      <c r="AL26" s="25"/>
      <c r="AM26" s="93"/>
      <c r="AN26" s="93"/>
      <c r="AO26" s="93"/>
      <c r="AP26" s="20"/>
      <c r="AQ26" s="20"/>
      <c r="AR26" s="20"/>
      <c r="AS26" s="20"/>
      <c r="AT26" s="20"/>
      <c r="AU26" s="20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</row>
    <row r="27" ht="18.0" customHeight="1">
      <c r="A27" s="8" t="s">
        <v>3134</v>
      </c>
      <c r="B27" s="9">
        <v>43606.0</v>
      </c>
      <c r="C27" s="115" t="str">
        <f t="shared" si="1"/>
        <v>#REF!</v>
      </c>
      <c r="D27" s="115" t="str">
        <f t="shared" si="2"/>
        <v>#REF!</v>
      </c>
      <c r="E27" s="115" t="str">
        <f t="shared" si="3"/>
        <v>#REF!</v>
      </c>
      <c r="F27" s="56"/>
      <c r="G27" s="68" t="s">
        <v>20</v>
      </c>
      <c r="H27" s="69" t="s">
        <v>95</v>
      </c>
      <c r="I27" s="12" t="s">
        <v>367</v>
      </c>
      <c r="J27" s="13" t="s">
        <v>23</v>
      </c>
      <c r="K27" s="14"/>
      <c r="L27" s="15">
        <v>1179.0</v>
      </c>
      <c r="M27" s="14"/>
      <c r="N27" s="15">
        <v>1179.0</v>
      </c>
      <c r="O27" s="14"/>
      <c r="P27" s="14"/>
      <c r="Q27" s="14">
        <v>410.0</v>
      </c>
      <c r="R27" s="16"/>
      <c r="S27" s="3">
        <f t="shared" si="4"/>
        <v>1589</v>
      </c>
      <c r="T27" s="56"/>
      <c r="U27" s="18" t="s">
        <v>34</v>
      </c>
      <c r="V27" s="18" t="s">
        <v>25</v>
      </c>
      <c r="W27" s="19" t="s">
        <v>96</v>
      </c>
      <c r="X27" s="45"/>
      <c r="Y27" s="116"/>
      <c r="Z27" s="117"/>
      <c r="AA27" s="93"/>
      <c r="AB27" s="19"/>
      <c r="AC27" s="56"/>
      <c r="AD27" s="118"/>
      <c r="AE27" s="118"/>
      <c r="AF27" s="17"/>
      <c r="AG27" s="17"/>
      <c r="AH27" s="25"/>
      <c r="AI27" s="93"/>
      <c r="AJ27" s="93"/>
      <c r="AK27" s="25"/>
      <c r="AL27" s="25"/>
      <c r="AM27" s="93"/>
      <c r="AN27" s="93"/>
      <c r="AO27" s="93"/>
      <c r="AP27" s="20"/>
      <c r="AQ27" s="20"/>
      <c r="AR27" s="20"/>
      <c r="AS27" s="20"/>
      <c r="AT27" s="20"/>
      <c r="AU27" s="20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</row>
    <row r="28" ht="18.0" customHeight="1">
      <c r="A28" s="8" t="s">
        <v>3134</v>
      </c>
      <c r="B28" s="9">
        <v>43606.0</v>
      </c>
      <c r="C28" s="115" t="str">
        <f t="shared" si="1"/>
        <v>#REF!</v>
      </c>
      <c r="D28" s="115" t="str">
        <f t="shared" si="2"/>
        <v>#REF!</v>
      </c>
      <c r="E28" s="115" t="str">
        <f t="shared" si="3"/>
        <v>#REF!</v>
      </c>
      <c r="F28" s="56"/>
      <c r="G28" s="68" t="s">
        <v>20</v>
      </c>
      <c r="H28" s="69" t="s">
        <v>97</v>
      </c>
      <c r="I28" s="12" t="s">
        <v>367</v>
      </c>
      <c r="J28" s="13" t="s">
        <v>29</v>
      </c>
      <c r="K28" s="14"/>
      <c r="L28" s="15">
        <v>284.33</v>
      </c>
      <c r="M28" s="14"/>
      <c r="N28" s="15">
        <v>284.33</v>
      </c>
      <c r="O28" s="14"/>
      <c r="P28" s="14"/>
      <c r="Q28" s="14"/>
      <c r="R28" s="16"/>
      <c r="S28" s="3">
        <f t="shared" si="4"/>
        <v>284.33</v>
      </c>
      <c r="T28" s="56"/>
      <c r="U28" s="18" t="s">
        <v>34</v>
      </c>
      <c r="V28" s="18" t="s">
        <v>25</v>
      </c>
      <c r="W28" s="19" t="s">
        <v>98</v>
      </c>
      <c r="X28" s="45"/>
      <c r="Y28" s="116"/>
      <c r="Z28" s="117"/>
      <c r="AA28" s="93"/>
      <c r="AB28" s="19"/>
      <c r="AC28" s="56"/>
      <c r="AD28" s="118"/>
      <c r="AE28" s="118"/>
      <c r="AF28" s="17"/>
      <c r="AG28" s="17"/>
      <c r="AH28" s="25"/>
      <c r="AI28" s="93"/>
      <c r="AJ28" s="93"/>
      <c r="AK28" s="25"/>
      <c r="AL28" s="25"/>
      <c r="AM28" s="93"/>
      <c r="AN28" s="93"/>
      <c r="AO28" s="93"/>
      <c r="AP28" s="20"/>
      <c r="AQ28" s="20"/>
      <c r="AR28" s="20"/>
      <c r="AS28" s="20"/>
      <c r="AT28" s="20"/>
      <c r="AU28" s="20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</row>
    <row r="29" ht="18.0" customHeight="1">
      <c r="A29" s="8" t="s">
        <v>3134</v>
      </c>
      <c r="B29" s="9">
        <v>43619.0</v>
      </c>
      <c r="C29" s="115" t="str">
        <f t="shared" si="1"/>
        <v>#REF!</v>
      </c>
      <c r="D29" s="115" t="str">
        <f t="shared" si="2"/>
        <v>#REF!</v>
      </c>
      <c r="E29" s="115" t="str">
        <f t="shared" si="3"/>
        <v>#REF!</v>
      </c>
      <c r="F29" s="56"/>
      <c r="G29" s="68" t="s">
        <v>27</v>
      </c>
      <c r="H29" s="69" t="s">
        <v>99</v>
      </c>
      <c r="I29" s="12" t="s">
        <v>100</v>
      </c>
      <c r="J29" s="13" t="s">
        <v>29</v>
      </c>
      <c r="K29" s="14"/>
      <c r="L29" s="15">
        <v>283.0</v>
      </c>
      <c r="M29" s="14"/>
      <c r="N29" s="15">
        <v>283.0</v>
      </c>
      <c r="O29" s="14"/>
      <c r="P29" s="14"/>
      <c r="Q29" s="14"/>
      <c r="R29" s="16"/>
      <c r="S29" s="3">
        <f t="shared" si="4"/>
        <v>283</v>
      </c>
      <c r="T29" s="56"/>
      <c r="U29" s="18" t="s">
        <v>101</v>
      </c>
      <c r="V29" s="18" t="s">
        <v>31</v>
      </c>
      <c r="W29" s="19" t="s">
        <v>102</v>
      </c>
      <c r="X29" s="45"/>
      <c r="Y29" s="116"/>
      <c r="Z29" s="117"/>
      <c r="AA29" s="93"/>
      <c r="AB29" s="19"/>
      <c r="AC29" s="56"/>
      <c r="AD29" s="118"/>
      <c r="AE29" s="118"/>
      <c r="AF29" s="17"/>
      <c r="AG29" s="17"/>
      <c r="AH29" s="25"/>
      <c r="AI29" s="93"/>
      <c r="AJ29" s="93"/>
      <c r="AK29" s="25"/>
      <c r="AL29" s="25"/>
      <c r="AM29" s="93"/>
      <c r="AN29" s="93"/>
      <c r="AO29" s="93"/>
      <c r="AP29" s="20"/>
      <c r="AQ29" s="20"/>
      <c r="AR29" s="20"/>
      <c r="AS29" s="20"/>
      <c r="AT29" s="20"/>
      <c r="AU29" s="20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 ht="18.0" customHeight="1">
      <c r="A30" s="8" t="s">
        <v>3134</v>
      </c>
      <c r="B30" s="9">
        <v>43619.0</v>
      </c>
      <c r="C30" s="115" t="str">
        <f t="shared" si="1"/>
        <v>#REF!</v>
      </c>
      <c r="D30" s="115" t="str">
        <f t="shared" si="2"/>
        <v>#REF!</v>
      </c>
      <c r="E30" s="115" t="str">
        <f t="shared" si="3"/>
        <v>#REF!</v>
      </c>
      <c r="F30" s="56"/>
      <c r="G30" s="68" t="s">
        <v>27</v>
      </c>
      <c r="H30" s="69" t="s">
        <v>103</v>
      </c>
      <c r="I30" s="12" t="s">
        <v>367</v>
      </c>
      <c r="J30" s="13" t="s">
        <v>29</v>
      </c>
      <c r="K30" s="14"/>
      <c r="L30" s="15">
        <v>283.0</v>
      </c>
      <c r="M30" s="14"/>
      <c r="N30" s="15">
        <v>283.0</v>
      </c>
      <c r="O30" s="14"/>
      <c r="P30" s="14"/>
      <c r="Q30" s="14"/>
      <c r="R30" s="16"/>
      <c r="S30" s="3">
        <f t="shared" si="4"/>
        <v>283</v>
      </c>
      <c r="T30" s="56"/>
      <c r="U30" s="18" t="s">
        <v>34</v>
      </c>
      <c r="V30" s="18" t="s">
        <v>25</v>
      </c>
      <c r="W30" s="19" t="s">
        <v>104</v>
      </c>
      <c r="X30" s="45"/>
      <c r="Y30" s="116"/>
      <c r="Z30" s="117"/>
      <c r="AA30" s="93"/>
      <c r="AB30" s="19"/>
      <c r="AC30" s="56"/>
      <c r="AD30" s="118"/>
      <c r="AE30" s="118"/>
      <c r="AF30" s="17"/>
      <c r="AG30" s="17"/>
      <c r="AH30" s="25"/>
      <c r="AI30" s="93"/>
      <c r="AJ30" s="93"/>
      <c r="AK30" s="25"/>
      <c r="AL30" s="25"/>
      <c r="AM30" s="93"/>
      <c r="AN30" s="93"/>
      <c r="AO30" s="93"/>
      <c r="AP30" s="20"/>
      <c r="AQ30" s="20"/>
      <c r="AR30" s="20"/>
      <c r="AS30" s="20"/>
      <c r="AT30" s="20"/>
      <c r="AU30" s="20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</row>
    <row r="31" ht="18.0" customHeight="1">
      <c r="A31" s="8" t="s">
        <v>3134</v>
      </c>
      <c r="B31" s="9">
        <v>43633.0</v>
      </c>
      <c r="C31" s="115" t="str">
        <f t="shared" si="1"/>
        <v>#REF!</v>
      </c>
      <c r="D31" s="115" t="str">
        <f t="shared" si="2"/>
        <v>#REF!</v>
      </c>
      <c r="E31" s="115" t="str">
        <f t="shared" si="3"/>
        <v>#REF!</v>
      </c>
      <c r="F31" s="56"/>
      <c r="G31" s="68" t="s">
        <v>27</v>
      </c>
      <c r="H31" s="69" t="s">
        <v>105</v>
      </c>
      <c r="I31" s="12" t="s">
        <v>367</v>
      </c>
      <c r="J31" s="13" t="s">
        <v>29</v>
      </c>
      <c r="K31" s="14"/>
      <c r="L31" s="15">
        <v>283.0</v>
      </c>
      <c r="M31" s="14"/>
      <c r="N31" s="15">
        <v>283.0</v>
      </c>
      <c r="O31" s="14"/>
      <c r="P31" s="14"/>
      <c r="Q31" s="14"/>
      <c r="R31" s="16"/>
      <c r="S31" s="3">
        <f t="shared" si="4"/>
        <v>283</v>
      </c>
      <c r="T31" s="56"/>
      <c r="U31" s="18" t="s">
        <v>61</v>
      </c>
      <c r="V31" s="18" t="s">
        <v>25</v>
      </c>
      <c r="W31" s="19">
        <v>6.099125400014E13</v>
      </c>
      <c r="X31" s="45"/>
      <c r="Y31" s="116"/>
      <c r="Z31" s="117"/>
      <c r="AA31" s="93"/>
      <c r="AB31" s="19"/>
      <c r="AC31" s="56"/>
      <c r="AD31" s="118"/>
      <c r="AE31" s="118"/>
      <c r="AF31" s="17"/>
      <c r="AG31" s="17"/>
      <c r="AH31" s="25"/>
      <c r="AI31" s="93"/>
      <c r="AJ31" s="93"/>
      <c r="AK31" s="25"/>
      <c r="AL31" s="25"/>
      <c r="AM31" s="93"/>
      <c r="AN31" s="93"/>
      <c r="AO31" s="93"/>
      <c r="AP31" s="20"/>
      <c r="AQ31" s="20"/>
      <c r="AR31" s="20"/>
      <c r="AS31" s="20"/>
      <c r="AT31" s="20"/>
      <c r="AU31" s="20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</row>
    <row r="32" ht="18.0" customHeight="1">
      <c r="A32" s="8" t="s">
        <v>3134</v>
      </c>
      <c r="B32" s="9">
        <v>43643.0</v>
      </c>
      <c r="C32" s="115" t="str">
        <f t="shared" si="1"/>
        <v>#REF!</v>
      </c>
      <c r="D32" s="115" t="str">
        <f t="shared" si="2"/>
        <v>#REF!</v>
      </c>
      <c r="E32" s="115" t="str">
        <f t="shared" si="3"/>
        <v>#REF!</v>
      </c>
      <c r="F32" s="56"/>
      <c r="G32" s="68" t="s">
        <v>27</v>
      </c>
      <c r="H32" s="69" t="s">
        <v>107</v>
      </c>
      <c r="I32" s="12" t="s">
        <v>367</v>
      </c>
      <c r="J32" s="13" t="s">
        <v>29</v>
      </c>
      <c r="K32" s="14"/>
      <c r="L32" s="15">
        <v>283.0</v>
      </c>
      <c r="M32" s="14"/>
      <c r="N32" s="15">
        <v>283.0</v>
      </c>
      <c r="O32" s="14"/>
      <c r="P32" s="14"/>
      <c r="Q32" s="14"/>
      <c r="R32" s="16"/>
      <c r="S32" s="3">
        <f t="shared" si="4"/>
        <v>283</v>
      </c>
      <c r="T32" s="56"/>
      <c r="U32" s="18" t="s">
        <v>34</v>
      </c>
      <c r="V32" s="18" t="s">
        <v>25</v>
      </c>
      <c r="W32" s="19" t="s">
        <v>108</v>
      </c>
      <c r="X32" s="45"/>
      <c r="Y32" s="116"/>
      <c r="Z32" s="117"/>
      <c r="AA32" s="93"/>
      <c r="AB32" s="19"/>
      <c r="AC32" s="56"/>
      <c r="AD32" s="118"/>
      <c r="AE32" s="118"/>
      <c r="AF32" s="17"/>
      <c r="AG32" s="17"/>
      <c r="AH32" s="25"/>
      <c r="AI32" s="93"/>
      <c r="AJ32" s="93"/>
      <c r="AK32" s="25"/>
      <c r="AL32" s="25"/>
      <c r="AM32" s="93"/>
      <c r="AN32" s="93"/>
      <c r="AO32" s="93"/>
      <c r="AP32" s="20"/>
      <c r="AQ32" s="20"/>
      <c r="AR32" s="20"/>
      <c r="AS32" s="20"/>
      <c r="AT32" s="20"/>
      <c r="AU32" s="20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</row>
    <row r="33" ht="18.0" customHeight="1">
      <c r="A33" s="8" t="s">
        <v>3134</v>
      </c>
      <c r="B33" s="9">
        <v>43649.0</v>
      </c>
      <c r="C33" s="115" t="str">
        <f t="shared" si="1"/>
        <v>#REF!</v>
      </c>
      <c r="D33" s="115" t="str">
        <f t="shared" si="2"/>
        <v>#REF!</v>
      </c>
      <c r="E33" s="115" t="str">
        <f t="shared" si="3"/>
        <v>#REF!</v>
      </c>
      <c r="F33" s="56" t="s">
        <v>1930</v>
      </c>
      <c r="G33" s="68" t="s">
        <v>27</v>
      </c>
      <c r="H33" s="69" t="s">
        <v>109</v>
      </c>
      <c r="I33" s="12" t="s">
        <v>367</v>
      </c>
      <c r="J33" s="13" t="s">
        <v>29</v>
      </c>
      <c r="K33" s="14"/>
      <c r="L33" s="15">
        <v>283.0</v>
      </c>
      <c r="M33" s="14"/>
      <c r="N33" s="15">
        <v>283.0</v>
      </c>
      <c r="O33" s="14"/>
      <c r="P33" s="14"/>
      <c r="Q33" s="14"/>
      <c r="R33" s="16"/>
      <c r="S33" s="3">
        <f t="shared" si="4"/>
        <v>283</v>
      </c>
      <c r="T33" s="56"/>
      <c r="U33" s="18" t="s">
        <v>30</v>
      </c>
      <c r="V33" s="18" t="s">
        <v>25</v>
      </c>
      <c r="W33" s="19" t="s">
        <v>110</v>
      </c>
      <c r="X33" s="45"/>
      <c r="Y33" s="116"/>
      <c r="Z33" s="117"/>
      <c r="AA33" s="93"/>
      <c r="AB33" s="19"/>
      <c r="AC33" s="56"/>
      <c r="AD33" s="118"/>
      <c r="AE33" s="118"/>
      <c r="AF33" s="17"/>
      <c r="AG33" s="17"/>
      <c r="AH33" s="25"/>
      <c r="AI33" s="93"/>
      <c r="AJ33" s="93"/>
      <c r="AK33" s="25"/>
      <c r="AL33" s="25"/>
      <c r="AM33" s="93"/>
      <c r="AN33" s="93"/>
      <c r="AO33" s="93"/>
      <c r="AP33" s="20"/>
      <c r="AQ33" s="20"/>
      <c r="AR33" s="20"/>
      <c r="AS33" s="20"/>
      <c r="AT33" s="20"/>
      <c r="AU33" s="20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</row>
    <row r="34" ht="18.0" customHeight="1">
      <c r="A34" s="8" t="s">
        <v>3134</v>
      </c>
      <c r="B34" s="9">
        <v>43649.0</v>
      </c>
      <c r="C34" s="115" t="str">
        <f t="shared" si="1"/>
        <v>#REF!</v>
      </c>
      <c r="D34" s="115" t="str">
        <f t="shared" si="2"/>
        <v>#REF!</v>
      </c>
      <c r="E34" s="115" t="str">
        <f t="shared" si="3"/>
        <v>#REF!</v>
      </c>
      <c r="F34" s="56" t="s">
        <v>1930</v>
      </c>
      <c r="G34" s="68" t="s">
        <v>20</v>
      </c>
      <c r="H34" s="69" t="s">
        <v>111</v>
      </c>
      <c r="I34" s="12" t="s">
        <v>367</v>
      </c>
      <c r="J34" s="13" t="s">
        <v>29</v>
      </c>
      <c r="K34" s="14"/>
      <c r="L34" s="15">
        <v>283.0</v>
      </c>
      <c r="M34" s="14"/>
      <c r="N34" s="15">
        <v>283.0</v>
      </c>
      <c r="O34" s="14"/>
      <c r="P34" s="14"/>
      <c r="Q34" s="14"/>
      <c r="R34" s="16"/>
      <c r="S34" s="3">
        <f t="shared" si="4"/>
        <v>283</v>
      </c>
      <c r="T34" s="56"/>
      <c r="U34" s="18" t="s">
        <v>34</v>
      </c>
      <c r="V34" s="18" t="s">
        <v>25</v>
      </c>
      <c r="W34" s="19" t="s">
        <v>112</v>
      </c>
      <c r="X34" s="45"/>
      <c r="Y34" s="116"/>
      <c r="Z34" s="117"/>
      <c r="AA34" s="93"/>
      <c r="AB34" s="19"/>
      <c r="AC34" s="56"/>
      <c r="AD34" s="118"/>
      <c r="AE34" s="118"/>
      <c r="AF34" s="17"/>
      <c r="AG34" s="17"/>
      <c r="AH34" s="25"/>
      <c r="AI34" s="93"/>
      <c r="AJ34" s="93"/>
      <c r="AK34" s="25"/>
      <c r="AL34" s="25"/>
      <c r="AM34" s="93"/>
      <c r="AN34" s="93"/>
      <c r="AO34" s="93"/>
      <c r="AP34" s="20"/>
      <c r="AQ34" s="20"/>
      <c r="AR34" s="20"/>
      <c r="AS34" s="20"/>
      <c r="AT34" s="20"/>
      <c r="AU34" s="20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</row>
    <row r="35" ht="18.0" customHeight="1">
      <c r="A35" s="8" t="s">
        <v>3134</v>
      </c>
      <c r="B35" s="9">
        <v>43656.0</v>
      </c>
      <c r="C35" s="115" t="str">
        <f t="shared" si="1"/>
        <v>#REF!</v>
      </c>
      <c r="D35" s="115" t="str">
        <f t="shared" si="2"/>
        <v>#REF!</v>
      </c>
      <c r="E35" s="115" t="str">
        <f t="shared" si="3"/>
        <v>#REF!</v>
      </c>
      <c r="F35" s="56" t="s">
        <v>1930</v>
      </c>
      <c r="G35" s="68" t="s">
        <v>27</v>
      </c>
      <c r="H35" s="69" t="s">
        <v>113</v>
      </c>
      <c r="I35" s="12" t="s">
        <v>367</v>
      </c>
      <c r="J35" s="13" t="s">
        <v>23</v>
      </c>
      <c r="K35" s="14"/>
      <c r="L35" s="15">
        <v>1179.0</v>
      </c>
      <c r="M35" s="14"/>
      <c r="N35" s="15">
        <v>1179.0</v>
      </c>
      <c r="O35" s="14"/>
      <c r="P35" s="14"/>
      <c r="Q35" s="14"/>
      <c r="R35" s="16"/>
      <c r="S35" s="3">
        <f t="shared" si="4"/>
        <v>1179</v>
      </c>
      <c r="T35" s="56"/>
      <c r="U35" s="18" t="s">
        <v>61</v>
      </c>
      <c r="V35" s="18" t="s">
        <v>25</v>
      </c>
      <c r="W35" s="19" t="s">
        <v>114</v>
      </c>
      <c r="X35" s="45"/>
      <c r="Y35" s="116"/>
      <c r="Z35" s="117"/>
      <c r="AA35" s="93"/>
      <c r="AB35" s="19"/>
      <c r="AC35" s="56"/>
      <c r="AD35" s="118"/>
      <c r="AE35" s="118"/>
      <c r="AF35" s="17"/>
      <c r="AG35" s="17"/>
      <c r="AH35" s="25"/>
      <c r="AI35" s="93"/>
      <c r="AJ35" s="93"/>
      <c r="AK35" s="25"/>
      <c r="AL35" s="25"/>
      <c r="AM35" s="93"/>
      <c r="AN35" s="93"/>
      <c r="AO35" s="93"/>
      <c r="AP35" s="20"/>
      <c r="AQ35" s="20"/>
      <c r="AR35" s="20"/>
      <c r="AS35" s="20"/>
      <c r="AT35" s="20"/>
      <c r="AU35" s="20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</row>
    <row r="36" ht="18.0" customHeight="1">
      <c r="A36" s="8" t="s">
        <v>3134</v>
      </c>
      <c r="B36" s="9">
        <v>43656.0</v>
      </c>
      <c r="C36" s="115" t="str">
        <f t="shared" si="1"/>
        <v>#REF!</v>
      </c>
      <c r="D36" s="115" t="str">
        <f t="shared" si="2"/>
        <v>#REF!</v>
      </c>
      <c r="E36" s="115" t="str">
        <f t="shared" si="3"/>
        <v>#REF!</v>
      </c>
      <c r="F36" s="56" t="s">
        <v>1930</v>
      </c>
      <c r="G36" s="68" t="s">
        <v>27</v>
      </c>
      <c r="H36" s="69" t="s">
        <v>115</v>
      </c>
      <c r="I36" s="12" t="s">
        <v>367</v>
      </c>
      <c r="J36" s="13" t="s">
        <v>23</v>
      </c>
      <c r="K36" s="14"/>
      <c r="L36" s="15">
        <v>1179.0</v>
      </c>
      <c r="M36" s="14"/>
      <c r="N36" s="15">
        <v>1179.0</v>
      </c>
      <c r="O36" s="14"/>
      <c r="P36" s="14"/>
      <c r="Q36" s="14"/>
      <c r="R36" s="16"/>
      <c r="S36" s="3">
        <f t="shared" si="4"/>
        <v>1179</v>
      </c>
      <c r="T36" s="56"/>
      <c r="U36" s="18" t="s">
        <v>34</v>
      </c>
      <c r="V36" s="18" t="s">
        <v>25</v>
      </c>
      <c r="W36" s="19" t="s">
        <v>116</v>
      </c>
      <c r="X36" s="45"/>
      <c r="Y36" s="116"/>
      <c r="Z36" s="117"/>
      <c r="AA36" s="93"/>
      <c r="AB36" s="19"/>
      <c r="AC36" s="56"/>
      <c r="AD36" s="118"/>
      <c r="AE36" s="118"/>
      <c r="AF36" s="17"/>
      <c r="AG36" s="17"/>
      <c r="AH36" s="25"/>
      <c r="AI36" s="93"/>
      <c r="AJ36" s="93"/>
      <c r="AK36" s="25"/>
      <c r="AL36" s="25"/>
      <c r="AM36" s="93"/>
      <c r="AN36" s="93"/>
      <c r="AO36" s="93"/>
      <c r="AP36" s="20"/>
      <c r="AQ36" s="20"/>
      <c r="AR36" s="20"/>
      <c r="AS36" s="20"/>
      <c r="AT36" s="20"/>
      <c r="AU36" s="20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</row>
    <row r="37" ht="18.0" customHeight="1">
      <c r="A37" s="8" t="s">
        <v>3134</v>
      </c>
      <c r="B37" s="9">
        <v>43675.0</v>
      </c>
      <c r="C37" s="115" t="str">
        <f t="shared" si="1"/>
        <v>#REF!</v>
      </c>
      <c r="D37" s="115" t="str">
        <f t="shared" si="2"/>
        <v>#REF!</v>
      </c>
      <c r="E37" s="115" t="str">
        <f t="shared" si="3"/>
        <v>#REF!</v>
      </c>
      <c r="F37" s="56" t="s">
        <v>1930</v>
      </c>
      <c r="G37" s="68" t="s">
        <v>27</v>
      </c>
      <c r="H37" s="69" t="s">
        <v>117</v>
      </c>
      <c r="I37" s="12" t="s">
        <v>367</v>
      </c>
      <c r="J37" s="13" t="s">
        <v>29</v>
      </c>
      <c r="K37" s="14"/>
      <c r="L37" s="15">
        <v>425.0</v>
      </c>
      <c r="M37" s="14"/>
      <c r="N37" s="15">
        <v>425.0</v>
      </c>
      <c r="O37" s="14"/>
      <c r="P37" s="14"/>
      <c r="Q37" s="14"/>
      <c r="R37" s="16"/>
      <c r="S37" s="3">
        <f t="shared" si="4"/>
        <v>425</v>
      </c>
      <c r="T37" s="56"/>
      <c r="U37" s="18" t="s">
        <v>30</v>
      </c>
      <c r="V37" s="18" t="s">
        <v>25</v>
      </c>
      <c r="W37" s="19" t="s">
        <v>118</v>
      </c>
      <c r="X37" s="45"/>
      <c r="Y37" s="116"/>
      <c r="Z37" s="117"/>
      <c r="AA37" s="93"/>
      <c r="AB37" s="19"/>
      <c r="AC37" s="56"/>
      <c r="AD37" s="118"/>
      <c r="AE37" s="118"/>
      <c r="AF37" s="17"/>
      <c r="AG37" s="17"/>
      <c r="AH37" s="25"/>
      <c r="AI37" s="93"/>
      <c r="AJ37" s="93"/>
      <c r="AK37" s="25"/>
      <c r="AL37" s="25"/>
      <c r="AM37" s="93"/>
      <c r="AN37" s="93"/>
      <c r="AO37" s="93"/>
      <c r="AP37" s="20"/>
      <c r="AQ37" s="20"/>
      <c r="AR37" s="20"/>
      <c r="AS37" s="20"/>
      <c r="AT37" s="20"/>
      <c r="AU37" s="20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</row>
    <row r="38" ht="18.0" customHeight="1">
      <c r="A38" s="8" t="s">
        <v>3134</v>
      </c>
      <c r="B38" s="9">
        <v>43684.0</v>
      </c>
      <c r="C38" s="115" t="str">
        <f t="shared" si="1"/>
        <v>#REF!</v>
      </c>
      <c r="D38" s="115" t="str">
        <f t="shared" si="2"/>
        <v>#REF!</v>
      </c>
      <c r="E38" s="115" t="str">
        <f t="shared" si="3"/>
        <v>#REF!</v>
      </c>
      <c r="F38" s="56"/>
      <c r="G38" s="68" t="s">
        <v>27</v>
      </c>
      <c r="H38" s="69" t="s">
        <v>119</v>
      </c>
      <c r="I38" s="12" t="s">
        <v>367</v>
      </c>
      <c r="J38" s="13" t="s">
        <v>29</v>
      </c>
      <c r="K38" s="14"/>
      <c r="L38" s="15">
        <v>283.0</v>
      </c>
      <c r="M38" s="14"/>
      <c r="N38" s="15">
        <v>283.0</v>
      </c>
      <c r="O38" s="14"/>
      <c r="P38" s="14"/>
      <c r="Q38" s="14"/>
      <c r="R38" s="16"/>
      <c r="S38" s="3">
        <f t="shared" si="4"/>
        <v>283</v>
      </c>
      <c r="T38" s="56"/>
      <c r="U38" s="18" t="s">
        <v>34</v>
      </c>
      <c r="V38" s="18" t="s">
        <v>25</v>
      </c>
      <c r="W38" s="19" t="s">
        <v>120</v>
      </c>
      <c r="X38" s="45"/>
      <c r="Y38" s="116"/>
      <c r="Z38" s="117"/>
      <c r="AA38" s="93"/>
      <c r="AB38" s="19"/>
      <c r="AC38" s="56"/>
      <c r="AD38" s="118"/>
      <c r="AE38" s="118"/>
      <c r="AF38" s="17"/>
      <c r="AG38" s="17"/>
      <c r="AH38" s="25"/>
      <c r="AI38" s="93"/>
      <c r="AJ38" s="93"/>
      <c r="AK38" s="25"/>
      <c r="AL38" s="25"/>
      <c r="AM38" s="93"/>
      <c r="AN38" s="93"/>
      <c r="AO38" s="93"/>
      <c r="AP38" s="20"/>
      <c r="AQ38" s="20"/>
      <c r="AR38" s="20"/>
      <c r="AS38" s="20"/>
      <c r="AT38" s="20"/>
      <c r="AU38" s="20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</row>
    <row r="39" ht="18.0" customHeight="1">
      <c r="A39" s="8" t="s">
        <v>3134</v>
      </c>
      <c r="B39" s="9">
        <v>43713.0</v>
      </c>
      <c r="C39" s="115" t="str">
        <f t="shared" si="1"/>
        <v>#REF!</v>
      </c>
      <c r="D39" s="115" t="str">
        <f t="shared" si="2"/>
        <v>#REF!</v>
      </c>
      <c r="E39" s="115" t="str">
        <f t="shared" si="3"/>
        <v>#REF!</v>
      </c>
      <c r="F39" s="56"/>
      <c r="G39" s="68" t="s">
        <v>121</v>
      </c>
      <c r="H39" s="69" t="s">
        <v>122</v>
      </c>
      <c r="I39" s="12" t="s">
        <v>367</v>
      </c>
      <c r="J39" s="13" t="s">
        <v>29</v>
      </c>
      <c r="K39" s="14"/>
      <c r="L39" s="15">
        <v>303.0</v>
      </c>
      <c r="M39" s="14"/>
      <c r="N39" s="15">
        <v>303.0</v>
      </c>
      <c r="O39" s="14"/>
      <c r="P39" s="14"/>
      <c r="Q39" s="14"/>
      <c r="R39" s="16"/>
      <c r="S39" s="3">
        <f t="shared" si="4"/>
        <v>303</v>
      </c>
      <c r="T39" s="56"/>
      <c r="U39" s="18" t="s">
        <v>34</v>
      </c>
      <c r="V39" s="18" t="s">
        <v>25</v>
      </c>
      <c r="W39" s="19" t="s">
        <v>123</v>
      </c>
      <c r="X39" s="45"/>
      <c r="Y39" s="116"/>
      <c r="Z39" s="117"/>
      <c r="AA39" s="93"/>
      <c r="AB39" s="19"/>
      <c r="AC39" s="56"/>
      <c r="AD39" s="118"/>
      <c r="AE39" s="118"/>
      <c r="AF39" s="17"/>
      <c r="AG39" s="17"/>
      <c r="AH39" s="25"/>
      <c r="AI39" s="93"/>
      <c r="AJ39" s="93"/>
      <c r="AK39" s="25"/>
      <c r="AL39" s="25"/>
      <c r="AM39" s="93"/>
      <c r="AN39" s="93"/>
      <c r="AO39" s="93"/>
      <c r="AP39" s="20"/>
      <c r="AQ39" s="20"/>
      <c r="AR39" s="20"/>
      <c r="AS39" s="20"/>
      <c r="AT39" s="20"/>
      <c r="AU39" s="20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</row>
    <row r="40" ht="18.0" customHeight="1">
      <c r="A40" s="8" t="s">
        <v>3134</v>
      </c>
      <c r="B40" s="9">
        <v>43718.0</v>
      </c>
      <c r="C40" s="115" t="str">
        <f t="shared" si="1"/>
        <v>#REF!</v>
      </c>
      <c r="D40" s="115" t="str">
        <f t="shared" si="2"/>
        <v>#REF!</v>
      </c>
      <c r="E40" s="115" t="str">
        <f t="shared" si="3"/>
        <v>#REF!</v>
      </c>
      <c r="F40" s="56"/>
      <c r="G40" s="68" t="s">
        <v>20</v>
      </c>
      <c r="H40" s="69" t="s">
        <v>124</v>
      </c>
      <c r="I40" s="12" t="s">
        <v>367</v>
      </c>
      <c r="J40" s="13" t="s">
        <v>39</v>
      </c>
      <c r="K40" s="14"/>
      <c r="L40" s="15">
        <v>486.0</v>
      </c>
      <c r="M40" s="14"/>
      <c r="N40" s="15">
        <v>486.0</v>
      </c>
      <c r="O40" s="14"/>
      <c r="P40" s="14">
        <v>1000.0</v>
      </c>
      <c r="Q40" s="14">
        <v>600.0</v>
      </c>
      <c r="R40" s="16"/>
      <c r="S40" s="3">
        <f t="shared" si="4"/>
        <v>2086</v>
      </c>
      <c r="T40" s="56"/>
      <c r="U40" s="18" t="s">
        <v>125</v>
      </c>
      <c r="V40" s="18" t="s">
        <v>25</v>
      </c>
      <c r="W40" s="19" t="s">
        <v>126</v>
      </c>
      <c r="X40" s="45"/>
      <c r="Y40" s="116"/>
      <c r="Z40" s="117"/>
      <c r="AA40" s="93"/>
      <c r="AB40" s="19"/>
      <c r="AC40" s="56"/>
      <c r="AD40" s="118"/>
      <c r="AE40" s="118"/>
      <c r="AF40" s="17"/>
      <c r="AG40" s="17"/>
      <c r="AH40" s="25"/>
      <c r="AI40" s="93"/>
      <c r="AJ40" s="93"/>
      <c r="AK40" s="25"/>
      <c r="AL40" s="25"/>
      <c r="AM40" s="93"/>
      <c r="AN40" s="93"/>
      <c r="AO40" s="93"/>
      <c r="AP40" s="20"/>
      <c r="AQ40" s="20"/>
      <c r="AR40" s="20"/>
      <c r="AS40" s="20"/>
      <c r="AT40" s="20"/>
      <c r="AU40" s="20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</row>
    <row r="41" ht="18.0" customHeight="1">
      <c r="A41" s="8" t="s">
        <v>3134</v>
      </c>
      <c r="B41" s="9">
        <v>43719.0</v>
      </c>
      <c r="C41" s="115" t="str">
        <f t="shared" si="1"/>
        <v>#REF!</v>
      </c>
      <c r="D41" s="115" t="str">
        <f t="shared" si="2"/>
        <v>#REF!</v>
      </c>
      <c r="E41" s="115" t="str">
        <f t="shared" si="3"/>
        <v>#REF!</v>
      </c>
      <c r="F41" s="56"/>
      <c r="G41" s="68" t="s">
        <v>27</v>
      </c>
      <c r="H41" s="69" t="s">
        <v>127</v>
      </c>
      <c r="I41" s="12" t="s">
        <v>367</v>
      </c>
      <c r="J41" s="13" t="s">
        <v>23</v>
      </c>
      <c r="K41" s="14"/>
      <c r="L41" s="15">
        <v>1005.0</v>
      </c>
      <c r="M41" s="14"/>
      <c r="N41" s="15">
        <v>1005.0</v>
      </c>
      <c r="O41" s="14"/>
      <c r="P41" s="14"/>
      <c r="Q41" s="14">
        <f>266+900</f>
        <v>1166</v>
      </c>
      <c r="R41" s="16"/>
      <c r="S41" s="3">
        <f t="shared" si="4"/>
        <v>2171</v>
      </c>
      <c r="T41" s="56"/>
      <c r="U41" s="18" t="s">
        <v>34</v>
      </c>
      <c r="V41" s="18" t="s">
        <v>25</v>
      </c>
      <c r="W41" s="19" t="s">
        <v>128</v>
      </c>
      <c r="X41" s="45"/>
      <c r="Y41" s="116"/>
      <c r="Z41" s="117"/>
      <c r="AA41" s="93"/>
      <c r="AB41" s="19"/>
      <c r="AC41" s="56"/>
      <c r="AD41" s="118"/>
      <c r="AE41" s="118"/>
      <c r="AF41" s="17"/>
      <c r="AG41" s="17"/>
      <c r="AH41" s="25"/>
      <c r="AI41" s="93"/>
      <c r="AJ41" s="93"/>
      <c r="AK41" s="25"/>
      <c r="AL41" s="25"/>
      <c r="AM41" s="93"/>
      <c r="AN41" s="93"/>
      <c r="AO41" s="93"/>
      <c r="AP41" s="20"/>
      <c r="AQ41" s="20"/>
      <c r="AR41" s="20"/>
      <c r="AS41" s="20"/>
      <c r="AT41" s="20"/>
      <c r="AU41" s="20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</row>
    <row r="42" ht="18.0" customHeight="1">
      <c r="A42" s="8" t="s">
        <v>3134</v>
      </c>
      <c r="B42" s="9">
        <v>43731.0</v>
      </c>
      <c r="C42" s="115" t="str">
        <f t="shared" si="1"/>
        <v>#REF!</v>
      </c>
      <c r="D42" s="115" t="str">
        <f t="shared" si="2"/>
        <v>#REF!</v>
      </c>
      <c r="E42" s="115" t="str">
        <f t="shared" si="3"/>
        <v>#REF!</v>
      </c>
      <c r="F42" s="56"/>
      <c r="G42" s="68" t="s">
        <v>20</v>
      </c>
      <c r="H42" s="69" t="s">
        <v>129</v>
      </c>
      <c r="I42" s="12" t="s">
        <v>367</v>
      </c>
      <c r="J42" s="13" t="s">
        <v>23</v>
      </c>
      <c r="K42" s="14"/>
      <c r="L42" s="15">
        <v>1400.0</v>
      </c>
      <c r="M42" s="14"/>
      <c r="N42" s="15">
        <v>1400.0</v>
      </c>
      <c r="O42" s="14"/>
      <c r="P42" s="14"/>
      <c r="Q42" s="14">
        <f>38*161.95+5</f>
        <v>6159.1</v>
      </c>
      <c r="R42" s="16"/>
      <c r="S42" s="3">
        <f t="shared" si="4"/>
        <v>7559.1</v>
      </c>
      <c r="T42" s="56"/>
      <c r="U42" s="18" t="s">
        <v>34</v>
      </c>
      <c r="V42" s="18" t="s">
        <v>25</v>
      </c>
      <c r="W42" s="19" t="s">
        <v>130</v>
      </c>
      <c r="X42" s="45"/>
      <c r="Y42" s="116"/>
      <c r="Z42" s="117"/>
      <c r="AA42" s="93"/>
      <c r="AB42" s="19"/>
      <c r="AC42" s="56"/>
      <c r="AD42" s="118"/>
      <c r="AE42" s="118"/>
      <c r="AF42" s="17"/>
      <c r="AG42" s="17"/>
      <c r="AH42" s="25"/>
      <c r="AI42" s="93"/>
      <c r="AJ42" s="93"/>
      <c r="AK42" s="25"/>
      <c r="AL42" s="25"/>
      <c r="AM42" s="93"/>
      <c r="AN42" s="93"/>
      <c r="AO42" s="93"/>
      <c r="AP42" s="20"/>
      <c r="AQ42" s="20"/>
      <c r="AR42" s="20"/>
      <c r="AS42" s="20"/>
      <c r="AT42" s="20"/>
      <c r="AU42" s="20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</row>
    <row r="43" ht="18.0" customHeight="1">
      <c r="A43" s="8" t="s">
        <v>3134</v>
      </c>
      <c r="B43" s="9">
        <v>43738.0</v>
      </c>
      <c r="C43" s="115" t="str">
        <f t="shared" si="1"/>
        <v>#REF!</v>
      </c>
      <c r="D43" s="115" t="str">
        <f t="shared" si="2"/>
        <v>#REF!</v>
      </c>
      <c r="E43" s="115" t="str">
        <f t="shared" si="3"/>
        <v>#REF!</v>
      </c>
      <c r="F43" s="56"/>
      <c r="G43" s="68" t="s">
        <v>27</v>
      </c>
      <c r="H43" s="69" t="s">
        <v>131</v>
      </c>
      <c r="I43" s="12" t="s">
        <v>367</v>
      </c>
      <c r="J43" s="13" t="s">
        <v>29</v>
      </c>
      <c r="K43" s="14"/>
      <c r="L43" s="15">
        <v>283.0</v>
      </c>
      <c r="M43" s="14"/>
      <c r="N43" s="15">
        <v>283.0</v>
      </c>
      <c r="O43" s="14"/>
      <c r="P43" s="14"/>
      <c r="Q43" s="14"/>
      <c r="R43" s="16"/>
      <c r="S43" s="3">
        <f t="shared" si="4"/>
        <v>283</v>
      </c>
      <c r="T43" s="56"/>
      <c r="U43" s="18" t="s">
        <v>34</v>
      </c>
      <c r="V43" s="18" t="s">
        <v>25</v>
      </c>
      <c r="W43" s="19" t="s">
        <v>132</v>
      </c>
      <c r="X43" s="45"/>
      <c r="Y43" s="116"/>
      <c r="Z43" s="117"/>
      <c r="AA43" s="93"/>
      <c r="AB43" s="19"/>
      <c r="AC43" s="56"/>
      <c r="AD43" s="118"/>
      <c r="AE43" s="118"/>
      <c r="AF43" s="17"/>
      <c r="AG43" s="17"/>
      <c r="AH43" s="25"/>
      <c r="AI43" s="93"/>
      <c r="AJ43" s="93"/>
      <c r="AK43" s="25"/>
      <c r="AL43" s="25"/>
      <c r="AM43" s="93"/>
      <c r="AN43" s="93"/>
      <c r="AO43" s="93"/>
      <c r="AP43" s="20"/>
      <c r="AQ43" s="20"/>
      <c r="AR43" s="20"/>
      <c r="AS43" s="20"/>
      <c r="AT43" s="20"/>
      <c r="AU43" s="20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</row>
    <row r="44" ht="18.0" customHeight="1">
      <c r="A44" s="8" t="s">
        <v>3134</v>
      </c>
      <c r="B44" s="9">
        <v>43745.0</v>
      </c>
      <c r="C44" s="115" t="str">
        <f t="shared" si="1"/>
        <v>#REF!</v>
      </c>
      <c r="D44" s="115" t="str">
        <f t="shared" si="2"/>
        <v>#REF!</v>
      </c>
      <c r="E44" s="115" t="str">
        <f t="shared" si="3"/>
        <v>#REF!</v>
      </c>
      <c r="F44" s="56"/>
      <c r="G44" s="68" t="s">
        <v>20</v>
      </c>
      <c r="H44" s="69" t="s">
        <v>133</v>
      </c>
      <c r="I44" s="12" t="s">
        <v>367</v>
      </c>
      <c r="J44" s="13" t="s">
        <v>23</v>
      </c>
      <c r="K44" s="14"/>
      <c r="L44" s="15">
        <v>1179.0</v>
      </c>
      <c r="M44" s="14"/>
      <c r="N44" s="15">
        <v>1179.0</v>
      </c>
      <c r="O44" s="14"/>
      <c r="P44" s="14"/>
      <c r="Q44" s="14">
        <v>598.0</v>
      </c>
      <c r="R44" s="16"/>
      <c r="S44" s="3">
        <f t="shared" si="4"/>
        <v>1777</v>
      </c>
      <c r="T44" s="56"/>
      <c r="U44" s="18" t="s">
        <v>34</v>
      </c>
      <c r="V44" s="18" t="s">
        <v>25</v>
      </c>
      <c r="W44" s="19" t="s">
        <v>134</v>
      </c>
      <c r="X44" s="45"/>
      <c r="Y44" s="116"/>
      <c r="Z44" s="117"/>
      <c r="AA44" s="93"/>
      <c r="AB44" s="19"/>
      <c r="AC44" s="56"/>
      <c r="AD44" s="118"/>
      <c r="AE44" s="118"/>
      <c r="AF44" s="17"/>
      <c r="AG44" s="17"/>
      <c r="AH44" s="25"/>
      <c r="AI44" s="93"/>
      <c r="AJ44" s="93"/>
      <c r="AK44" s="25"/>
      <c r="AL44" s="25"/>
      <c r="AM44" s="93"/>
      <c r="AN44" s="93"/>
      <c r="AO44" s="93"/>
      <c r="AP44" s="20"/>
      <c r="AQ44" s="20"/>
      <c r="AR44" s="20"/>
      <c r="AS44" s="20"/>
      <c r="AT44" s="20"/>
      <c r="AU44" s="20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</row>
    <row r="45" ht="18.0" customHeight="1">
      <c r="A45" s="8" t="s">
        <v>3134</v>
      </c>
      <c r="B45" s="9">
        <v>43755.0</v>
      </c>
      <c r="C45" s="115" t="str">
        <f t="shared" si="1"/>
        <v>#REF!</v>
      </c>
      <c r="D45" s="115" t="str">
        <f t="shared" si="2"/>
        <v>#REF!</v>
      </c>
      <c r="E45" s="115" t="str">
        <f t="shared" si="3"/>
        <v>#REF!</v>
      </c>
      <c r="F45" s="56"/>
      <c r="G45" s="68" t="s">
        <v>27</v>
      </c>
      <c r="H45" s="69" t="s">
        <v>135</v>
      </c>
      <c r="I45" s="12" t="s">
        <v>367</v>
      </c>
      <c r="J45" s="13" t="s">
        <v>29</v>
      </c>
      <c r="K45" s="14"/>
      <c r="L45" s="15">
        <v>283.0</v>
      </c>
      <c r="M45" s="14"/>
      <c r="N45" s="15">
        <v>283.0</v>
      </c>
      <c r="O45" s="14"/>
      <c r="P45" s="14"/>
      <c r="Q45" s="14"/>
      <c r="R45" s="16"/>
      <c r="S45" s="3">
        <f t="shared" si="4"/>
        <v>283</v>
      </c>
      <c r="T45" s="56"/>
      <c r="U45" s="18" t="s">
        <v>34</v>
      </c>
      <c r="V45" s="18" t="s">
        <v>25</v>
      </c>
      <c r="W45" s="19" t="s">
        <v>136</v>
      </c>
      <c r="X45" s="45"/>
      <c r="Y45" s="116"/>
      <c r="Z45" s="117"/>
      <c r="AA45" s="93"/>
      <c r="AB45" s="19"/>
      <c r="AC45" s="56"/>
      <c r="AD45" s="118"/>
      <c r="AE45" s="118"/>
      <c r="AF45" s="17"/>
      <c r="AG45" s="17"/>
      <c r="AH45" s="25"/>
      <c r="AI45" s="93"/>
      <c r="AJ45" s="93"/>
      <c r="AK45" s="25"/>
      <c r="AL45" s="25"/>
      <c r="AM45" s="93"/>
      <c r="AN45" s="93"/>
      <c r="AO45" s="93"/>
      <c r="AP45" s="20"/>
      <c r="AQ45" s="20"/>
      <c r="AR45" s="20"/>
      <c r="AS45" s="20"/>
      <c r="AT45" s="20"/>
      <c r="AU45" s="20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</row>
    <row r="46" ht="18.0" customHeight="1">
      <c r="A46" s="8" t="s">
        <v>3134</v>
      </c>
      <c r="B46" s="9">
        <v>43755.0</v>
      </c>
      <c r="C46" s="115" t="str">
        <f t="shared" si="1"/>
        <v>#REF!</v>
      </c>
      <c r="D46" s="115" t="str">
        <f t="shared" si="2"/>
        <v>#REF!</v>
      </c>
      <c r="E46" s="115" t="str">
        <f t="shared" si="3"/>
        <v>#REF!</v>
      </c>
      <c r="F46" s="56"/>
      <c r="G46" s="68" t="s">
        <v>27</v>
      </c>
      <c r="H46" s="69" t="s">
        <v>137</v>
      </c>
      <c r="I46" s="12" t="s">
        <v>367</v>
      </c>
      <c r="J46" s="13" t="s">
        <v>23</v>
      </c>
      <c r="K46" s="14"/>
      <c r="L46" s="15">
        <v>1179.0</v>
      </c>
      <c r="M46" s="14"/>
      <c r="N46" s="15">
        <v>1179.0</v>
      </c>
      <c r="O46" s="14"/>
      <c r="P46" s="14"/>
      <c r="Q46" s="14"/>
      <c r="R46" s="16"/>
      <c r="S46" s="3">
        <f t="shared" si="4"/>
        <v>1179</v>
      </c>
      <c r="T46" s="56"/>
      <c r="U46" s="18" t="s">
        <v>34</v>
      </c>
      <c r="V46" s="18" t="s">
        <v>25</v>
      </c>
      <c r="W46" s="19" t="s">
        <v>138</v>
      </c>
      <c r="X46" s="45"/>
      <c r="Y46" s="116"/>
      <c r="Z46" s="117"/>
      <c r="AA46" s="93"/>
      <c r="AB46" s="19"/>
      <c r="AC46" s="56"/>
      <c r="AD46" s="118"/>
      <c r="AE46" s="118"/>
      <c r="AF46" s="17"/>
      <c r="AG46" s="17"/>
      <c r="AH46" s="25"/>
      <c r="AI46" s="93"/>
      <c r="AJ46" s="93"/>
      <c r="AK46" s="25"/>
      <c r="AL46" s="25"/>
      <c r="AM46" s="93"/>
      <c r="AN46" s="93"/>
      <c r="AO46" s="93"/>
      <c r="AP46" s="20"/>
      <c r="AQ46" s="20"/>
      <c r="AR46" s="20"/>
      <c r="AS46" s="20"/>
      <c r="AT46" s="20"/>
      <c r="AU46" s="20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</row>
    <row r="47" ht="18.0" customHeight="1">
      <c r="A47" s="8" t="s">
        <v>3134</v>
      </c>
      <c r="B47" s="9">
        <v>43768.0</v>
      </c>
      <c r="C47" s="115" t="str">
        <f t="shared" si="1"/>
        <v>#REF!</v>
      </c>
      <c r="D47" s="115" t="str">
        <f t="shared" si="2"/>
        <v>#REF!</v>
      </c>
      <c r="E47" s="115" t="str">
        <f t="shared" si="3"/>
        <v>#REF!</v>
      </c>
      <c r="F47" s="56"/>
      <c r="G47" s="68" t="s">
        <v>27</v>
      </c>
      <c r="H47" s="69" t="s">
        <v>139</v>
      </c>
      <c r="I47" s="12" t="s">
        <v>367</v>
      </c>
      <c r="J47" s="13" t="s">
        <v>23</v>
      </c>
      <c r="K47" s="14"/>
      <c r="L47" s="15">
        <v>1179.0</v>
      </c>
      <c r="M47" s="14"/>
      <c r="N47" s="15">
        <v>1179.0</v>
      </c>
      <c r="O47" s="14"/>
      <c r="P47" s="14"/>
      <c r="Q47" s="14"/>
      <c r="R47" s="16"/>
      <c r="S47" s="3">
        <f t="shared" si="4"/>
        <v>1179</v>
      </c>
      <c r="T47" s="56"/>
      <c r="U47" s="18" t="s">
        <v>30</v>
      </c>
      <c r="V47" s="18" t="s">
        <v>25</v>
      </c>
      <c r="W47" s="19" t="s">
        <v>140</v>
      </c>
      <c r="X47" s="45"/>
      <c r="Y47" s="116"/>
      <c r="Z47" s="117"/>
      <c r="AA47" s="93"/>
      <c r="AB47" s="19"/>
      <c r="AC47" s="56"/>
      <c r="AD47" s="118"/>
      <c r="AE47" s="118"/>
      <c r="AF47" s="17"/>
      <c r="AG47" s="17"/>
      <c r="AH47" s="25"/>
      <c r="AI47" s="93"/>
      <c r="AJ47" s="93"/>
      <c r="AK47" s="25"/>
      <c r="AL47" s="25"/>
      <c r="AM47" s="93"/>
      <c r="AN47" s="93"/>
      <c r="AO47" s="93"/>
      <c r="AP47" s="20"/>
      <c r="AQ47" s="20"/>
      <c r="AR47" s="20"/>
      <c r="AS47" s="20"/>
      <c r="AT47" s="20"/>
      <c r="AU47" s="20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</row>
    <row r="48" ht="18.0" customHeight="1">
      <c r="A48" s="8" t="s">
        <v>3134</v>
      </c>
      <c r="B48" s="9">
        <v>43774.0</v>
      </c>
      <c r="C48" s="115" t="str">
        <f t="shared" si="1"/>
        <v>#REF!</v>
      </c>
      <c r="D48" s="115" t="str">
        <f t="shared" si="2"/>
        <v>#REF!</v>
      </c>
      <c r="E48" s="115" t="str">
        <f t="shared" si="3"/>
        <v>#REF!</v>
      </c>
      <c r="F48" s="56"/>
      <c r="G48" s="68" t="s">
        <v>27</v>
      </c>
      <c r="H48" s="69" t="s">
        <v>141</v>
      </c>
      <c r="I48" s="12" t="s">
        <v>367</v>
      </c>
      <c r="J48" s="13" t="s">
        <v>23</v>
      </c>
      <c r="K48" s="14"/>
      <c r="L48" s="15">
        <v>1076.67</v>
      </c>
      <c r="M48" s="14"/>
      <c r="N48" s="15">
        <v>1076.67</v>
      </c>
      <c r="O48" s="14"/>
      <c r="P48" s="14"/>
      <c r="Q48" s="14"/>
      <c r="R48" s="16"/>
      <c r="S48" s="3">
        <f t="shared" si="4"/>
        <v>1076.67</v>
      </c>
      <c r="T48" s="56"/>
      <c r="U48" s="18">
        <v>15.0</v>
      </c>
      <c r="V48" s="18" t="s">
        <v>25</v>
      </c>
      <c r="W48" s="19" t="s">
        <v>142</v>
      </c>
      <c r="X48" s="45"/>
      <c r="Y48" s="116"/>
      <c r="Z48" s="117"/>
      <c r="AA48" s="93"/>
      <c r="AB48" s="19"/>
      <c r="AC48" s="56"/>
      <c r="AD48" s="118"/>
      <c r="AE48" s="118"/>
      <c r="AF48" s="17"/>
      <c r="AG48" s="17"/>
      <c r="AH48" s="25"/>
      <c r="AI48" s="93"/>
      <c r="AJ48" s="93"/>
      <c r="AK48" s="25"/>
      <c r="AL48" s="25"/>
      <c r="AM48" s="93"/>
      <c r="AN48" s="93"/>
      <c r="AO48" s="93"/>
      <c r="AP48" s="20"/>
      <c r="AQ48" s="20"/>
      <c r="AR48" s="20"/>
      <c r="AS48" s="20"/>
      <c r="AT48" s="20"/>
      <c r="AU48" s="20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</row>
    <row r="49" ht="18.0" customHeight="1">
      <c r="A49" s="8" t="s">
        <v>3134</v>
      </c>
      <c r="B49" s="9">
        <v>43802.0</v>
      </c>
      <c r="C49" s="115" t="str">
        <f t="shared" si="1"/>
        <v>#REF!</v>
      </c>
      <c r="D49" s="115" t="str">
        <f t="shared" si="2"/>
        <v>#REF!</v>
      </c>
      <c r="E49" s="115" t="str">
        <f t="shared" si="3"/>
        <v>#REF!</v>
      </c>
      <c r="F49" s="56"/>
      <c r="G49" s="68" t="s">
        <v>20</v>
      </c>
      <c r="H49" s="69" t="s">
        <v>143</v>
      </c>
      <c r="I49" s="12" t="s">
        <v>367</v>
      </c>
      <c r="J49" s="13" t="s">
        <v>29</v>
      </c>
      <c r="K49" s="14"/>
      <c r="L49" s="15">
        <v>283.0</v>
      </c>
      <c r="M49" s="14"/>
      <c r="N49" s="15">
        <v>283.0</v>
      </c>
      <c r="O49" s="14"/>
      <c r="P49" s="14"/>
      <c r="Q49" s="14"/>
      <c r="R49" s="16"/>
      <c r="S49" s="3">
        <f t="shared" si="4"/>
        <v>283</v>
      </c>
      <c r="T49" s="56"/>
      <c r="U49" s="18" t="s">
        <v>34</v>
      </c>
      <c r="V49" s="18" t="s">
        <v>25</v>
      </c>
      <c r="W49" s="19" t="s">
        <v>144</v>
      </c>
      <c r="X49" s="45"/>
      <c r="Y49" s="116"/>
      <c r="Z49" s="117"/>
      <c r="AA49" s="93"/>
      <c r="AB49" s="19"/>
      <c r="AC49" s="56"/>
      <c r="AD49" s="118"/>
      <c r="AE49" s="118"/>
      <c r="AF49" s="17"/>
      <c r="AG49" s="17"/>
      <c r="AH49" s="25"/>
      <c r="AI49" s="93"/>
      <c r="AJ49" s="93"/>
      <c r="AK49" s="25"/>
      <c r="AL49" s="25"/>
      <c r="AM49" s="93"/>
      <c r="AN49" s="93"/>
      <c r="AO49" s="93"/>
      <c r="AP49" s="20"/>
      <c r="AQ49" s="20"/>
      <c r="AR49" s="20"/>
      <c r="AS49" s="20"/>
      <c r="AT49" s="20"/>
      <c r="AU49" s="20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</row>
    <row r="50" ht="18.0" customHeight="1">
      <c r="A50" s="8" t="s">
        <v>3134</v>
      </c>
      <c r="B50" s="9">
        <v>43846.0</v>
      </c>
      <c r="C50" s="115" t="str">
        <f t="shared" si="1"/>
        <v>#REF!</v>
      </c>
      <c r="D50" s="115" t="str">
        <f t="shared" si="2"/>
        <v>#REF!</v>
      </c>
      <c r="E50" s="115" t="str">
        <f t="shared" si="3"/>
        <v>#REF!</v>
      </c>
      <c r="F50" s="56"/>
      <c r="G50" s="68" t="s">
        <v>27</v>
      </c>
      <c r="H50" s="69" t="s">
        <v>145</v>
      </c>
      <c r="I50" s="12" t="s">
        <v>367</v>
      </c>
      <c r="J50" s="13" t="s">
        <v>29</v>
      </c>
      <c r="K50" s="14"/>
      <c r="L50" s="15">
        <v>283.0</v>
      </c>
      <c r="M50" s="14"/>
      <c r="N50" s="15">
        <v>283.0</v>
      </c>
      <c r="O50" s="14"/>
      <c r="P50" s="14"/>
      <c r="Q50" s="14"/>
      <c r="R50" s="16"/>
      <c r="S50" s="3">
        <f t="shared" si="4"/>
        <v>283</v>
      </c>
      <c r="T50" s="56"/>
      <c r="U50" s="18" t="s">
        <v>34</v>
      </c>
      <c r="V50" s="18" t="s">
        <v>25</v>
      </c>
      <c r="W50" s="19" t="s">
        <v>146</v>
      </c>
      <c r="X50" s="45"/>
      <c r="Y50" s="116"/>
      <c r="Z50" s="117"/>
      <c r="AA50" s="93"/>
      <c r="AB50" s="19"/>
      <c r="AC50" s="56"/>
      <c r="AD50" s="118"/>
      <c r="AE50" s="118"/>
      <c r="AF50" s="17"/>
      <c r="AG50" s="17"/>
      <c r="AH50" s="25"/>
      <c r="AI50" s="93"/>
      <c r="AJ50" s="93"/>
      <c r="AK50" s="25"/>
      <c r="AL50" s="25"/>
      <c r="AM50" s="93"/>
      <c r="AN50" s="93"/>
      <c r="AO50" s="93"/>
      <c r="AP50" s="20"/>
      <c r="AQ50" s="20"/>
      <c r="AR50" s="20"/>
      <c r="AS50" s="20"/>
      <c r="AT50" s="20"/>
      <c r="AU50" s="20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</row>
    <row r="51" ht="18.0" customHeight="1">
      <c r="A51" s="8" t="s">
        <v>3134</v>
      </c>
      <c r="B51" s="9">
        <v>43861.0</v>
      </c>
      <c r="C51" s="115" t="str">
        <f t="shared" si="1"/>
        <v>#REF!</v>
      </c>
      <c r="D51" s="115" t="str">
        <f t="shared" si="2"/>
        <v>#REF!</v>
      </c>
      <c r="E51" s="115" t="str">
        <f t="shared" si="3"/>
        <v>#REF!</v>
      </c>
      <c r="F51" s="56"/>
      <c r="G51" s="68" t="s">
        <v>20</v>
      </c>
      <c r="H51" s="69" t="s">
        <v>147</v>
      </c>
      <c r="I51" s="12" t="s">
        <v>367</v>
      </c>
      <c r="J51" s="13" t="s">
        <v>29</v>
      </c>
      <c r="K51" s="14"/>
      <c r="L51" s="15">
        <v>283.0</v>
      </c>
      <c r="M51" s="14"/>
      <c r="N51" s="15">
        <v>283.0</v>
      </c>
      <c r="O51" s="14"/>
      <c r="P51" s="14"/>
      <c r="Q51" s="14"/>
      <c r="R51" s="16"/>
      <c r="S51" s="3">
        <f t="shared" si="4"/>
        <v>283</v>
      </c>
      <c r="T51" s="56"/>
      <c r="U51" s="18" t="s">
        <v>34</v>
      </c>
      <c r="V51" s="18" t="s">
        <v>25</v>
      </c>
      <c r="W51" s="19" t="s">
        <v>148</v>
      </c>
      <c r="X51" s="45"/>
      <c r="Y51" s="116"/>
      <c r="Z51" s="117"/>
      <c r="AA51" s="93"/>
      <c r="AB51" s="19"/>
      <c r="AC51" s="56"/>
      <c r="AD51" s="118"/>
      <c r="AE51" s="118"/>
      <c r="AF51" s="17"/>
      <c r="AG51" s="17"/>
      <c r="AH51" s="25"/>
      <c r="AI51" s="93"/>
      <c r="AJ51" s="93"/>
      <c r="AK51" s="25"/>
      <c r="AL51" s="25"/>
      <c r="AM51" s="93"/>
      <c r="AN51" s="93"/>
      <c r="AO51" s="93"/>
      <c r="AP51" s="20"/>
      <c r="AQ51" s="20"/>
      <c r="AR51" s="20"/>
      <c r="AS51" s="20"/>
      <c r="AT51" s="20"/>
      <c r="AU51" s="20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</row>
    <row r="52" ht="18.0" customHeight="1">
      <c r="A52" s="8" t="s">
        <v>3134</v>
      </c>
      <c r="B52" s="9">
        <v>43867.0</v>
      </c>
      <c r="C52" s="115" t="str">
        <f t="shared" si="1"/>
        <v>#REF!</v>
      </c>
      <c r="D52" s="115" t="str">
        <f t="shared" si="2"/>
        <v>#REF!</v>
      </c>
      <c r="E52" s="115" t="str">
        <f t="shared" si="3"/>
        <v>#REF!</v>
      </c>
      <c r="F52" s="56"/>
      <c r="G52" s="68" t="s">
        <v>27</v>
      </c>
      <c r="H52" s="69" t="s">
        <v>149</v>
      </c>
      <c r="I52" s="12" t="s">
        <v>367</v>
      </c>
      <c r="J52" s="13" t="s">
        <v>39</v>
      </c>
      <c r="K52" s="14"/>
      <c r="L52" s="15">
        <v>425.0</v>
      </c>
      <c r="M52" s="14"/>
      <c r="N52" s="15">
        <v>425.0</v>
      </c>
      <c r="O52" s="14"/>
      <c r="P52" s="14"/>
      <c r="Q52" s="14"/>
      <c r="R52" s="16"/>
      <c r="S52" s="3">
        <f t="shared" si="4"/>
        <v>425</v>
      </c>
      <c r="T52" s="56"/>
      <c r="U52" s="18" t="s">
        <v>30</v>
      </c>
      <c r="V52" s="18" t="s">
        <v>25</v>
      </c>
      <c r="W52" s="19" t="s">
        <v>150</v>
      </c>
      <c r="X52" s="45"/>
      <c r="Y52" s="116"/>
      <c r="Z52" s="117"/>
      <c r="AA52" s="93"/>
      <c r="AB52" s="19"/>
      <c r="AC52" s="56"/>
      <c r="AD52" s="118"/>
      <c r="AE52" s="118"/>
      <c r="AF52" s="17"/>
      <c r="AG52" s="17"/>
      <c r="AH52" s="25"/>
      <c r="AI52" s="93"/>
      <c r="AJ52" s="93"/>
      <c r="AK52" s="25"/>
      <c r="AL52" s="25"/>
      <c r="AM52" s="93"/>
      <c r="AN52" s="93"/>
      <c r="AO52" s="93"/>
      <c r="AP52" s="20"/>
      <c r="AQ52" s="20"/>
      <c r="AR52" s="20"/>
      <c r="AS52" s="20"/>
      <c r="AT52" s="20"/>
      <c r="AU52" s="20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</row>
    <row r="53" ht="18.0" customHeight="1">
      <c r="A53" s="8" t="s">
        <v>3134</v>
      </c>
      <c r="B53" s="9">
        <v>43878.0</v>
      </c>
      <c r="C53" s="115" t="str">
        <f t="shared" si="1"/>
        <v>#REF!</v>
      </c>
      <c r="D53" s="115" t="str">
        <f t="shared" si="2"/>
        <v>#REF!</v>
      </c>
      <c r="E53" s="115" t="str">
        <f t="shared" si="3"/>
        <v>#REF!</v>
      </c>
      <c r="F53" s="56"/>
      <c r="G53" s="68" t="s">
        <v>27</v>
      </c>
      <c r="H53" s="69" t="s">
        <v>151</v>
      </c>
      <c r="I53" s="12" t="s">
        <v>367</v>
      </c>
      <c r="J53" s="13" t="s">
        <v>29</v>
      </c>
      <c r="K53" s="14"/>
      <c r="L53" s="15">
        <v>283.0</v>
      </c>
      <c r="M53" s="14"/>
      <c r="N53" s="15">
        <v>283.0</v>
      </c>
      <c r="O53" s="14"/>
      <c r="P53" s="14"/>
      <c r="Q53" s="14"/>
      <c r="R53" s="16"/>
      <c r="S53" s="3">
        <f t="shared" si="4"/>
        <v>283</v>
      </c>
      <c r="T53" s="56"/>
      <c r="U53" s="18" t="s">
        <v>34</v>
      </c>
      <c r="V53" s="18" t="s">
        <v>25</v>
      </c>
      <c r="W53" s="19" t="s">
        <v>152</v>
      </c>
      <c r="X53" s="45"/>
      <c r="Y53" s="116"/>
      <c r="Z53" s="117"/>
      <c r="AA53" s="93"/>
      <c r="AB53" s="19"/>
      <c r="AC53" s="56"/>
      <c r="AD53" s="118"/>
      <c r="AE53" s="118"/>
      <c r="AF53" s="17"/>
      <c r="AG53" s="17"/>
      <c r="AH53" s="25"/>
      <c r="AI53" s="93"/>
      <c r="AJ53" s="93"/>
      <c r="AK53" s="25"/>
      <c r="AL53" s="25"/>
      <c r="AM53" s="93"/>
      <c r="AN53" s="93"/>
      <c r="AO53" s="93"/>
      <c r="AP53" s="20"/>
      <c r="AQ53" s="20"/>
      <c r="AR53" s="20"/>
      <c r="AS53" s="20"/>
      <c r="AT53" s="20"/>
      <c r="AU53" s="20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</row>
    <row r="54" ht="18.0" customHeight="1">
      <c r="A54" s="8" t="s">
        <v>3134</v>
      </c>
      <c r="B54" s="9">
        <v>43888.0</v>
      </c>
      <c r="C54" s="115" t="str">
        <f t="shared" si="1"/>
        <v>#REF!</v>
      </c>
      <c r="D54" s="115" t="str">
        <f t="shared" si="2"/>
        <v>#REF!</v>
      </c>
      <c r="E54" s="115" t="str">
        <f t="shared" si="3"/>
        <v>#REF!</v>
      </c>
      <c r="F54" s="56"/>
      <c r="G54" s="68" t="s">
        <v>20</v>
      </c>
      <c r="H54" s="69" t="s">
        <v>153</v>
      </c>
      <c r="I54" s="12" t="s">
        <v>367</v>
      </c>
      <c r="J54" s="13" t="s">
        <v>29</v>
      </c>
      <c r="K54" s="14"/>
      <c r="L54" s="15">
        <v>283.0</v>
      </c>
      <c r="M54" s="14"/>
      <c r="N54" s="15">
        <v>283.0</v>
      </c>
      <c r="O54" s="14"/>
      <c r="P54" s="14"/>
      <c r="Q54" s="14"/>
      <c r="R54" s="16"/>
      <c r="S54" s="3">
        <f t="shared" si="4"/>
        <v>283</v>
      </c>
      <c r="T54" s="56"/>
      <c r="U54" s="18" t="s">
        <v>34</v>
      </c>
      <c r="V54" s="18" t="s">
        <v>25</v>
      </c>
      <c r="W54" s="19" t="s">
        <v>154</v>
      </c>
      <c r="X54" s="45"/>
      <c r="Y54" s="116"/>
      <c r="Z54" s="117"/>
      <c r="AA54" s="93"/>
      <c r="AB54" s="19"/>
      <c r="AC54" s="56"/>
      <c r="AD54" s="118"/>
      <c r="AE54" s="118"/>
      <c r="AF54" s="17"/>
      <c r="AG54" s="17"/>
      <c r="AH54" s="25"/>
      <c r="AI54" s="93"/>
      <c r="AJ54" s="93"/>
      <c r="AK54" s="25"/>
      <c r="AL54" s="25"/>
      <c r="AM54" s="93"/>
      <c r="AN54" s="93"/>
      <c r="AO54" s="93"/>
      <c r="AP54" s="20"/>
      <c r="AQ54" s="20"/>
      <c r="AR54" s="20"/>
      <c r="AS54" s="20"/>
      <c r="AT54" s="20"/>
      <c r="AU54" s="20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</row>
    <row r="55" ht="18.0" customHeight="1">
      <c r="A55" s="8" t="s">
        <v>3134</v>
      </c>
      <c r="B55" s="9">
        <v>43892.0</v>
      </c>
      <c r="C55" s="115" t="str">
        <f t="shared" si="1"/>
        <v>#REF!</v>
      </c>
      <c r="D55" s="115" t="str">
        <f t="shared" si="2"/>
        <v>#REF!</v>
      </c>
      <c r="E55" s="115" t="str">
        <f t="shared" si="3"/>
        <v>#REF!</v>
      </c>
      <c r="F55" s="56"/>
      <c r="G55" s="68" t="s">
        <v>20</v>
      </c>
      <c r="H55" s="69" t="s">
        <v>155</v>
      </c>
      <c r="I55" s="12" t="s">
        <v>367</v>
      </c>
      <c r="J55" s="13" t="s">
        <v>29</v>
      </c>
      <c r="K55" s="14"/>
      <c r="L55" s="15">
        <v>283.0</v>
      </c>
      <c r="M55" s="14"/>
      <c r="N55" s="15">
        <v>283.0</v>
      </c>
      <c r="O55" s="14"/>
      <c r="P55" s="14"/>
      <c r="Q55" s="14">
        <v>199.0</v>
      </c>
      <c r="R55" s="16"/>
      <c r="S55" s="3">
        <f t="shared" si="4"/>
        <v>482</v>
      </c>
      <c r="T55" s="56"/>
      <c r="U55" s="18" t="s">
        <v>61</v>
      </c>
      <c r="V55" s="18" t="s">
        <v>25</v>
      </c>
      <c r="W55" s="19" t="s">
        <v>156</v>
      </c>
      <c r="X55" s="45"/>
      <c r="Y55" s="116"/>
      <c r="Z55" s="117"/>
      <c r="AA55" s="93"/>
      <c r="AB55" s="19"/>
      <c r="AC55" s="56"/>
      <c r="AD55" s="118"/>
      <c r="AE55" s="118"/>
      <c r="AF55" s="17"/>
      <c r="AG55" s="17"/>
      <c r="AH55" s="25"/>
      <c r="AI55" s="93"/>
      <c r="AJ55" s="93"/>
      <c r="AK55" s="25"/>
      <c r="AL55" s="25"/>
      <c r="AM55" s="93"/>
      <c r="AN55" s="93"/>
      <c r="AO55" s="93"/>
      <c r="AP55" s="20"/>
      <c r="AQ55" s="20"/>
      <c r="AR55" s="20"/>
      <c r="AS55" s="20"/>
      <c r="AT55" s="20"/>
      <c r="AU55" s="20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</row>
    <row r="56" ht="18.0" customHeight="1">
      <c r="A56" s="8" t="s">
        <v>3134</v>
      </c>
      <c r="B56" s="9">
        <v>43903.0</v>
      </c>
      <c r="C56" s="115" t="str">
        <f t="shared" si="1"/>
        <v>#REF!</v>
      </c>
      <c r="D56" s="115" t="str">
        <f t="shared" si="2"/>
        <v>#REF!</v>
      </c>
      <c r="E56" s="115" t="str">
        <f t="shared" si="3"/>
        <v>#REF!</v>
      </c>
      <c r="F56" s="56"/>
      <c r="G56" s="68" t="s">
        <v>20</v>
      </c>
      <c r="H56" s="69" t="s">
        <v>160</v>
      </c>
      <c r="I56" s="12" t="s">
        <v>367</v>
      </c>
      <c r="J56" s="13" t="s">
        <v>39</v>
      </c>
      <c r="K56" s="14"/>
      <c r="L56" s="15">
        <v>1231.0</v>
      </c>
      <c r="M56" s="14"/>
      <c r="N56" s="15">
        <v>1231.0</v>
      </c>
      <c r="O56" s="14">
        <v>350.0</v>
      </c>
      <c r="P56" s="14"/>
      <c r="Q56" s="14"/>
      <c r="R56" s="16"/>
      <c r="S56" s="3">
        <f t="shared" si="4"/>
        <v>1581</v>
      </c>
      <c r="T56" s="56"/>
      <c r="U56" s="18" t="s">
        <v>30</v>
      </c>
      <c r="V56" s="18" t="s">
        <v>25</v>
      </c>
      <c r="W56" s="19" t="s">
        <v>161</v>
      </c>
      <c r="X56" s="45"/>
      <c r="Y56" s="116"/>
      <c r="Z56" s="117"/>
      <c r="AA56" s="93"/>
      <c r="AB56" s="19"/>
      <c r="AC56" s="56"/>
      <c r="AD56" s="118"/>
      <c r="AE56" s="118"/>
      <c r="AF56" s="17"/>
      <c r="AG56" s="17"/>
      <c r="AH56" s="25"/>
      <c r="AI56" s="93"/>
      <c r="AJ56" s="93"/>
      <c r="AK56" s="25"/>
      <c r="AL56" s="25"/>
      <c r="AM56" s="93"/>
      <c r="AN56" s="93"/>
      <c r="AO56" s="93"/>
      <c r="AP56" s="20"/>
      <c r="AQ56" s="20"/>
      <c r="AR56" s="20"/>
      <c r="AS56" s="20"/>
      <c r="AT56" s="20"/>
      <c r="AU56" s="20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</row>
    <row r="57" ht="18.0" customHeight="1">
      <c r="A57" s="8" t="s">
        <v>3134</v>
      </c>
      <c r="B57" s="9">
        <v>43920.0</v>
      </c>
      <c r="C57" s="115" t="str">
        <f t="shared" si="1"/>
        <v>#REF!</v>
      </c>
      <c r="D57" s="115" t="str">
        <f t="shared" si="2"/>
        <v>#REF!</v>
      </c>
      <c r="E57" s="115" t="str">
        <f t="shared" si="3"/>
        <v>#REF!</v>
      </c>
      <c r="F57" s="56"/>
      <c r="G57" s="68" t="s">
        <v>27</v>
      </c>
      <c r="H57" s="69" t="s">
        <v>162</v>
      </c>
      <c r="I57" s="12" t="s">
        <v>367</v>
      </c>
      <c r="J57" s="13" t="s">
        <v>23</v>
      </c>
      <c r="K57" s="14"/>
      <c r="L57" s="15">
        <v>1243.35</v>
      </c>
      <c r="M57" s="14"/>
      <c r="N57" s="15">
        <v>1243.35</v>
      </c>
      <c r="O57" s="14"/>
      <c r="P57" s="14"/>
      <c r="Q57" s="14">
        <v>250.0</v>
      </c>
      <c r="R57" s="16"/>
      <c r="S57" s="3">
        <f t="shared" si="4"/>
        <v>1493.35</v>
      </c>
      <c r="T57" s="56"/>
      <c r="U57" s="18" t="s">
        <v>61</v>
      </c>
      <c r="V57" s="18" t="s">
        <v>25</v>
      </c>
      <c r="W57" s="19">
        <v>3.4411241000145E13</v>
      </c>
      <c r="X57" s="45"/>
      <c r="Y57" s="116"/>
      <c r="Z57" s="117"/>
      <c r="AA57" s="93"/>
      <c r="AB57" s="19"/>
      <c r="AC57" s="56"/>
      <c r="AD57" s="118"/>
      <c r="AE57" s="118"/>
      <c r="AF57" s="17"/>
      <c r="AG57" s="17"/>
      <c r="AH57" s="25"/>
      <c r="AI57" s="93"/>
      <c r="AJ57" s="93"/>
      <c r="AK57" s="25"/>
      <c r="AL57" s="25"/>
      <c r="AM57" s="93"/>
      <c r="AN57" s="93"/>
      <c r="AO57" s="93"/>
      <c r="AP57" s="20"/>
      <c r="AQ57" s="20"/>
      <c r="AR57" s="20"/>
      <c r="AS57" s="20"/>
      <c r="AT57" s="20"/>
      <c r="AU57" s="20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</row>
    <row r="58" ht="18.0" customHeight="1">
      <c r="A58" s="8" t="s">
        <v>3134</v>
      </c>
      <c r="B58" s="9">
        <v>43943.0</v>
      </c>
      <c r="C58" s="115" t="str">
        <f t="shared" si="1"/>
        <v>#REF!</v>
      </c>
      <c r="D58" s="115" t="str">
        <f t="shared" si="2"/>
        <v>#REF!</v>
      </c>
      <c r="E58" s="115" t="str">
        <f t="shared" si="3"/>
        <v>#REF!</v>
      </c>
      <c r="F58" s="56"/>
      <c r="G58" s="68" t="s">
        <v>20</v>
      </c>
      <c r="H58" s="69" t="s">
        <v>166</v>
      </c>
      <c r="I58" s="12" t="s">
        <v>367</v>
      </c>
      <c r="J58" s="13" t="s">
        <v>29</v>
      </c>
      <c r="K58" s="14"/>
      <c r="L58" s="15">
        <v>283.0</v>
      </c>
      <c r="M58" s="14"/>
      <c r="N58" s="15">
        <v>283.0</v>
      </c>
      <c r="O58" s="14"/>
      <c r="P58" s="14"/>
      <c r="Q58" s="14">
        <v>359.0</v>
      </c>
      <c r="R58" s="16"/>
      <c r="S58" s="3">
        <f t="shared" si="4"/>
        <v>642</v>
      </c>
      <c r="T58" s="56"/>
      <c r="U58" s="18" t="s">
        <v>34</v>
      </c>
      <c r="V58" s="18" t="s">
        <v>25</v>
      </c>
      <c r="W58" s="19" t="s">
        <v>167</v>
      </c>
      <c r="X58" s="45"/>
      <c r="Y58" s="116"/>
      <c r="Z58" s="117"/>
      <c r="AA58" s="93"/>
      <c r="AB58" s="19"/>
      <c r="AC58" s="56"/>
      <c r="AD58" s="118"/>
      <c r="AE58" s="118"/>
      <c r="AF58" s="17"/>
      <c r="AG58" s="17"/>
      <c r="AH58" s="25"/>
      <c r="AI58" s="93"/>
      <c r="AJ58" s="93"/>
      <c r="AK58" s="25"/>
      <c r="AL58" s="25"/>
      <c r="AM58" s="93"/>
      <c r="AN58" s="93"/>
      <c r="AO58" s="93"/>
      <c r="AP58" s="20"/>
      <c r="AQ58" s="20"/>
      <c r="AR58" s="20"/>
      <c r="AS58" s="20"/>
      <c r="AT58" s="20"/>
      <c r="AU58" s="20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</row>
    <row r="59" ht="18.0" customHeight="1">
      <c r="A59" s="8" t="s">
        <v>3134</v>
      </c>
      <c r="B59" s="9">
        <v>43949.0</v>
      </c>
      <c r="C59" s="115" t="str">
        <f t="shared" si="1"/>
        <v>#REF!</v>
      </c>
      <c r="D59" s="115" t="str">
        <f t="shared" si="2"/>
        <v>#REF!</v>
      </c>
      <c r="E59" s="115" t="str">
        <f t="shared" si="3"/>
        <v>#REF!</v>
      </c>
      <c r="F59" s="56"/>
      <c r="G59" s="68" t="s">
        <v>20</v>
      </c>
      <c r="H59" s="69" t="s">
        <v>168</v>
      </c>
      <c r="I59" s="12" t="s">
        <v>367</v>
      </c>
      <c r="J59" s="13" t="s">
        <v>29</v>
      </c>
      <c r="K59" s="14"/>
      <c r="L59" s="15">
        <v>283.0</v>
      </c>
      <c r="M59" s="14"/>
      <c r="N59" s="15">
        <v>283.0</v>
      </c>
      <c r="O59" s="14"/>
      <c r="P59" s="14"/>
      <c r="Q59" s="14"/>
      <c r="R59" s="16"/>
      <c r="S59" s="3">
        <f t="shared" si="4"/>
        <v>283</v>
      </c>
      <c r="T59" s="56"/>
      <c r="U59" s="18" t="s">
        <v>61</v>
      </c>
      <c r="V59" s="18" t="s">
        <v>25</v>
      </c>
      <c r="W59" s="19" t="s">
        <v>169</v>
      </c>
      <c r="X59" s="45"/>
      <c r="Y59" s="116"/>
      <c r="Z59" s="117"/>
      <c r="AA59" s="93"/>
      <c r="AB59" s="19"/>
      <c r="AC59" s="56"/>
      <c r="AD59" s="118"/>
      <c r="AE59" s="118"/>
      <c r="AF59" s="17"/>
      <c r="AG59" s="17"/>
      <c r="AH59" s="25"/>
      <c r="AI59" s="93"/>
      <c r="AJ59" s="93"/>
      <c r="AK59" s="25"/>
      <c r="AL59" s="25"/>
      <c r="AM59" s="93"/>
      <c r="AN59" s="93"/>
      <c r="AO59" s="93"/>
      <c r="AP59" s="20"/>
      <c r="AQ59" s="20"/>
      <c r="AR59" s="20"/>
      <c r="AS59" s="20"/>
      <c r="AT59" s="20"/>
      <c r="AU59" s="20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</row>
    <row r="60" ht="18.0" customHeight="1">
      <c r="A60" s="8" t="s">
        <v>3134</v>
      </c>
      <c r="B60" s="9">
        <v>43950.0</v>
      </c>
      <c r="C60" s="115" t="str">
        <f t="shared" si="1"/>
        <v>#REF!</v>
      </c>
      <c r="D60" s="115" t="str">
        <f t="shared" si="2"/>
        <v>#REF!</v>
      </c>
      <c r="E60" s="115" t="str">
        <f t="shared" si="3"/>
        <v>#REF!</v>
      </c>
      <c r="F60" s="56"/>
      <c r="G60" s="68" t="s">
        <v>20</v>
      </c>
      <c r="H60" s="69" t="s">
        <v>170</v>
      </c>
      <c r="I60" s="12" t="s">
        <v>367</v>
      </c>
      <c r="J60" s="13" t="s">
        <v>23</v>
      </c>
      <c r="K60" s="14"/>
      <c r="L60" s="15">
        <v>1179.0</v>
      </c>
      <c r="M60" s="14"/>
      <c r="N60" s="15">
        <v>1179.0</v>
      </c>
      <c r="O60" s="14"/>
      <c r="P60" s="14"/>
      <c r="Q60" s="14"/>
      <c r="R60" s="16"/>
      <c r="S60" s="3">
        <f t="shared" si="4"/>
        <v>1179</v>
      </c>
      <c r="T60" s="56"/>
      <c r="U60" s="18" t="s">
        <v>30</v>
      </c>
      <c r="V60" s="18" t="s">
        <v>25</v>
      </c>
      <c r="W60" s="19" t="s">
        <v>171</v>
      </c>
      <c r="X60" s="45"/>
      <c r="Y60" s="116"/>
      <c r="Z60" s="117"/>
      <c r="AA60" s="93"/>
      <c r="AB60" s="19"/>
      <c r="AC60" s="56"/>
      <c r="AD60" s="118"/>
      <c r="AE60" s="118"/>
      <c r="AF60" s="17"/>
      <c r="AG60" s="17"/>
      <c r="AH60" s="25"/>
      <c r="AI60" s="93"/>
      <c r="AJ60" s="93"/>
      <c r="AK60" s="25"/>
      <c r="AL60" s="25"/>
      <c r="AM60" s="93"/>
      <c r="AN60" s="93"/>
      <c r="AO60" s="93"/>
      <c r="AP60" s="20"/>
      <c r="AQ60" s="20"/>
      <c r="AR60" s="20"/>
      <c r="AS60" s="20"/>
      <c r="AT60" s="20"/>
      <c r="AU60" s="20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</row>
    <row r="61" ht="18.0" customHeight="1">
      <c r="A61" s="8" t="s">
        <v>3134</v>
      </c>
      <c r="B61" s="9">
        <v>43955.0</v>
      </c>
      <c r="C61" s="115" t="str">
        <f t="shared" si="1"/>
        <v>#REF!</v>
      </c>
      <c r="D61" s="115" t="str">
        <f t="shared" si="2"/>
        <v>#REF!</v>
      </c>
      <c r="E61" s="115" t="str">
        <f t="shared" si="3"/>
        <v>#REF!</v>
      </c>
      <c r="F61" s="56"/>
      <c r="G61" s="68" t="s">
        <v>27</v>
      </c>
      <c r="H61" s="69" t="s">
        <v>172</v>
      </c>
      <c r="I61" s="12" t="s">
        <v>367</v>
      </c>
      <c r="J61" s="13" t="s">
        <v>39</v>
      </c>
      <c r="K61" s="14"/>
      <c r="L61" s="15">
        <v>425.0</v>
      </c>
      <c r="M61" s="14"/>
      <c r="N61" s="15">
        <v>425.0</v>
      </c>
      <c r="O61" s="14"/>
      <c r="P61" s="14"/>
      <c r="Q61" s="14"/>
      <c r="R61" s="16"/>
      <c r="S61" s="3">
        <f t="shared" si="4"/>
        <v>425</v>
      </c>
      <c r="T61" s="56"/>
      <c r="U61" s="18" t="s">
        <v>30</v>
      </c>
      <c r="V61" s="18" t="s">
        <v>25</v>
      </c>
      <c r="W61" s="19" t="s">
        <v>173</v>
      </c>
      <c r="X61" s="45"/>
      <c r="Y61" s="116"/>
      <c r="Z61" s="117"/>
      <c r="AA61" s="93"/>
      <c r="AB61" s="19"/>
      <c r="AC61" s="56"/>
      <c r="AD61" s="118"/>
      <c r="AE61" s="118"/>
      <c r="AF61" s="17"/>
      <c r="AG61" s="17"/>
      <c r="AH61" s="25"/>
      <c r="AI61" s="93"/>
      <c r="AJ61" s="93"/>
      <c r="AK61" s="25"/>
      <c r="AL61" s="25"/>
      <c r="AM61" s="93"/>
      <c r="AN61" s="93"/>
      <c r="AO61" s="93"/>
      <c r="AP61" s="20"/>
      <c r="AQ61" s="20"/>
      <c r="AR61" s="20"/>
      <c r="AS61" s="20"/>
      <c r="AT61" s="20"/>
      <c r="AU61" s="20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</row>
    <row r="62" ht="18.0" customHeight="1">
      <c r="A62" s="8" t="s">
        <v>3134</v>
      </c>
      <c r="B62" s="9">
        <v>43958.0</v>
      </c>
      <c r="C62" s="115" t="str">
        <f t="shared" si="1"/>
        <v>#REF!</v>
      </c>
      <c r="D62" s="115" t="str">
        <f t="shared" si="2"/>
        <v>#REF!</v>
      </c>
      <c r="E62" s="115" t="str">
        <f t="shared" si="3"/>
        <v>#REF!</v>
      </c>
      <c r="F62" s="56"/>
      <c r="G62" s="68" t="s">
        <v>27</v>
      </c>
      <c r="H62" s="69" t="s">
        <v>177</v>
      </c>
      <c r="I62" s="12" t="s">
        <v>367</v>
      </c>
      <c r="J62" s="13" t="s">
        <v>39</v>
      </c>
      <c r="K62" s="14"/>
      <c r="L62" s="15">
        <v>425.0</v>
      </c>
      <c r="M62" s="14"/>
      <c r="N62" s="15">
        <v>425.0</v>
      </c>
      <c r="O62" s="14"/>
      <c r="P62" s="14"/>
      <c r="Q62" s="14"/>
      <c r="R62" s="16"/>
      <c r="S62" s="3">
        <f t="shared" si="4"/>
        <v>425</v>
      </c>
      <c r="T62" s="56"/>
      <c r="U62" s="18" t="s">
        <v>30</v>
      </c>
      <c r="V62" s="18" t="s">
        <v>25</v>
      </c>
      <c r="W62" s="19" t="s">
        <v>178</v>
      </c>
      <c r="X62" s="45"/>
      <c r="Y62" s="116"/>
      <c r="Z62" s="117"/>
      <c r="AA62" s="93"/>
      <c r="AB62" s="19"/>
      <c r="AC62" s="56"/>
      <c r="AD62" s="118"/>
      <c r="AE62" s="118"/>
      <c r="AF62" s="17"/>
      <c r="AG62" s="17"/>
      <c r="AH62" s="25"/>
      <c r="AI62" s="93"/>
      <c r="AJ62" s="93"/>
      <c r="AK62" s="25"/>
      <c r="AL62" s="25"/>
      <c r="AM62" s="93"/>
      <c r="AN62" s="93"/>
      <c r="AO62" s="93"/>
      <c r="AP62" s="20"/>
      <c r="AQ62" s="20"/>
      <c r="AR62" s="20"/>
      <c r="AS62" s="20"/>
      <c r="AT62" s="20"/>
      <c r="AU62" s="20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</row>
    <row r="63" ht="18.0" customHeight="1">
      <c r="A63" s="8" t="s">
        <v>3134</v>
      </c>
      <c r="B63" s="9">
        <v>43962.0</v>
      </c>
      <c r="C63" s="115" t="str">
        <f t="shared" si="1"/>
        <v>#REF!</v>
      </c>
      <c r="D63" s="115" t="str">
        <f t="shared" si="2"/>
        <v>#REF!</v>
      </c>
      <c r="E63" s="115" t="str">
        <f t="shared" si="3"/>
        <v>#REF!</v>
      </c>
      <c r="F63" s="56"/>
      <c r="G63" s="68" t="s">
        <v>20</v>
      </c>
      <c r="H63" s="69" t="s">
        <v>181</v>
      </c>
      <c r="I63" s="12" t="s">
        <v>367</v>
      </c>
      <c r="J63" s="13" t="s">
        <v>39</v>
      </c>
      <c r="K63" s="14"/>
      <c r="L63" s="15">
        <v>425.0</v>
      </c>
      <c r="M63" s="14"/>
      <c r="N63" s="15">
        <v>425.0</v>
      </c>
      <c r="O63" s="14"/>
      <c r="P63" s="14"/>
      <c r="Q63" s="14"/>
      <c r="R63" s="16"/>
      <c r="S63" s="3">
        <f t="shared" si="4"/>
        <v>425</v>
      </c>
      <c r="T63" s="56"/>
      <c r="U63" s="18" t="s">
        <v>34</v>
      </c>
      <c r="V63" s="18" t="s">
        <v>25</v>
      </c>
      <c r="W63" s="19" t="s">
        <v>182</v>
      </c>
      <c r="X63" s="45"/>
      <c r="Y63" s="116"/>
      <c r="Z63" s="117"/>
      <c r="AA63" s="93"/>
      <c r="AB63" s="19"/>
      <c r="AC63" s="56"/>
      <c r="AD63" s="118"/>
      <c r="AE63" s="118"/>
      <c r="AF63" s="17"/>
      <c r="AG63" s="17"/>
      <c r="AH63" s="25"/>
      <c r="AI63" s="93"/>
      <c r="AJ63" s="93"/>
      <c r="AK63" s="25"/>
      <c r="AL63" s="25"/>
      <c r="AM63" s="93"/>
      <c r="AN63" s="93"/>
      <c r="AO63" s="93"/>
      <c r="AP63" s="20"/>
      <c r="AQ63" s="20"/>
      <c r="AR63" s="20"/>
      <c r="AS63" s="20"/>
      <c r="AT63" s="20"/>
      <c r="AU63" s="20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</row>
    <row r="64" ht="18.0" customHeight="1">
      <c r="A64" s="8" t="s">
        <v>3134</v>
      </c>
      <c r="B64" s="9">
        <v>43965.0</v>
      </c>
      <c r="C64" s="115" t="str">
        <f t="shared" si="1"/>
        <v>#REF!</v>
      </c>
      <c r="D64" s="115" t="str">
        <f t="shared" si="2"/>
        <v>#REF!</v>
      </c>
      <c r="E64" s="115" t="str">
        <f t="shared" si="3"/>
        <v>#REF!</v>
      </c>
      <c r="F64" s="56"/>
      <c r="G64" s="68" t="s">
        <v>27</v>
      </c>
      <c r="H64" s="69" t="s">
        <v>183</v>
      </c>
      <c r="I64" s="12" t="s">
        <v>367</v>
      </c>
      <c r="J64" s="13" t="s">
        <v>39</v>
      </c>
      <c r="K64" s="14"/>
      <c r="L64" s="15">
        <v>665.0</v>
      </c>
      <c r="M64" s="14"/>
      <c r="N64" s="15">
        <v>665.0</v>
      </c>
      <c r="O64" s="14"/>
      <c r="P64" s="14"/>
      <c r="Q64" s="14"/>
      <c r="R64" s="16"/>
      <c r="S64" s="3">
        <f t="shared" si="4"/>
        <v>665</v>
      </c>
      <c r="T64" s="56"/>
      <c r="U64" s="18">
        <v>11.0</v>
      </c>
      <c r="V64" s="18" t="s">
        <v>25</v>
      </c>
      <c r="W64" s="19" t="s">
        <v>184</v>
      </c>
      <c r="X64" s="45"/>
      <c r="Y64" s="116"/>
      <c r="Z64" s="117"/>
      <c r="AA64" s="93"/>
      <c r="AB64" s="19"/>
      <c r="AC64" s="56"/>
      <c r="AD64" s="118"/>
      <c r="AE64" s="118"/>
      <c r="AF64" s="17"/>
      <c r="AG64" s="17"/>
      <c r="AH64" s="25"/>
      <c r="AI64" s="93"/>
      <c r="AJ64" s="93"/>
      <c r="AK64" s="25"/>
      <c r="AL64" s="25"/>
      <c r="AM64" s="93"/>
      <c r="AN64" s="93"/>
      <c r="AO64" s="93"/>
      <c r="AP64" s="20"/>
      <c r="AQ64" s="20"/>
      <c r="AR64" s="20"/>
      <c r="AS64" s="20"/>
      <c r="AT64" s="20"/>
      <c r="AU64" s="20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</row>
    <row r="65" ht="18.0" customHeight="1">
      <c r="A65" s="8" t="s">
        <v>3134</v>
      </c>
      <c r="B65" s="9">
        <v>43965.0</v>
      </c>
      <c r="C65" s="115" t="str">
        <f t="shared" si="1"/>
        <v>#REF!</v>
      </c>
      <c r="D65" s="115" t="str">
        <f t="shared" si="2"/>
        <v>#REF!</v>
      </c>
      <c r="E65" s="115" t="str">
        <f t="shared" si="3"/>
        <v>#REF!</v>
      </c>
      <c r="F65" s="56"/>
      <c r="G65" s="68" t="s">
        <v>27</v>
      </c>
      <c r="H65" s="69" t="s">
        <v>185</v>
      </c>
      <c r="I65" s="12" t="s">
        <v>367</v>
      </c>
      <c r="J65" s="13" t="s">
        <v>39</v>
      </c>
      <c r="K65" s="14"/>
      <c r="L65" s="15">
        <v>698.0</v>
      </c>
      <c r="M65" s="14"/>
      <c r="N65" s="15">
        <v>698.0</v>
      </c>
      <c r="O65" s="14"/>
      <c r="P65" s="14"/>
      <c r="Q65" s="14"/>
      <c r="R65" s="16"/>
      <c r="S65" s="3">
        <f t="shared" si="4"/>
        <v>698</v>
      </c>
      <c r="T65" s="56"/>
      <c r="U65" s="18">
        <v>11.0</v>
      </c>
      <c r="V65" s="18" t="s">
        <v>25</v>
      </c>
      <c r="W65" s="19" t="s">
        <v>186</v>
      </c>
      <c r="X65" s="45"/>
      <c r="Y65" s="116"/>
      <c r="Z65" s="117"/>
      <c r="AA65" s="93"/>
      <c r="AB65" s="19"/>
      <c r="AC65" s="56"/>
      <c r="AD65" s="118"/>
      <c r="AE65" s="118"/>
      <c r="AF65" s="17"/>
      <c r="AG65" s="17"/>
      <c r="AH65" s="25"/>
      <c r="AI65" s="93"/>
      <c r="AJ65" s="93"/>
      <c r="AK65" s="25"/>
      <c r="AL65" s="25"/>
      <c r="AM65" s="93"/>
      <c r="AN65" s="93"/>
      <c r="AO65" s="93"/>
      <c r="AP65" s="20"/>
      <c r="AQ65" s="20"/>
      <c r="AR65" s="20"/>
      <c r="AS65" s="20"/>
      <c r="AT65" s="20"/>
      <c r="AU65" s="20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</row>
    <row r="66" ht="18.0" customHeight="1">
      <c r="A66" s="8" t="s">
        <v>3134</v>
      </c>
      <c r="B66" s="9">
        <v>43965.0</v>
      </c>
      <c r="C66" s="115" t="str">
        <f t="shared" si="1"/>
        <v>#REF!</v>
      </c>
      <c r="D66" s="115" t="str">
        <f t="shared" si="2"/>
        <v>#REF!</v>
      </c>
      <c r="E66" s="115" t="str">
        <f t="shared" si="3"/>
        <v>#REF!</v>
      </c>
      <c r="F66" s="56"/>
      <c r="G66" s="68" t="s">
        <v>27</v>
      </c>
      <c r="H66" s="69" t="s">
        <v>187</v>
      </c>
      <c r="I66" s="12" t="s">
        <v>367</v>
      </c>
      <c r="J66" s="13" t="s">
        <v>23</v>
      </c>
      <c r="K66" s="14"/>
      <c r="L66" s="15">
        <v>1179.0</v>
      </c>
      <c r="M66" s="14"/>
      <c r="N66" s="15">
        <v>1179.0</v>
      </c>
      <c r="O66" s="14"/>
      <c r="P66" s="14"/>
      <c r="Q66" s="14"/>
      <c r="R66" s="16"/>
      <c r="S66" s="3">
        <f t="shared" si="4"/>
        <v>1179</v>
      </c>
      <c r="T66" s="56"/>
      <c r="U66" s="18" t="s">
        <v>61</v>
      </c>
      <c r="V66" s="18" t="s">
        <v>25</v>
      </c>
      <c r="W66" s="19" t="s">
        <v>188</v>
      </c>
      <c r="X66" s="45"/>
      <c r="Y66" s="116"/>
      <c r="Z66" s="117"/>
      <c r="AA66" s="93"/>
      <c r="AB66" s="19"/>
      <c r="AC66" s="56"/>
      <c r="AD66" s="118"/>
      <c r="AE66" s="118"/>
      <c r="AF66" s="17"/>
      <c r="AG66" s="17"/>
      <c r="AH66" s="25"/>
      <c r="AI66" s="93"/>
      <c r="AJ66" s="93"/>
      <c r="AK66" s="25"/>
      <c r="AL66" s="25"/>
      <c r="AM66" s="93"/>
      <c r="AN66" s="93"/>
      <c r="AO66" s="93"/>
      <c r="AP66" s="20"/>
      <c r="AQ66" s="20"/>
      <c r="AR66" s="20"/>
      <c r="AS66" s="20"/>
      <c r="AT66" s="20"/>
      <c r="AU66" s="20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</row>
    <row r="67" ht="18.0" customHeight="1">
      <c r="A67" s="8" t="s">
        <v>3134</v>
      </c>
      <c r="B67" s="9">
        <v>43966.0</v>
      </c>
      <c r="C67" s="115" t="str">
        <f t="shared" si="1"/>
        <v>#REF!</v>
      </c>
      <c r="D67" s="115" t="str">
        <f t="shared" si="2"/>
        <v>#REF!</v>
      </c>
      <c r="E67" s="115" t="str">
        <f t="shared" si="3"/>
        <v>#REF!</v>
      </c>
      <c r="F67" s="56"/>
      <c r="G67" s="68" t="s">
        <v>20</v>
      </c>
      <c r="H67" s="69" t="s">
        <v>189</v>
      </c>
      <c r="I67" s="12" t="s">
        <v>367</v>
      </c>
      <c r="J67" s="13" t="s">
        <v>29</v>
      </c>
      <c r="K67" s="14"/>
      <c r="L67" s="15">
        <v>283.0</v>
      </c>
      <c r="M67" s="14"/>
      <c r="N67" s="15">
        <v>283.0</v>
      </c>
      <c r="O67" s="14"/>
      <c r="P67" s="14"/>
      <c r="Q67" s="14">
        <v>410.0</v>
      </c>
      <c r="R67" s="16"/>
      <c r="S67" s="3">
        <f t="shared" si="4"/>
        <v>693</v>
      </c>
      <c r="T67" s="56"/>
      <c r="U67" s="18" t="s">
        <v>34</v>
      </c>
      <c r="V67" s="18" t="s">
        <v>25</v>
      </c>
      <c r="W67" s="19" t="s">
        <v>190</v>
      </c>
      <c r="X67" s="45"/>
      <c r="Y67" s="116"/>
      <c r="Z67" s="117"/>
      <c r="AA67" s="93"/>
      <c r="AB67" s="19"/>
      <c r="AC67" s="56"/>
      <c r="AD67" s="118"/>
      <c r="AE67" s="118"/>
      <c r="AF67" s="17"/>
      <c r="AG67" s="17"/>
      <c r="AH67" s="25"/>
      <c r="AI67" s="93"/>
      <c r="AJ67" s="93"/>
      <c r="AK67" s="25"/>
      <c r="AL67" s="25"/>
      <c r="AM67" s="93"/>
      <c r="AN67" s="93"/>
      <c r="AO67" s="93"/>
      <c r="AP67" s="20"/>
      <c r="AQ67" s="20"/>
      <c r="AR67" s="20"/>
      <c r="AS67" s="20"/>
      <c r="AT67" s="20"/>
      <c r="AU67" s="20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</row>
    <row r="68" ht="18.0" customHeight="1">
      <c r="A68" s="8" t="s">
        <v>3134</v>
      </c>
      <c r="B68" s="9">
        <v>43966.0</v>
      </c>
      <c r="C68" s="115" t="str">
        <f t="shared" si="1"/>
        <v>#REF!</v>
      </c>
      <c r="D68" s="115" t="str">
        <f t="shared" si="2"/>
        <v>#REF!</v>
      </c>
      <c r="E68" s="115" t="str">
        <f t="shared" si="3"/>
        <v>#REF!</v>
      </c>
      <c r="F68" s="56"/>
      <c r="G68" s="68" t="s">
        <v>20</v>
      </c>
      <c r="H68" s="69" t="s">
        <v>191</v>
      </c>
      <c r="I68" s="12" t="s">
        <v>367</v>
      </c>
      <c r="J68" s="13" t="s">
        <v>39</v>
      </c>
      <c r="K68" s="14"/>
      <c r="L68" s="15">
        <v>425.0</v>
      </c>
      <c r="M68" s="14"/>
      <c r="N68" s="15">
        <v>425.0</v>
      </c>
      <c r="O68" s="14"/>
      <c r="P68" s="14"/>
      <c r="Q68" s="14"/>
      <c r="R68" s="16"/>
      <c r="S68" s="3">
        <f t="shared" si="4"/>
        <v>425</v>
      </c>
      <c r="T68" s="56"/>
      <c r="U68" s="18" t="s">
        <v>30</v>
      </c>
      <c r="V68" s="18" t="s">
        <v>25</v>
      </c>
      <c r="W68" s="19" t="s">
        <v>192</v>
      </c>
      <c r="X68" s="45"/>
      <c r="Y68" s="116"/>
      <c r="Z68" s="117"/>
      <c r="AA68" s="93"/>
      <c r="AB68" s="19"/>
      <c r="AC68" s="56"/>
      <c r="AD68" s="118"/>
      <c r="AE68" s="118"/>
      <c r="AF68" s="17"/>
      <c r="AG68" s="17"/>
      <c r="AH68" s="25"/>
      <c r="AI68" s="93"/>
      <c r="AJ68" s="93"/>
      <c r="AK68" s="25"/>
      <c r="AL68" s="25"/>
      <c r="AM68" s="93"/>
      <c r="AN68" s="93"/>
      <c r="AO68" s="93"/>
      <c r="AP68" s="20"/>
      <c r="AQ68" s="20"/>
      <c r="AR68" s="20"/>
      <c r="AS68" s="20"/>
      <c r="AT68" s="20"/>
      <c r="AU68" s="20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</row>
    <row r="69" ht="18.0" customHeight="1">
      <c r="A69" s="8" t="s">
        <v>3134</v>
      </c>
      <c r="B69" s="9">
        <v>43972.0</v>
      </c>
      <c r="C69" s="115" t="str">
        <f t="shared" si="1"/>
        <v>#REF!</v>
      </c>
      <c r="D69" s="115" t="str">
        <f t="shared" si="2"/>
        <v>#REF!</v>
      </c>
      <c r="E69" s="115" t="str">
        <f t="shared" si="3"/>
        <v>#REF!</v>
      </c>
      <c r="F69" s="56"/>
      <c r="G69" s="68" t="s">
        <v>27</v>
      </c>
      <c r="H69" s="69" t="s">
        <v>193</v>
      </c>
      <c r="I69" s="12" t="s">
        <v>367</v>
      </c>
      <c r="J69" s="13" t="s">
        <v>29</v>
      </c>
      <c r="K69" s="14"/>
      <c r="L69" s="15">
        <v>342.67</v>
      </c>
      <c r="M69" s="14"/>
      <c r="N69" s="15">
        <v>342.67</v>
      </c>
      <c r="O69" s="14"/>
      <c r="P69" s="14"/>
      <c r="Q69" s="14"/>
      <c r="R69" s="16"/>
      <c r="S69" s="3">
        <f t="shared" si="4"/>
        <v>342.67</v>
      </c>
      <c r="T69" s="56"/>
      <c r="U69" s="18" t="s">
        <v>34</v>
      </c>
      <c r="V69" s="18" t="s">
        <v>25</v>
      </c>
      <c r="W69" s="19" t="s">
        <v>194</v>
      </c>
      <c r="X69" s="45"/>
      <c r="Y69" s="116"/>
      <c r="Z69" s="117"/>
      <c r="AA69" s="93"/>
      <c r="AB69" s="19"/>
      <c r="AC69" s="56"/>
      <c r="AD69" s="118"/>
      <c r="AE69" s="118"/>
      <c r="AF69" s="17"/>
      <c r="AG69" s="17"/>
      <c r="AH69" s="25"/>
      <c r="AI69" s="93"/>
      <c r="AJ69" s="93"/>
      <c r="AK69" s="25"/>
      <c r="AL69" s="25"/>
      <c r="AM69" s="93"/>
      <c r="AN69" s="93"/>
      <c r="AO69" s="93"/>
      <c r="AP69" s="20"/>
      <c r="AQ69" s="20"/>
      <c r="AR69" s="20"/>
      <c r="AS69" s="20"/>
      <c r="AT69" s="20"/>
      <c r="AU69" s="20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</row>
    <row r="70" ht="18.0" customHeight="1">
      <c r="A70" s="8" t="s">
        <v>3134</v>
      </c>
      <c r="B70" s="9">
        <v>43978.0</v>
      </c>
      <c r="C70" s="115" t="str">
        <f t="shared" si="1"/>
        <v>#REF!</v>
      </c>
      <c r="D70" s="115" t="str">
        <f t="shared" si="2"/>
        <v>#REF!</v>
      </c>
      <c r="E70" s="115" t="str">
        <f t="shared" si="3"/>
        <v>#REF!</v>
      </c>
      <c r="F70" s="56"/>
      <c r="G70" s="68" t="s">
        <v>27</v>
      </c>
      <c r="H70" s="69" t="s">
        <v>195</v>
      </c>
      <c r="I70" s="12" t="s">
        <v>367</v>
      </c>
      <c r="J70" s="13" t="s">
        <v>39</v>
      </c>
      <c r="K70" s="14"/>
      <c r="L70" s="15">
        <v>425.0</v>
      </c>
      <c r="M70" s="14"/>
      <c r="N70" s="15">
        <v>425.0</v>
      </c>
      <c r="O70" s="14"/>
      <c r="P70" s="14"/>
      <c r="Q70" s="14"/>
      <c r="R70" s="16"/>
      <c r="S70" s="3">
        <f t="shared" si="4"/>
        <v>425</v>
      </c>
      <c r="T70" s="56"/>
      <c r="U70" s="18" t="s">
        <v>196</v>
      </c>
      <c r="V70" s="18" t="s">
        <v>25</v>
      </c>
      <c r="W70" s="19" t="s">
        <v>197</v>
      </c>
      <c r="X70" s="45"/>
      <c r="Y70" s="116"/>
      <c r="Z70" s="117"/>
      <c r="AA70" s="93"/>
      <c r="AB70" s="19"/>
      <c r="AC70" s="56"/>
      <c r="AD70" s="118"/>
      <c r="AE70" s="118"/>
      <c r="AF70" s="17"/>
      <c r="AG70" s="17"/>
      <c r="AH70" s="25"/>
      <c r="AI70" s="93"/>
      <c r="AJ70" s="93"/>
      <c r="AK70" s="25"/>
      <c r="AL70" s="25"/>
      <c r="AM70" s="93"/>
      <c r="AN70" s="93"/>
      <c r="AO70" s="93"/>
      <c r="AP70" s="20"/>
      <c r="AQ70" s="20"/>
      <c r="AR70" s="20"/>
      <c r="AS70" s="20"/>
      <c r="AT70" s="20"/>
      <c r="AU70" s="20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ht="18.0" customHeight="1">
      <c r="A71" s="8" t="s">
        <v>3134</v>
      </c>
      <c r="B71" s="9">
        <v>43978.0</v>
      </c>
      <c r="C71" s="115" t="str">
        <f t="shared" si="1"/>
        <v>#REF!</v>
      </c>
      <c r="D71" s="115" t="str">
        <f t="shared" si="2"/>
        <v>#REF!</v>
      </c>
      <c r="E71" s="115" t="str">
        <f t="shared" si="3"/>
        <v>#REF!</v>
      </c>
      <c r="F71" s="56"/>
      <c r="G71" s="68" t="s">
        <v>27</v>
      </c>
      <c r="H71" s="69" t="s">
        <v>198</v>
      </c>
      <c r="I71" s="12" t="s">
        <v>367</v>
      </c>
      <c r="J71" s="13" t="s">
        <v>39</v>
      </c>
      <c r="K71" s="14"/>
      <c r="L71" s="15">
        <v>425.0</v>
      </c>
      <c r="M71" s="14"/>
      <c r="N71" s="15">
        <v>425.0</v>
      </c>
      <c r="O71" s="14"/>
      <c r="P71" s="14"/>
      <c r="Q71" s="14"/>
      <c r="R71" s="16"/>
      <c r="S71" s="3">
        <f t="shared" si="4"/>
        <v>425</v>
      </c>
      <c r="T71" s="56"/>
      <c r="U71" s="18" t="s">
        <v>34</v>
      </c>
      <c r="V71" s="18" t="s">
        <v>25</v>
      </c>
      <c r="W71" s="19" t="s">
        <v>199</v>
      </c>
      <c r="X71" s="45"/>
      <c r="Y71" s="116"/>
      <c r="Z71" s="117"/>
      <c r="AA71" s="93"/>
      <c r="AB71" s="19"/>
      <c r="AC71" s="56"/>
      <c r="AD71" s="118"/>
      <c r="AE71" s="118"/>
      <c r="AF71" s="17"/>
      <c r="AG71" s="17"/>
      <c r="AH71" s="25"/>
      <c r="AI71" s="93"/>
      <c r="AJ71" s="93"/>
      <c r="AK71" s="25"/>
      <c r="AL71" s="25"/>
      <c r="AM71" s="93"/>
      <c r="AN71" s="93"/>
      <c r="AO71" s="93"/>
      <c r="AP71" s="20"/>
      <c r="AQ71" s="20"/>
      <c r="AR71" s="20"/>
      <c r="AS71" s="20"/>
      <c r="AT71" s="20"/>
      <c r="AU71" s="20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</row>
    <row r="72" ht="18.0" customHeight="1">
      <c r="A72" s="8" t="s">
        <v>3134</v>
      </c>
      <c r="B72" s="9">
        <v>43979.0</v>
      </c>
      <c r="C72" s="115" t="str">
        <f t="shared" si="1"/>
        <v>#REF!</v>
      </c>
      <c r="D72" s="115" t="str">
        <f t="shared" si="2"/>
        <v>#REF!</v>
      </c>
      <c r="E72" s="115" t="str">
        <f t="shared" si="3"/>
        <v>#REF!</v>
      </c>
      <c r="F72" s="56"/>
      <c r="G72" s="68" t="s">
        <v>27</v>
      </c>
      <c r="H72" s="69" t="s">
        <v>200</v>
      </c>
      <c r="I72" s="12" t="s">
        <v>367</v>
      </c>
      <c r="J72" s="13" t="s">
        <v>39</v>
      </c>
      <c r="K72" s="14"/>
      <c r="L72" s="15">
        <v>425.0</v>
      </c>
      <c r="M72" s="14"/>
      <c r="N72" s="15">
        <v>425.0</v>
      </c>
      <c r="O72" s="14"/>
      <c r="P72" s="14"/>
      <c r="Q72" s="14"/>
      <c r="R72" s="16"/>
      <c r="S72" s="3">
        <f t="shared" si="4"/>
        <v>425</v>
      </c>
      <c r="T72" s="56"/>
      <c r="U72" s="18" t="s">
        <v>34</v>
      </c>
      <c r="V72" s="18" t="s">
        <v>25</v>
      </c>
      <c r="W72" s="19" t="s">
        <v>201</v>
      </c>
      <c r="X72" s="45"/>
      <c r="Y72" s="116"/>
      <c r="Z72" s="117"/>
      <c r="AA72" s="93"/>
      <c r="AB72" s="19"/>
      <c r="AC72" s="56"/>
      <c r="AD72" s="118"/>
      <c r="AE72" s="118"/>
      <c r="AF72" s="17"/>
      <c r="AG72" s="17"/>
      <c r="AH72" s="25"/>
      <c r="AI72" s="93"/>
      <c r="AJ72" s="93"/>
      <c r="AK72" s="25"/>
      <c r="AL72" s="25"/>
      <c r="AM72" s="93"/>
      <c r="AN72" s="93"/>
      <c r="AO72" s="93"/>
      <c r="AP72" s="20"/>
      <c r="AQ72" s="20"/>
      <c r="AR72" s="20"/>
      <c r="AS72" s="20"/>
      <c r="AT72" s="20"/>
      <c r="AU72" s="20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</row>
    <row r="73" ht="18.0" customHeight="1">
      <c r="A73" s="8" t="s">
        <v>3134</v>
      </c>
      <c r="B73" s="9">
        <v>43983.0</v>
      </c>
      <c r="C73" s="115" t="str">
        <f t="shared" si="1"/>
        <v>#REF!</v>
      </c>
      <c r="D73" s="115" t="str">
        <f t="shared" si="2"/>
        <v>#REF!</v>
      </c>
      <c r="E73" s="115" t="str">
        <f t="shared" si="3"/>
        <v>#REF!</v>
      </c>
      <c r="F73" s="56"/>
      <c r="G73" s="68" t="s">
        <v>20</v>
      </c>
      <c r="H73" s="69" t="s">
        <v>204</v>
      </c>
      <c r="I73" s="12" t="s">
        <v>367</v>
      </c>
      <c r="J73" s="13" t="s">
        <v>23</v>
      </c>
      <c r="K73" s="14"/>
      <c r="L73" s="15">
        <v>2110.33</v>
      </c>
      <c r="M73" s="14"/>
      <c r="N73" s="15">
        <v>2110.33</v>
      </c>
      <c r="O73" s="14">
        <v>500.0</v>
      </c>
      <c r="P73" s="14"/>
      <c r="Q73" s="14"/>
      <c r="R73" s="16"/>
      <c r="S73" s="3">
        <f t="shared" si="4"/>
        <v>2610.33</v>
      </c>
      <c r="T73" s="56"/>
      <c r="U73" s="18" t="s">
        <v>61</v>
      </c>
      <c r="V73" s="18" t="s">
        <v>25</v>
      </c>
      <c r="W73" s="19" t="s">
        <v>203</v>
      </c>
      <c r="X73" s="45"/>
      <c r="Y73" s="116"/>
      <c r="Z73" s="117"/>
      <c r="AA73" s="93"/>
      <c r="AB73" s="19"/>
      <c r="AC73" s="56"/>
      <c r="AD73" s="118"/>
      <c r="AE73" s="118"/>
      <c r="AF73" s="17"/>
      <c r="AG73" s="17"/>
      <c r="AH73" s="25"/>
      <c r="AI73" s="93"/>
      <c r="AJ73" s="93"/>
      <c r="AK73" s="25"/>
      <c r="AL73" s="25"/>
      <c r="AM73" s="93"/>
      <c r="AN73" s="93"/>
      <c r="AO73" s="93"/>
      <c r="AP73" s="20"/>
      <c r="AQ73" s="20"/>
      <c r="AR73" s="20"/>
      <c r="AS73" s="20"/>
      <c r="AT73" s="20"/>
      <c r="AU73" s="20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</row>
    <row r="74" ht="18.0" customHeight="1">
      <c r="A74" s="8" t="s">
        <v>3134</v>
      </c>
      <c r="B74" s="9">
        <v>43983.0</v>
      </c>
      <c r="C74" s="115" t="str">
        <f t="shared" si="1"/>
        <v>#REF!</v>
      </c>
      <c r="D74" s="115" t="str">
        <f t="shared" si="2"/>
        <v>#REF!</v>
      </c>
      <c r="E74" s="115" t="str">
        <f t="shared" si="3"/>
        <v>#REF!</v>
      </c>
      <c r="F74" s="56"/>
      <c r="G74" s="68" t="s">
        <v>20</v>
      </c>
      <c r="H74" s="69" t="s">
        <v>205</v>
      </c>
      <c r="I74" s="12" t="s">
        <v>367</v>
      </c>
      <c r="J74" s="13" t="s">
        <v>23</v>
      </c>
      <c r="K74" s="14"/>
      <c r="L74" s="15">
        <v>405.0</v>
      </c>
      <c r="M74" s="14"/>
      <c r="N74" s="15">
        <v>405.0</v>
      </c>
      <c r="O74" s="14">
        <v>350.0</v>
      </c>
      <c r="P74" s="14"/>
      <c r="Q74" s="14"/>
      <c r="R74" s="16"/>
      <c r="S74" s="3">
        <f t="shared" si="4"/>
        <v>755</v>
      </c>
      <c r="T74" s="56"/>
      <c r="U74" s="18" t="s">
        <v>61</v>
      </c>
      <c r="V74" s="18" t="s">
        <v>25</v>
      </c>
      <c r="W74" s="19" t="s">
        <v>203</v>
      </c>
      <c r="X74" s="45"/>
      <c r="Y74" s="116"/>
      <c r="Z74" s="117"/>
      <c r="AA74" s="93"/>
      <c r="AB74" s="19"/>
      <c r="AC74" s="56"/>
      <c r="AD74" s="118"/>
      <c r="AE74" s="118"/>
      <c r="AF74" s="17"/>
      <c r="AG74" s="17"/>
      <c r="AH74" s="25"/>
      <c r="AI74" s="93"/>
      <c r="AJ74" s="93"/>
      <c r="AK74" s="25"/>
      <c r="AL74" s="25"/>
      <c r="AM74" s="93"/>
      <c r="AN74" s="93"/>
      <c r="AO74" s="93"/>
      <c r="AP74" s="20"/>
      <c r="AQ74" s="20"/>
      <c r="AR74" s="20"/>
      <c r="AS74" s="20"/>
      <c r="AT74" s="20"/>
      <c r="AU74" s="20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</row>
    <row r="75" ht="18.0" customHeight="1">
      <c r="A75" s="8" t="s">
        <v>3134</v>
      </c>
      <c r="B75" s="9">
        <v>43984.0</v>
      </c>
      <c r="C75" s="115" t="str">
        <f t="shared" si="1"/>
        <v>#REF!</v>
      </c>
      <c r="D75" s="115" t="str">
        <f t="shared" si="2"/>
        <v>#REF!</v>
      </c>
      <c r="E75" s="115" t="str">
        <f t="shared" si="3"/>
        <v>#REF!</v>
      </c>
      <c r="F75" s="56"/>
      <c r="G75" s="68" t="s">
        <v>27</v>
      </c>
      <c r="H75" s="69" t="s">
        <v>206</v>
      </c>
      <c r="I75" s="12" t="s">
        <v>367</v>
      </c>
      <c r="J75" s="13" t="s">
        <v>39</v>
      </c>
      <c r="K75" s="14"/>
      <c r="L75" s="15">
        <v>472.33</v>
      </c>
      <c r="M75" s="14"/>
      <c r="N75" s="15">
        <v>472.33</v>
      </c>
      <c r="O75" s="14"/>
      <c r="P75" s="14"/>
      <c r="Q75" s="14">
        <v>380.0</v>
      </c>
      <c r="R75" s="16"/>
      <c r="S75" s="3">
        <f t="shared" si="4"/>
        <v>852.33</v>
      </c>
      <c r="T75" s="56"/>
      <c r="U75" s="18" t="s">
        <v>61</v>
      </c>
      <c r="V75" s="18" t="s">
        <v>25</v>
      </c>
      <c r="W75" s="19" t="s">
        <v>207</v>
      </c>
      <c r="X75" s="45"/>
      <c r="Y75" s="116"/>
      <c r="Z75" s="117"/>
      <c r="AA75" s="93"/>
      <c r="AB75" s="19"/>
      <c r="AC75" s="56"/>
      <c r="AD75" s="118"/>
      <c r="AE75" s="118"/>
      <c r="AF75" s="17"/>
      <c r="AG75" s="17"/>
      <c r="AH75" s="25"/>
      <c r="AI75" s="93"/>
      <c r="AJ75" s="93"/>
      <c r="AK75" s="25"/>
      <c r="AL75" s="25"/>
      <c r="AM75" s="93"/>
      <c r="AN75" s="93"/>
      <c r="AO75" s="93"/>
      <c r="AP75" s="20"/>
      <c r="AQ75" s="20"/>
      <c r="AR75" s="20"/>
      <c r="AS75" s="20"/>
      <c r="AT75" s="20"/>
      <c r="AU75" s="20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</row>
    <row r="76" ht="18.0" customHeight="1">
      <c r="A76" s="8" t="s">
        <v>3134</v>
      </c>
      <c r="B76" s="9">
        <v>43986.0</v>
      </c>
      <c r="C76" s="115" t="str">
        <f t="shared" si="1"/>
        <v>#REF!</v>
      </c>
      <c r="D76" s="115" t="str">
        <f t="shared" si="2"/>
        <v>#REF!</v>
      </c>
      <c r="E76" s="115" t="str">
        <f t="shared" si="3"/>
        <v>#REF!</v>
      </c>
      <c r="F76" s="56"/>
      <c r="G76" s="68" t="s">
        <v>27</v>
      </c>
      <c r="H76" s="69" t="s">
        <v>208</v>
      </c>
      <c r="I76" s="12" t="s">
        <v>367</v>
      </c>
      <c r="J76" s="13" t="s">
        <v>39</v>
      </c>
      <c r="K76" s="14"/>
      <c r="L76" s="15">
        <v>425.0</v>
      </c>
      <c r="M76" s="14"/>
      <c r="N76" s="15">
        <v>425.0</v>
      </c>
      <c r="O76" s="14"/>
      <c r="P76" s="14"/>
      <c r="Q76" s="14"/>
      <c r="R76" s="16"/>
      <c r="S76" s="3">
        <f t="shared" si="4"/>
        <v>425</v>
      </c>
      <c r="T76" s="56"/>
      <c r="U76" s="18" t="s">
        <v>34</v>
      </c>
      <c r="V76" s="18" t="s">
        <v>25</v>
      </c>
      <c r="W76" s="19" t="s">
        <v>209</v>
      </c>
      <c r="X76" s="45"/>
      <c r="Y76" s="116"/>
      <c r="Z76" s="117"/>
      <c r="AA76" s="93"/>
      <c r="AB76" s="19"/>
      <c r="AC76" s="56"/>
      <c r="AD76" s="118"/>
      <c r="AE76" s="118"/>
      <c r="AF76" s="17"/>
      <c r="AG76" s="17"/>
      <c r="AH76" s="25"/>
      <c r="AI76" s="93"/>
      <c r="AJ76" s="93"/>
      <c r="AK76" s="25"/>
      <c r="AL76" s="25"/>
      <c r="AM76" s="93"/>
      <c r="AN76" s="93"/>
      <c r="AO76" s="93"/>
      <c r="AP76" s="20"/>
      <c r="AQ76" s="20"/>
      <c r="AR76" s="20"/>
      <c r="AS76" s="20"/>
      <c r="AT76" s="20"/>
      <c r="AU76" s="20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</row>
    <row r="77" ht="18.0" customHeight="1">
      <c r="A77" s="8" t="s">
        <v>3134</v>
      </c>
      <c r="B77" s="9">
        <v>43986.0</v>
      </c>
      <c r="C77" s="115" t="str">
        <f t="shared" si="1"/>
        <v>#REF!</v>
      </c>
      <c r="D77" s="115" t="str">
        <f t="shared" si="2"/>
        <v>#REF!</v>
      </c>
      <c r="E77" s="115" t="str">
        <f t="shared" si="3"/>
        <v>#REF!</v>
      </c>
      <c r="F77" s="56"/>
      <c r="G77" s="68" t="s">
        <v>27</v>
      </c>
      <c r="H77" s="69" t="s">
        <v>210</v>
      </c>
      <c r="I77" s="12" t="s">
        <v>367</v>
      </c>
      <c r="J77" s="13" t="s">
        <v>39</v>
      </c>
      <c r="K77" s="14"/>
      <c r="L77" s="15">
        <v>425.0</v>
      </c>
      <c r="M77" s="14"/>
      <c r="N77" s="15">
        <v>425.0</v>
      </c>
      <c r="O77" s="14"/>
      <c r="P77" s="14"/>
      <c r="Q77" s="14"/>
      <c r="R77" s="16"/>
      <c r="S77" s="3">
        <f t="shared" si="4"/>
        <v>425</v>
      </c>
      <c r="T77" s="56"/>
      <c r="U77" s="18" t="s">
        <v>34</v>
      </c>
      <c r="V77" s="18" t="s">
        <v>25</v>
      </c>
      <c r="W77" s="19" t="s">
        <v>211</v>
      </c>
      <c r="X77" s="45"/>
      <c r="Y77" s="116"/>
      <c r="Z77" s="117"/>
      <c r="AA77" s="93"/>
      <c r="AB77" s="19"/>
      <c r="AC77" s="56"/>
      <c r="AD77" s="118"/>
      <c r="AE77" s="118"/>
      <c r="AF77" s="17"/>
      <c r="AG77" s="17"/>
      <c r="AH77" s="25"/>
      <c r="AI77" s="93"/>
      <c r="AJ77" s="93"/>
      <c r="AK77" s="25"/>
      <c r="AL77" s="25"/>
      <c r="AM77" s="93"/>
      <c r="AN77" s="93"/>
      <c r="AO77" s="93"/>
      <c r="AP77" s="20"/>
      <c r="AQ77" s="20"/>
      <c r="AR77" s="20"/>
      <c r="AS77" s="20"/>
      <c r="AT77" s="20"/>
      <c r="AU77" s="20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</row>
    <row r="78" ht="18.0" customHeight="1">
      <c r="A78" s="8" t="s">
        <v>3134</v>
      </c>
      <c r="B78" s="9">
        <v>43992.0</v>
      </c>
      <c r="C78" s="115" t="str">
        <f t="shared" si="1"/>
        <v>#REF!</v>
      </c>
      <c r="D78" s="115" t="str">
        <f t="shared" si="2"/>
        <v>#REF!</v>
      </c>
      <c r="E78" s="115" t="str">
        <f t="shared" si="3"/>
        <v>#REF!</v>
      </c>
      <c r="F78" s="56"/>
      <c r="G78" s="68" t="s">
        <v>20</v>
      </c>
      <c r="H78" s="69" t="s">
        <v>215</v>
      </c>
      <c r="I78" s="12" t="s">
        <v>367</v>
      </c>
      <c r="J78" s="13" t="s">
        <v>39</v>
      </c>
      <c r="K78" s="14"/>
      <c r="L78" s="15">
        <v>426.33</v>
      </c>
      <c r="M78" s="14"/>
      <c r="N78" s="15">
        <v>426.33</v>
      </c>
      <c r="O78" s="14"/>
      <c r="P78" s="14"/>
      <c r="Q78" s="14"/>
      <c r="R78" s="16"/>
      <c r="S78" s="3">
        <f t="shared" si="4"/>
        <v>426.33</v>
      </c>
      <c r="T78" s="56"/>
      <c r="U78" s="18" t="s">
        <v>61</v>
      </c>
      <c r="V78" s="18" t="s">
        <v>25</v>
      </c>
      <c r="W78" s="19" t="s">
        <v>216</v>
      </c>
      <c r="X78" s="45"/>
      <c r="Y78" s="116"/>
      <c r="Z78" s="117"/>
      <c r="AA78" s="93"/>
      <c r="AB78" s="19"/>
      <c r="AC78" s="56"/>
      <c r="AD78" s="118"/>
      <c r="AE78" s="118"/>
      <c r="AF78" s="17"/>
      <c r="AG78" s="17"/>
      <c r="AH78" s="25"/>
      <c r="AI78" s="93"/>
      <c r="AJ78" s="93"/>
      <c r="AK78" s="25"/>
      <c r="AL78" s="25"/>
      <c r="AM78" s="93"/>
      <c r="AN78" s="93"/>
      <c r="AO78" s="93"/>
      <c r="AP78" s="20"/>
      <c r="AQ78" s="20"/>
      <c r="AR78" s="20"/>
      <c r="AS78" s="20"/>
      <c r="AT78" s="20"/>
      <c r="AU78" s="20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</row>
    <row r="79" ht="18.0" customHeight="1">
      <c r="A79" s="8" t="s">
        <v>3134</v>
      </c>
      <c r="B79" s="9">
        <v>43994.0</v>
      </c>
      <c r="C79" s="115" t="str">
        <f t="shared" si="1"/>
        <v>#REF!</v>
      </c>
      <c r="D79" s="115" t="str">
        <f t="shared" si="2"/>
        <v>#REF!</v>
      </c>
      <c r="E79" s="115" t="str">
        <f t="shared" si="3"/>
        <v>#REF!</v>
      </c>
      <c r="F79" s="56"/>
      <c r="G79" s="68" t="s">
        <v>27</v>
      </c>
      <c r="H79" s="69" t="s">
        <v>217</v>
      </c>
      <c r="I79" s="12" t="s">
        <v>367</v>
      </c>
      <c r="J79" s="13" t="s">
        <v>39</v>
      </c>
      <c r="K79" s="14"/>
      <c r="L79" s="15">
        <v>452.67</v>
      </c>
      <c r="M79" s="14"/>
      <c r="N79" s="15">
        <v>452.67</v>
      </c>
      <c r="O79" s="14"/>
      <c r="P79" s="14"/>
      <c r="Q79" s="14"/>
      <c r="R79" s="16"/>
      <c r="S79" s="3">
        <f t="shared" si="4"/>
        <v>452.67</v>
      </c>
      <c r="T79" s="56"/>
      <c r="U79" s="18" t="s">
        <v>34</v>
      </c>
      <c r="V79" s="18" t="s">
        <v>25</v>
      </c>
      <c r="W79" s="19" t="s">
        <v>218</v>
      </c>
      <c r="X79" s="45"/>
      <c r="Y79" s="116"/>
      <c r="Z79" s="117"/>
      <c r="AA79" s="93"/>
      <c r="AB79" s="19"/>
      <c r="AC79" s="56"/>
      <c r="AD79" s="118"/>
      <c r="AE79" s="118"/>
      <c r="AF79" s="17"/>
      <c r="AG79" s="17"/>
      <c r="AH79" s="25"/>
      <c r="AI79" s="93"/>
      <c r="AJ79" s="93"/>
      <c r="AK79" s="25"/>
      <c r="AL79" s="25"/>
      <c r="AM79" s="93"/>
      <c r="AN79" s="93"/>
      <c r="AO79" s="93"/>
      <c r="AP79" s="20"/>
      <c r="AQ79" s="20"/>
      <c r="AR79" s="20"/>
      <c r="AS79" s="20"/>
      <c r="AT79" s="20"/>
      <c r="AU79" s="20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</row>
    <row r="80" ht="18.0" customHeight="1">
      <c r="A80" s="8" t="s">
        <v>3134</v>
      </c>
      <c r="B80" s="9">
        <v>44000.0</v>
      </c>
      <c r="C80" s="115" t="str">
        <f t="shared" si="1"/>
        <v>#REF!</v>
      </c>
      <c r="D80" s="115" t="str">
        <f t="shared" si="2"/>
        <v>#REF!</v>
      </c>
      <c r="E80" s="115" t="str">
        <f t="shared" si="3"/>
        <v>#REF!</v>
      </c>
      <c r="F80" s="56"/>
      <c r="G80" s="68" t="s">
        <v>27</v>
      </c>
      <c r="H80" s="69" t="s">
        <v>219</v>
      </c>
      <c r="I80" s="12" t="s">
        <v>367</v>
      </c>
      <c r="J80" s="13" t="s">
        <v>39</v>
      </c>
      <c r="K80" s="14"/>
      <c r="L80" s="15">
        <v>425.0</v>
      </c>
      <c r="M80" s="14"/>
      <c r="N80" s="15">
        <v>425.0</v>
      </c>
      <c r="O80" s="14"/>
      <c r="P80" s="14"/>
      <c r="Q80" s="14"/>
      <c r="R80" s="16"/>
      <c r="S80" s="3">
        <f t="shared" si="4"/>
        <v>425</v>
      </c>
      <c r="T80" s="56"/>
      <c r="U80" s="18" t="s">
        <v>34</v>
      </c>
      <c r="V80" s="18" t="s">
        <v>25</v>
      </c>
      <c r="W80" s="19" t="s">
        <v>220</v>
      </c>
      <c r="X80" s="45"/>
      <c r="Y80" s="116"/>
      <c r="Z80" s="117"/>
      <c r="AA80" s="93"/>
      <c r="AB80" s="19"/>
      <c r="AC80" s="56"/>
      <c r="AD80" s="118"/>
      <c r="AE80" s="118"/>
      <c r="AF80" s="17"/>
      <c r="AG80" s="17"/>
      <c r="AH80" s="25"/>
      <c r="AI80" s="93"/>
      <c r="AJ80" s="93"/>
      <c r="AK80" s="25"/>
      <c r="AL80" s="25"/>
      <c r="AM80" s="93"/>
      <c r="AN80" s="93"/>
      <c r="AO80" s="93"/>
      <c r="AP80" s="20"/>
      <c r="AQ80" s="20"/>
      <c r="AR80" s="20"/>
      <c r="AS80" s="20"/>
      <c r="AT80" s="20"/>
      <c r="AU80" s="20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</row>
    <row r="81" ht="18.0" customHeight="1">
      <c r="A81" s="8" t="s">
        <v>3134</v>
      </c>
      <c r="B81" s="9">
        <v>44006.0</v>
      </c>
      <c r="C81" s="115" t="str">
        <f t="shared" si="1"/>
        <v>#REF!</v>
      </c>
      <c r="D81" s="115" t="str">
        <f t="shared" si="2"/>
        <v>#REF!</v>
      </c>
      <c r="E81" s="115" t="str">
        <f t="shared" si="3"/>
        <v>#REF!</v>
      </c>
      <c r="F81" s="56"/>
      <c r="G81" s="68" t="s">
        <v>27</v>
      </c>
      <c r="H81" s="69" t="s">
        <v>221</v>
      </c>
      <c r="I81" s="12" t="s">
        <v>367</v>
      </c>
      <c r="J81" s="13" t="s">
        <v>39</v>
      </c>
      <c r="K81" s="14"/>
      <c r="L81" s="15">
        <v>457.0</v>
      </c>
      <c r="M81" s="14"/>
      <c r="N81" s="15">
        <v>457.0</v>
      </c>
      <c r="O81" s="14"/>
      <c r="P81" s="14"/>
      <c r="Q81" s="14"/>
      <c r="R81" s="16"/>
      <c r="S81" s="3">
        <f t="shared" si="4"/>
        <v>457</v>
      </c>
      <c r="T81" s="56"/>
      <c r="U81" s="18" t="s">
        <v>34</v>
      </c>
      <c r="V81" s="18" t="s">
        <v>25</v>
      </c>
      <c r="W81" s="19" t="s">
        <v>222</v>
      </c>
      <c r="X81" s="45"/>
      <c r="Y81" s="116"/>
      <c r="Z81" s="117"/>
      <c r="AA81" s="93"/>
      <c r="AB81" s="19"/>
      <c r="AC81" s="56"/>
      <c r="AD81" s="118"/>
      <c r="AE81" s="118"/>
      <c r="AF81" s="17"/>
      <c r="AG81" s="17"/>
      <c r="AH81" s="25"/>
      <c r="AI81" s="93"/>
      <c r="AJ81" s="93"/>
      <c r="AK81" s="25"/>
      <c r="AL81" s="25"/>
      <c r="AM81" s="93"/>
      <c r="AN81" s="93"/>
      <c r="AO81" s="93"/>
      <c r="AP81" s="20"/>
      <c r="AQ81" s="20"/>
      <c r="AR81" s="20"/>
      <c r="AS81" s="20"/>
      <c r="AT81" s="20"/>
      <c r="AU81" s="20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</row>
    <row r="82" ht="18.0" customHeight="1">
      <c r="A82" s="8" t="s">
        <v>3134</v>
      </c>
      <c r="B82" s="9">
        <v>44006.0</v>
      </c>
      <c r="C82" s="115" t="str">
        <f t="shared" si="1"/>
        <v>#REF!</v>
      </c>
      <c r="D82" s="115" t="str">
        <f t="shared" si="2"/>
        <v>#REF!</v>
      </c>
      <c r="E82" s="115" t="str">
        <f t="shared" si="3"/>
        <v>#REF!</v>
      </c>
      <c r="F82" s="56"/>
      <c r="G82" s="68" t="s">
        <v>20</v>
      </c>
      <c r="H82" s="69" t="s">
        <v>223</v>
      </c>
      <c r="I82" s="12" t="s">
        <v>367</v>
      </c>
      <c r="J82" s="13" t="s">
        <v>39</v>
      </c>
      <c r="K82" s="14"/>
      <c r="L82" s="15">
        <v>425.0</v>
      </c>
      <c r="M82" s="14"/>
      <c r="N82" s="15">
        <v>425.0</v>
      </c>
      <c r="O82" s="14"/>
      <c r="P82" s="14"/>
      <c r="Q82" s="14"/>
      <c r="R82" s="16"/>
      <c r="S82" s="3">
        <f t="shared" si="4"/>
        <v>425</v>
      </c>
      <c r="T82" s="56"/>
      <c r="U82" s="18" t="s">
        <v>61</v>
      </c>
      <c r="V82" s="18" t="s">
        <v>25</v>
      </c>
      <c r="W82" s="19" t="s">
        <v>224</v>
      </c>
      <c r="X82" s="45"/>
      <c r="Y82" s="116"/>
      <c r="Z82" s="117"/>
      <c r="AA82" s="93"/>
      <c r="AB82" s="19"/>
      <c r="AC82" s="56"/>
      <c r="AD82" s="118"/>
      <c r="AE82" s="118"/>
      <c r="AF82" s="17"/>
      <c r="AG82" s="17"/>
      <c r="AH82" s="25"/>
      <c r="AI82" s="93"/>
      <c r="AJ82" s="93"/>
      <c r="AK82" s="25"/>
      <c r="AL82" s="25"/>
      <c r="AM82" s="93"/>
      <c r="AN82" s="93"/>
      <c r="AO82" s="93"/>
      <c r="AP82" s="20"/>
      <c r="AQ82" s="20"/>
      <c r="AR82" s="20"/>
      <c r="AS82" s="20"/>
      <c r="AT82" s="20"/>
      <c r="AU82" s="20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</row>
    <row r="83" ht="18.0" customHeight="1">
      <c r="A83" s="8" t="s">
        <v>3134</v>
      </c>
      <c r="B83" s="9">
        <v>44007.0</v>
      </c>
      <c r="C83" s="115" t="str">
        <f t="shared" si="1"/>
        <v>#REF!</v>
      </c>
      <c r="D83" s="115" t="str">
        <f t="shared" si="2"/>
        <v>#REF!</v>
      </c>
      <c r="E83" s="115" t="str">
        <f t="shared" si="3"/>
        <v>#REF!</v>
      </c>
      <c r="F83" s="56"/>
      <c r="G83" s="68" t="s">
        <v>20</v>
      </c>
      <c r="H83" s="69" t="s">
        <v>225</v>
      </c>
      <c r="I83" s="12" t="s">
        <v>367</v>
      </c>
      <c r="J83" s="13" t="s">
        <v>23</v>
      </c>
      <c r="K83" s="14"/>
      <c r="L83" s="15">
        <v>1179.0</v>
      </c>
      <c r="M83" s="14"/>
      <c r="N83" s="15">
        <v>1179.0</v>
      </c>
      <c r="O83" s="14">
        <v>350.0</v>
      </c>
      <c r="P83" s="14"/>
      <c r="Q83" s="14"/>
      <c r="R83" s="16"/>
      <c r="S83" s="3">
        <f t="shared" si="4"/>
        <v>1529</v>
      </c>
      <c r="T83" s="56"/>
      <c r="U83" s="18" t="s">
        <v>34</v>
      </c>
      <c r="V83" s="18" t="s">
        <v>25</v>
      </c>
      <c r="W83" s="19" t="s">
        <v>226</v>
      </c>
      <c r="X83" s="45"/>
      <c r="Y83" s="116"/>
      <c r="Z83" s="117"/>
      <c r="AA83" s="93"/>
      <c r="AB83" s="19"/>
      <c r="AC83" s="56"/>
      <c r="AD83" s="118"/>
      <c r="AE83" s="118"/>
      <c r="AF83" s="17"/>
      <c r="AG83" s="17"/>
      <c r="AH83" s="25"/>
      <c r="AI83" s="93"/>
      <c r="AJ83" s="93"/>
      <c r="AK83" s="25"/>
      <c r="AL83" s="25"/>
      <c r="AM83" s="93"/>
      <c r="AN83" s="93"/>
      <c r="AO83" s="93"/>
      <c r="AP83" s="20"/>
      <c r="AQ83" s="20"/>
      <c r="AR83" s="20"/>
      <c r="AS83" s="20"/>
      <c r="AT83" s="20"/>
      <c r="AU83" s="20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</row>
    <row r="84" ht="18.0" customHeight="1">
      <c r="A84" s="8" t="s">
        <v>3134</v>
      </c>
      <c r="B84" s="9">
        <v>44008.0</v>
      </c>
      <c r="C84" s="115" t="str">
        <f t="shared" si="1"/>
        <v>#REF!</v>
      </c>
      <c r="D84" s="115" t="str">
        <f t="shared" si="2"/>
        <v>#REF!</v>
      </c>
      <c r="E84" s="115" t="str">
        <f t="shared" si="3"/>
        <v>#REF!</v>
      </c>
      <c r="F84" s="56"/>
      <c r="G84" s="68" t="s">
        <v>20</v>
      </c>
      <c r="H84" s="69" t="s">
        <v>227</v>
      </c>
      <c r="I84" s="12" t="s">
        <v>367</v>
      </c>
      <c r="J84" s="13" t="s">
        <v>39</v>
      </c>
      <c r="K84" s="14"/>
      <c r="L84" s="15">
        <v>425.0</v>
      </c>
      <c r="M84" s="14"/>
      <c r="N84" s="15">
        <v>425.0</v>
      </c>
      <c r="O84" s="14"/>
      <c r="P84" s="14"/>
      <c r="Q84" s="14">
        <v>359.0</v>
      </c>
      <c r="R84" s="16"/>
      <c r="S84" s="3">
        <f t="shared" si="4"/>
        <v>784</v>
      </c>
      <c r="T84" s="56"/>
      <c r="U84" s="18" t="s">
        <v>34</v>
      </c>
      <c r="V84" s="18" t="s">
        <v>25</v>
      </c>
      <c r="W84" s="19" t="s">
        <v>228</v>
      </c>
      <c r="X84" s="45"/>
      <c r="Y84" s="116"/>
      <c r="Z84" s="117"/>
      <c r="AA84" s="93"/>
      <c r="AB84" s="19"/>
      <c r="AC84" s="56"/>
      <c r="AD84" s="118"/>
      <c r="AE84" s="118"/>
      <c r="AF84" s="17"/>
      <c r="AG84" s="17"/>
      <c r="AH84" s="25"/>
      <c r="AI84" s="93"/>
      <c r="AJ84" s="93"/>
      <c r="AK84" s="25"/>
      <c r="AL84" s="25"/>
      <c r="AM84" s="93"/>
      <c r="AN84" s="93"/>
      <c r="AO84" s="93"/>
      <c r="AP84" s="20"/>
      <c r="AQ84" s="20"/>
      <c r="AR84" s="20"/>
      <c r="AS84" s="20"/>
      <c r="AT84" s="20"/>
      <c r="AU84" s="20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</row>
    <row r="85" ht="18.0" customHeight="1">
      <c r="A85" s="8" t="s">
        <v>3134</v>
      </c>
      <c r="B85" s="9">
        <v>44008.0</v>
      </c>
      <c r="C85" s="115" t="str">
        <f t="shared" si="1"/>
        <v>#REF!</v>
      </c>
      <c r="D85" s="115" t="str">
        <f t="shared" si="2"/>
        <v>#REF!</v>
      </c>
      <c r="E85" s="115" t="str">
        <f t="shared" si="3"/>
        <v>#REF!</v>
      </c>
      <c r="F85" s="56"/>
      <c r="G85" s="68" t="s">
        <v>20</v>
      </c>
      <c r="H85" s="69" t="s">
        <v>229</v>
      </c>
      <c r="I85" s="12" t="s">
        <v>367</v>
      </c>
      <c r="J85" s="13" t="s">
        <v>39</v>
      </c>
      <c r="K85" s="14"/>
      <c r="L85" s="15">
        <v>425.0</v>
      </c>
      <c r="M85" s="14"/>
      <c r="N85" s="15">
        <v>425.0</v>
      </c>
      <c r="O85" s="14"/>
      <c r="P85" s="14"/>
      <c r="Q85" s="14"/>
      <c r="R85" s="16"/>
      <c r="S85" s="3">
        <f t="shared" si="4"/>
        <v>425</v>
      </c>
      <c r="T85" s="56"/>
      <c r="U85" s="18" t="s">
        <v>34</v>
      </c>
      <c r="V85" s="18" t="s">
        <v>25</v>
      </c>
      <c r="W85" s="19" t="s">
        <v>230</v>
      </c>
      <c r="X85" s="45"/>
      <c r="Y85" s="116"/>
      <c r="Z85" s="117"/>
      <c r="AA85" s="93"/>
      <c r="AB85" s="19"/>
      <c r="AC85" s="56"/>
      <c r="AD85" s="118"/>
      <c r="AE85" s="118"/>
      <c r="AF85" s="17"/>
      <c r="AG85" s="17"/>
      <c r="AH85" s="25"/>
      <c r="AI85" s="93"/>
      <c r="AJ85" s="93"/>
      <c r="AK85" s="25"/>
      <c r="AL85" s="25"/>
      <c r="AM85" s="93"/>
      <c r="AN85" s="93"/>
      <c r="AO85" s="93"/>
      <c r="AP85" s="20"/>
      <c r="AQ85" s="20"/>
      <c r="AR85" s="20"/>
      <c r="AS85" s="20"/>
      <c r="AT85" s="20"/>
      <c r="AU85" s="20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</row>
    <row r="86" ht="18.0" customHeight="1">
      <c r="A86" s="8" t="s">
        <v>3134</v>
      </c>
      <c r="B86" s="9">
        <v>44013.0</v>
      </c>
      <c r="C86" s="115" t="str">
        <f t="shared" si="1"/>
        <v>#REF!</v>
      </c>
      <c r="D86" s="115" t="str">
        <f t="shared" si="2"/>
        <v>#REF!</v>
      </c>
      <c r="E86" s="115" t="str">
        <f t="shared" si="3"/>
        <v>#REF!</v>
      </c>
      <c r="F86" s="56" t="s">
        <v>1930</v>
      </c>
      <c r="G86" s="68" t="s">
        <v>27</v>
      </c>
      <c r="H86" s="69" t="s">
        <v>231</v>
      </c>
      <c r="I86" s="12" t="s">
        <v>367</v>
      </c>
      <c r="J86" s="13" t="s">
        <v>23</v>
      </c>
      <c r="K86" s="14"/>
      <c r="L86" s="15">
        <v>1179.0</v>
      </c>
      <c r="M86" s="14"/>
      <c r="N86" s="15">
        <v>1179.0</v>
      </c>
      <c r="O86" s="14"/>
      <c r="P86" s="14"/>
      <c r="Q86" s="14"/>
      <c r="R86" s="16"/>
      <c r="S86" s="3">
        <f t="shared" si="4"/>
        <v>1179</v>
      </c>
      <c r="T86" s="56"/>
      <c r="U86" s="18" t="s">
        <v>30</v>
      </c>
      <c r="V86" s="18" t="s">
        <v>25</v>
      </c>
      <c r="W86" s="19" t="s">
        <v>232</v>
      </c>
      <c r="X86" s="45"/>
      <c r="Y86" s="116"/>
      <c r="Z86" s="117"/>
      <c r="AA86" s="93"/>
      <c r="AB86" s="19"/>
      <c r="AC86" s="56"/>
      <c r="AD86" s="118"/>
      <c r="AE86" s="118"/>
      <c r="AF86" s="17"/>
      <c r="AG86" s="17"/>
      <c r="AH86" s="25"/>
      <c r="AI86" s="93"/>
      <c r="AJ86" s="93"/>
      <c r="AK86" s="25"/>
      <c r="AL86" s="25"/>
      <c r="AM86" s="93"/>
      <c r="AN86" s="93"/>
      <c r="AO86" s="93"/>
      <c r="AP86" s="20"/>
      <c r="AQ86" s="20"/>
      <c r="AR86" s="20"/>
      <c r="AS86" s="20"/>
      <c r="AT86" s="20"/>
      <c r="AU86" s="20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</row>
    <row r="87" ht="18.0" customHeight="1">
      <c r="A87" s="8" t="s">
        <v>3134</v>
      </c>
      <c r="B87" s="9">
        <v>44014.0</v>
      </c>
      <c r="C87" s="115" t="str">
        <f t="shared" si="1"/>
        <v>#REF!</v>
      </c>
      <c r="D87" s="115" t="str">
        <f t="shared" si="2"/>
        <v>#REF!</v>
      </c>
      <c r="E87" s="115" t="str">
        <f t="shared" si="3"/>
        <v>#REF!</v>
      </c>
      <c r="F87" s="56" t="s">
        <v>1930</v>
      </c>
      <c r="G87" s="68" t="s">
        <v>27</v>
      </c>
      <c r="H87" s="69" t="s">
        <v>233</v>
      </c>
      <c r="I87" s="12" t="s">
        <v>367</v>
      </c>
      <c r="J87" s="13" t="s">
        <v>29</v>
      </c>
      <c r="K87" s="14"/>
      <c r="L87" s="15">
        <v>364.67</v>
      </c>
      <c r="M87" s="14"/>
      <c r="N87" s="15">
        <v>364.67</v>
      </c>
      <c r="O87" s="14"/>
      <c r="P87" s="14"/>
      <c r="Q87" s="14"/>
      <c r="R87" s="16"/>
      <c r="S87" s="3">
        <f t="shared" si="4"/>
        <v>364.67</v>
      </c>
      <c r="T87" s="56"/>
      <c r="U87" s="18" t="s">
        <v>34</v>
      </c>
      <c r="V87" s="18" t="s">
        <v>25</v>
      </c>
      <c r="W87" s="19" t="s">
        <v>234</v>
      </c>
      <c r="X87" s="45"/>
      <c r="Y87" s="116"/>
      <c r="Z87" s="117"/>
      <c r="AA87" s="93"/>
      <c r="AB87" s="19"/>
      <c r="AC87" s="56"/>
      <c r="AD87" s="118"/>
      <c r="AE87" s="118"/>
      <c r="AF87" s="17"/>
      <c r="AG87" s="17"/>
      <c r="AH87" s="25"/>
      <c r="AI87" s="93"/>
      <c r="AJ87" s="93"/>
      <c r="AK87" s="25"/>
      <c r="AL87" s="25"/>
      <c r="AM87" s="93"/>
      <c r="AN87" s="93"/>
      <c r="AO87" s="93"/>
      <c r="AP87" s="20"/>
      <c r="AQ87" s="20"/>
      <c r="AR87" s="20"/>
      <c r="AS87" s="20"/>
      <c r="AT87" s="20"/>
      <c r="AU87" s="20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</row>
    <row r="88" ht="18.0" customHeight="1">
      <c r="A88" s="8" t="s">
        <v>3134</v>
      </c>
      <c r="B88" s="9">
        <v>44015.0</v>
      </c>
      <c r="C88" s="115" t="str">
        <f t="shared" si="1"/>
        <v>#REF!</v>
      </c>
      <c r="D88" s="115" t="str">
        <f t="shared" si="2"/>
        <v>#REF!</v>
      </c>
      <c r="E88" s="115" t="str">
        <f t="shared" si="3"/>
        <v>#REF!</v>
      </c>
      <c r="F88" s="56"/>
      <c r="G88" s="68" t="s">
        <v>20</v>
      </c>
      <c r="H88" s="69" t="s">
        <v>235</v>
      </c>
      <c r="I88" s="12" t="s">
        <v>367</v>
      </c>
      <c r="J88" s="13" t="s">
        <v>29</v>
      </c>
      <c r="K88" s="14"/>
      <c r="L88" s="15">
        <v>283.0</v>
      </c>
      <c r="M88" s="14"/>
      <c r="N88" s="15">
        <v>283.0</v>
      </c>
      <c r="O88" s="14"/>
      <c r="P88" s="14"/>
      <c r="Q88" s="14"/>
      <c r="R88" s="16"/>
      <c r="S88" s="3">
        <f t="shared" si="4"/>
        <v>283</v>
      </c>
      <c r="T88" s="56"/>
      <c r="U88" s="18" t="s">
        <v>34</v>
      </c>
      <c r="V88" s="18" t="s">
        <v>25</v>
      </c>
      <c r="W88" s="19" t="s">
        <v>236</v>
      </c>
      <c r="X88" s="45"/>
      <c r="Y88" s="116"/>
      <c r="Z88" s="117"/>
      <c r="AA88" s="93"/>
      <c r="AB88" s="19"/>
      <c r="AC88" s="56"/>
      <c r="AD88" s="118"/>
      <c r="AE88" s="118"/>
      <c r="AF88" s="17"/>
      <c r="AG88" s="17"/>
      <c r="AH88" s="25"/>
      <c r="AI88" s="93"/>
      <c r="AJ88" s="93"/>
      <c r="AK88" s="25"/>
      <c r="AL88" s="25"/>
      <c r="AM88" s="93"/>
      <c r="AN88" s="93"/>
      <c r="AO88" s="93"/>
      <c r="AP88" s="20"/>
      <c r="AQ88" s="20"/>
      <c r="AR88" s="20"/>
      <c r="AS88" s="20"/>
      <c r="AT88" s="20"/>
      <c r="AU88" s="20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</row>
    <row r="89" ht="18.0" customHeight="1">
      <c r="A89" s="8" t="s">
        <v>3134</v>
      </c>
      <c r="B89" s="9">
        <v>44017.0</v>
      </c>
      <c r="C89" s="115" t="str">
        <f t="shared" si="1"/>
        <v>#REF!</v>
      </c>
      <c r="D89" s="115" t="str">
        <f t="shared" si="2"/>
        <v>#REF!</v>
      </c>
      <c r="E89" s="115" t="str">
        <f t="shared" si="3"/>
        <v>#REF!</v>
      </c>
      <c r="F89" s="56" t="s">
        <v>1930</v>
      </c>
      <c r="G89" s="68" t="s">
        <v>27</v>
      </c>
      <c r="H89" s="69" t="s">
        <v>237</v>
      </c>
      <c r="I89" s="12" t="s">
        <v>367</v>
      </c>
      <c r="J89" s="13" t="s">
        <v>39</v>
      </c>
      <c r="K89" s="14"/>
      <c r="L89" s="15">
        <v>509.0</v>
      </c>
      <c r="M89" s="14"/>
      <c r="N89" s="15">
        <v>509.0</v>
      </c>
      <c r="O89" s="14"/>
      <c r="P89" s="14"/>
      <c r="Q89" s="14"/>
      <c r="R89" s="16"/>
      <c r="S89" s="3">
        <f t="shared" si="4"/>
        <v>509</v>
      </c>
      <c r="T89" s="56"/>
      <c r="U89" s="18" t="s">
        <v>34</v>
      </c>
      <c r="V89" s="18" t="s">
        <v>25</v>
      </c>
      <c r="W89" s="19" t="s">
        <v>238</v>
      </c>
      <c r="X89" s="45"/>
      <c r="Y89" s="116"/>
      <c r="Z89" s="117"/>
      <c r="AA89" s="93"/>
      <c r="AB89" s="19"/>
      <c r="AC89" s="56"/>
      <c r="AD89" s="118"/>
      <c r="AE89" s="118"/>
      <c r="AF89" s="17"/>
      <c r="AG89" s="17"/>
      <c r="AH89" s="25"/>
      <c r="AI89" s="93"/>
      <c r="AJ89" s="93"/>
      <c r="AK89" s="25"/>
      <c r="AL89" s="25"/>
      <c r="AM89" s="93"/>
      <c r="AN89" s="93"/>
      <c r="AO89" s="93"/>
      <c r="AP89" s="20"/>
      <c r="AQ89" s="20"/>
      <c r="AR89" s="20"/>
      <c r="AS89" s="20"/>
      <c r="AT89" s="20"/>
      <c r="AU89" s="20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</row>
    <row r="90" ht="18.0" customHeight="1">
      <c r="A90" s="8" t="s">
        <v>3134</v>
      </c>
      <c r="B90" s="9">
        <v>44020.0</v>
      </c>
      <c r="C90" s="115" t="str">
        <f t="shared" si="1"/>
        <v>#REF!</v>
      </c>
      <c r="D90" s="115" t="str">
        <f t="shared" si="2"/>
        <v>#REF!</v>
      </c>
      <c r="E90" s="115" t="str">
        <f t="shared" si="3"/>
        <v>#REF!</v>
      </c>
      <c r="F90" s="56"/>
      <c r="G90" s="68" t="s">
        <v>27</v>
      </c>
      <c r="H90" s="69" t="s">
        <v>239</v>
      </c>
      <c r="I90" s="12" t="s">
        <v>367</v>
      </c>
      <c r="J90" s="13" t="s">
        <v>39</v>
      </c>
      <c r="K90" s="14"/>
      <c r="L90" s="15">
        <v>425.0</v>
      </c>
      <c r="M90" s="14"/>
      <c r="N90" s="15">
        <v>425.0</v>
      </c>
      <c r="O90" s="14"/>
      <c r="P90" s="14"/>
      <c r="Q90" s="14"/>
      <c r="R90" s="16"/>
      <c r="S90" s="3">
        <f t="shared" si="4"/>
        <v>425</v>
      </c>
      <c r="T90" s="56"/>
      <c r="U90" s="18" t="s">
        <v>34</v>
      </c>
      <c r="V90" s="18" t="s">
        <v>25</v>
      </c>
      <c r="W90" s="19" t="s">
        <v>240</v>
      </c>
      <c r="X90" s="45"/>
      <c r="Y90" s="116"/>
      <c r="Z90" s="117"/>
      <c r="AA90" s="93"/>
      <c r="AB90" s="19"/>
      <c r="AC90" s="56"/>
      <c r="AD90" s="118"/>
      <c r="AE90" s="118"/>
      <c r="AF90" s="17"/>
      <c r="AG90" s="17"/>
      <c r="AH90" s="25"/>
      <c r="AI90" s="93"/>
      <c r="AJ90" s="93"/>
      <c r="AK90" s="25"/>
      <c r="AL90" s="25"/>
      <c r="AM90" s="93"/>
      <c r="AN90" s="93"/>
      <c r="AO90" s="93"/>
      <c r="AP90" s="20"/>
      <c r="AQ90" s="20"/>
      <c r="AR90" s="20"/>
      <c r="AS90" s="20"/>
      <c r="AT90" s="20"/>
      <c r="AU90" s="20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ht="18.0" customHeight="1">
      <c r="A91" s="8" t="s">
        <v>3134</v>
      </c>
      <c r="B91" s="9">
        <v>44021.0</v>
      </c>
      <c r="C91" s="115" t="str">
        <f t="shared" si="1"/>
        <v>#REF!</v>
      </c>
      <c r="D91" s="115" t="str">
        <f t="shared" si="2"/>
        <v>#REF!</v>
      </c>
      <c r="E91" s="115" t="str">
        <f t="shared" si="3"/>
        <v>#REF!</v>
      </c>
      <c r="F91" s="56"/>
      <c r="G91" s="68" t="s">
        <v>20</v>
      </c>
      <c r="H91" s="69" t="s">
        <v>241</v>
      </c>
      <c r="I91" s="12" t="s">
        <v>367</v>
      </c>
      <c r="J91" s="13" t="s">
        <v>39</v>
      </c>
      <c r="K91" s="14"/>
      <c r="L91" s="15">
        <v>425.0</v>
      </c>
      <c r="M91" s="14"/>
      <c r="N91" s="15">
        <v>425.0</v>
      </c>
      <c r="O91" s="14"/>
      <c r="P91" s="14"/>
      <c r="Q91" s="14"/>
      <c r="R91" s="16"/>
      <c r="S91" s="3">
        <f t="shared" si="4"/>
        <v>425</v>
      </c>
      <c r="T91" s="56"/>
      <c r="U91" s="18" t="s">
        <v>196</v>
      </c>
      <c r="V91" s="18" t="s">
        <v>25</v>
      </c>
      <c r="W91" s="19" t="s">
        <v>242</v>
      </c>
      <c r="X91" s="45"/>
      <c r="Y91" s="116"/>
      <c r="Z91" s="117"/>
      <c r="AA91" s="93"/>
      <c r="AB91" s="19"/>
      <c r="AC91" s="56"/>
      <c r="AD91" s="118"/>
      <c r="AE91" s="118"/>
      <c r="AF91" s="17"/>
      <c r="AG91" s="17"/>
      <c r="AH91" s="25"/>
      <c r="AI91" s="93"/>
      <c r="AJ91" s="93"/>
      <c r="AK91" s="25"/>
      <c r="AL91" s="25"/>
      <c r="AM91" s="93"/>
      <c r="AN91" s="93"/>
      <c r="AO91" s="93"/>
      <c r="AP91" s="20"/>
      <c r="AQ91" s="20"/>
      <c r="AR91" s="20"/>
      <c r="AS91" s="20"/>
      <c r="AT91" s="20"/>
      <c r="AU91" s="20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</row>
    <row r="92" ht="18.0" customHeight="1">
      <c r="A92" s="8" t="s">
        <v>3134</v>
      </c>
      <c r="B92" s="9">
        <v>44025.0</v>
      </c>
      <c r="C92" s="115" t="str">
        <f t="shared" si="1"/>
        <v>#REF!</v>
      </c>
      <c r="D92" s="115" t="str">
        <f t="shared" si="2"/>
        <v>#REF!</v>
      </c>
      <c r="E92" s="115" t="str">
        <f t="shared" si="3"/>
        <v>#REF!</v>
      </c>
      <c r="F92" s="56" t="s">
        <v>1930</v>
      </c>
      <c r="G92" s="68" t="s">
        <v>20</v>
      </c>
      <c r="H92" s="69" t="s">
        <v>243</v>
      </c>
      <c r="I92" s="12" t="s">
        <v>367</v>
      </c>
      <c r="J92" s="13" t="s">
        <v>39</v>
      </c>
      <c r="K92" s="14"/>
      <c r="L92" s="15">
        <v>425.0</v>
      </c>
      <c r="M92" s="14"/>
      <c r="N92" s="15">
        <v>425.0</v>
      </c>
      <c r="O92" s="14"/>
      <c r="P92" s="14"/>
      <c r="Q92" s="14"/>
      <c r="R92" s="16"/>
      <c r="S92" s="3">
        <f t="shared" si="4"/>
        <v>425</v>
      </c>
      <c r="T92" s="56"/>
      <c r="U92" s="18" t="s">
        <v>196</v>
      </c>
      <c r="V92" s="18" t="s">
        <v>25</v>
      </c>
      <c r="W92" s="19" t="s">
        <v>244</v>
      </c>
      <c r="X92" s="45"/>
      <c r="Y92" s="116"/>
      <c r="Z92" s="117"/>
      <c r="AA92" s="93"/>
      <c r="AB92" s="19"/>
      <c r="AC92" s="56"/>
      <c r="AD92" s="118"/>
      <c r="AE92" s="118"/>
      <c r="AF92" s="17"/>
      <c r="AG92" s="17"/>
      <c r="AH92" s="25"/>
      <c r="AI92" s="93"/>
      <c r="AJ92" s="93"/>
      <c r="AK92" s="25"/>
      <c r="AL92" s="25"/>
      <c r="AM92" s="93"/>
      <c r="AN92" s="93"/>
      <c r="AO92" s="93"/>
      <c r="AP92" s="20"/>
      <c r="AQ92" s="20"/>
      <c r="AR92" s="20"/>
      <c r="AS92" s="20"/>
      <c r="AT92" s="20"/>
      <c r="AU92" s="20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</row>
    <row r="93" ht="18.0" customHeight="1">
      <c r="A93" s="8" t="s">
        <v>3134</v>
      </c>
      <c r="B93" s="9">
        <v>44027.0</v>
      </c>
      <c r="C93" s="115" t="str">
        <f t="shared" si="1"/>
        <v>#REF!</v>
      </c>
      <c r="D93" s="115" t="str">
        <f t="shared" si="2"/>
        <v>#REF!</v>
      </c>
      <c r="E93" s="115" t="str">
        <f t="shared" si="3"/>
        <v>#REF!</v>
      </c>
      <c r="F93" s="56" t="s">
        <v>1930</v>
      </c>
      <c r="G93" s="68" t="s">
        <v>27</v>
      </c>
      <c r="H93" s="69" t="s">
        <v>245</v>
      </c>
      <c r="I93" s="12" t="s">
        <v>367</v>
      </c>
      <c r="J93" s="13" t="s">
        <v>39</v>
      </c>
      <c r="K93" s="14"/>
      <c r="L93" s="15">
        <v>509.0</v>
      </c>
      <c r="M93" s="14"/>
      <c r="N93" s="15">
        <v>509.0</v>
      </c>
      <c r="O93" s="14"/>
      <c r="P93" s="14"/>
      <c r="Q93" s="14"/>
      <c r="R93" s="16"/>
      <c r="S93" s="3">
        <f t="shared" si="4"/>
        <v>509</v>
      </c>
      <c r="T93" s="56"/>
      <c r="U93" s="18" t="s">
        <v>30</v>
      </c>
      <c r="V93" s="18" t="s">
        <v>25</v>
      </c>
      <c r="W93" s="19" t="s">
        <v>246</v>
      </c>
      <c r="X93" s="45"/>
      <c r="Y93" s="116"/>
      <c r="Z93" s="117"/>
      <c r="AA93" s="93"/>
      <c r="AB93" s="19"/>
      <c r="AC93" s="56"/>
      <c r="AD93" s="118"/>
      <c r="AE93" s="118"/>
      <c r="AF93" s="17"/>
      <c r="AG93" s="17"/>
      <c r="AH93" s="25"/>
      <c r="AI93" s="93"/>
      <c r="AJ93" s="93"/>
      <c r="AK93" s="25"/>
      <c r="AL93" s="25"/>
      <c r="AM93" s="93"/>
      <c r="AN93" s="93"/>
      <c r="AO93" s="93"/>
      <c r="AP93" s="20"/>
      <c r="AQ93" s="20"/>
      <c r="AR93" s="20"/>
      <c r="AS93" s="20"/>
      <c r="AT93" s="20"/>
      <c r="AU93" s="20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</row>
    <row r="94" ht="18.0" customHeight="1">
      <c r="A94" s="8" t="s">
        <v>3134</v>
      </c>
      <c r="B94" s="9">
        <v>44032.0</v>
      </c>
      <c r="C94" s="115" t="str">
        <f t="shared" si="1"/>
        <v>#REF!</v>
      </c>
      <c r="D94" s="115" t="str">
        <f t="shared" si="2"/>
        <v>#REF!</v>
      </c>
      <c r="E94" s="115" t="str">
        <f t="shared" si="3"/>
        <v>#REF!</v>
      </c>
      <c r="F94" s="56" t="s">
        <v>1930</v>
      </c>
      <c r="G94" s="68" t="s">
        <v>20</v>
      </c>
      <c r="H94" s="69" t="s">
        <v>247</v>
      </c>
      <c r="I94" s="12" t="s">
        <v>367</v>
      </c>
      <c r="J94" s="13" t="s">
        <v>39</v>
      </c>
      <c r="K94" s="14"/>
      <c r="L94" s="15">
        <v>509.0</v>
      </c>
      <c r="M94" s="14"/>
      <c r="N94" s="15">
        <v>509.0</v>
      </c>
      <c r="O94" s="14"/>
      <c r="P94" s="14"/>
      <c r="Q94" s="14"/>
      <c r="R94" s="16"/>
      <c r="S94" s="3">
        <f t="shared" si="4"/>
        <v>509</v>
      </c>
      <c r="T94" s="56"/>
      <c r="U94" s="18" t="s">
        <v>34</v>
      </c>
      <c r="V94" s="18" t="s">
        <v>25</v>
      </c>
      <c r="W94" s="19" t="s">
        <v>248</v>
      </c>
      <c r="X94" s="45"/>
      <c r="Y94" s="116"/>
      <c r="Z94" s="117"/>
      <c r="AA94" s="93"/>
      <c r="AB94" s="19"/>
      <c r="AC94" s="56"/>
      <c r="AD94" s="118"/>
      <c r="AE94" s="118"/>
      <c r="AF94" s="17"/>
      <c r="AG94" s="17"/>
      <c r="AH94" s="25"/>
      <c r="AI94" s="93"/>
      <c r="AJ94" s="93"/>
      <c r="AK94" s="25"/>
      <c r="AL94" s="25"/>
      <c r="AM94" s="93"/>
      <c r="AN94" s="93"/>
      <c r="AO94" s="93"/>
      <c r="AP94" s="20"/>
      <c r="AQ94" s="20"/>
      <c r="AR94" s="20"/>
      <c r="AS94" s="20"/>
      <c r="AT94" s="20"/>
      <c r="AU94" s="20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</row>
    <row r="95" ht="18.0" customHeight="1">
      <c r="A95" s="8" t="s">
        <v>3134</v>
      </c>
      <c r="B95" s="9">
        <v>44033.0</v>
      </c>
      <c r="C95" s="115" t="str">
        <f t="shared" si="1"/>
        <v>#REF!</v>
      </c>
      <c r="D95" s="115" t="str">
        <f t="shared" si="2"/>
        <v>#REF!</v>
      </c>
      <c r="E95" s="115" t="str">
        <f t="shared" si="3"/>
        <v>#REF!</v>
      </c>
      <c r="F95" s="56" t="s">
        <v>1930</v>
      </c>
      <c r="G95" s="68" t="s">
        <v>27</v>
      </c>
      <c r="H95" s="69" t="s">
        <v>249</v>
      </c>
      <c r="I95" s="12" t="s">
        <v>367</v>
      </c>
      <c r="J95" s="13" t="s">
        <v>39</v>
      </c>
      <c r="K95" s="14"/>
      <c r="L95" s="15">
        <v>453.0</v>
      </c>
      <c r="M95" s="14"/>
      <c r="N95" s="15">
        <v>453.0</v>
      </c>
      <c r="O95" s="14"/>
      <c r="P95" s="14"/>
      <c r="Q95" s="14"/>
      <c r="R95" s="16"/>
      <c r="S95" s="3">
        <f t="shared" si="4"/>
        <v>453</v>
      </c>
      <c r="T95" s="56"/>
      <c r="U95" s="18" t="s">
        <v>30</v>
      </c>
      <c r="V95" s="18" t="s">
        <v>25</v>
      </c>
      <c r="W95" s="19" t="s">
        <v>250</v>
      </c>
      <c r="X95" s="45"/>
      <c r="Y95" s="116"/>
      <c r="Z95" s="117"/>
      <c r="AA95" s="93"/>
      <c r="AB95" s="19"/>
      <c r="AC95" s="56"/>
      <c r="AD95" s="118"/>
      <c r="AE95" s="118"/>
      <c r="AF95" s="17"/>
      <c r="AG95" s="17"/>
      <c r="AH95" s="25"/>
      <c r="AI95" s="93"/>
      <c r="AJ95" s="93"/>
      <c r="AK95" s="25"/>
      <c r="AL95" s="25"/>
      <c r="AM95" s="93"/>
      <c r="AN95" s="93"/>
      <c r="AO95" s="93"/>
      <c r="AP95" s="20"/>
      <c r="AQ95" s="20"/>
      <c r="AR95" s="20"/>
      <c r="AS95" s="20"/>
      <c r="AT95" s="20"/>
      <c r="AU95" s="20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</row>
    <row r="96" ht="18.0" customHeight="1">
      <c r="A96" s="8" t="s">
        <v>3134</v>
      </c>
      <c r="B96" s="9">
        <v>44034.0</v>
      </c>
      <c r="C96" s="115" t="str">
        <f t="shared" si="1"/>
        <v>#REF!</v>
      </c>
      <c r="D96" s="115" t="str">
        <f t="shared" si="2"/>
        <v>#REF!</v>
      </c>
      <c r="E96" s="115" t="str">
        <f t="shared" si="3"/>
        <v>#REF!</v>
      </c>
      <c r="F96" s="56" t="s">
        <v>1930</v>
      </c>
      <c r="G96" s="68" t="s">
        <v>20</v>
      </c>
      <c r="H96" s="69" t="s">
        <v>251</v>
      </c>
      <c r="I96" s="12" t="s">
        <v>367</v>
      </c>
      <c r="J96" s="13" t="s">
        <v>29</v>
      </c>
      <c r="K96" s="14"/>
      <c r="L96" s="15">
        <v>340.0</v>
      </c>
      <c r="M96" s="14"/>
      <c r="N96" s="15">
        <v>340.0</v>
      </c>
      <c r="O96" s="14"/>
      <c r="P96" s="14"/>
      <c r="Q96" s="14"/>
      <c r="R96" s="16"/>
      <c r="S96" s="3">
        <f t="shared" si="4"/>
        <v>340</v>
      </c>
      <c r="T96" s="56"/>
      <c r="U96" s="18" t="s">
        <v>34</v>
      </c>
      <c r="V96" s="18" t="s">
        <v>25</v>
      </c>
      <c r="W96" s="19" t="s">
        <v>252</v>
      </c>
      <c r="X96" s="45"/>
      <c r="Y96" s="116"/>
      <c r="Z96" s="117"/>
      <c r="AA96" s="93"/>
      <c r="AB96" s="19"/>
      <c r="AC96" s="56"/>
      <c r="AD96" s="118"/>
      <c r="AE96" s="118"/>
      <c r="AF96" s="17"/>
      <c r="AG96" s="17"/>
      <c r="AH96" s="25"/>
      <c r="AI96" s="93"/>
      <c r="AJ96" s="93"/>
      <c r="AK96" s="25"/>
      <c r="AL96" s="25"/>
      <c r="AM96" s="93"/>
      <c r="AN96" s="93"/>
      <c r="AO96" s="93"/>
      <c r="AP96" s="20"/>
      <c r="AQ96" s="20"/>
      <c r="AR96" s="20"/>
      <c r="AS96" s="20"/>
      <c r="AT96" s="20"/>
      <c r="AU96" s="20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</row>
    <row r="97" ht="18.0" customHeight="1">
      <c r="A97" s="8" t="s">
        <v>3134</v>
      </c>
      <c r="B97" s="9">
        <v>44039.0</v>
      </c>
      <c r="C97" s="115" t="str">
        <f t="shared" si="1"/>
        <v>#REF!</v>
      </c>
      <c r="D97" s="115" t="str">
        <f t="shared" si="2"/>
        <v>#REF!</v>
      </c>
      <c r="E97" s="115" t="str">
        <f t="shared" si="3"/>
        <v>#REF!</v>
      </c>
      <c r="F97" s="56" t="s">
        <v>1930</v>
      </c>
      <c r="G97" s="68" t="s">
        <v>20</v>
      </c>
      <c r="H97" s="69" t="s">
        <v>253</v>
      </c>
      <c r="I97" s="12" t="s">
        <v>367</v>
      </c>
      <c r="J97" s="13" t="s">
        <v>39</v>
      </c>
      <c r="K97" s="14"/>
      <c r="L97" s="15">
        <v>509.0</v>
      </c>
      <c r="M97" s="14"/>
      <c r="N97" s="15">
        <v>509.0</v>
      </c>
      <c r="O97" s="14"/>
      <c r="P97" s="14"/>
      <c r="Q97" s="14"/>
      <c r="R97" s="16"/>
      <c r="S97" s="3">
        <f t="shared" si="4"/>
        <v>509</v>
      </c>
      <c r="T97" s="56"/>
      <c r="U97" s="18" t="s">
        <v>34</v>
      </c>
      <c r="V97" s="18" t="s">
        <v>25</v>
      </c>
      <c r="W97" s="19" t="s">
        <v>254</v>
      </c>
      <c r="X97" s="45"/>
      <c r="Y97" s="116"/>
      <c r="Z97" s="117"/>
      <c r="AA97" s="93"/>
      <c r="AB97" s="19"/>
      <c r="AC97" s="56"/>
      <c r="AD97" s="118"/>
      <c r="AE97" s="118"/>
      <c r="AF97" s="17"/>
      <c r="AG97" s="17"/>
      <c r="AH97" s="25"/>
      <c r="AI97" s="93"/>
      <c r="AJ97" s="93"/>
      <c r="AK97" s="25"/>
      <c r="AL97" s="25"/>
      <c r="AM97" s="93"/>
      <c r="AN97" s="93"/>
      <c r="AO97" s="93"/>
      <c r="AP97" s="20"/>
      <c r="AQ97" s="20"/>
      <c r="AR97" s="20"/>
      <c r="AS97" s="20"/>
      <c r="AT97" s="20"/>
      <c r="AU97" s="20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</row>
    <row r="98" ht="18.0" customHeight="1">
      <c r="A98" s="8" t="s">
        <v>3134</v>
      </c>
      <c r="B98" s="9">
        <v>44043.0</v>
      </c>
      <c r="C98" s="115" t="str">
        <f t="shared" si="1"/>
        <v>#REF!</v>
      </c>
      <c r="D98" s="115" t="str">
        <f t="shared" si="2"/>
        <v>#REF!</v>
      </c>
      <c r="E98" s="115" t="str">
        <f t="shared" si="3"/>
        <v>#REF!</v>
      </c>
      <c r="F98" s="56" t="s">
        <v>1930</v>
      </c>
      <c r="G98" s="68" t="s">
        <v>27</v>
      </c>
      <c r="H98" s="69" t="s">
        <v>255</v>
      </c>
      <c r="I98" s="12" t="s">
        <v>367</v>
      </c>
      <c r="J98" s="13" t="s">
        <v>39</v>
      </c>
      <c r="K98" s="14"/>
      <c r="L98" s="15">
        <v>483.0</v>
      </c>
      <c r="M98" s="14"/>
      <c r="N98" s="15">
        <v>483.0</v>
      </c>
      <c r="O98" s="14"/>
      <c r="P98" s="14"/>
      <c r="Q98" s="14"/>
      <c r="R98" s="16"/>
      <c r="S98" s="3">
        <f t="shared" si="4"/>
        <v>483</v>
      </c>
      <c r="T98" s="56"/>
      <c r="U98" s="18" t="s">
        <v>34</v>
      </c>
      <c r="V98" s="18" t="s">
        <v>25</v>
      </c>
      <c r="W98" s="19" t="s">
        <v>256</v>
      </c>
      <c r="X98" s="45"/>
      <c r="Y98" s="116"/>
      <c r="Z98" s="117"/>
      <c r="AA98" s="93"/>
      <c r="AB98" s="19"/>
      <c r="AC98" s="56"/>
      <c r="AD98" s="118"/>
      <c r="AE98" s="118"/>
      <c r="AF98" s="17"/>
      <c r="AG98" s="17"/>
      <c r="AH98" s="25"/>
      <c r="AI98" s="93"/>
      <c r="AJ98" s="93"/>
      <c r="AK98" s="25"/>
      <c r="AL98" s="25"/>
      <c r="AM98" s="93"/>
      <c r="AN98" s="93"/>
      <c r="AO98" s="93"/>
      <c r="AP98" s="20"/>
      <c r="AQ98" s="20"/>
      <c r="AR98" s="20"/>
      <c r="AS98" s="20"/>
      <c r="AT98" s="20"/>
      <c r="AU98" s="20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</row>
    <row r="99" ht="18.0" customHeight="1">
      <c r="A99" s="8" t="s">
        <v>3134</v>
      </c>
      <c r="B99" s="9">
        <v>44044.0</v>
      </c>
      <c r="C99" s="115" t="str">
        <f t="shared" si="1"/>
        <v>#REF!</v>
      </c>
      <c r="D99" s="115" t="str">
        <f t="shared" si="2"/>
        <v>#REF!</v>
      </c>
      <c r="E99" s="115" t="str">
        <f t="shared" si="3"/>
        <v>#REF!</v>
      </c>
      <c r="F99" s="56"/>
      <c r="G99" s="68" t="s">
        <v>27</v>
      </c>
      <c r="H99" s="69" t="s">
        <v>257</v>
      </c>
      <c r="I99" s="12" t="s">
        <v>367</v>
      </c>
      <c r="J99" s="13" t="s">
        <v>39</v>
      </c>
      <c r="K99" s="14"/>
      <c r="L99" s="15">
        <v>425.0</v>
      </c>
      <c r="M99" s="14"/>
      <c r="N99" s="15">
        <v>425.0</v>
      </c>
      <c r="O99" s="14"/>
      <c r="P99" s="14"/>
      <c r="Q99" s="14"/>
      <c r="R99" s="16"/>
      <c r="S99" s="3">
        <f t="shared" si="4"/>
        <v>425</v>
      </c>
      <c r="T99" s="56"/>
      <c r="U99" s="18" t="s">
        <v>30</v>
      </c>
      <c r="V99" s="18" t="s">
        <v>25</v>
      </c>
      <c r="W99" s="19" t="s">
        <v>258</v>
      </c>
      <c r="X99" s="45"/>
      <c r="Y99" s="116"/>
      <c r="Z99" s="117"/>
      <c r="AA99" s="93"/>
      <c r="AB99" s="19"/>
      <c r="AC99" s="56"/>
      <c r="AD99" s="118"/>
      <c r="AE99" s="118"/>
      <c r="AF99" s="17"/>
      <c r="AG99" s="17"/>
      <c r="AH99" s="25"/>
      <c r="AI99" s="93"/>
      <c r="AJ99" s="93"/>
      <c r="AK99" s="25"/>
      <c r="AL99" s="25"/>
      <c r="AM99" s="93"/>
      <c r="AN99" s="93"/>
      <c r="AO99" s="93"/>
      <c r="AP99" s="20"/>
      <c r="AQ99" s="20"/>
      <c r="AR99" s="20"/>
      <c r="AS99" s="20"/>
      <c r="AT99" s="20"/>
      <c r="AU99" s="20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</row>
    <row r="100" ht="18.0" customHeight="1">
      <c r="A100" s="8" t="s">
        <v>3134</v>
      </c>
      <c r="B100" s="9">
        <v>44044.0</v>
      </c>
      <c r="C100" s="115" t="str">
        <f t="shared" si="1"/>
        <v>#REF!</v>
      </c>
      <c r="D100" s="115" t="str">
        <f t="shared" si="2"/>
        <v>#REF!</v>
      </c>
      <c r="E100" s="115" t="str">
        <f t="shared" si="3"/>
        <v>#REF!</v>
      </c>
      <c r="F100" s="56"/>
      <c r="G100" s="68" t="s">
        <v>20</v>
      </c>
      <c r="H100" s="69" t="s">
        <v>259</v>
      </c>
      <c r="I100" s="12" t="s">
        <v>367</v>
      </c>
      <c r="J100" s="13" t="s">
        <v>39</v>
      </c>
      <c r="K100" s="14"/>
      <c r="L100" s="15">
        <v>959.0</v>
      </c>
      <c r="M100" s="14"/>
      <c r="N100" s="15">
        <v>959.0</v>
      </c>
      <c r="O100" s="14"/>
      <c r="P100" s="14"/>
      <c r="Q100" s="14"/>
      <c r="R100" s="16"/>
      <c r="S100" s="3">
        <f t="shared" si="4"/>
        <v>959</v>
      </c>
      <c r="T100" s="56"/>
      <c r="U100" s="18" t="s">
        <v>34</v>
      </c>
      <c r="V100" s="18" t="s">
        <v>25</v>
      </c>
      <c r="W100" s="19" t="s">
        <v>260</v>
      </c>
      <c r="X100" s="45"/>
      <c r="Y100" s="116"/>
      <c r="Z100" s="117"/>
      <c r="AA100" s="93"/>
      <c r="AB100" s="19"/>
      <c r="AC100" s="56"/>
      <c r="AD100" s="118"/>
      <c r="AE100" s="118"/>
      <c r="AF100" s="17"/>
      <c r="AG100" s="17"/>
      <c r="AH100" s="25"/>
      <c r="AI100" s="93"/>
      <c r="AJ100" s="93"/>
      <c r="AK100" s="25"/>
      <c r="AL100" s="25"/>
      <c r="AM100" s="93"/>
      <c r="AN100" s="93"/>
      <c r="AO100" s="93"/>
      <c r="AP100" s="20"/>
      <c r="AQ100" s="20"/>
      <c r="AR100" s="20"/>
      <c r="AS100" s="20"/>
      <c r="AT100" s="20"/>
      <c r="AU100" s="20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</row>
    <row r="101" ht="18.0" customHeight="1">
      <c r="A101" s="8" t="s">
        <v>3134</v>
      </c>
      <c r="B101" s="9">
        <v>44044.0</v>
      </c>
      <c r="C101" s="115" t="str">
        <f t="shared" si="1"/>
        <v>#REF!</v>
      </c>
      <c r="D101" s="115" t="str">
        <f t="shared" si="2"/>
        <v>#REF!</v>
      </c>
      <c r="E101" s="115" t="str">
        <f t="shared" si="3"/>
        <v>#REF!</v>
      </c>
      <c r="F101" s="56"/>
      <c r="G101" s="68" t="s">
        <v>27</v>
      </c>
      <c r="H101" s="69" t="s">
        <v>261</v>
      </c>
      <c r="I101" s="12" t="s">
        <v>367</v>
      </c>
      <c r="J101" s="13" t="s">
        <v>39</v>
      </c>
      <c r="K101" s="14"/>
      <c r="L101" s="15">
        <v>474.67</v>
      </c>
      <c r="M101" s="14"/>
      <c r="N101" s="15">
        <v>474.67</v>
      </c>
      <c r="O101" s="14"/>
      <c r="P101" s="14"/>
      <c r="Q101" s="14"/>
      <c r="R101" s="16"/>
      <c r="S101" s="3">
        <f t="shared" si="4"/>
        <v>474.67</v>
      </c>
      <c r="T101" s="56"/>
      <c r="U101" s="18" t="s">
        <v>34</v>
      </c>
      <c r="V101" s="18" t="s">
        <v>25</v>
      </c>
      <c r="W101" s="19" t="s">
        <v>262</v>
      </c>
      <c r="X101" s="45"/>
      <c r="Y101" s="116"/>
      <c r="Z101" s="117"/>
      <c r="AA101" s="93"/>
      <c r="AB101" s="19"/>
      <c r="AC101" s="56"/>
      <c r="AD101" s="118"/>
      <c r="AE101" s="118"/>
      <c r="AF101" s="17"/>
      <c r="AG101" s="17"/>
      <c r="AH101" s="25"/>
      <c r="AI101" s="93"/>
      <c r="AJ101" s="93"/>
      <c r="AK101" s="25"/>
      <c r="AL101" s="25"/>
      <c r="AM101" s="93"/>
      <c r="AN101" s="93"/>
      <c r="AO101" s="93"/>
      <c r="AP101" s="20"/>
      <c r="AQ101" s="20"/>
      <c r="AR101" s="20"/>
      <c r="AS101" s="20"/>
      <c r="AT101" s="20"/>
      <c r="AU101" s="20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</row>
    <row r="102" ht="18.0" customHeight="1">
      <c r="A102" s="8" t="s">
        <v>3134</v>
      </c>
      <c r="B102" s="9">
        <v>44044.0</v>
      </c>
      <c r="C102" s="115" t="str">
        <f t="shared" si="1"/>
        <v>#REF!</v>
      </c>
      <c r="D102" s="115" t="str">
        <f t="shared" si="2"/>
        <v>#REF!</v>
      </c>
      <c r="E102" s="115" t="str">
        <f t="shared" si="3"/>
        <v>#REF!</v>
      </c>
      <c r="F102" s="56"/>
      <c r="G102" s="68" t="s">
        <v>27</v>
      </c>
      <c r="H102" s="69" t="s">
        <v>263</v>
      </c>
      <c r="I102" s="12" t="s">
        <v>367</v>
      </c>
      <c r="J102" s="13" t="s">
        <v>23</v>
      </c>
      <c r="K102" s="14"/>
      <c r="L102" s="15">
        <v>1114.0</v>
      </c>
      <c r="M102" s="14"/>
      <c r="N102" s="15">
        <v>1114.0</v>
      </c>
      <c r="O102" s="14"/>
      <c r="P102" s="14"/>
      <c r="Q102" s="14"/>
      <c r="R102" s="16"/>
      <c r="S102" s="3">
        <f t="shared" si="4"/>
        <v>1114</v>
      </c>
      <c r="T102" s="56"/>
      <c r="U102" s="18" t="s">
        <v>61</v>
      </c>
      <c r="V102" s="18" t="s">
        <v>25</v>
      </c>
      <c r="W102" s="19" t="s">
        <v>264</v>
      </c>
      <c r="X102" s="45"/>
      <c r="Y102" s="116"/>
      <c r="Z102" s="117"/>
      <c r="AA102" s="93"/>
      <c r="AB102" s="19"/>
      <c r="AC102" s="56"/>
      <c r="AD102" s="118"/>
      <c r="AE102" s="118"/>
      <c r="AF102" s="17"/>
      <c r="AG102" s="17"/>
      <c r="AH102" s="25"/>
      <c r="AI102" s="93"/>
      <c r="AJ102" s="93"/>
      <c r="AK102" s="25"/>
      <c r="AL102" s="25"/>
      <c r="AM102" s="93"/>
      <c r="AN102" s="93"/>
      <c r="AO102" s="93"/>
      <c r="AP102" s="20"/>
      <c r="AQ102" s="20"/>
      <c r="AR102" s="20"/>
      <c r="AS102" s="20"/>
      <c r="AT102" s="20"/>
      <c r="AU102" s="20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</row>
    <row r="103" ht="18.0" customHeight="1">
      <c r="A103" s="8" t="s">
        <v>3134</v>
      </c>
      <c r="B103" s="9">
        <v>44048.0</v>
      </c>
      <c r="C103" s="115" t="str">
        <f t="shared" si="1"/>
        <v>#REF!</v>
      </c>
      <c r="D103" s="115" t="str">
        <f t="shared" si="2"/>
        <v>#REF!</v>
      </c>
      <c r="E103" s="115" t="str">
        <f t="shared" si="3"/>
        <v>#REF!</v>
      </c>
      <c r="F103" s="56"/>
      <c r="G103" s="68" t="s">
        <v>27</v>
      </c>
      <c r="H103" s="69" t="s">
        <v>265</v>
      </c>
      <c r="I103" s="12" t="s">
        <v>367</v>
      </c>
      <c r="J103" s="13" t="s">
        <v>39</v>
      </c>
      <c r="K103" s="14"/>
      <c r="L103" s="15">
        <v>471.0</v>
      </c>
      <c r="M103" s="14"/>
      <c r="N103" s="15">
        <v>471.0</v>
      </c>
      <c r="O103" s="14"/>
      <c r="P103" s="14"/>
      <c r="Q103" s="14"/>
      <c r="R103" s="16"/>
      <c r="S103" s="3">
        <f t="shared" si="4"/>
        <v>471</v>
      </c>
      <c r="T103" s="56"/>
      <c r="U103" s="18" t="s">
        <v>30</v>
      </c>
      <c r="V103" s="18" t="s">
        <v>25</v>
      </c>
      <c r="W103" s="19" t="s">
        <v>266</v>
      </c>
      <c r="X103" s="45"/>
      <c r="Y103" s="116"/>
      <c r="Z103" s="117"/>
      <c r="AA103" s="93"/>
      <c r="AB103" s="19"/>
      <c r="AC103" s="56"/>
      <c r="AD103" s="118"/>
      <c r="AE103" s="118"/>
      <c r="AF103" s="17"/>
      <c r="AG103" s="17"/>
      <c r="AH103" s="25"/>
      <c r="AI103" s="93"/>
      <c r="AJ103" s="93"/>
      <c r="AK103" s="25"/>
      <c r="AL103" s="25"/>
      <c r="AM103" s="93"/>
      <c r="AN103" s="93"/>
      <c r="AO103" s="93"/>
      <c r="AP103" s="20"/>
      <c r="AQ103" s="20"/>
      <c r="AR103" s="20"/>
      <c r="AS103" s="20"/>
      <c r="AT103" s="20"/>
      <c r="AU103" s="20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</row>
    <row r="104" ht="18.0" customHeight="1">
      <c r="A104" s="8" t="s">
        <v>3134</v>
      </c>
      <c r="B104" s="9">
        <v>44049.0</v>
      </c>
      <c r="C104" s="115" t="str">
        <f t="shared" si="1"/>
        <v>#REF!</v>
      </c>
      <c r="D104" s="115" t="str">
        <f t="shared" si="2"/>
        <v>#REF!</v>
      </c>
      <c r="E104" s="115" t="str">
        <f t="shared" si="3"/>
        <v>#REF!</v>
      </c>
      <c r="F104" s="56"/>
      <c r="G104" s="68" t="s">
        <v>27</v>
      </c>
      <c r="H104" s="69" t="s">
        <v>267</v>
      </c>
      <c r="I104" s="12" t="s">
        <v>367</v>
      </c>
      <c r="J104" s="13" t="s">
        <v>39</v>
      </c>
      <c r="K104" s="14">
        <v>2770.0</v>
      </c>
      <c r="L104" s="15">
        <v>425.0</v>
      </c>
      <c r="M104" s="14"/>
      <c r="N104" s="15">
        <v>425.0</v>
      </c>
      <c r="O104" s="14"/>
      <c r="P104" s="14"/>
      <c r="Q104" s="14"/>
      <c r="R104" s="16"/>
      <c r="S104" s="3">
        <f t="shared" si="4"/>
        <v>425</v>
      </c>
      <c r="T104" s="56"/>
      <c r="U104" s="18" t="s">
        <v>34</v>
      </c>
      <c r="V104" s="18" t="s">
        <v>25</v>
      </c>
      <c r="W104" s="19" t="s">
        <v>268</v>
      </c>
      <c r="X104" s="45"/>
      <c r="Y104" s="116"/>
      <c r="Z104" s="117"/>
      <c r="AA104" s="93"/>
      <c r="AB104" s="19"/>
      <c r="AC104" s="56"/>
      <c r="AD104" s="118"/>
      <c r="AE104" s="118"/>
      <c r="AF104" s="17"/>
      <c r="AG104" s="17"/>
      <c r="AH104" s="25"/>
      <c r="AI104" s="93"/>
      <c r="AJ104" s="93"/>
      <c r="AK104" s="25"/>
      <c r="AL104" s="25"/>
      <c r="AM104" s="93"/>
      <c r="AN104" s="93"/>
      <c r="AO104" s="93"/>
      <c r="AP104" s="20"/>
      <c r="AQ104" s="20"/>
      <c r="AR104" s="20"/>
      <c r="AS104" s="20"/>
      <c r="AT104" s="20"/>
      <c r="AU104" s="20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</row>
    <row r="105" ht="18.0" customHeight="1">
      <c r="A105" s="8" t="s">
        <v>3134</v>
      </c>
      <c r="B105" s="9">
        <v>44057.0</v>
      </c>
      <c r="C105" s="115" t="str">
        <f t="shared" si="1"/>
        <v>#REF!</v>
      </c>
      <c r="D105" s="115" t="str">
        <f t="shared" si="2"/>
        <v>#REF!</v>
      </c>
      <c r="E105" s="115" t="str">
        <f t="shared" si="3"/>
        <v>#REF!</v>
      </c>
      <c r="F105" s="56"/>
      <c r="G105" s="68" t="s">
        <v>27</v>
      </c>
      <c r="H105" s="69" t="s">
        <v>269</v>
      </c>
      <c r="I105" s="12" t="s">
        <v>367</v>
      </c>
      <c r="J105" s="13" t="s">
        <v>39</v>
      </c>
      <c r="K105" s="14"/>
      <c r="L105" s="15">
        <v>425.0</v>
      </c>
      <c r="M105" s="14"/>
      <c r="N105" s="15">
        <v>425.0</v>
      </c>
      <c r="O105" s="14"/>
      <c r="P105" s="14"/>
      <c r="Q105" s="14"/>
      <c r="R105" s="16"/>
      <c r="S105" s="3">
        <f t="shared" si="4"/>
        <v>425</v>
      </c>
      <c r="T105" s="56"/>
      <c r="U105" s="18" t="s">
        <v>30</v>
      </c>
      <c r="V105" s="18" t="s">
        <v>25</v>
      </c>
      <c r="W105" s="19" t="s">
        <v>270</v>
      </c>
      <c r="X105" s="45"/>
      <c r="Y105" s="116"/>
      <c r="Z105" s="117"/>
      <c r="AA105" s="93"/>
      <c r="AB105" s="19"/>
      <c r="AC105" s="56"/>
      <c r="AD105" s="118"/>
      <c r="AE105" s="118"/>
      <c r="AF105" s="17"/>
      <c r="AG105" s="17"/>
      <c r="AH105" s="25"/>
      <c r="AI105" s="93"/>
      <c r="AJ105" s="93"/>
      <c r="AK105" s="25"/>
      <c r="AL105" s="25"/>
      <c r="AM105" s="93"/>
      <c r="AN105" s="93"/>
      <c r="AO105" s="93"/>
      <c r="AP105" s="20"/>
      <c r="AQ105" s="20"/>
      <c r="AR105" s="20"/>
      <c r="AS105" s="20"/>
      <c r="AT105" s="20"/>
      <c r="AU105" s="20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</row>
    <row r="106" ht="18.0" customHeight="1">
      <c r="A106" s="8" t="s">
        <v>3134</v>
      </c>
      <c r="B106" s="9">
        <v>44059.0</v>
      </c>
      <c r="C106" s="115" t="str">
        <f t="shared" si="1"/>
        <v>#REF!</v>
      </c>
      <c r="D106" s="115" t="str">
        <f t="shared" si="2"/>
        <v>#REF!</v>
      </c>
      <c r="E106" s="115" t="str">
        <f t="shared" si="3"/>
        <v>#REF!</v>
      </c>
      <c r="F106" s="56"/>
      <c r="G106" s="68" t="s">
        <v>20</v>
      </c>
      <c r="H106" s="69" t="s">
        <v>271</v>
      </c>
      <c r="I106" s="12" t="s">
        <v>367</v>
      </c>
      <c r="J106" s="13" t="s">
        <v>23</v>
      </c>
      <c r="K106" s="14"/>
      <c r="L106" s="15">
        <v>1179.0</v>
      </c>
      <c r="M106" s="14"/>
      <c r="N106" s="15">
        <v>1179.0</v>
      </c>
      <c r="O106" s="14"/>
      <c r="P106" s="14">
        <v>750.0</v>
      </c>
      <c r="Q106" s="14"/>
      <c r="R106" s="16"/>
      <c r="S106" s="3">
        <f t="shared" si="4"/>
        <v>1929</v>
      </c>
      <c r="T106" s="56"/>
      <c r="U106" s="18" t="s">
        <v>34</v>
      </c>
      <c r="V106" s="18" t="s">
        <v>25</v>
      </c>
      <c r="W106" s="19" t="s">
        <v>272</v>
      </c>
      <c r="X106" s="45"/>
      <c r="Y106" s="116"/>
      <c r="Z106" s="117"/>
      <c r="AA106" s="93"/>
      <c r="AB106" s="19"/>
      <c r="AC106" s="56"/>
      <c r="AD106" s="118"/>
      <c r="AE106" s="118"/>
      <c r="AF106" s="17"/>
      <c r="AG106" s="17"/>
      <c r="AH106" s="25"/>
      <c r="AI106" s="93"/>
      <c r="AJ106" s="93"/>
      <c r="AK106" s="25"/>
      <c r="AL106" s="25"/>
      <c r="AM106" s="93"/>
      <c r="AN106" s="93"/>
      <c r="AO106" s="93"/>
      <c r="AP106" s="20"/>
      <c r="AQ106" s="20"/>
      <c r="AR106" s="20"/>
      <c r="AS106" s="20"/>
      <c r="AT106" s="20"/>
      <c r="AU106" s="20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</row>
    <row r="107" ht="18.0" customHeight="1">
      <c r="A107" s="8" t="s">
        <v>3134</v>
      </c>
      <c r="B107" s="9">
        <v>44059.0</v>
      </c>
      <c r="C107" s="115" t="str">
        <f t="shared" si="1"/>
        <v>#REF!</v>
      </c>
      <c r="D107" s="115" t="str">
        <f t="shared" si="2"/>
        <v>#REF!</v>
      </c>
      <c r="E107" s="115" t="str">
        <f t="shared" si="3"/>
        <v>#REF!</v>
      </c>
      <c r="F107" s="56"/>
      <c r="G107" s="68" t="s">
        <v>27</v>
      </c>
      <c r="H107" s="69" t="s">
        <v>273</v>
      </c>
      <c r="I107" s="12" t="s">
        <v>367</v>
      </c>
      <c r="J107" s="13" t="s">
        <v>39</v>
      </c>
      <c r="K107" s="14"/>
      <c r="L107" s="15">
        <v>425.0</v>
      </c>
      <c r="M107" s="14"/>
      <c r="N107" s="15">
        <v>425.0</v>
      </c>
      <c r="O107" s="14"/>
      <c r="P107" s="14"/>
      <c r="Q107" s="14"/>
      <c r="R107" s="16"/>
      <c r="S107" s="3">
        <f t="shared" si="4"/>
        <v>425</v>
      </c>
      <c r="T107" s="56"/>
      <c r="U107" s="18" t="s">
        <v>30</v>
      </c>
      <c r="V107" s="18" t="s">
        <v>25</v>
      </c>
      <c r="W107" s="19" t="s">
        <v>274</v>
      </c>
      <c r="X107" s="45"/>
      <c r="Y107" s="116"/>
      <c r="Z107" s="117"/>
      <c r="AA107" s="93"/>
      <c r="AB107" s="19"/>
      <c r="AC107" s="56"/>
      <c r="AD107" s="118"/>
      <c r="AE107" s="118"/>
      <c r="AF107" s="17"/>
      <c r="AG107" s="17"/>
      <c r="AH107" s="25"/>
      <c r="AI107" s="93"/>
      <c r="AJ107" s="93"/>
      <c r="AK107" s="25"/>
      <c r="AL107" s="25"/>
      <c r="AM107" s="93"/>
      <c r="AN107" s="93"/>
      <c r="AO107" s="93"/>
      <c r="AP107" s="20"/>
      <c r="AQ107" s="20"/>
      <c r="AR107" s="20"/>
      <c r="AS107" s="20"/>
      <c r="AT107" s="20"/>
      <c r="AU107" s="20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</row>
    <row r="108" ht="18.0" customHeight="1">
      <c r="A108" s="8" t="s">
        <v>3134</v>
      </c>
      <c r="B108" s="9">
        <v>44069.0</v>
      </c>
      <c r="C108" s="115" t="str">
        <f t="shared" si="1"/>
        <v>#REF!</v>
      </c>
      <c r="D108" s="115" t="str">
        <f t="shared" si="2"/>
        <v>#REF!</v>
      </c>
      <c r="E108" s="115" t="str">
        <f t="shared" si="3"/>
        <v>#REF!</v>
      </c>
      <c r="F108" s="56"/>
      <c r="G108" s="68" t="s">
        <v>20</v>
      </c>
      <c r="H108" s="69" t="s">
        <v>277</v>
      </c>
      <c r="I108" s="12" t="s">
        <v>367</v>
      </c>
      <c r="J108" s="13" t="s">
        <v>29</v>
      </c>
      <c r="K108" s="14"/>
      <c r="L108" s="15">
        <v>283.0</v>
      </c>
      <c r="M108" s="14"/>
      <c r="N108" s="15">
        <v>283.0</v>
      </c>
      <c r="O108" s="14"/>
      <c r="P108" s="14"/>
      <c r="Q108" s="14"/>
      <c r="R108" s="16"/>
      <c r="S108" s="3">
        <f t="shared" si="4"/>
        <v>283</v>
      </c>
      <c r="T108" s="56"/>
      <c r="U108" s="18" t="s">
        <v>34</v>
      </c>
      <c r="V108" s="18" t="s">
        <v>25</v>
      </c>
      <c r="W108" s="19" t="s">
        <v>278</v>
      </c>
      <c r="X108" s="45"/>
      <c r="Y108" s="116"/>
      <c r="Z108" s="117"/>
      <c r="AA108" s="93"/>
      <c r="AB108" s="19"/>
      <c r="AC108" s="56"/>
      <c r="AD108" s="118"/>
      <c r="AE108" s="118"/>
      <c r="AF108" s="17"/>
      <c r="AG108" s="17"/>
      <c r="AH108" s="25"/>
      <c r="AI108" s="93"/>
      <c r="AJ108" s="93"/>
      <c r="AK108" s="25"/>
      <c r="AL108" s="25"/>
      <c r="AM108" s="93"/>
      <c r="AN108" s="93"/>
      <c r="AO108" s="93"/>
      <c r="AP108" s="20"/>
      <c r="AQ108" s="20"/>
      <c r="AR108" s="20"/>
      <c r="AS108" s="20"/>
      <c r="AT108" s="20"/>
      <c r="AU108" s="20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</row>
    <row r="109" ht="18.0" customHeight="1">
      <c r="A109" s="8" t="s">
        <v>3134</v>
      </c>
      <c r="B109" s="9">
        <v>44070.0</v>
      </c>
      <c r="C109" s="115" t="str">
        <f t="shared" si="1"/>
        <v>#REF!</v>
      </c>
      <c r="D109" s="115" t="str">
        <f t="shared" si="2"/>
        <v>#REF!</v>
      </c>
      <c r="E109" s="115" t="str">
        <f t="shared" si="3"/>
        <v>#REF!</v>
      </c>
      <c r="F109" s="56"/>
      <c r="G109" s="68" t="s">
        <v>27</v>
      </c>
      <c r="H109" s="69" t="s">
        <v>279</v>
      </c>
      <c r="I109" s="12" t="s">
        <v>367</v>
      </c>
      <c r="J109" s="13" t="s">
        <v>39</v>
      </c>
      <c r="K109" s="14"/>
      <c r="L109" s="15">
        <v>425.0</v>
      </c>
      <c r="M109" s="14"/>
      <c r="N109" s="15">
        <v>425.0</v>
      </c>
      <c r="O109" s="14"/>
      <c r="P109" s="14"/>
      <c r="Q109" s="14"/>
      <c r="R109" s="16"/>
      <c r="S109" s="3">
        <f t="shared" si="4"/>
        <v>425</v>
      </c>
      <c r="T109" s="56"/>
      <c r="U109" s="18" t="s">
        <v>30</v>
      </c>
      <c r="V109" s="18" t="s">
        <v>25</v>
      </c>
      <c r="W109" s="19" t="s">
        <v>280</v>
      </c>
      <c r="X109" s="45"/>
      <c r="Y109" s="116"/>
      <c r="Z109" s="117"/>
      <c r="AA109" s="93"/>
      <c r="AB109" s="19"/>
      <c r="AC109" s="56"/>
      <c r="AD109" s="118"/>
      <c r="AE109" s="118"/>
      <c r="AF109" s="17"/>
      <c r="AG109" s="17"/>
      <c r="AH109" s="25"/>
      <c r="AI109" s="93"/>
      <c r="AJ109" s="93"/>
      <c r="AK109" s="25"/>
      <c r="AL109" s="25"/>
      <c r="AM109" s="93"/>
      <c r="AN109" s="93"/>
      <c r="AO109" s="93"/>
      <c r="AP109" s="20"/>
      <c r="AQ109" s="20"/>
      <c r="AR109" s="20"/>
      <c r="AS109" s="20"/>
      <c r="AT109" s="20"/>
      <c r="AU109" s="20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</row>
    <row r="110" ht="18.0" customHeight="1">
      <c r="A110" s="8" t="s">
        <v>3134</v>
      </c>
      <c r="B110" s="9">
        <v>44074.0</v>
      </c>
      <c r="C110" s="115" t="str">
        <f t="shared" si="1"/>
        <v>#REF!</v>
      </c>
      <c r="D110" s="115" t="str">
        <f t="shared" si="2"/>
        <v>#REF!</v>
      </c>
      <c r="E110" s="115" t="str">
        <f t="shared" si="3"/>
        <v>#REF!</v>
      </c>
      <c r="F110" s="56"/>
      <c r="G110" s="68" t="s">
        <v>20</v>
      </c>
      <c r="H110" s="69" t="s">
        <v>281</v>
      </c>
      <c r="I110" s="12" t="s">
        <v>367</v>
      </c>
      <c r="J110" s="13" t="s">
        <v>29</v>
      </c>
      <c r="K110" s="14"/>
      <c r="L110" s="15">
        <v>288.67</v>
      </c>
      <c r="M110" s="14"/>
      <c r="N110" s="15">
        <v>288.67</v>
      </c>
      <c r="O110" s="14"/>
      <c r="P110" s="14"/>
      <c r="Q110" s="14"/>
      <c r="R110" s="16"/>
      <c r="S110" s="3">
        <f t="shared" si="4"/>
        <v>288.67</v>
      </c>
      <c r="T110" s="56"/>
      <c r="U110" s="18" t="s">
        <v>61</v>
      </c>
      <c r="V110" s="18" t="s">
        <v>25</v>
      </c>
      <c r="W110" s="19" t="s">
        <v>282</v>
      </c>
      <c r="X110" s="45"/>
      <c r="Y110" s="116"/>
      <c r="Z110" s="117"/>
      <c r="AA110" s="93"/>
      <c r="AB110" s="19"/>
      <c r="AC110" s="56"/>
      <c r="AD110" s="118"/>
      <c r="AE110" s="118"/>
      <c r="AF110" s="17"/>
      <c r="AG110" s="17"/>
      <c r="AH110" s="25"/>
      <c r="AI110" s="93"/>
      <c r="AJ110" s="93"/>
      <c r="AK110" s="25"/>
      <c r="AL110" s="25"/>
      <c r="AM110" s="93"/>
      <c r="AN110" s="93"/>
      <c r="AO110" s="93"/>
      <c r="AP110" s="20"/>
      <c r="AQ110" s="20"/>
      <c r="AR110" s="20"/>
      <c r="AS110" s="20"/>
      <c r="AT110" s="20"/>
      <c r="AU110" s="20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</row>
    <row r="111" ht="18.0" customHeight="1">
      <c r="A111" s="8" t="s">
        <v>3134</v>
      </c>
      <c r="B111" s="9">
        <v>44075.0</v>
      </c>
      <c r="C111" s="115" t="str">
        <f t="shared" si="1"/>
        <v>#REF!</v>
      </c>
      <c r="D111" s="115" t="str">
        <f t="shared" si="2"/>
        <v>#REF!</v>
      </c>
      <c r="E111" s="115" t="str">
        <f t="shared" si="3"/>
        <v>#REF!</v>
      </c>
      <c r="F111" s="56"/>
      <c r="G111" s="68" t="s">
        <v>27</v>
      </c>
      <c r="H111" s="69" t="s">
        <v>283</v>
      </c>
      <c r="I111" s="12" t="s">
        <v>367</v>
      </c>
      <c r="J111" s="13" t="s">
        <v>23</v>
      </c>
      <c r="K111" s="14"/>
      <c r="L111" s="15">
        <v>1179.0</v>
      </c>
      <c r="M111" s="14"/>
      <c r="N111" s="15">
        <v>1179.0</v>
      </c>
      <c r="O111" s="14"/>
      <c r="P111" s="14"/>
      <c r="Q111" s="14"/>
      <c r="R111" s="16"/>
      <c r="S111" s="3">
        <f t="shared" si="4"/>
        <v>1179</v>
      </c>
      <c r="T111" s="56"/>
      <c r="U111" s="18" t="s">
        <v>30</v>
      </c>
      <c r="V111" s="18" t="s">
        <v>25</v>
      </c>
      <c r="W111" s="19" t="s">
        <v>284</v>
      </c>
      <c r="X111" s="45"/>
      <c r="Y111" s="116"/>
      <c r="Z111" s="117"/>
      <c r="AA111" s="93"/>
      <c r="AB111" s="19"/>
      <c r="AC111" s="56"/>
      <c r="AD111" s="118"/>
      <c r="AE111" s="118"/>
      <c r="AF111" s="17"/>
      <c r="AG111" s="17"/>
      <c r="AH111" s="25"/>
      <c r="AI111" s="93"/>
      <c r="AJ111" s="93"/>
      <c r="AK111" s="25"/>
      <c r="AL111" s="25"/>
      <c r="AM111" s="93"/>
      <c r="AN111" s="93"/>
      <c r="AO111" s="93"/>
      <c r="AP111" s="20"/>
      <c r="AQ111" s="20"/>
      <c r="AR111" s="20"/>
      <c r="AS111" s="20"/>
      <c r="AT111" s="20"/>
      <c r="AU111" s="20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</row>
    <row r="112" ht="18.0" customHeight="1">
      <c r="A112" s="8" t="s">
        <v>3134</v>
      </c>
      <c r="B112" s="9">
        <v>44075.0</v>
      </c>
      <c r="C112" s="115" t="str">
        <f t="shared" si="1"/>
        <v>#REF!</v>
      </c>
      <c r="D112" s="115" t="str">
        <f t="shared" si="2"/>
        <v>#REF!</v>
      </c>
      <c r="E112" s="115" t="str">
        <f t="shared" si="3"/>
        <v>#REF!</v>
      </c>
      <c r="F112" s="56"/>
      <c r="G112" s="68" t="s">
        <v>27</v>
      </c>
      <c r="H112" s="69" t="s">
        <v>285</v>
      </c>
      <c r="I112" s="12" t="s">
        <v>367</v>
      </c>
      <c r="J112" s="13" t="s">
        <v>39</v>
      </c>
      <c r="K112" s="14"/>
      <c r="L112" s="15">
        <v>425.0</v>
      </c>
      <c r="M112" s="14"/>
      <c r="N112" s="15">
        <v>425.0</v>
      </c>
      <c r="O112" s="14"/>
      <c r="P112" s="14"/>
      <c r="Q112" s="14"/>
      <c r="R112" s="16"/>
      <c r="S112" s="3">
        <f t="shared" si="4"/>
        <v>425</v>
      </c>
      <c r="T112" s="56"/>
      <c r="U112" s="18" t="s">
        <v>34</v>
      </c>
      <c r="V112" s="18" t="s">
        <v>25</v>
      </c>
      <c r="W112" s="19" t="s">
        <v>286</v>
      </c>
      <c r="X112" s="45"/>
      <c r="Y112" s="116"/>
      <c r="Z112" s="117"/>
      <c r="AA112" s="93"/>
      <c r="AB112" s="19"/>
      <c r="AC112" s="56"/>
      <c r="AD112" s="118"/>
      <c r="AE112" s="118"/>
      <c r="AF112" s="17"/>
      <c r="AG112" s="17"/>
      <c r="AH112" s="25"/>
      <c r="AI112" s="93"/>
      <c r="AJ112" s="93"/>
      <c r="AK112" s="25"/>
      <c r="AL112" s="25"/>
      <c r="AM112" s="93"/>
      <c r="AN112" s="93"/>
      <c r="AO112" s="93"/>
      <c r="AP112" s="20"/>
      <c r="AQ112" s="20"/>
      <c r="AR112" s="20"/>
      <c r="AS112" s="20"/>
      <c r="AT112" s="20"/>
      <c r="AU112" s="20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</row>
    <row r="113" ht="18.0" customHeight="1">
      <c r="A113" s="8" t="s">
        <v>3134</v>
      </c>
      <c r="B113" s="9">
        <v>44075.0</v>
      </c>
      <c r="C113" s="115" t="str">
        <f t="shared" si="1"/>
        <v>#REF!</v>
      </c>
      <c r="D113" s="115" t="str">
        <f t="shared" si="2"/>
        <v>#REF!</v>
      </c>
      <c r="E113" s="115" t="str">
        <f t="shared" si="3"/>
        <v>#REF!</v>
      </c>
      <c r="F113" s="56"/>
      <c r="G113" s="68" t="s">
        <v>27</v>
      </c>
      <c r="H113" s="69" t="s">
        <v>287</v>
      </c>
      <c r="I113" s="12" t="s">
        <v>367</v>
      </c>
      <c r="J113" s="13" t="s">
        <v>39</v>
      </c>
      <c r="K113" s="14"/>
      <c r="L113" s="15">
        <v>831.0</v>
      </c>
      <c r="M113" s="14"/>
      <c r="N113" s="15">
        <v>831.0</v>
      </c>
      <c r="O113" s="14"/>
      <c r="P113" s="14"/>
      <c r="Q113" s="14">
        <v>780.0</v>
      </c>
      <c r="R113" s="16">
        <v>117.0</v>
      </c>
      <c r="S113" s="3">
        <f t="shared" si="4"/>
        <v>1494</v>
      </c>
      <c r="T113" s="56" t="s">
        <v>288</v>
      </c>
      <c r="U113" s="18" t="s">
        <v>34</v>
      </c>
      <c r="V113" s="18" t="s">
        <v>25</v>
      </c>
      <c r="W113" s="19" t="s">
        <v>289</v>
      </c>
      <c r="X113" s="45"/>
      <c r="Y113" s="116"/>
      <c r="Z113" s="117"/>
      <c r="AA113" s="93"/>
      <c r="AB113" s="19"/>
      <c r="AC113" s="56"/>
      <c r="AD113" s="118"/>
      <c r="AE113" s="118"/>
      <c r="AF113" s="17"/>
      <c r="AG113" s="17"/>
      <c r="AH113" s="25"/>
      <c r="AI113" s="93"/>
      <c r="AJ113" s="93"/>
      <c r="AK113" s="25"/>
      <c r="AL113" s="25"/>
      <c r="AM113" s="93"/>
      <c r="AN113" s="93"/>
      <c r="AO113" s="93"/>
      <c r="AP113" s="20"/>
      <c r="AQ113" s="20"/>
      <c r="AR113" s="20"/>
      <c r="AS113" s="20"/>
      <c r="AT113" s="20"/>
      <c r="AU113" s="20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</row>
    <row r="114" ht="18.0" customHeight="1">
      <c r="A114" s="8" t="s">
        <v>3134</v>
      </c>
      <c r="B114" s="9">
        <v>44075.0</v>
      </c>
      <c r="C114" s="115" t="str">
        <f t="shared" si="1"/>
        <v>#REF!</v>
      </c>
      <c r="D114" s="115" t="str">
        <f t="shared" si="2"/>
        <v>#REF!</v>
      </c>
      <c r="E114" s="115" t="str">
        <f t="shared" si="3"/>
        <v>#REF!</v>
      </c>
      <c r="F114" s="56"/>
      <c r="G114" s="68" t="s">
        <v>27</v>
      </c>
      <c r="H114" s="69" t="s">
        <v>290</v>
      </c>
      <c r="I114" s="12" t="s">
        <v>367</v>
      </c>
      <c r="J114" s="13" t="s">
        <v>29</v>
      </c>
      <c r="K114" s="14"/>
      <c r="L114" s="15">
        <v>283.0</v>
      </c>
      <c r="M114" s="14"/>
      <c r="N114" s="15">
        <v>283.0</v>
      </c>
      <c r="O114" s="14"/>
      <c r="P114" s="14"/>
      <c r="Q114" s="14"/>
      <c r="R114" s="16"/>
      <c r="S114" s="3">
        <f t="shared" si="4"/>
        <v>283</v>
      </c>
      <c r="T114" s="56"/>
      <c r="U114" s="18" t="s">
        <v>34</v>
      </c>
      <c r="V114" s="18" t="s">
        <v>25</v>
      </c>
      <c r="W114" s="19" t="s">
        <v>291</v>
      </c>
      <c r="X114" s="45"/>
      <c r="Y114" s="116"/>
      <c r="Z114" s="117"/>
      <c r="AA114" s="93"/>
      <c r="AB114" s="19"/>
      <c r="AC114" s="56"/>
      <c r="AD114" s="118"/>
      <c r="AE114" s="118"/>
      <c r="AF114" s="17"/>
      <c r="AG114" s="17"/>
      <c r="AH114" s="25"/>
      <c r="AI114" s="93"/>
      <c r="AJ114" s="93"/>
      <c r="AK114" s="25"/>
      <c r="AL114" s="25"/>
      <c r="AM114" s="93"/>
      <c r="AN114" s="93"/>
      <c r="AO114" s="93"/>
      <c r="AP114" s="20"/>
      <c r="AQ114" s="20"/>
      <c r="AR114" s="20"/>
      <c r="AS114" s="20"/>
      <c r="AT114" s="20"/>
      <c r="AU114" s="20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</row>
    <row r="115" ht="18.0" customHeight="1">
      <c r="A115" s="8" t="s">
        <v>3134</v>
      </c>
      <c r="B115" s="9">
        <v>44079.0</v>
      </c>
      <c r="C115" s="115" t="str">
        <f t="shared" si="1"/>
        <v>#REF!</v>
      </c>
      <c r="D115" s="115" t="str">
        <f t="shared" si="2"/>
        <v>#REF!</v>
      </c>
      <c r="E115" s="115" t="str">
        <f t="shared" si="3"/>
        <v>#REF!</v>
      </c>
      <c r="F115" s="56"/>
      <c r="G115" s="68" t="s">
        <v>27</v>
      </c>
      <c r="H115" s="69" t="s">
        <v>292</v>
      </c>
      <c r="I115" s="12" t="s">
        <v>367</v>
      </c>
      <c r="J115" s="13" t="s">
        <v>23</v>
      </c>
      <c r="K115" s="14"/>
      <c r="L115" s="15">
        <v>1179.0</v>
      </c>
      <c r="M115" s="14"/>
      <c r="N115" s="15">
        <v>1179.0</v>
      </c>
      <c r="O115" s="14"/>
      <c r="P115" s="14"/>
      <c r="Q115" s="14"/>
      <c r="R115" s="16"/>
      <c r="S115" s="3">
        <f t="shared" si="4"/>
        <v>1179</v>
      </c>
      <c r="T115" s="56"/>
      <c r="U115" s="18" t="s">
        <v>34</v>
      </c>
      <c r="V115" s="18" t="s">
        <v>25</v>
      </c>
      <c r="W115" s="19" t="s">
        <v>293</v>
      </c>
      <c r="X115" s="45"/>
      <c r="Y115" s="116"/>
      <c r="Z115" s="117"/>
      <c r="AA115" s="93"/>
      <c r="AB115" s="19"/>
      <c r="AC115" s="56"/>
      <c r="AD115" s="118"/>
      <c r="AE115" s="118"/>
      <c r="AF115" s="17"/>
      <c r="AG115" s="17"/>
      <c r="AH115" s="25"/>
      <c r="AI115" s="93"/>
      <c r="AJ115" s="93"/>
      <c r="AK115" s="25"/>
      <c r="AL115" s="25"/>
      <c r="AM115" s="93"/>
      <c r="AN115" s="93"/>
      <c r="AO115" s="93"/>
      <c r="AP115" s="20"/>
      <c r="AQ115" s="20"/>
      <c r="AR115" s="20"/>
      <c r="AS115" s="20"/>
      <c r="AT115" s="20"/>
      <c r="AU115" s="20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</row>
    <row r="116" ht="18.0" customHeight="1">
      <c r="A116" s="8" t="s">
        <v>3134</v>
      </c>
      <c r="B116" s="9">
        <v>44096.0</v>
      </c>
      <c r="C116" s="115" t="str">
        <f t="shared" si="1"/>
        <v>#REF!</v>
      </c>
      <c r="D116" s="115" t="str">
        <f t="shared" si="2"/>
        <v>#REF!</v>
      </c>
      <c r="E116" s="115" t="str">
        <f t="shared" si="3"/>
        <v>#REF!</v>
      </c>
      <c r="F116" s="56"/>
      <c r="G116" s="68" t="s">
        <v>20</v>
      </c>
      <c r="H116" s="69" t="s">
        <v>296</v>
      </c>
      <c r="I116" s="12" t="s">
        <v>367</v>
      </c>
      <c r="J116" s="13" t="s">
        <v>23</v>
      </c>
      <c r="K116" s="14"/>
      <c r="L116" s="15">
        <v>1179.0</v>
      </c>
      <c r="M116" s="14"/>
      <c r="N116" s="15">
        <v>1179.0</v>
      </c>
      <c r="O116" s="14"/>
      <c r="P116" s="14"/>
      <c r="Q116" s="14"/>
      <c r="R116" s="16"/>
      <c r="S116" s="3">
        <f t="shared" si="4"/>
        <v>1179</v>
      </c>
      <c r="T116" s="56"/>
      <c r="U116" s="18" t="s">
        <v>61</v>
      </c>
      <c r="V116" s="18" t="s">
        <v>25</v>
      </c>
      <c r="W116" s="19" t="s">
        <v>297</v>
      </c>
      <c r="X116" s="45"/>
      <c r="Y116" s="116"/>
      <c r="Z116" s="117"/>
      <c r="AA116" s="93"/>
      <c r="AB116" s="19"/>
      <c r="AC116" s="56"/>
      <c r="AD116" s="118"/>
      <c r="AE116" s="118"/>
      <c r="AF116" s="17"/>
      <c r="AG116" s="17"/>
      <c r="AH116" s="25"/>
      <c r="AI116" s="93"/>
      <c r="AJ116" s="93"/>
      <c r="AK116" s="25"/>
      <c r="AL116" s="25"/>
      <c r="AM116" s="93"/>
      <c r="AN116" s="93"/>
      <c r="AO116" s="93"/>
      <c r="AP116" s="20"/>
      <c r="AQ116" s="20"/>
      <c r="AR116" s="20"/>
      <c r="AS116" s="20"/>
      <c r="AT116" s="20"/>
      <c r="AU116" s="20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</row>
    <row r="117" ht="18.0" customHeight="1">
      <c r="A117" s="8" t="s">
        <v>3134</v>
      </c>
      <c r="B117" s="9">
        <v>44107.0</v>
      </c>
      <c r="C117" s="115" t="str">
        <f t="shared" si="1"/>
        <v>#REF!</v>
      </c>
      <c r="D117" s="115" t="str">
        <f t="shared" si="2"/>
        <v>#REF!</v>
      </c>
      <c r="E117" s="115" t="str">
        <f t="shared" si="3"/>
        <v>#REF!</v>
      </c>
      <c r="F117" s="56"/>
      <c r="G117" s="68" t="s">
        <v>27</v>
      </c>
      <c r="H117" s="69" t="s">
        <v>298</v>
      </c>
      <c r="I117" s="12" t="s">
        <v>367</v>
      </c>
      <c r="J117" s="13" t="s">
        <v>39</v>
      </c>
      <c r="K117" s="14"/>
      <c r="L117" s="15">
        <v>425.0</v>
      </c>
      <c r="M117" s="14"/>
      <c r="N117" s="15">
        <v>425.0</v>
      </c>
      <c r="O117" s="14"/>
      <c r="P117" s="14"/>
      <c r="Q117" s="14"/>
      <c r="R117" s="16"/>
      <c r="S117" s="3">
        <f t="shared" si="4"/>
        <v>425</v>
      </c>
      <c r="T117" s="56"/>
      <c r="U117" s="18" t="s">
        <v>34</v>
      </c>
      <c r="V117" s="18" t="s">
        <v>25</v>
      </c>
      <c r="W117" s="19" t="s">
        <v>299</v>
      </c>
      <c r="X117" s="45"/>
      <c r="Y117" s="116"/>
      <c r="Z117" s="117"/>
      <c r="AA117" s="93"/>
      <c r="AB117" s="19"/>
      <c r="AC117" s="56"/>
      <c r="AD117" s="118"/>
      <c r="AE117" s="118"/>
      <c r="AF117" s="17"/>
      <c r="AG117" s="17"/>
      <c r="AH117" s="25"/>
      <c r="AI117" s="93"/>
      <c r="AJ117" s="93"/>
      <c r="AK117" s="25"/>
      <c r="AL117" s="25"/>
      <c r="AM117" s="93"/>
      <c r="AN117" s="93"/>
      <c r="AO117" s="93"/>
      <c r="AP117" s="20"/>
      <c r="AQ117" s="20"/>
      <c r="AR117" s="20"/>
      <c r="AS117" s="20"/>
      <c r="AT117" s="20"/>
      <c r="AU117" s="20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</row>
    <row r="118" ht="18.0" customHeight="1">
      <c r="A118" s="8" t="s">
        <v>3134</v>
      </c>
      <c r="B118" s="9">
        <v>44107.0</v>
      </c>
      <c r="C118" s="115" t="str">
        <f t="shared" si="1"/>
        <v>#REF!</v>
      </c>
      <c r="D118" s="115" t="str">
        <f t="shared" si="2"/>
        <v>#REF!</v>
      </c>
      <c r="E118" s="115" t="str">
        <f t="shared" si="3"/>
        <v>#REF!</v>
      </c>
      <c r="F118" s="56"/>
      <c r="G118" s="68" t="s">
        <v>27</v>
      </c>
      <c r="H118" s="69" t="s">
        <v>300</v>
      </c>
      <c r="I118" s="12" t="s">
        <v>367</v>
      </c>
      <c r="J118" s="13" t="s">
        <v>39</v>
      </c>
      <c r="K118" s="14"/>
      <c r="L118" s="15">
        <v>425.0</v>
      </c>
      <c r="M118" s="14"/>
      <c r="N118" s="15">
        <v>425.0</v>
      </c>
      <c r="O118" s="14"/>
      <c r="P118" s="14"/>
      <c r="Q118" s="14"/>
      <c r="R118" s="16"/>
      <c r="S118" s="3">
        <f t="shared" si="4"/>
        <v>425</v>
      </c>
      <c r="T118" s="56"/>
      <c r="U118" s="18" t="s">
        <v>34</v>
      </c>
      <c r="V118" s="18" t="s">
        <v>25</v>
      </c>
      <c r="W118" s="19" t="s">
        <v>301</v>
      </c>
      <c r="X118" s="45"/>
      <c r="Y118" s="116"/>
      <c r="Z118" s="117"/>
      <c r="AA118" s="93"/>
      <c r="AB118" s="19"/>
      <c r="AC118" s="56"/>
      <c r="AD118" s="118"/>
      <c r="AE118" s="118"/>
      <c r="AF118" s="17"/>
      <c r="AG118" s="17"/>
      <c r="AH118" s="25"/>
      <c r="AI118" s="93"/>
      <c r="AJ118" s="93"/>
      <c r="AK118" s="25"/>
      <c r="AL118" s="25"/>
      <c r="AM118" s="93"/>
      <c r="AN118" s="93"/>
      <c r="AO118" s="93"/>
      <c r="AP118" s="20"/>
      <c r="AQ118" s="20"/>
      <c r="AR118" s="20"/>
      <c r="AS118" s="20"/>
      <c r="AT118" s="20"/>
      <c r="AU118" s="20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</row>
    <row r="119" ht="18.0" customHeight="1">
      <c r="A119" s="8" t="s">
        <v>3134</v>
      </c>
      <c r="B119" s="9">
        <v>44125.0</v>
      </c>
      <c r="C119" s="115" t="str">
        <f t="shared" si="1"/>
        <v>#REF!</v>
      </c>
      <c r="D119" s="115" t="str">
        <f t="shared" si="2"/>
        <v>#REF!</v>
      </c>
      <c r="E119" s="115" t="str">
        <f t="shared" si="3"/>
        <v>#REF!</v>
      </c>
      <c r="F119" s="56"/>
      <c r="G119" s="68" t="s">
        <v>27</v>
      </c>
      <c r="H119" s="69" t="s">
        <v>302</v>
      </c>
      <c r="I119" s="12" t="s">
        <v>27</v>
      </c>
      <c r="J119" s="13" t="s">
        <v>39</v>
      </c>
      <c r="K119" s="14"/>
      <c r="L119" s="15">
        <v>425.33</v>
      </c>
      <c r="M119" s="14"/>
      <c r="N119" s="15">
        <v>425.33</v>
      </c>
      <c r="O119" s="14"/>
      <c r="P119" s="14"/>
      <c r="Q119" s="14"/>
      <c r="R119" s="16"/>
      <c r="S119" s="3">
        <f t="shared" si="4"/>
        <v>425.33</v>
      </c>
      <c r="T119" s="56"/>
      <c r="U119" s="18" t="s">
        <v>30</v>
      </c>
      <c r="V119" s="18" t="s">
        <v>31</v>
      </c>
      <c r="W119" s="19" t="s">
        <v>303</v>
      </c>
      <c r="X119" s="45"/>
      <c r="Y119" s="116"/>
      <c r="Z119" s="117"/>
      <c r="AA119" s="93"/>
      <c r="AB119" s="19"/>
      <c r="AC119" s="56"/>
      <c r="AD119" s="118"/>
      <c r="AE119" s="118"/>
      <c r="AF119" s="17"/>
      <c r="AG119" s="17"/>
      <c r="AH119" s="25"/>
      <c r="AI119" s="93"/>
      <c r="AJ119" s="93"/>
      <c r="AK119" s="25"/>
      <c r="AL119" s="25"/>
      <c r="AM119" s="93"/>
      <c r="AN119" s="93"/>
      <c r="AO119" s="93"/>
      <c r="AP119" s="20"/>
      <c r="AQ119" s="20"/>
      <c r="AR119" s="20"/>
      <c r="AS119" s="20"/>
      <c r="AT119" s="20"/>
      <c r="AU119" s="20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</row>
    <row r="120" ht="18.0" customHeight="1">
      <c r="A120" s="8" t="s">
        <v>3134</v>
      </c>
      <c r="B120" s="9">
        <v>44136.0</v>
      </c>
      <c r="C120" s="115" t="str">
        <f t="shared" si="1"/>
        <v>#REF!</v>
      </c>
      <c r="D120" s="115" t="str">
        <f t="shared" si="2"/>
        <v>#REF!</v>
      </c>
      <c r="E120" s="115" t="str">
        <f t="shared" si="3"/>
        <v>#REF!</v>
      </c>
      <c r="F120" s="56"/>
      <c r="G120" s="68" t="s">
        <v>27</v>
      </c>
      <c r="H120" s="69" t="s">
        <v>304</v>
      </c>
      <c r="I120" s="12" t="s">
        <v>367</v>
      </c>
      <c r="J120" s="13" t="s">
        <v>29</v>
      </c>
      <c r="K120" s="14"/>
      <c r="L120" s="15">
        <v>283.0</v>
      </c>
      <c r="M120" s="14"/>
      <c r="N120" s="15">
        <v>283.0</v>
      </c>
      <c r="O120" s="14"/>
      <c r="P120" s="14"/>
      <c r="Q120" s="14"/>
      <c r="R120" s="16"/>
      <c r="S120" s="3">
        <f t="shared" si="4"/>
        <v>283</v>
      </c>
      <c r="T120" s="56"/>
      <c r="U120" s="18" t="s">
        <v>34</v>
      </c>
      <c r="V120" s="18" t="s">
        <v>25</v>
      </c>
      <c r="W120" s="19" t="s">
        <v>305</v>
      </c>
      <c r="X120" s="45"/>
      <c r="Y120" s="116"/>
      <c r="Z120" s="117"/>
      <c r="AA120" s="93"/>
      <c r="AB120" s="19"/>
      <c r="AC120" s="56"/>
      <c r="AD120" s="118"/>
      <c r="AE120" s="118"/>
      <c r="AF120" s="17"/>
      <c r="AG120" s="17"/>
      <c r="AH120" s="25"/>
      <c r="AI120" s="93"/>
      <c r="AJ120" s="93"/>
      <c r="AK120" s="25"/>
      <c r="AL120" s="25"/>
      <c r="AM120" s="93"/>
      <c r="AN120" s="93"/>
      <c r="AO120" s="93"/>
      <c r="AP120" s="20"/>
      <c r="AQ120" s="20"/>
      <c r="AR120" s="20"/>
      <c r="AS120" s="20"/>
      <c r="AT120" s="20"/>
      <c r="AU120" s="20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</row>
    <row r="121" ht="18.0" customHeight="1">
      <c r="A121" s="8" t="s">
        <v>3134</v>
      </c>
      <c r="B121" s="9">
        <v>44136.0</v>
      </c>
      <c r="C121" s="115" t="str">
        <f t="shared" si="1"/>
        <v>#REF!</v>
      </c>
      <c r="D121" s="115" t="str">
        <f t="shared" si="2"/>
        <v>#REF!</v>
      </c>
      <c r="E121" s="115" t="str">
        <f t="shared" si="3"/>
        <v>#REF!</v>
      </c>
      <c r="F121" s="56"/>
      <c r="G121" s="68" t="s">
        <v>27</v>
      </c>
      <c r="H121" s="69" t="s">
        <v>306</v>
      </c>
      <c r="I121" s="12" t="s">
        <v>367</v>
      </c>
      <c r="J121" s="13" t="s">
        <v>39</v>
      </c>
      <c r="K121" s="14"/>
      <c r="L121" s="15">
        <v>425.0</v>
      </c>
      <c r="M121" s="14"/>
      <c r="N121" s="15">
        <v>425.0</v>
      </c>
      <c r="O121" s="14"/>
      <c r="P121" s="14"/>
      <c r="Q121" s="14"/>
      <c r="R121" s="16"/>
      <c r="S121" s="3">
        <f t="shared" si="4"/>
        <v>425</v>
      </c>
      <c r="T121" s="56"/>
      <c r="U121" s="18" t="s">
        <v>34</v>
      </c>
      <c r="V121" s="18" t="s">
        <v>25</v>
      </c>
      <c r="W121" s="19" t="s">
        <v>307</v>
      </c>
      <c r="X121" s="45"/>
      <c r="Y121" s="116"/>
      <c r="Z121" s="117"/>
      <c r="AA121" s="93"/>
      <c r="AB121" s="19"/>
      <c r="AC121" s="56"/>
      <c r="AD121" s="118"/>
      <c r="AE121" s="118"/>
      <c r="AF121" s="17"/>
      <c r="AG121" s="17"/>
      <c r="AH121" s="25"/>
      <c r="AI121" s="93"/>
      <c r="AJ121" s="93"/>
      <c r="AK121" s="25"/>
      <c r="AL121" s="25"/>
      <c r="AM121" s="93"/>
      <c r="AN121" s="93"/>
      <c r="AO121" s="93"/>
      <c r="AP121" s="20"/>
      <c r="AQ121" s="20"/>
      <c r="AR121" s="20"/>
      <c r="AS121" s="20"/>
      <c r="AT121" s="20"/>
      <c r="AU121" s="20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</row>
    <row r="122" ht="18.0" customHeight="1">
      <c r="A122" s="8" t="s">
        <v>3134</v>
      </c>
      <c r="B122" s="9">
        <v>44155.0</v>
      </c>
      <c r="C122" s="115" t="str">
        <f t="shared" si="1"/>
        <v>#REF!</v>
      </c>
      <c r="D122" s="115" t="str">
        <f t="shared" si="2"/>
        <v>#REF!</v>
      </c>
      <c r="E122" s="115" t="str">
        <f t="shared" si="3"/>
        <v>#REF!</v>
      </c>
      <c r="F122" s="56"/>
      <c r="G122" s="68" t="s">
        <v>27</v>
      </c>
      <c r="H122" s="69" t="s">
        <v>308</v>
      </c>
      <c r="I122" s="12" t="s">
        <v>27</v>
      </c>
      <c r="J122" s="13" t="s">
        <v>29</v>
      </c>
      <c r="K122" s="14"/>
      <c r="L122" s="15">
        <v>283.0</v>
      </c>
      <c r="M122" s="14"/>
      <c r="N122" s="15">
        <v>283.0</v>
      </c>
      <c r="O122" s="14"/>
      <c r="P122" s="14"/>
      <c r="Q122" s="14"/>
      <c r="R122" s="16"/>
      <c r="S122" s="3">
        <f t="shared" si="4"/>
        <v>283</v>
      </c>
      <c r="T122" s="56"/>
      <c r="U122" s="18" t="s">
        <v>30</v>
      </c>
      <c r="V122" s="18" t="s">
        <v>31</v>
      </c>
      <c r="W122" s="19" t="s">
        <v>309</v>
      </c>
      <c r="X122" s="45"/>
      <c r="Y122" s="116"/>
      <c r="Z122" s="117"/>
      <c r="AA122" s="93"/>
      <c r="AB122" s="19"/>
      <c r="AC122" s="56"/>
      <c r="AD122" s="118"/>
      <c r="AE122" s="118"/>
      <c r="AF122" s="17"/>
      <c r="AG122" s="17"/>
      <c r="AH122" s="25"/>
      <c r="AI122" s="93"/>
      <c r="AJ122" s="93"/>
      <c r="AK122" s="25"/>
      <c r="AL122" s="25"/>
      <c r="AM122" s="93"/>
      <c r="AN122" s="93"/>
      <c r="AO122" s="93"/>
      <c r="AP122" s="20"/>
      <c r="AQ122" s="20"/>
      <c r="AR122" s="20"/>
      <c r="AS122" s="20"/>
      <c r="AT122" s="20"/>
      <c r="AU122" s="20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</row>
    <row r="123" ht="18.0" customHeight="1">
      <c r="A123" s="8" t="s">
        <v>3134</v>
      </c>
      <c r="B123" s="9">
        <v>44158.0</v>
      </c>
      <c r="C123" s="115" t="str">
        <f t="shared" si="1"/>
        <v>#REF!</v>
      </c>
      <c r="D123" s="115" t="str">
        <f t="shared" si="2"/>
        <v>#REF!</v>
      </c>
      <c r="E123" s="115" t="str">
        <f t="shared" si="3"/>
        <v>#REF!</v>
      </c>
      <c r="F123" s="56"/>
      <c r="G123" s="68" t="s">
        <v>27</v>
      </c>
      <c r="H123" s="69" t="s">
        <v>310</v>
      </c>
      <c r="I123" s="12" t="s">
        <v>27</v>
      </c>
      <c r="J123" s="13" t="s">
        <v>39</v>
      </c>
      <c r="K123" s="14"/>
      <c r="L123" s="15">
        <v>425.0</v>
      </c>
      <c r="M123" s="14"/>
      <c r="N123" s="15">
        <v>425.0</v>
      </c>
      <c r="O123" s="14"/>
      <c r="P123" s="14"/>
      <c r="Q123" s="14"/>
      <c r="R123" s="16"/>
      <c r="S123" s="3">
        <f t="shared" si="4"/>
        <v>425</v>
      </c>
      <c r="T123" s="56"/>
      <c r="U123" s="18" t="s">
        <v>30</v>
      </c>
      <c r="V123" s="18" t="s">
        <v>31</v>
      </c>
      <c r="W123" s="19" t="s">
        <v>311</v>
      </c>
      <c r="X123" s="45"/>
      <c r="Y123" s="116"/>
      <c r="Z123" s="117"/>
      <c r="AA123" s="93"/>
      <c r="AB123" s="19"/>
      <c r="AC123" s="56"/>
      <c r="AD123" s="118"/>
      <c r="AE123" s="118"/>
      <c r="AF123" s="17"/>
      <c r="AG123" s="17"/>
      <c r="AH123" s="25"/>
      <c r="AI123" s="93"/>
      <c r="AJ123" s="93"/>
      <c r="AK123" s="25"/>
      <c r="AL123" s="25"/>
      <c r="AM123" s="93"/>
      <c r="AN123" s="93"/>
      <c r="AO123" s="93"/>
      <c r="AP123" s="20"/>
      <c r="AQ123" s="20"/>
      <c r="AR123" s="20"/>
      <c r="AS123" s="20"/>
      <c r="AT123" s="20"/>
      <c r="AU123" s="20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</row>
    <row r="124" ht="18.0" customHeight="1">
      <c r="A124" s="8" t="s">
        <v>3134</v>
      </c>
      <c r="B124" s="9">
        <v>44159.0</v>
      </c>
      <c r="C124" s="115" t="str">
        <f t="shared" si="1"/>
        <v>#REF!</v>
      </c>
      <c r="D124" s="115" t="str">
        <f t="shared" si="2"/>
        <v>#REF!</v>
      </c>
      <c r="E124" s="115" t="str">
        <f t="shared" si="3"/>
        <v>#REF!</v>
      </c>
      <c r="F124" s="56"/>
      <c r="G124" s="68" t="s">
        <v>27</v>
      </c>
      <c r="H124" s="69" t="s">
        <v>312</v>
      </c>
      <c r="I124" s="12" t="s">
        <v>27</v>
      </c>
      <c r="J124" s="13" t="s">
        <v>39</v>
      </c>
      <c r="K124" s="14"/>
      <c r="L124" s="15">
        <v>425.0</v>
      </c>
      <c r="M124" s="14"/>
      <c r="N124" s="15">
        <v>425.0</v>
      </c>
      <c r="O124" s="14"/>
      <c r="P124" s="14"/>
      <c r="Q124" s="14"/>
      <c r="R124" s="16"/>
      <c r="S124" s="3">
        <f t="shared" si="4"/>
        <v>425</v>
      </c>
      <c r="T124" s="56"/>
      <c r="U124" s="18" t="s">
        <v>30</v>
      </c>
      <c r="V124" s="18" t="s">
        <v>31</v>
      </c>
      <c r="W124" s="19" t="s">
        <v>313</v>
      </c>
      <c r="X124" s="45"/>
      <c r="Y124" s="116"/>
      <c r="Z124" s="117"/>
      <c r="AA124" s="93"/>
      <c r="AB124" s="19"/>
      <c r="AC124" s="56"/>
      <c r="AD124" s="118"/>
      <c r="AE124" s="118"/>
      <c r="AF124" s="17"/>
      <c r="AG124" s="17"/>
      <c r="AH124" s="25"/>
      <c r="AI124" s="93"/>
      <c r="AJ124" s="93"/>
      <c r="AK124" s="25"/>
      <c r="AL124" s="25"/>
      <c r="AM124" s="93"/>
      <c r="AN124" s="93"/>
      <c r="AO124" s="93"/>
      <c r="AP124" s="20"/>
      <c r="AQ124" s="20"/>
      <c r="AR124" s="20"/>
      <c r="AS124" s="20"/>
      <c r="AT124" s="20"/>
      <c r="AU124" s="20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</row>
    <row r="125" ht="18.0" customHeight="1">
      <c r="A125" s="8" t="s">
        <v>3134</v>
      </c>
      <c r="B125" s="9">
        <v>44160.0</v>
      </c>
      <c r="C125" s="115" t="str">
        <f t="shared" si="1"/>
        <v>#REF!</v>
      </c>
      <c r="D125" s="115" t="str">
        <f t="shared" si="2"/>
        <v>#REF!</v>
      </c>
      <c r="E125" s="115" t="str">
        <f t="shared" si="3"/>
        <v>#REF!</v>
      </c>
      <c r="F125" s="56"/>
      <c r="G125" s="68" t="s">
        <v>20</v>
      </c>
      <c r="H125" s="69" t="s">
        <v>314</v>
      </c>
      <c r="I125" s="12" t="s">
        <v>367</v>
      </c>
      <c r="J125" s="13" t="s">
        <v>39</v>
      </c>
      <c r="K125" s="14"/>
      <c r="L125" s="15">
        <v>425.0</v>
      </c>
      <c r="M125" s="14"/>
      <c r="N125" s="15">
        <v>425.0</v>
      </c>
      <c r="O125" s="14"/>
      <c r="P125" s="14"/>
      <c r="Q125" s="14"/>
      <c r="R125" s="16"/>
      <c r="S125" s="3">
        <f t="shared" si="4"/>
        <v>425</v>
      </c>
      <c r="T125" s="56"/>
      <c r="U125" s="18" t="s">
        <v>34</v>
      </c>
      <c r="V125" s="18" t="s">
        <v>25</v>
      </c>
      <c r="W125" s="19" t="s">
        <v>315</v>
      </c>
      <c r="X125" s="45"/>
      <c r="Y125" s="116"/>
      <c r="Z125" s="117"/>
      <c r="AA125" s="93"/>
      <c r="AB125" s="19"/>
      <c r="AC125" s="56"/>
      <c r="AD125" s="118"/>
      <c r="AE125" s="118"/>
      <c r="AF125" s="17"/>
      <c r="AG125" s="17"/>
      <c r="AH125" s="25"/>
      <c r="AI125" s="93"/>
      <c r="AJ125" s="93"/>
      <c r="AK125" s="25"/>
      <c r="AL125" s="25"/>
      <c r="AM125" s="93"/>
      <c r="AN125" s="93"/>
      <c r="AO125" s="93"/>
      <c r="AP125" s="20"/>
      <c r="AQ125" s="20"/>
      <c r="AR125" s="20"/>
      <c r="AS125" s="20"/>
      <c r="AT125" s="20"/>
      <c r="AU125" s="20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</row>
    <row r="126" ht="18.0" customHeight="1">
      <c r="A126" s="8" t="s">
        <v>3134</v>
      </c>
      <c r="B126" s="9">
        <v>44165.0</v>
      </c>
      <c r="C126" s="115" t="str">
        <f t="shared" si="1"/>
        <v>#REF!</v>
      </c>
      <c r="D126" s="115" t="str">
        <f t="shared" si="2"/>
        <v>#REF!</v>
      </c>
      <c r="E126" s="115" t="str">
        <f t="shared" si="3"/>
        <v>#REF!</v>
      </c>
      <c r="F126" s="56"/>
      <c r="G126" s="68" t="s">
        <v>27</v>
      </c>
      <c r="H126" s="69" t="s">
        <v>316</v>
      </c>
      <c r="I126" s="12" t="s">
        <v>367</v>
      </c>
      <c r="J126" s="13" t="s">
        <v>23</v>
      </c>
      <c r="K126" s="14"/>
      <c r="L126" s="15">
        <v>1179.0</v>
      </c>
      <c r="M126" s="14"/>
      <c r="N126" s="15">
        <v>1179.0</v>
      </c>
      <c r="O126" s="14"/>
      <c r="P126" s="14"/>
      <c r="Q126" s="14"/>
      <c r="R126" s="16"/>
      <c r="S126" s="3">
        <f t="shared" si="4"/>
        <v>1179</v>
      </c>
      <c r="T126" s="56"/>
      <c r="U126" s="18" t="s">
        <v>34</v>
      </c>
      <c r="V126" s="18" t="s">
        <v>25</v>
      </c>
      <c r="W126" s="19" t="s">
        <v>317</v>
      </c>
      <c r="X126" s="45"/>
      <c r="Y126" s="116"/>
      <c r="Z126" s="117"/>
      <c r="AA126" s="93"/>
      <c r="AB126" s="19"/>
      <c r="AC126" s="56"/>
      <c r="AD126" s="118"/>
      <c r="AE126" s="118"/>
      <c r="AF126" s="17"/>
      <c r="AG126" s="17"/>
      <c r="AH126" s="25"/>
      <c r="AI126" s="93"/>
      <c r="AJ126" s="93"/>
      <c r="AK126" s="25"/>
      <c r="AL126" s="25"/>
      <c r="AM126" s="93"/>
      <c r="AN126" s="93"/>
      <c r="AO126" s="93"/>
      <c r="AP126" s="20"/>
      <c r="AQ126" s="20"/>
      <c r="AR126" s="20"/>
      <c r="AS126" s="20"/>
      <c r="AT126" s="20"/>
      <c r="AU126" s="20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</row>
    <row r="127" ht="18.0" customHeight="1">
      <c r="A127" s="8" t="s">
        <v>3134</v>
      </c>
      <c r="B127" s="9">
        <v>44165.0</v>
      </c>
      <c r="C127" s="115" t="str">
        <f t="shared" si="1"/>
        <v>#REF!</v>
      </c>
      <c r="D127" s="115" t="str">
        <f t="shared" si="2"/>
        <v>#REF!</v>
      </c>
      <c r="E127" s="115" t="str">
        <f t="shared" si="3"/>
        <v>#REF!</v>
      </c>
      <c r="F127" s="56"/>
      <c r="G127" s="68" t="s">
        <v>27</v>
      </c>
      <c r="H127" s="69" t="s">
        <v>318</v>
      </c>
      <c r="I127" s="12" t="s">
        <v>367</v>
      </c>
      <c r="J127" s="13" t="s">
        <v>39</v>
      </c>
      <c r="K127" s="14"/>
      <c r="L127" s="15">
        <v>438.0</v>
      </c>
      <c r="M127" s="14"/>
      <c r="N127" s="15">
        <v>438.0</v>
      </c>
      <c r="O127" s="14"/>
      <c r="P127" s="14"/>
      <c r="Q127" s="14">
        <v>410.0</v>
      </c>
      <c r="R127" s="16"/>
      <c r="S127" s="3">
        <f t="shared" si="4"/>
        <v>848</v>
      </c>
      <c r="T127" s="56"/>
      <c r="U127" s="18" t="s">
        <v>61</v>
      </c>
      <c r="V127" s="18" t="s">
        <v>25</v>
      </c>
      <c r="W127" s="19" t="s">
        <v>319</v>
      </c>
      <c r="X127" s="45"/>
      <c r="Y127" s="116"/>
      <c r="Z127" s="117"/>
      <c r="AA127" s="93"/>
      <c r="AB127" s="19"/>
      <c r="AC127" s="56"/>
      <c r="AD127" s="118"/>
      <c r="AE127" s="118"/>
      <c r="AF127" s="17"/>
      <c r="AG127" s="17"/>
      <c r="AH127" s="25"/>
      <c r="AI127" s="93"/>
      <c r="AJ127" s="93"/>
      <c r="AK127" s="25"/>
      <c r="AL127" s="25"/>
      <c r="AM127" s="93"/>
      <c r="AN127" s="93"/>
      <c r="AO127" s="93"/>
      <c r="AP127" s="20"/>
      <c r="AQ127" s="20"/>
      <c r="AR127" s="20"/>
      <c r="AS127" s="20"/>
      <c r="AT127" s="20"/>
      <c r="AU127" s="20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</row>
    <row r="128" ht="18.0" customHeight="1">
      <c r="A128" s="8" t="s">
        <v>3134</v>
      </c>
      <c r="B128" s="9">
        <v>44168.0</v>
      </c>
      <c r="C128" s="115" t="str">
        <f t="shared" si="1"/>
        <v>#REF!</v>
      </c>
      <c r="D128" s="115" t="str">
        <f t="shared" si="2"/>
        <v>#REF!</v>
      </c>
      <c r="E128" s="115" t="str">
        <f t="shared" si="3"/>
        <v>#REF!</v>
      </c>
      <c r="F128" s="56"/>
      <c r="G128" s="68" t="s">
        <v>27</v>
      </c>
      <c r="H128" s="69" t="s">
        <v>320</v>
      </c>
      <c r="I128" s="12" t="s">
        <v>27</v>
      </c>
      <c r="J128" s="13" t="s">
        <v>29</v>
      </c>
      <c r="K128" s="14"/>
      <c r="L128" s="15">
        <v>288.67</v>
      </c>
      <c r="M128" s="14"/>
      <c r="N128" s="15">
        <v>288.67</v>
      </c>
      <c r="O128" s="14"/>
      <c r="P128" s="14"/>
      <c r="Q128" s="14"/>
      <c r="R128" s="16"/>
      <c r="S128" s="3">
        <f t="shared" si="4"/>
        <v>288.67</v>
      </c>
      <c r="T128" s="56"/>
      <c r="U128" s="18" t="s">
        <v>30</v>
      </c>
      <c r="V128" s="18" t="s">
        <v>31</v>
      </c>
      <c r="W128" s="19" t="s">
        <v>321</v>
      </c>
      <c r="X128" s="45"/>
      <c r="Y128" s="116"/>
      <c r="Z128" s="117"/>
      <c r="AA128" s="93"/>
      <c r="AB128" s="19"/>
      <c r="AC128" s="56"/>
      <c r="AD128" s="118"/>
      <c r="AE128" s="118"/>
      <c r="AF128" s="17"/>
      <c r="AG128" s="17"/>
      <c r="AH128" s="25"/>
      <c r="AI128" s="93"/>
      <c r="AJ128" s="93"/>
      <c r="AK128" s="25"/>
      <c r="AL128" s="25"/>
      <c r="AM128" s="93"/>
      <c r="AN128" s="93"/>
      <c r="AO128" s="93"/>
      <c r="AP128" s="20"/>
      <c r="AQ128" s="20"/>
      <c r="AR128" s="20"/>
      <c r="AS128" s="20"/>
      <c r="AT128" s="20"/>
      <c r="AU128" s="20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</row>
    <row r="129" ht="18.0" customHeight="1">
      <c r="A129" s="8" t="s">
        <v>3134</v>
      </c>
      <c r="B129" s="9">
        <v>44170.0</v>
      </c>
      <c r="C129" s="115" t="str">
        <f t="shared" si="1"/>
        <v>#REF!</v>
      </c>
      <c r="D129" s="115" t="str">
        <f t="shared" si="2"/>
        <v>#REF!</v>
      </c>
      <c r="E129" s="115" t="str">
        <f t="shared" si="3"/>
        <v>#REF!</v>
      </c>
      <c r="F129" s="56"/>
      <c r="G129" s="68" t="s">
        <v>27</v>
      </c>
      <c r="H129" s="69" t="s">
        <v>322</v>
      </c>
      <c r="I129" s="12" t="s">
        <v>27</v>
      </c>
      <c r="J129" s="13" t="s">
        <v>39</v>
      </c>
      <c r="K129" s="14"/>
      <c r="L129" s="15">
        <v>425.0</v>
      </c>
      <c r="M129" s="14"/>
      <c r="N129" s="15">
        <v>425.0</v>
      </c>
      <c r="O129" s="14"/>
      <c r="P129" s="14"/>
      <c r="Q129" s="14"/>
      <c r="R129" s="16"/>
      <c r="S129" s="3">
        <f t="shared" si="4"/>
        <v>425</v>
      </c>
      <c r="T129" s="56"/>
      <c r="U129" s="18" t="s">
        <v>30</v>
      </c>
      <c r="V129" s="18" t="s">
        <v>31</v>
      </c>
      <c r="W129" s="19" t="s">
        <v>323</v>
      </c>
      <c r="X129" s="45"/>
      <c r="Y129" s="116"/>
      <c r="Z129" s="117"/>
      <c r="AA129" s="93"/>
      <c r="AB129" s="19"/>
      <c r="AC129" s="56"/>
      <c r="AD129" s="118"/>
      <c r="AE129" s="118"/>
      <c r="AF129" s="17"/>
      <c r="AG129" s="17"/>
      <c r="AH129" s="25"/>
      <c r="AI129" s="93"/>
      <c r="AJ129" s="93"/>
      <c r="AK129" s="25"/>
      <c r="AL129" s="25"/>
      <c r="AM129" s="93"/>
      <c r="AN129" s="93"/>
      <c r="AO129" s="93"/>
      <c r="AP129" s="20"/>
      <c r="AQ129" s="20"/>
      <c r="AR129" s="20"/>
      <c r="AS129" s="20"/>
      <c r="AT129" s="20"/>
      <c r="AU129" s="20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</row>
    <row r="130" ht="18.0" customHeight="1">
      <c r="A130" s="8" t="s">
        <v>3134</v>
      </c>
      <c r="B130" s="9">
        <v>44172.0</v>
      </c>
      <c r="C130" s="115" t="str">
        <f t="shared" si="1"/>
        <v>#REF!</v>
      </c>
      <c r="D130" s="115" t="str">
        <f t="shared" si="2"/>
        <v>#REF!</v>
      </c>
      <c r="E130" s="115" t="str">
        <f t="shared" si="3"/>
        <v>#REF!</v>
      </c>
      <c r="F130" s="56" t="s">
        <v>1930</v>
      </c>
      <c r="G130" s="68" t="s">
        <v>27</v>
      </c>
      <c r="H130" s="69" t="s">
        <v>324</v>
      </c>
      <c r="I130" s="12" t="s">
        <v>27</v>
      </c>
      <c r="J130" s="13" t="s">
        <v>29</v>
      </c>
      <c r="K130" s="14"/>
      <c r="L130" s="15">
        <v>340.0</v>
      </c>
      <c r="M130" s="14"/>
      <c r="N130" s="15">
        <v>340.0</v>
      </c>
      <c r="O130" s="14"/>
      <c r="P130" s="14"/>
      <c r="Q130" s="14"/>
      <c r="R130" s="16"/>
      <c r="S130" s="3">
        <f t="shared" si="4"/>
        <v>340</v>
      </c>
      <c r="T130" s="56"/>
      <c r="U130" s="18" t="s">
        <v>30</v>
      </c>
      <c r="V130" s="18" t="s">
        <v>31</v>
      </c>
      <c r="W130" s="19" t="s">
        <v>325</v>
      </c>
      <c r="X130" s="45"/>
      <c r="Y130" s="116"/>
      <c r="Z130" s="117"/>
      <c r="AA130" s="93"/>
      <c r="AB130" s="19"/>
      <c r="AC130" s="56"/>
      <c r="AD130" s="118"/>
      <c r="AE130" s="118"/>
      <c r="AF130" s="17"/>
      <c r="AG130" s="17"/>
      <c r="AH130" s="25"/>
      <c r="AI130" s="93"/>
      <c r="AJ130" s="93"/>
      <c r="AK130" s="25"/>
      <c r="AL130" s="25"/>
      <c r="AM130" s="93"/>
      <c r="AN130" s="93"/>
      <c r="AO130" s="93"/>
      <c r="AP130" s="20"/>
      <c r="AQ130" s="20"/>
      <c r="AR130" s="20"/>
      <c r="AS130" s="20"/>
      <c r="AT130" s="20"/>
      <c r="AU130" s="20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</row>
    <row r="131" ht="18.0" customHeight="1">
      <c r="A131" s="8" t="s">
        <v>3134</v>
      </c>
      <c r="B131" s="9">
        <v>44174.0</v>
      </c>
      <c r="C131" s="115" t="str">
        <f t="shared" si="1"/>
        <v>#REF!</v>
      </c>
      <c r="D131" s="115" t="str">
        <f t="shared" si="2"/>
        <v>#REF!</v>
      </c>
      <c r="E131" s="115" t="str">
        <f t="shared" si="3"/>
        <v>#REF!</v>
      </c>
      <c r="F131" s="56"/>
      <c r="G131" s="68" t="s">
        <v>20</v>
      </c>
      <c r="H131" s="69" t="s">
        <v>326</v>
      </c>
      <c r="I131" s="12" t="s">
        <v>367</v>
      </c>
      <c r="J131" s="13" t="s">
        <v>39</v>
      </c>
      <c r="K131" s="14"/>
      <c r="L131" s="15">
        <v>425.0</v>
      </c>
      <c r="M131" s="14"/>
      <c r="N131" s="15">
        <v>425.0</v>
      </c>
      <c r="O131" s="14"/>
      <c r="P131" s="14"/>
      <c r="Q131" s="14"/>
      <c r="R131" s="16"/>
      <c r="S131" s="3">
        <f t="shared" si="4"/>
        <v>425</v>
      </c>
      <c r="T131" s="56"/>
      <c r="U131" s="18" t="s">
        <v>34</v>
      </c>
      <c r="V131" s="18" t="s">
        <v>25</v>
      </c>
      <c r="W131" s="19" t="s">
        <v>327</v>
      </c>
      <c r="X131" s="45"/>
      <c r="Y131" s="116"/>
      <c r="Z131" s="117"/>
      <c r="AA131" s="93"/>
      <c r="AB131" s="19"/>
      <c r="AC131" s="56"/>
      <c r="AD131" s="118"/>
      <c r="AE131" s="118"/>
      <c r="AF131" s="17"/>
      <c r="AG131" s="17"/>
      <c r="AH131" s="25"/>
      <c r="AI131" s="93"/>
      <c r="AJ131" s="93"/>
      <c r="AK131" s="25"/>
      <c r="AL131" s="25"/>
      <c r="AM131" s="93"/>
      <c r="AN131" s="93"/>
      <c r="AO131" s="93"/>
      <c r="AP131" s="20"/>
      <c r="AQ131" s="20"/>
      <c r="AR131" s="20"/>
      <c r="AS131" s="20"/>
      <c r="AT131" s="20"/>
      <c r="AU131" s="20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</row>
    <row r="132" ht="18.0" customHeight="1">
      <c r="A132" s="8" t="s">
        <v>3134</v>
      </c>
      <c r="B132" s="9">
        <v>44175.0</v>
      </c>
      <c r="C132" s="115" t="str">
        <f t="shared" si="1"/>
        <v>#REF!</v>
      </c>
      <c r="D132" s="115" t="str">
        <f t="shared" si="2"/>
        <v>#REF!</v>
      </c>
      <c r="E132" s="115" t="str">
        <f t="shared" si="3"/>
        <v>#REF!</v>
      </c>
      <c r="F132" s="56"/>
      <c r="G132" s="68" t="s">
        <v>20</v>
      </c>
      <c r="H132" s="69" t="s">
        <v>328</v>
      </c>
      <c r="I132" s="12" t="s">
        <v>367</v>
      </c>
      <c r="J132" s="13" t="s">
        <v>39</v>
      </c>
      <c r="K132" s="14"/>
      <c r="L132" s="15">
        <v>972.33</v>
      </c>
      <c r="M132" s="14"/>
      <c r="N132" s="15">
        <v>972.33</v>
      </c>
      <c r="O132" s="14"/>
      <c r="P132" s="14"/>
      <c r="Q132" s="14">
        <v>410.0</v>
      </c>
      <c r="R132" s="16"/>
      <c r="S132" s="3">
        <f t="shared" si="4"/>
        <v>1382.33</v>
      </c>
      <c r="T132" s="56"/>
      <c r="U132" s="18" t="s">
        <v>34</v>
      </c>
      <c r="V132" s="18" t="s">
        <v>25</v>
      </c>
      <c r="W132" s="19" t="s">
        <v>329</v>
      </c>
      <c r="X132" s="45"/>
      <c r="Y132" s="116"/>
      <c r="Z132" s="117"/>
      <c r="AA132" s="93"/>
      <c r="AB132" s="19"/>
      <c r="AC132" s="56"/>
      <c r="AD132" s="118"/>
      <c r="AE132" s="118"/>
      <c r="AF132" s="17"/>
      <c r="AG132" s="17"/>
      <c r="AH132" s="25"/>
      <c r="AI132" s="93"/>
      <c r="AJ132" s="93"/>
      <c r="AK132" s="25"/>
      <c r="AL132" s="25"/>
      <c r="AM132" s="93"/>
      <c r="AN132" s="93"/>
      <c r="AO132" s="93"/>
      <c r="AP132" s="20"/>
      <c r="AQ132" s="20"/>
      <c r="AR132" s="20"/>
      <c r="AS132" s="20"/>
      <c r="AT132" s="20"/>
      <c r="AU132" s="20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</row>
    <row r="133" ht="18.0" customHeight="1">
      <c r="A133" s="8" t="s">
        <v>3134</v>
      </c>
      <c r="B133" s="9">
        <v>44198.0</v>
      </c>
      <c r="C133" s="115" t="str">
        <f t="shared" si="1"/>
        <v>#REF!</v>
      </c>
      <c r="D133" s="115" t="str">
        <f t="shared" si="2"/>
        <v>#REF!</v>
      </c>
      <c r="E133" s="115" t="str">
        <f t="shared" si="3"/>
        <v>#REF!</v>
      </c>
      <c r="F133" s="56"/>
      <c r="G133" s="68" t="s">
        <v>20</v>
      </c>
      <c r="H133" s="69" t="s">
        <v>332</v>
      </c>
      <c r="I133" s="12" t="s">
        <v>367</v>
      </c>
      <c r="J133" s="13" t="s">
        <v>29</v>
      </c>
      <c r="K133" s="14"/>
      <c r="L133" s="15">
        <v>273.0</v>
      </c>
      <c r="M133" s="14"/>
      <c r="N133" s="15">
        <v>273.0</v>
      </c>
      <c r="O133" s="14"/>
      <c r="P133" s="14"/>
      <c r="Q133" s="14"/>
      <c r="R133" s="16"/>
      <c r="S133" s="3">
        <f t="shared" si="4"/>
        <v>273</v>
      </c>
      <c r="T133" s="56"/>
      <c r="U133" s="18" t="s">
        <v>34</v>
      </c>
      <c r="V133" s="18" t="s">
        <v>25</v>
      </c>
      <c r="W133" s="19" t="s">
        <v>333</v>
      </c>
      <c r="X133" s="45"/>
      <c r="Y133" s="116"/>
      <c r="Z133" s="117"/>
      <c r="AA133" s="93"/>
      <c r="AB133" s="19"/>
      <c r="AC133" s="56"/>
      <c r="AD133" s="118"/>
      <c r="AE133" s="118"/>
      <c r="AF133" s="17"/>
      <c r="AG133" s="17"/>
      <c r="AH133" s="25"/>
      <c r="AI133" s="93"/>
      <c r="AJ133" s="93"/>
      <c r="AK133" s="25"/>
      <c r="AL133" s="25"/>
      <c r="AM133" s="93"/>
      <c r="AN133" s="93"/>
      <c r="AO133" s="93"/>
      <c r="AP133" s="20"/>
      <c r="AQ133" s="20"/>
      <c r="AR133" s="20"/>
      <c r="AS133" s="20"/>
      <c r="AT133" s="20"/>
      <c r="AU133" s="20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</row>
    <row r="134" ht="18.0" customHeight="1">
      <c r="A134" s="8" t="s">
        <v>3134</v>
      </c>
      <c r="B134" s="9">
        <v>44201.0</v>
      </c>
      <c r="C134" s="115" t="str">
        <f t="shared" si="1"/>
        <v>#REF!</v>
      </c>
      <c r="D134" s="115" t="str">
        <f t="shared" si="2"/>
        <v>#REF!</v>
      </c>
      <c r="E134" s="115" t="str">
        <f t="shared" si="3"/>
        <v>#REF!</v>
      </c>
      <c r="F134" s="56"/>
      <c r="G134" s="68" t="s">
        <v>27</v>
      </c>
      <c r="H134" s="69" t="s">
        <v>334</v>
      </c>
      <c r="I134" s="12" t="s">
        <v>27</v>
      </c>
      <c r="J134" s="13" t="s">
        <v>39</v>
      </c>
      <c r="K134" s="14"/>
      <c r="L134" s="15">
        <v>277.33</v>
      </c>
      <c r="M134" s="14"/>
      <c r="N134" s="15">
        <v>277.33</v>
      </c>
      <c r="O134" s="14"/>
      <c r="P134" s="14"/>
      <c r="Q134" s="14"/>
      <c r="R134" s="16"/>
      <c r="S134" s="3">
        <f t="shared" si="4"/>
        <v>277.33</v>
      </c>
      <c r="T134" s="56"/>
      <c r="U134" s="18" t="s">
        <v>30</v>
      </c>
      <c r="V134" s="18" t="s">
        <v>31</v>
      </c>
      <c r="W134" s="19" t="s">
        <v>335</v>
      </c>
      <c r="X134" s="45"/>
      <c r="Y134" s="116"/>
      <c r="Z134" s="117"/>
      <c r="AA134" s="93"/>
      <c r="AB134" s="19"/>
      <c r="AC134" s="56"/>
      <c r="AD134" s="118"/>
      <c r="AE134" s="118"/>
      <c r="AF134" s="17"/>
      <c r="AG134" s="17"/>
      <c r="AH134" s="25"/>
      <c r="AI134" s="93"/>
      <c r="AJ134" s="93"/>
      <c r="AK134" s="25"/>
      <c r="AL134" s="25"/>
      <c r="AM134" s="93"/>
      <c r="AN134" s="93"/>
      <c r="AO134" s="93"/>
      <c r="AP134" s="20"/>
      <c r="AQ134" s="20"/>
      <c r="AR134" s="20"/>
      <c r="AS134" s="20"/>
      <c r="AT134" s="20"/>
      <c r="AU134" s="20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</row>
    <row r="135" ht="18.0" customHeight="1">
      <c r="A135" s="8" t="s">
        <v>3134</v>
      </c>
      <c r="B135" s="9">
        <v>44208.0</v>
      </c>
      <c r="C135" s="115" t="str">
        <f t="shared" si="1"/>
        <v>#REF!</v>
      </c>
      <c r="D135" s="115" t="str">
        <f t="shared" si="2"/>
        <v>#REF!</v>
      </c>
      <c r="E135" s="115" t="str">
        <f t="shared" si="3"/>
        <v>#REF!</v>
      </c>
      <c r="F135" s="56"/>
      <c r="G135" s="68" t="s">
        <v>27</v>
      </c>
      <c r="H135" s="69" t="s">
        <v>336</v>
      </c>
      <c r="I135" s="12" t="s">
        <v>27</v>
      </c>
      <c r="J135" s="13" t="s">
        <v>29</v>
      </c>
      <c r="K135" s="14"/>
      <c r="L135" s="15">
        <v>273.0</v>
      </c>
      <c r="M135" s="14"/>
      <c r="N135" s="15">
        <v>273.0</v>
      </c>
      <c r="O135" s="14"/>
      <c r="P135" s="14"/>
      <c r="Q135" s="14"/>
      <c r="R135" s="16"/>
      <c r="S135" s="3">
        <f t="shared" si="4"/>
        <v>273</v>
      </c>
      <c r="T135" s="56"/>
      <c r="U135" s="18" t="s">
        <v>30</v>
      </c>
      <c r="V135" s="18" t="s">
        <v>31</v>
      </c>
      <c r="W135" s="19" t="s">
        <v>337</v>
      </c>
      <c r="X135" s="45"/>
      <c r="Y135" s="116"/>
      <c r="Z135" s="117"/>
      <c r="AA135" s="93"/>
      <c r="AB135" s="19"/>
      <c r="AC135" s="56"/>
      <c r="AD135" s="118"/>
      <c r="AE135" s="118"/>
      <c r="AF135" s="17"/>
      <c r="AG135" s="17"/>
      <c r="AH135" s="25"/>
      <c r="AI135" s="93"/>
      <c r="AJ135" s="93"/>
      <c r="AK135" s="25"/>
      <c r="AL135" s="25"/>
      <c r="AM135" s="93"/>
      <c r="AN135" s="93"/>
      <c r="AO135" s="93"/>
      <c r="AP135" s="20"/>
      <c r="AQ135" s="20"/>
      <c r="AR135" s="20"/>
      <c r="AS135" s="20"/>
      <c r="AT135" s="20"/>
      <c r="AU135" s="20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</row>
    <row r="136" ht="18.0" customHeight="1">
      <c r="A136" s="8" t="s">
        <v>3134</v>
      </c>
      <c r="B136" s="9">
        <v>44215.0</v>
      </c>
      <c r="C136" s="115" t="str">
        <f t="shared" si="1"/>
        <v>#REF!</v>
      </c>
      <c r="D136" s="115" t="str">
        <f t="shared" si="2"/>
        <v>#REF!</v>
      </c>
      <c r="E136" s="115" t="str">
        <f t="shared" si="3"/>
        <v>#REF!</v>
      </c>
      <c r="F136" s="56"/>
      <c r="G136" s="68" t="s">
        <v>27</v>
      </c>
      <c r="H136" s="69" t="s">
        <v>338</v>
      </c>
      <c r="I136" s="12" t="s">
        <v>27</v>
      </c>
      <c r="J136" s="13" t="s">
        <v>29</v>
      </c>
      <c r="K136" s="14"/>
      <c r="L136" s="15">
        <v>273.0</v>
      </c>
      <c r="M136" s="14"/>
      <c r="N136" s="15">
        <v>273.0</v>
      </c>
      <c r="O136" s="14"/>
      <c r="P136" s="14"/>
      <c r="Q136" s="14"/>
      <c r="R136" s="16"/>
      <c r="S136" s="3">
        <f t="shared" si="4"/>
        <v>273</v>
      </c>
      <c r="T136" s="56"/>
      <c r="U136" s="18" t="s">
        <v>30</v>
      </c>
      <c r="V136" s="18" t="s">
        <v>31</v>
      </c>
      <c r="W136" s="19">
        <v>5.0731740000176E13</v>
      </c>
      <c r="X136" s="45"/>
      <c r="Y136" s="116"/>
      <c r="Z136" s="117"/>
      <c r="AA136" s="93"/>
      <c r="AB136" s="19"/>
      <c r="AC136" s="56"/>
      <c r="AD136" s="118"/>
      <c r="AE136" s="118"/>
      <c r="AF136" s="17"/>
      <c r="AG136" s="17"/>
      <c r="AH136" s="25"/>
      <c r="AI136" s="93"/>
      <c r="AJ136" s="93"/>
      <c r="AK136" s="25"/>
      <c r="AL136" s="25"/>
      <c r="AM136" s="93"/>
      <c r="AN136" s="93"/>
      <c r="AO136" s="93"/>
      <c r="AP136" s="20"/>
      <c r="AQ136" s="20"/>
      <c r="AR136" s="20"/>
      <c r="AS136" s="20"/>
      <c r="AT136" s="20"/>
      <c r="AU136" s="20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</row>
    <row r="137" ht="18.0" customHeight="1">
      <c r="A137" s="8" t="s">
        <v>3134</v>
      </c>
      <c r="B137" s="9">
        <v>44228.0</v>
      </c>
      <c r="C137" s="115" t="str">
        <f t="shared" si="1"/>
        <v>#REF!</v>
      </c>
      <c r="D137" s="115" t="str">
        <f t="shared" si="2"/>
        <v>#REF!</v>
      </c>
      <c r="E137" s="115" t="str">
        <f t="shared" si="3"/>
        <v>#REF!</v>
      </c>
      <c r="F137" s="56"/>
      <c r="G137" s="68" t="s">
        <v>20</v>
      </c>
      <c r="H137" s="69" t="s">
        <v>340</v>
      </c>
      <c r="I137" s="12" t="s">
        <v>367</v>
      </c>
      <c r="J137" s="13" t="s">
        <v>29</v>
      </c>
      <c r="K137" s="14"/>
      <c r="L137" s="15">
        <v>273.0</v>
      </c>
      <c r="M137" s="14"/>
      <c r="N137" s="15">
        <v>273.0</v>
      </c>
      <c r="O137" s="14"/>
      <c r="P137" s="14"/>
      <c r="Q137" s="14"/>
      <c r="R137" s="16"/>
      <c r="S137" s="3">
        <f t="shared" si="4"/>
        <v>273</v>
      </c>
      <c r="T137" s="56"/>
      <c r="U137" s="18" t="s">
        <v>34</v>
      </c>
      <c r="V137" s="18" t="s">
        <v>25</v>
      </c>
      <c r="W137" s="19" t="s">
        <v>341</v>
      </c>
      <c r="X137" s="45"/>
      <c r="Y137" s="116"/>
      <c r="Z137" s="117"/>
      <c r="AA137" s="93"/>
      <c r="AB137" s="19"/>
      <c r="AC137" s="56"/>
      <c r="AD137" s="118"/>
      <c r="AE137" s="118"/>
      <c r="AF137" s="17"/>
      <c r="AG137" s="17"/>
      <c r="AH137" s="25"/>
      <c r="AI137" s="93"/>
      <c r="AJ137" s="93"/>
      <c r="AK137" s="25"/>
      <c r="AL137" s="25"/>
      <c r="AM137" s="93"/>
      <c r="AN137" s="93"/>
      <c r="AO137" s="93"/>
      <c r="AP137" s="20"/>
      <c r="AQ137" s="20"/>
      <c r="AR137" s="20"/>
      <c r="AS137" s="20"/>
      <c r="AT137" s="20"/>
      <c r="AU137" s="20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</row>
    <row r="138" ht="18.0" customHeight="1">
      <c r="A138" s="8" t="s">
        <v>3134</v>
      </c>
      <c r="B138" s="9">
        <v>44229.0</v>
      </c>
      <c r="C138" s="115" t="str">
        <f t="shared" si="1"/>
        <v>#REF!</v>
      </c>
      <c r="D138" s="115" t="str">
        <f t="shared" si="2"/>
        <v>#REF!</v>
      </c>
      <c r="E138" s="115" t="str">
        <f t="shared" si="3"/>
        <v>#REF!</v>
      </c>
      <c r="F138" s="56"/>
      <c r="G138" s="68" t="s">
        <v>27</v>
      </c>
      <c r="H138" s="69" t="s">
        <v>342</v>
      </c>
      <c r="I138" s="12" t="s">
        <v>27</v>
      </c>
      <c r="J138" s="13" t="s">
        <v>39</v>
      </c>
      <c r="K138" s="14"/>
      <c r="L138" s="15">
        <v>410.0</v>
      </c>
      <c r="M138" s="14"/>
      <c r="N138" s="15">
        <v>410.0</v>
      </c>
      <c r="O138" s="14"/>
      <c r="P138" s="14"/>
      <c r="Q138" s="14"/>
      <c r="R138" s="16"/>
      <c r="S138" s="3">
        <f t="shared" si="4"/>
        <v>410</v>
      </c>
      <c r="T138" s="56"/>
      <c r="U138" s="18" t="s">
        <v>30</v>
      </c>
      <c r="V138" s="18" t="s">
        <v>31</v>
      </c>
      <c r="W138" s="19" t="s">
        <v>343</v>
      </c>
      <c r="X138" s="45"/>
      <c r="Y138" s="116"/>
      <c r="Z138" s="117"/>
      <c r="AA138" s="93"/>
      <c r="AB138" s="19"/>
      <c r="AC138" s="56"/>
      <c r="AD138" s="118"/>
      <c r="AE138" s="118"/>
      <c r="AF138" s="17"/>
      <c r="AG138" s="17"/>
      <c r="AH138" s="25"/>
      <c r="AI138" s="93"/>
      <c r="AJ138" s="93"/>
      <c r="AK138" s="25"/>
      <c r="AL138" s="25"/>
      <c r="AM138" s="93"/>
      <c r="AN138" s="93"/>
      <c r="AO138" s="93"/>
      <c r="AP138" s="20"/>
      <c r="AQ138" s="20"/>
      <c r="AR138" s="20"/>
      <c r="AS138" s="20"/>
      <c r="AT138" s="20"/>
      <c r="AU138" s="20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</row>
    <row r="139" ht="18.0" customHeight="1">
      <c r="A139" s="8" t="s">
        <v>3134</v>
      </c>
      <c r="B139" s="9">
        <v>44235.0</v>
      </c>
      <c r="C139" s="115" t="str">
        <f t="shared" si="1"/>
        <v>#REF!</v>
      </c>
      <c r="D139" s="115" t="str">
        <f t="shared" si="2"/>
        <v>#REF!</v>
      </c>
      <c r="E139" s="115" t="str">
        <f t="shared" si="3"/>
        <v>#REF!</v>
      </c>
      <c r="F139" s="56"/>
      <c r="G139" s="68" t="s">
        <v>67</v>
      </c>
      <c r="H139" s="69" t="s">
        <v>344</v>
      </c>
      <c r="I139" s="12" t="s">
        <v>367</v>
      </c>
      <c r="J139" s="13" t="s">
        <v>345</v>
      </c>
      <c r="K139" s="14"/>
      <c r="L139" s="15">
        <v>724.0</v>
      </c>
      <c r="M139" s="14"/>
      <c r="N139" s="15">
        <v>724.0</v>
      </c>
      <c r="O139" s="14"/>
      <c r="P139" s="14"/>
      <c r="Q139" s="14"/>
      <c r="R139" s="16">
        <v>170.0</v>
      </c>
      <c r="S139" s="3">
        <f t="shared" si="4"/>
        <v>554</v>
      </c>
      <c r="T139" s="56" t="s">
        <v>346</v>
      </c>
      <c r="U139" s="18" t="s">
        <v>30</v>
      </c>
      <c r="V139" s="18" t="s">
        <v>31</v>
      </c>
      <c r="W139" s="19" t="s">
        <v>347</v>
      </c>
      <c r="X139" s="45"/>
      <c r="Y139" s="116"/>
      <c r="Z139" s="117"/>
      <c r="AA139" s="93"/>
      <c r="AB139" s="19"/>
      <c r="AC139" s="56"/>
      <c r="AD139" s="118"/>
      <c r="AE139" s="118"/>
      <c r="AF139" s="17"/>
      <c r="AG139" s="17"/>
      <c r="AH139" s="25"/>
      <c r="AI139" s="93"/>
      <c r="AJ139" s="93"/>
      <c r="AK139" s="25"/>
      <c r="AL139" s="25"/>
      <c r="AM139" s="93"/>
      <c r="AN139" s="93"/>
      <c r="AO139" s="93"/>
      <c r="AP139" s="20"/>
      <c r="AQ139" s="20"/>
      <c r="AR139" s="20"/>
      <c r="AS139" s="20"/>
      <c r="AT139" s="20"/>
      <c r="AU139" s="20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</row>
    <row r="140" ht="18.0" customHeight="1">
      <c r="A140" s="8" t="s">
        <v>3134</v>
      </c>
      <c r="B140" s="9">
        <v>44235.0</v>
      </c>
      <c r="C140" s="115" t="str">
        <f t="shared" si="1"/>
        <v>#REF!</v>
      </c>
      <c r="D140" s="115" t="str">
        <f t="shared" si="2"/>
        <v>#REF!</v>
      </c>
      <c r="E140" s="115" t="str">
        <f t="shared" si="3"/>
        <v>#REF!</v>
      </c>
      <c r="F140" s="56"/>
      <c r="G140" s="68" t="s">
        <v>27</v>
      </c>
      <c r="H140" s="69" t="s">
        <v>348</v>
      </c>
      <c r="I140" s="12" t="s">
        <v>27</v>
      </c>
      <c r="J140" s="13" t="s">
        <v>39</v>
      </c>
      <c r="K140" s="14"/>
      <c r="L140" s="15">
        <v>410.0</v>
      </c>
      <c r="M140" s="14"/>
      <c r="N140" s="15">
        <v>410.0</v>
      </c>
      <c r="O140" s="14"/>
      <c r="P140" s="14"/>
      <c r="Q140" s="14"/>
      <c r="R140" s="16"/>
      <c r="S140" s="3">
        <f t="shared" si="4"/>
        <v>410</v>
      </c>
      <c r="T140" s="56"/>
      <c r="U140" s="18" t="s">
        <v>30</v>
      </c>
      <c r="V140" s="18" t="s">
        <v>31</v>
      </c>
      <c r="W140" s="19" t="s">
        <v>349</v>
      </c>
      <c r="X140" s="45"/>
      <c r="Y140" s="116"/>
      <c r="Z140" s="117"/>
      <c r="AA140" s="93"/>
      <c r="AB140" s="19"/>
      <c r="AC140" s="56"/>
      <c r="AD140" s="118"/>
      <c r="AE140" s="118"/>
      <c r="AF140" s="17"/>
      <c r="AG140" s="17"/>
      <c r="AH140" s="25"/>
      <c r="AI140" s="93"/>
      <c r="AJ140" s="93"/>
      <c r="AK140" s="25"/>
      <c r="AL140" s="25"/>
      <c r="AM140" s="93"/>
      <c r="AN140" s="93"/>
      <c r="AO140" s="93"/>
      <c r="AP140" s="20"/>
      <c r="AQ140" s="20"/>
      <c r="AR140" s="20"/>
      <c r="AS140" s="20"/>
      <c r="AT140" s="20"/>
      <c r="AU140" s="20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</row>
    <row r="141" ht="18.0" customHeight="1">
      <c r="A141" s="8" t="s">
        <v>3134</v>
      </c>
      <c r="B141" s="9">
        <v>44235.0</v>
      </c>
      <c r="C141" s="115" t="str">
        <f t="shared" si="1"/>
        <v>#REF!</v>
      </c>
      <c r="D141" s="115" t="str">
        <f t="shared" si="2"/>
        <v>#REF!</v>
      </c>
      <c r="E141" s="115" t="str">
        <f t="shared" si="3"/>
        <v>#REF!</v>
      </c>
      <c r="F141" s="56"/>
      <c r="G141" s="68" t="s">
        <v>27</v>
      </c>
      <c r="H141" s="69" t="s">
        <v>350</v>
      </c>
      <c r="I141" s="12" t="s">
        <v>27</v>
      </c>
      <c r="J141" s="13" t="s">
        <v>23</v>
      </c>
      <c r="K141" s="14"/>
      <c r="L141" s="15">
        <v>1138.0</v>
      </c>
      <c r="M141" s="14"/>
      <c r="N141" s="15">
        <v>1138.0</v>
      </c>
      <c r="O141" s="14"/>
      <c r="P141" s="14"/>
      <c r="Q141" s="14"/>
      <c r="R141" s="16"/>
      <c r="S141" s="3">
        <f t="shared" si="4"/>
        <v>1138</v>
      </c>
      <c r="T141" s="56"/>
      <c r="U141" s="18" t="s">
        <v>30</v>
      </c>
      <c r="V141" s="18" t="s">
        <v>31</v>
      </c>
      <c r="W141" s="19" t="s">
        <v>351</v>
      </c>
      <c r="X141" s="45"/>
      <c r="Y141" s="116"/>
      <c r="Z141" s="117"/>
      <c r="AA141" s="93"/>
      <c r="AB141" s="19"/>
      <c r="AC141" s="56"/>
      <c r="AD141" s="118"/>
      <c r="AE141" s="118"/>
      <c r="AF141" s="17"/>
      <c r="AG141" s="17"/>
      <c r="AH141" s="25"/>
      <c r="AI141" s="93"/>
      <c r="AJ141" s="93"/>
      <c r="AK141" s="25"/>
      <c r="AL141" s="25"/>
      <c r="AM141" s="93"/>
      <c r="AN141" s="93"/>
      <c r="AO141" s="93"/>
      <c r="AP141" s="20"/>
      <c r="AQ141" s="20"/>
      <c r="AR141" s="20"/>
      <c r="AS141" s="20"/>
      <c r="AT141" s="20"/>
      <c r="AU141" s="20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</row>
    <row r="142" ht="18.0" customHeight="1">
      <c r="A142" s="8" t="s">
        <v>3134</v>
      </c>
      <c r="B142" s="9">
        <v>44236.0</v>
      </c>
      <c r="C142" s="115" t="str">
        <f t="shared" si="1"/>
        <v>#REF!</v>
      </c>
      <c r="D142" s="115" t="str">
        <f t="shared" si="2"/>
        <v>#REF!</v>
      </c>
      <c r="E142" s="115" t="str">
        <f t="shared" si="3"/>
        <v>#REF!</v>
      </c>
      <c r="F142" s="56"/>
      <c r="G142" s="68" t="s">
        <v>27</v>
      </c>
      <c r="H142" s="69" t="s">
        <v>352</v>
      </c>
      <c r="I142" s="12" t="s">
        <v>27</v>
      </c>
      <c r="J142" s="13" t="s">
        <v>39</v>
      </c>
      <c r="K142" s="14"/>
      <c r="L142" s="15">
        <v>410.0</v>
      </c>
      <c r="M142" s="14"/>
      <c r="N142" s="15">
        <v>410.0</v>
      </c>
      <c r="O142" s="14"/>
      <c r="P142" s="14"/>
      <c r="Q142" s="14">
        <v>250.0</v>
      </c>
      <c r="R142" s="16"/>
      <c r="S142" s="3">
        <f t="shared" si="4"/>
        <v>660</v>
      </c>
      <c r="T142" s="56"/>
      <c r="U142" s="18" t="s">
        <v>30</v>
      </c>
      <c r="V142" s="18" t="s">
        <v>31</v>
      </c>
      <c r="W142" s="19">
        <v>4.9707567000191E13</v>
      </c>
      <c r="X142" s="45"/>
      <c r="Y142" s="116"/>
      <c r="Z142" s="117"/>
      <c r="AA142" s="93"/>
      <c r="AB142" s="19"/>
      <c r="AC142" s="56"/>
      <c r="AD142" s="118"/>
      <c r="AE142" s="118"/>
      <c r="AF142" s="17"/>
      <c r="AG142" s="17"/>
      <c r="AH142" s="25"/>
      <c r="AI142" s="93"/>
      <c r="AJ142" s="93"/>
      <c r="AK142" s="25"/>
      <c r="AL142" s="25"/>
      <c r="AM142" s="93"/>
      <c r="AN142" s="93"/>
      <c r="AO142" s="93"/>
      <c r="AP142" s="20"/>
      <c r="AQ142" s="20"/>
      <c r="AR142" s="20"/>
      <c r="AS142" s="20"/>
      <c r="AT142" s="20"/>
      <c r="AU142" s="20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</row>
    <row r="143" ht="18.0" customHeight="1">
      <c r="A143" s="8" t="s">
        <v>3134</v>
      </c>
      <c r="B143" s="9">
        <v>44251.0</v>
      </c>
      <c r="C143" s="115" t="str">
        <f t="shared" si="1"/>
        <v>#REF!</v>
      </c>
      <c r="D143" s="115" t="str">
        <f t="shared" si="2"/>
        <v>#REF!</v>
      </c>
      <c r="E143" s="115" t="str">
        <f t="shared" si="3"/>
        <v>#REF!</v>
      </c>
      <c r="F143" s="56"/>
      <c r="G143" s="68" t="s">
        <v>27</v>
      </c>
      <c r="H143" s="69" t="s">
        <v>356</v>
      </c>
      <c r="I143" s="12" t="s">
        <v>27</v>
      </c>
      <c r="J143" s="13" t="s">
        <v>29</v>
      </c>
      <c r="K143" s="14"/>
      <c r="L143" s="15">
        <v>273.0</v>
      </c>
      <c r="M143" s="14"/>
      <c r="N143" s="15">
        <v>273.0</v>
      </c>
      <c r="O143" s="14"/>
      <c r="P143" s="14"/>
      <c r="Q143" s="14"/>
      <c r="R143" s="16"/>
      <c r="S143" s="3">
        <f t="shared" si="4"/>
        <v>273</v>
      </c>
      <c r="T143" s="56"/>
      <c r="U143" s="18" t="s">
        <v>30</v>
      </c>
      <c r="V143" s="18" t="s">
        <v>31</v>
      </c>
      <c r="W143" s="19" t="s">
        <v>357</v>
      </c>
      <c r="X143" s="45"/>
      <c r="Y143" s="116"/>
      <c r="Z143" s="117"/>
      <c r="AA143" s="93"/>
      <c r="AB143" s="19"/>
      <c r="AC143" s="56"/>
      <c r="AD143" s="118"/>
      <c r="AE143" s="118"/>
      <c r="AF143" s="17"/>
      <c r="AG143" s="17"/>
      <c r="AH143" s="25"/>
      <c r="AI143" s="93"/>
      <c r="AJ143" s="93"/>
      <c r="AK143" s="25"/>
      <c r="AL143" s="25"/>
      <c r="AM143" s="93"/>
      <c r="AN143" s="93"/>
      <c r="AO143" s="93"/>
      <c r="AP143" s="20"/>
      <c r="AQ143" s="20"/>
      <c r="AR143" s="20"/>
      <c r="AS143" s="20"/>
      <c r="AT143" s="20"/>
      <c r="AU143" s="20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</row>
    <row r="144" ht="18.0" customHeight="1">
      <c r="A144" s="8" t="s">
        <v>3134</v>
      </c>
      <c r="B144" s="9">
        <v>44257.0</v>
      </c>
      <c r="C144" s="115" t="str">
        <f t="shared" si="1"/>
        <v>#REF!</v>
      </c>
      <c r="D144" s="115" t="str">
        <f t="shared" si="2"/>
        <v>#REF!</v>
      </c>
      <c r="E144" s="115" t="str">
        <f t="shared" si="3"/>
        <v>#REF!</v>
      </c>
      <c r="F144" s="56"/>
      <c r="G144" s="68" t="s">
        <v>27</v>
      </c>
      <c r="H144" s="69" t="s">
        <v>358</v>
      </c>
      <c r="I144" s="12" t="s">
        <v>367</v>
      </c>
      <c r="J144" s="13" t="s">
        <v>39</v>
      </c>
      <c r="K144" s="14"/>
      <c r="L144" s="15">
        <v>427.33</v>
      </c>
      <c r="M144" s="14"/>
      <c r="N144" s="15">
        <v>427.33</v>
      </c>
      <c r="O144" s="14"/>
      <c r="P144" s="14"/>
      <c r="Q144" s="14"/>
      <c r="R144" s="16"/>
      <c r="S144" s="3">
        <f t="shared" si="4"/>
        <v>427.33</v>
      </c>
      <c r="T144" s="56"/>
      <c r="U144" s="18" t="s">
        <v>34</v>
      </c>
      <c r="V144" s="18" t="s">
        <v>25</v>
      </c>
      <c r="W144" s="19" t="s">
        <v>359</v>
      </c>
      <c r="X144" s="45"/>
      <c r="Y144" s="116"/>
      <c r="Z144" s="117"/>
      <c r="AA144" s="93"/>
      <c r="AB144" s="19"/>
      <c r="AC144" s="56"/>
      <c r="AD144" s="118"/>
      <c r="AE144" s="118"/>
      <c r="AF144" s="17"/>
      <c r="AG144" s="17"/>
      <c r="AH144" s="25"/>
      <c r="AI144" s="93"/>
      <c r="AJ144" s="93"/>
      <c r="AK144" s="25"/>
      <c r="AL144" s="25"/>
      <c r="AM144" s="93"/>
      <c r="AN144" s="93"/>
      <c r="AO144" s="93"/>
      <c r="AP144" s="20"/>
      <c r="AQ144" s="20"/>
      <c r="AR144" s="20"/>
      <c r="AS144" s="20"/>
      <c r="AT144" s="20"/>
      <c r="AU144" s="20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</row>
    <row r="145" ht="18.0" customHeight="1">
      <c r="A145" s="8" t="s">
        <v>3134</v>
      </c>
      <c r="B145" s="9">
        <v>44259.0</v>
      </c>
      <c r="C145" s="115" t="str">
        <f t="shared" si="1"/>
        <v>#REF!</v>
      </c>
      <c r="D145" s="115" t="str">
        <f t="shared" si="2"/>
        <v>#REF!</v>
      </c>
      <c r="E145" s="115" t="str">
        <f t="shared" si="3"/>
        <v>#REF!</v>
      </c>
      <c r="F145" s="56"/>
      <c r="G145" s="68" t="s">
        <v>20</v>
      </c>
      <c r="H145" s="69" t="s">
        <v>360</v>
      </c>
      <c r="I145" s="12" t="s">
        <v>367</v>
      </c>
      <c r="J145" s="13" t="s">
        <v>39</v>
      </c>
      <c r="K145" s="14"/>
      <c r="L145" s="15">
        <v>453.25</v>
      </c>
      <c r="M145" s="14"/>
      <c r="N145" s="15">
        <v>453.25</v>
      </c>
      <c r="O145" s="14"/>
      <c r="P145" s="14">
        <v>1600.0</v>
      </c>
      <c r="Q145" s="14"/>
      <c r="R145" s="16"/>
      <c r="S145" s="3">
        <f t="shared" si="4"/>
        <v>2053.25</v>
      </c>
      <c r="T145" s="56"/>
      <c r="U145" s="18" t="s">
        <v>34</v>
      </c>
      <c r="V145" s="18" t="s">
        <v>25</v>
      </c>
      <c r="W145" s="19" t="s">
        <v>361</v>
      </c>
      <c r="X145" s="45"/>
      <c r="Y145" s="116"/>
      <c r="Z145" s="117"/>
      <c r="AA145" s="93"/>
      <c r="AB145" s="19"/>
      <c r="AC145" s="56"/>
      <c r="AD145" s="118"/>
      <c r="AE145" s="118"/>
      <c r="AF145" s="17"/>
      <c r="AG145" s="17"/>
      <c r="AH145" s="25"/>
      <c r="AI145" s="93"/>
      <c r="AJ145" s="93"/>
      <c r="AK145" s="25"/>
      <c r="AL145" s="25"/>
      <c r="AM145" s="93"/>
      <c r="AN145" s="93"/>
      <c r="AO145" s="93"/>
      <c r="AP145" s="20"/>
      <c r="AQ145" s="20"/>
      <c r="AR145" s="20"/>
      <c r="AS145" s="20"/>
      <c r="AT145" s="20"/>
      <c r="AU145" s="20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</row>
    <row r="146" ht="18.0" customHeight="1">
      <c r="A146" s="8" t="s">
        <v>3134</v>
      </c>
      <c r="B146" s="9">
        <v>44259.0</v>
      </c>
      <c r="C146" s="115" t="str">
        <f t="shared" si="1"/>
        <v>#REF!</v>
      </c>
      <c r="D146" s="115" t="str">
        <f t="shared" si="2"/>
        <v>#REF!</v>
      </c>
      <c r="E146" s="115" t="str">
        <f t="shared" si="3"/>
        <v>#REF!</v>
      </c>
      <c r="F146" s="56"/>
      <c r="G146" s="68" t="s">
        <v>27</v>
      </c>
      <c r="H146" s="69" t="s">
        <v>362</v>
      </c>
      <c r="I146" s="12" t="s">
        <v>27</v>
      </c>
      <c r="J146" s="13" t="s">
        <v>29</v>
      </c>
      <c r="K146" s="14"/>
      <c r="L146" s="15">
        <v>322.67</v>
      </c>
      <c r="M146" s="14"/>
      <c r="N146" s="15">
        <v>322.67</v>
      </c>
      <c r="O146" s="14"/>
      <c r="P146" s="14"/>
      <c r="Q146" s="14"/>
      <c r="R146" s="16"/>
      <c r="S146" s="3">
        <f t="shared" si="4"/>
        <v>322.67</v>
      </c>
      <c r="T146" s="56"/>
      <c r="U146" s="18" t="s">
        <v>30</v>
      </c>
      <c r="V146" s="18" t="s">
        <v>31</v>
      </c>
      <c r="W146" s="19" t="s">
        <v>363</v>
      </c>
      <c r="X146" s="45"/>
      <c r="Y146" s="116"/>
      <c r="Z146" s="117"/>
      <c r="AA146" s="93"/>
      <c r="AB146" s="19"/>
      <c r="AC146" s="56"/>
      <c r="AD146" s="118"/>
      <c r="AE146" s="118"/>
      <c r="AF146" s="17"/>
      <c r="AG146" s="17"/>
      <c r="AH146" s="25"/>
      <c r="AI146" s="93"/>
      <c r="AJ146" s="93"/>
      <c r="AK146" s="25"/>
      <c r="AL146" s="25"/>
      <c r="AM146" s="93"/>
      <c r="AN146" s="93"/>
      <c r="AO146" s="93"/>
      <c r="AP146" s="20"/>
      <c r="AQ146" s="20"/>
      <c r="AR146" s="20"/>
      <c r="AS146" s="20"/>
      <c r="AT146" s="20"/>
      <c r="AU146" s="20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</row>
    <row r="147" ht="18.0" customHeight="1">
      <c r="A147" s="8" t="s">
        <v>3134</v>
      </c>
      <c r="B147" s="9">
        <v>44260.0</v>
      </c>
      <c r="C147" s="115" t="str">
        <f t="shared" si="1"/>
        <v>#REF!</v>
      </c>
      <c r="D147" s="115" t="str">
        <f t="shared" si="2"/>
        <v>#REF!</v>
      </c>
      <c r="E147" s="115" t="str">
        <f t="shared" si="3"/>
        <v>#REF!</v>
      </c>
      <c r="F147" s="56"/>
      <c r="G147" s="68" t="s">
        <v>20</v>
      </c>
      <c r="H147" s="69" t="s">
        <v>364</v>
      </c>
      <c r="I147" s="12" t="s">
        <v>367</v>
      </c>
      <c r="J147" s="13" t="s">
        <v>39</v>
      </c>
      <c r="K147" s="14"/>
      <c r="L147" s="15">
        <v>410.0</v>
      </c>
      <c r="M147" s="14"/>
      <c r="N147" s="15">
        <v>410.0</v>
      </c>
      <c r="O147" s="14"/>
      <c r="P147" s="14"/>
      <c r="Q147" s="14"/>
      <c r="R147" s="16"/>
      <c r="S147" s="3">
        <f t="shared" si="4"/>
        <v>410</v>
      </c>
      <c r="T147" s="56"/>
      <c r="U147" s="18" t="s">
        <v>34</v>
      </c>
      <c r="V147" s="18" t="s">
        <v>25</v>
      </c>
      <c r="W147" s="19" t="s">
        <v>365</v>
      </c>
      <c r="X147" s="45"/>
      <c r="Y147" s="116"/>
      <c r="Z147" s="117"/>
      <c r="AA147" s="93"/>
      <c r="AB147" s="19"/>
      <c r="AC147" s="56"/>
      <c r="AD147" s="118"/>
      <c r="AE147" s="118"/>
      <c r="AF147" s="17"/>
      <c r="AG147" s="17"/>
      <c r="AH147" s="25"/>
      <c r="AI147" s="93"/>
      <c r="AJ147" s="93"/>
      <c r="AK147" s="25"/>
      <c r="AL147" s="25"/>
      <c r="AM147" s="93"/>
      <c r="AN147" s="93"/>
      <c r="AO147" s="93"/>
      <c r="AP147" s="20"/>
      <c r="AQ147" s="20"/>
      <c r="AR147" s="20"/>
      <c r="AS147" s="20"/>
      <c r="AT147" s="20"/>
      <c r="AU147" s="20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</row>
    <row r="148" ht="18.0" customHeight="1">
      <c r="A148" s="8" t="s">
        <v>3134</v>
      </c>
      <c r="B148" s="9">
        <v>44261.0</v>
      </c>
      <c r="C148" s="115" t="str">
        <f t="shared" si="1"/>
        <v>#REF!</v>
      </c>
      <c r="D148" s="115" t="str">
        <f t="shared" si="2"/>
        <v>#REF!</v>
      </c>
      <c r="E148" s="115" t="str">
        <f t="shared" si="3"/>
        <v>#REF!</v>
      </c>
      <c r="F148" s="56"/>
      <c r="G148" s="68" t="s">
        <v>20</v>
      </c>
      <c r="H148" s="69" t="s">
        <v>366</v>
      </c>
      <c r="I148" s="12" t="s">
        <v>367</v>
      </c>
      <c r="J148" s="13" t="s">
        <v>29</v>
      </c>
      <c r="K148" s="14"/>
      <c r="L148" s="15">
        <v>273.0</v>
      </c>
      <c r="M148" s="14"/>
      <c r="N148" s="15">
        <v>273.0</v>
      </c>
      <c r="O148" s="14"/>
      <c r="P148" s="14"/>
      <c r="Q148" s="14"/>
      <c r="R148" s="16"/>
      <c r="S148" s="3">
        <f t="shared" si="4"/>
        <v>273</v>
      </c>
      <c r="T148" s="56"/>
      <c r="U148" s="18" t="s">
        <v>368</v>
      </c>
      <c r="V148" s="18" t="s">
        <v>31</v>
      </c>
      <c r="W148" s="19" t="s">
        <v>369</v>
      </c>
      <c r="X148" s="45"/>
      <c r="Y148" s="116"/>
      <c r="Z148" s="117"/>
      <c r="AA148" s="93"/>
      <c r="AB148" s="19"/>
      <c r="AC148" s="56"/>
      <c r="AD148" s="118"/>
      <c r="AE148" s="118"/>
      <c r="AF148" s="17"/>
      <c r="AG148" s="17"/>
      <c r="AH148" s="25"/>
      <c r="AI148" s="93"/>
      <c r="AJ148" s="93"/>
      <c r="AK148" s="25"/>
      <c r="AL148" s="25"/>
      <c r="AM148" s="93"/>
      <c r="AN148" s="93"/>
      <c r="AO148" s="93"/>
      <c r="AP148" s="20"/>
      <c r="AQ148" s="20"/>
      <c r="AR148" s="20"/>
      <c r="AS148" s="20"/>
      <c r="AT148" s="20"/>
      <c r="AU148" s="20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</row>
    <row r="149" ht="18.0" customHeight="1">
      <c r="A149" s="8" t="s">
        <v>3134</v>
      </c>
      <c r="B149" s="9">
        <v>44262.0</v>
      </c>
      <c r="C149" s="115" t="str">
        <f t="shared" si="1"/>
        <v>#REF!</v>
      </c>
      <c r="D149" s="115" t="str">
        <f t="shared" si="2"/>
        <v>#REF!</v>
      </c>
      <c r="E149" s="115" t="str">
        <f t="shared" si="3"/>
        <v>#REF!</v>
      </c>
      <c r="F149" s="56"/>
      <c r="G149" s="68" t="s">
        <v>20</v>
      </c>
      <c r="H149" s="69" t="s">
        <v>370</v>
      </c>
      <c r="I149" s="12" t="s">
        <v>100</v>
      </c>
      <c r="J149" s="13" t="s">
        <v>29</v>
      </c>
      <c r="K149" s="14"/>
      <c r="L149" s="15">
        <v>273.0</v>
      </c>
      <c r="M149" s="14"/>
      <c r="N149" s="15">
        <v>273.0</v>
      </c>
      <c r="O149" s="14"/>
      <c r="P149" s="14"/>
      <c r="Q149" s="14"/>
      <c r="R149" s="16"/>
      <c r="S149" s="3">
        <f t="shared" si="4"/>
        <v>273</v>
      </c>
      <c r="T149" s="56"/>
      <c r="U149" s="18" t="s">
        <v>34</v>
      </c>
      <c r="V149" s="18" t="s">
        <v>31</v>
      </c>
      <c r="W149" s="19" t="s">
        <v>371</v>
      </c>
      <c r="X149" s="45"/>
      <c r="Y149" s="116"/>
      <c r="Z149" s="117"/>
      <c r="AA149" s="93"/>
      <c r="AB149" s="19"/>
      <c r="AC149" s="56"/>
      <c r="AD149" s="118"/>
      <c r="AE149" s="118"/>
      <c r="AF149" s="17"/>
      <c r="AG149" s="17"/>
      <c r="AH149" s="25"/>
      <c r="AI149" s="93"/>
      <c r="AJ149" s="93"/>
      <c r="AK149" s="25"/>
      <c r="AL149" s="25"/>
      <c r="AM149" s="93"/>
      <c r="AN149" s="93"/>
      <c r="AO149" s="93"/>
      <c r="AP149" s="20"/>
      <c r="AQ149" s="20"/>
      <c r="AR149" s="20"/>
      <c r="AS149" s="20"/>
      <c r="AT149" s="20"/>
      <c r="AU149" s="20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</row>
    <row r="150" ht="18.0" customHeight="1">
      <c r="A150" s="8" t="s">
        <v>3134</v>
      </c>
      <c r="B150" s="9">
        <v>44263.0</v>
      </c>
      <c r="C150" s="115" t="str">
        <f t="shared" si="1"/>
        <v>#REF!</v>
      </c>
      <c r="D150" s="115" t="str">
        <f t="shared" si="2"/>
        <v>#REF!</v>
      </c>
      <c r="E150" s="115" t="str">
        <f t="shared" si="3"/>
        <v>#REF!</v>
      </c>
      <c r="F150" s="56"/>
      <c r="G150" s="68" t="s">
        <v>27</v>
      </c>
      <c r="H150" s="69" t="s">
        <v>372</v>
      </c>
      <c r="I150" s="12" t="s">
        <v>100</v>
      </c>
      <c r="J150" s="13" t="s">
        <v>29</v>
      </c>
      <c r="K150" s="14"/>
      <c r="L150" s="15">
        <v>273.0</v>
      </c>
      <c r="M150" s="14"/>
      <c r="N150" s="15">
        <v>273.0</v>
      </c>
      <c r="O150" s="14"/>
      <c r="P150" s="14"/>
      <c r="Q150" s="14"/>
      <c r="R150" s="16"/>
      <c r="S150" s="3">
        <f t="shared" si="4"/>
        <v>273</v>
      </c>
      <c r="T150" s="56"/>
      <c r="U150" s="18">
        <v>15.0</v>
      </c>
      <c r="V150" s="18" t="s">
        <v>31</v>
      </c>
      <c r="W150" s="19" t="s">
        <v>373</v>
      </c>
      <c r="X150" s="45"/>
      <c r="Y150" s="116"/>
      <c r="Z150" s="117"/>
      <c r="AA150" s="93"/>
      <c r="AB150" s="19"/>
      <c r="AC150" s="56"/>
      <c r="AD150" s="118"/>
      <c r="AE150" s="118"/>
      <c r="AF150" s="17"/>
      <c r="AG150" s="17"/>
      <c r="AH150" s="25"/>
      <c r="AI150" s="93"/>
      <c r="AJ150" s="93"/>
      <c r="AK150" s="25"/>
      <c r="AL150" s="25"/>
      <c r="AM150" s="93"/>
      <c r="AN150" s="93"/>
      <c r="AO150" s="93"/>
      <c r="AP150" s="20"/>
      <c r="AQ150" s="20"/>
      <c r="AR150" s="20"/>
      <c r="AS150" s="20"/>
      <c r="AT150" s="20"/>
      <c r="AU150" s="20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</row>
    <row r="151" ht="18.0" customHeight="1">
      <c r="A151" s="8" t="s">
        <v>3134</v>
      </c>
      <c r="B151" s="9">
        <v>44263.0</v>
      </c>
      <c r="C151" s="115" t="str">
        <f t="shared" si="1"/>
        <v>#REF!</v>
      </c>
      <c r="D151" s="115" t="str">
        <f t="shared" si="2"/>
        <v>#REF!</v>
      </c>
      <c r="E151" s="115" t="str">
        <f t="shared" si="3"/>
        <v>#REF!</v>
      </c>
      <c r="F151" s="56"/>
      <c r="G151" s="68" t="s">
        <v>27</v>
      </c>
      <c r="H151" s="69" t="s">
        <v>374</v>
      </c>
      <c r="I151" s="12" t="s">
        <v>27</v>
      </c>
      <c r="J151" s="13" t="s">
        <v>29</v>
      </c>
      <c r="K151" s="14"/>
      <c r="L151" s="15">
        <v>273.0</v>
      </c>
      <c r="M151" s="14"/>
      <c r="N151" s="15">
        <v>273.0</v>
      </c>
      <c r="O151" s="14"/>
      <c r="P151" s="14"/>
      <c r="Q151" s="14"/>
      <c r="R151" s="16"/>
      <c r="S151" s="3">
        <f t="shared" si="4"/>
        <v>273</v>
      </c>
      <c r="T151" s="56"/>
      <c r="U151" s="18" t="s">
        <v>30</v>
      </c>
      <c r="V151" s="18" t="s">
        <v>31</v>
      </c>
      <c r="W151" s="19" t="s">
        <v>375</v>
      </c>
      <c r="X151" s="45"/>
      <c r="Y151" s="116"/>
      <c r="Z151" s="117"/>
      <c r="AA151" s="93"/>
      <c r="AB151" s="19"/>
      <c r="AC151" s="56"/>
      <c r="AD151" s="118"/>
      <c r="AE151" s="118"/>
      <c r="AF151" s="17"/>
      <c r="AG151" s="17"/>
      <c r="AH151" s="25"/>
      <c r="AI151" s="93"/>
      <c r="AJ151" s="93"/>
      <c r="AK151" s="25"/>
      <c r="AL151" s="25"/>
      <c r="AM151" s="93"/>
      <c r="AN151" s="93"/>
      <c r="AO151" s="93"/>
      <c r="AP151" s="20"/>
      <c r="AQ151" s="20"/>
      <c r="AR151" s="20"/>
      <c r="AS151" s="20"/>
      <c r="AT151" s="20"/>
      <c r="AU151" s="20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</row>
    <row r="152" ht="18.0" customHeight="1">
      <c r="A152" s="8" t="s">
        <v>3134</v>
      </c>
      <c r="B152" s="9">
        <v>44263.0</v>
      </c>
      <c r="C152" s="115" t="str">
        <f t="shared" si="1"/>
        <v>#REF!</v>
      </c>
      <c r="D152" s="115" t="str">
        <f t="shared" si="2"/>
        <v>#REF!</v>
      </c>
      <c r="E152" s="115" t="str">
        <f t="shared" si="3"/>
        <v>#REF!</v>
      </c>
      <c r="F152" s="56"/>
      <c r="G152" s="68" t="s">
        <v>27</v>
      </c>
      <c r="H152" s="69" t="s">
        <v>376</v>
      </c>
      <c r="I152" s="12" t="s">
        <v>27</v>
      </c>
      <c r="J152" s="13" t="s">
        <v>39</v>
      </c>
      <c r="K152" s="14"/>
      <c r="L152" s="15">
        <v>410.0</v>
      </c>
      <c r="M152" s="14"/>
      <c r="N152" s="15">
        <v>410.0</v>
      </c>
      <c r="O152" s="14"/>
      <c r="P152" s="14"/>
      <c r="Q152" s="14"/>
      <c r="R152" s="16"/>
      <c r="S152" s="3">
        <f t="shared" si="4"/>
        <v>410</v>
      </c>
      <c r="T152" s="56"/>
      <c r="U152" s="18" t="s">
        <v>30</v>
      </c>
      <c r="V152" s="18" t="s">
        <v>31</v>
      </c>
      <c r="W152" s="19" t="s">
        <v>377</v>
      </c>
      <c r="X152" s="45"/>
      <c r="Y152" s="116"/>
      <c r="Z152" s="117"/>
      <c r="AA152" s="93"/>
      <c r="AB152" s="19"/>
      <c r="AC152" s="56"/>
      <c r="AD152" s="118"/>
      <c r="AE152" s="118"/>
      <c r="AF152" s="17"/>
      <c r="AG152" s="17"/>
      <c r="AH152" s="25"/>
      <c r="AI152" s="93"/>
      <c r="AJ152" s="93"/>
      <c r="AK152" s="25"/>
      <c r="AL152" s="25"/>
      <c r="AM152" s="93"/>
      <c r="AN152" s="93"/>
      <c r="AO152" s="93"/>
      <c r="AP152" s="20"/>
      <c r="AQ152" s="20"/>
      <c r="AR152" s="20"/>
      <c r="AS152" s="20"/>
      <c r="AT152" s="20"/>
      <c r="AU152" s="20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</row>
    <row r="153" ht="18.0" customHeight="1">
      <c r="A153" s="8" t="s">
        <v>3134</v>
      </c>
      <c r="B153" s="9">
        <v>44264.0</v>
      </c>
      <c r="C153" s="115" t="str">
        <f t="shared" si="1"/>
        <v>#REF!</v>
      </c>
      <c r="D153" s="115" t="str">
        <f t="shared" si="2"/>
        <v>#REF!</v>
      </c>
      <c r="E153" s="115" t="str">
        <f t="shared" si="3"/>
        <v>#REF!</v>
      </c>
      <c r="F153" s="56"/>
      <c r="G153" s="68" t="s">
        <v>20</v>
      </c>
      <c r="H153" s="69" t="s">
        <v>378</v>
      </c>
      <c r="I153" s="12" t="s">
        <v>100</v>
      </c>
      <c r="J153" s="13" t="s">
        <v>29</v>
      </c>
      <c r="K153" s="14"/>
      <c r="L153" s="15">
        <v>273.0</v>
      </c>
      <c r="M153" s="14"/>
      <c r="N153" s="15">
        <v>273.0</v>
      </c>
      <c r="O153" s="14"/>
      <c r="P153" s="14"/>
      <c r="Q153" s="14"/>
      <c r="R153" s="16"/>
      <c r="S153" s="3">
        <f t="shared" si="4"/>
        <v>273</v>
      </c>
      <c r="T153" s="56"/>
      <c r="U153" s="18" t="s">
        <v>379</v>
      </c>
      <c r="V153" s="18" t="s">
        <v>31</v>
      </c>
      <c r="W153" s="19" t="s">
        <v>380</v>
      </c>
      <c r="X153" s="45"/>
      <c r="Y153" s="116"/>
      <c r="Z153" s="117"/>
      <c r="AA153" s="93"/>
      <c r="AB153" s="19"/>
      <c r="AC153" s="56"/>
      <c r="AD153" s="118"/>
      <c r="AE153" s="118"/>
      <c r="AF153" s="17"/>
      <c r="AG153" s="17"/>
      <c r="AH153" s="25"/>
      <c r="AI153" s="93"/>
      <c r="AJ153" s="93"/>
      <c r="AK153" s="25"/>
      <c r="AL153" s="25"/>
      <c r="AM153" s="93"/>
      <c r="AN153" s="93"/>
      <c r="AO153" s="93"/>
      <c r="AP153" s="20"/>
      <c r="AQ153" s="20"/>
      <c r="AR153" s="20"/>
      <c r="AS153" s="20"/>
      <c r="AT153" s="20"/>
      <c r="AU153" s="20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</row>
    <row r="154" ht="18.0" customHeight="1">
      <c r="A154" s="8" t="s">
        <v>3134</v>
      </c>
      <c r="B154" s="9">
        <v>44264.0</v>
      </c>
      <c r="C154" s="115" t="str">
        <f t="shared" si="1"/>
        <v>#REF!</v>
      </c>
      <c r="D154" s="115" t="str">
        <f t="shared" si="2"/>
        <v>#REF!</v>
      </c>
      <c r="E154" s="115" t="str">
        <f t="shared" si="3"/>
        <v>#REF!</v>
      </c>
      <c r="F154" s="56"/>
      <c r="G154" s="68" t="s">
        <v>20</v>
      </c>
      <c r="H154" s="69" t="s">
        <v>381</v>
      </c>
      <c r="I154" s="12" t="s">
        <v>367</v>
      </c>
      <c r="J154" s="13" t="s">
        <v>39</v>
      </c>
      <c r="K154" s="14"/>
      <c r="L154" s="15">
        <v>420.66999999999996</v>
      </c>
      <c r="M154" s="14"/>
      <c r="N154" s="15">
        <v>420.66999999999996</v>
      </c>
      <c r="O154" s="14"/>
      <c r="P154" s="14"/>
      <c r="Q154" s="14">
        <f>266.67*2</f>
        <v>533.34</v>
      </c>
      <c r="R154" s="16"/>
      <c r="S154" s="3">
        <f t="shared" si="4"/>
        <v>954.01</v>
      </c>
      <c r="T154" s="56"/>
      <c r="U154" s="18" t="s">
        <v>24</v>
      </c>
      <c r="V154" s="18" t="s">
        <v>25</v>
      </c>
      <c r="W154" s="19" t="s">
        <v>382</v>
      </c>
      <c r="X154" s="45"/>
      <c r="Y154" s="116"/>
      <c r="Z154" s="117"/>
      <c r="AA154" s="93"/>
      <c r="AB154" s="19"/>
      <c r="AC154" s="56"/>
      <c r="AD154" s="118"/>
      <c r="AE154" s="118"/>
      <c r="AF154" s="17"/>
      <c r="AG154" s="17"/>
      <c r="AH154" s="25"/>
      <c r="AI154" s="93"/>
      <c r="AJ154" s="93"/>
      <c r="AK154" s="25"/>
      <c r="AL154" s="25"/>
      <c r="AM154" s="93"/>
      <c r="AN154" s="93"/>
      <c r="AO154" s="93"/>
      <c r="AP154" s="20"/>
      <c r="AQ154" s="20"/>
      <c r="AR154" s="20"/>
      <c r="AS154" s="20"/>
      <c r="AT154" s="20"/>
      <c r="AU154" s="20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</row>
    <row r="155" ht="18.0" customHeight="1">
      <c r="A155" s="8" t="s">
        <v>3134</v>
      </c>
      <c r="B155" s="9">
        <v>44265.0</v>
      </c>
      <c r="C155" s="115" t="str">
        <f t="shared" si="1"/>
        <v>#REF!</v>
      </c>
      <c r="D155" s="115" t="str">
        <f t="shared" si="2"/>
        <v>#REF!</v>
      </c>
      <c r="E155" s="115" t="str">
        <f t="shared" si="3"/>
        <v>#REF!</v>
      </c>
      <c r="F155" s="56"/>
      <c r="G155" s="68" t="s">
        <v>20</v>
      </c>
      <c r="H155" s="69" t="s">
        <v>383</v>
      </c>
      <c r="I155" s="12" t="s">
        <v>100</v>
      </c>
      <c r="J155" s="13" t="s">
        <v>29</v>
      </c>
      <c r="K155" s="14"/>
      <c r="L155" s="15">
        <v>273.0</v>
      </c>
      <c r="M155" s="14"/>
      <c r="N155" s="15">
        <v>273.0</v>
      </c>
      <c r="O155" s="14"/>
      <c r="P155" s="14"/>
      <c r="Q155" s="14"/>
      <c r="R155" s="16"/>
      <c r="S155" s="3">
        <f t="shared" si="4"/>
        <v>273</v>
      </c>
      <c r="T155" s="56"/>
      <c r="U155" s="18" t="s">
        <v>384</v>
      </c>
      <c r="V155" s="18" t="s">
        <v>31</v>
      </c>
      <c r="W155" s="19" t="s">
        <v>385</v>
      </c>
      <c r="X155" s="45"/>
      <c r="Y155" s="116"/>
      <c r="Z155" s="117"/>
      <c r="AA155" s="93"/>
      <c r="AB155" s="19"/>
      <c r="AC155" s="56"/>
      <c r="AD155" s="118"/>
      <c r="AE155" s="118"/>
      <c r="AF155" s="17"/>
      <c r="AG155" s="17"/>
      <c r="AH155" s="25"/>
      <c r="AI155" s="93"/>
      <c r="AJ155" s="93"/>
      <c r="AK155" s="25"/>
      <c r="AL155" s="25"/>
      <c r="AM155" s="93"/>
      <c r="AN155" s="93"/>
      <c r="AO155" s="93"/>
      <c r="AP155" s="20"/>
      <c r="AQ155" s="20"/>
      <c r="AR155" s="20"/>
      <c r="AS155" s="20"/>
      <c r="AT155" s="20"/>
      <c r="AU155" s="20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</row>
    <row r="156" ht="18.0" customHeight="1">
      <c r="A156" s="8" t="s">
        <v>3134</v>
      </c>
      <c r="B156" s="9">
        <v>44265.0</v>
      </c>
      <c r="C156" s="115" t="str">
        <f t="shared" si="1"/>
        <v>#REF!</v>
      </c>
      <c r="D156" s="115" t="str">
        <f t="shared" si="2"/>
        <v>#REF!</v>
      </c>
      <c r="E156" s="115" t="str">
        <f t="shared" si="3"/>
        <v>#REF!</v>
      </c>
      <c r="F156" s="56"/>
      <c r="G156" s="68" t="s">
        <v>27</v>
      </c>
      <c r="H156" s="69" t="s">
        <v>386</v>
      </c>
      <c r="I156" s="12" t="s">
        <v>27</v>
      </c>
      <c r="J156" s="13" t="s">
        <v>39</v>
      </c>
      <c r="K156" s="14"/>
      <c r="L156" s="15">
        <v>410.0</v>
      </c>
      <c r="M156" s="14"/>
      <c r="N156" s="15">
        <v>410.0</v>
      </c>
      <c r="O156" s="14"/>
      <c r="P156" s="14"/>
      <c r="Q156" s="14"/>
      <c r="R156" s="16"/>
      <c r="S156" s="3">
        <f t="shared" si="4"/>
        <v>410</v>
      </c>
      <c r="T156" s="56"/>
      <c r="U156" s="18" t="s">
        <v>30</v>
      </c>
      <c r="V156" s="18" t="s">
        <v>31</v>
      </c>
      <c r="W156" s="19" t="s">
        <v>387</v>
      </c>
      <c r="X156" s="45"/>
      <c r="Y156" s="116"/>
      <c r="Z156" s="117"/>
      <c r="AA156" s="93"/>
      <c r="AB156" s="19"/>
      <c r="AC156" s="56"/>
      <c r="AD156" s="118"/>
      <c r="AE156" s="118"/>
      <c r="AF156" s="17"/>
      <c r="AG156" s="17"/>
      <c r="AH156" s="25"/>
      <c r="AI156" s="93"/>
      <c r="AJ156" s="93"/>
      <c r="AK156" s="25"/>
      <c r="AL156" s="25"/>
      <c r="AM156" s="93"/>
      <c r="AN156" s="93"/>
      <c r="AO156" s="93"/>
      <c r="AP156" s="20"/>
      <c r="AQ156" s="20"/>
      <c r="AR156" s="20"/>
      <c r="AS156" s="20"/>
      <c r="AT156" s="20"/>
      <c r="AU156" s="20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</row>
    <row r="157" ht="18.0" customHeight="1">
      <c r="A157" s="8" t="s">
        <v>3134</v>
      </c>
      <c r="B157" s="9">
        <v>44266.0</v>
      </c>
      <c r="C157" s="115" t="str">
        <f t="shared" si="1"/>
        <v>#REF!</v>
      </c>
      <c r="D157" s="115" t="str">
        <f t="shared" si="2"/>
        <v>#REF!</v>
      </c>
      <c r="E157" s="115" t="str">
        <f t="shared" si="3"/>
        <v>#REF!</v>
      </c>
      <c r="F157" s="56"/>
      <c r="G157" s="68" t="s">
        <v>20</v>
      </c>
      <c r="H157" s="69" t="s">
        <v>388</v>
      </c>
      <c r="I157" s="12" t="s">
        <v>367</v>
      </c>
      <c r="J157" s="13" t="s">
        <v>23</v>
      </c>
      <c r="K157" s="14"/>
      <c r="L157" s="15">
        <v>1646.0</v>
      </c>
      <c r="M157" s="14"/>
      <c r="N157" s="15">
        <v>1646.0</v>
      </c>
      <c r="O157" s="14"/>
      <c r="P157" s="14"/>
      <c r="Q157" s="14">
        <v>500.0</v>
      </c>
      <c r="R157" s="16"/>
      <c r="S157" s="3">
        <f t="shared" si="4"/>
        <v>2146</v>
      </c>
      <c r="T157" s="56"/>
      <c r="U157" s="18" t="s">
        <v>30</v>
      </c>
      <c r="V157" s="18" t="s">
        <v>25</v>
      </c>
      <c r="W157" s="19" t="s">
        <v>389</v>
      </c>
      <c r="X157" s="45"/>
      <c r="Y157" s="116"/>
      <c r="Z157" s="117"/>
      <c r="AA157" s="93"/>
      <c r="AB157" s="19"/>
      <c r="AC157" s="56"/>
      <c r="AD157" s="118"/>
      <c r="AE157" s="118"/>
      <c r="AF157" s="17"/>
      <c r="AG157" s="17"/>
      <c r="AH157" s="25"/>
      <c r="AI157" s="93"/>
      <c r="AJ157" s="93"/>
      <c r="AK157" s="25"/>
      <c r="AL157" s="25"/>
      <c r="AM157" s="93"/>
      <c r="AN157" s="93"/>
      <c r="AO157" s="93"/>
      <c r="AP157" s="20"/>
      <c r="AQ157" s="20"/>
      <c r="AR157" s="20"/>
      <c r="AS157" s="20"/>
      <c r="AT157" s="20"/>
      <c r="AU157" s="20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</row>
    <row r="158" ht="18.0" customHeight="1">
      <c r="A158" s="8" t="s">
        <v>3134</v>
      </c>
      <c r="B158" s="9">
        <v>44266.0</v>
      </c>
      <c r="C158" s="115" t="str">
        <f t="shared" si="1"/>
        <v>#REF!</v>
      </c>
      <c r="D158" s="115" t="str">
        <f t="shared" si="2"/>
        <v>#REF!</v>
      </c>
      <c r="E158" s="115" t="str">
        <f t="shared" si="3"/>
        <v>#REF!</v>
      </c>
      <c r="F158" s="56"/>
      <c r="G158" s="68" t="s">
        <v>27</v>
      </c>
      <c r="H158" s="69" t="s">
        <v>390</v>
      </c>
      <c r="I158" s="12" t="s">
        <v>27</v>
      </c>
      <c r="J158" s="13" t="s">
        <v>23</v>
      </c>
      <c r="K158" s="14"/>
      <c r="L158" s="15">
        <v>1138.0</v>
      </c>
      <c r="M158" s="14"/>
      <c r="N158" s="15">
        <v>1138.0</v>
      </c>
      <c r="O158" s="14"/>
      <c r="P158" s="14"/>
      <c r="Q158" s="14"/>
      <c r="R158" s="16"/>
      <c r="S158" s="3">
        <f t="shared" si="4"/>
        <v>1138</v>
      </c>
      <c r="T158" s="56"/>
      <c r="U158" s="18" t="s">
        <v>30</v>
      </c>
      <c r="V158" s="18" t="s">
        <v>31</v>
      </c>
      <c r="W158" s="19" t="s">
        <v>391</v>
      </c>
      <c r="X158" s="45"/>
      <c r="Y158" s="116"/>
      <c r="Z158" s="117"/>
      <c r="AA158" s="93"/>
      <c r="AB158" s="19"/>
      <c r="AC158" s="56"/>
      <c r="AD158" s="118"/>
      <c r="AE158" s="118"/>
      <c r="AF158" s="17"/>
      <c r="AG158" s="17"/>
      <c r="AH158" s="25"/>
      <c r="AI158" s="93"/>
      <c r="AJ158" s="93"/>
      <c r="AK158" s="25"/>
      <c r="AL158" s="25"/>
      <c r="AM158" s="93"/>
      <c r="AN158" s="93"/>
      <c r="AO158" s="93"/>
      <c r="AP158" s="20"/>
      <c r="AQ158" s="20"/>
      <c r="AR158" s="20"/>
      <c r="AS158" s="20"/>
      <c r="AT158" s="20"/>
      <c r="AU158" s="20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</row>
    <row r="159" ht="18.0" customHeight="1">
      <c r="A159" s="8" t="s">
        <v>3134</v>
      </c>
      <c r="B159" s="9">
        <v>44266.0</v>
      </c>
      <c r="C159" s="115" t="str">
        <f t="shared" si="1"/>
        <v>#REF!</v>
      </c>
      <c r="D159" s="115" t="str">
        <f t="shared" si="2"/>
        <v>#REF!</v>
      </c>
      <c r="E159" s="115" t="str">
        <f t="shared" si="3"/>
        <v>#REF!</v>
      </c>
      <c r="F159" s="56"/>
      <c r="G159" s="68" t="s">
        <v>27</v>
      </c>
      <c r="H159" s="69" t="s">
        <v>393</v>
      </c>
      <c r="I159" s="12" t="s">
        <v>27</v>
      </c>
      <c r="J159" s="13" t="s">
        <v>39</v>
      </c>
      <c r="K159" s="14"/>
      <c r="L159" s="15">
        <v>410.0</v>
      </c>
      <c r="M159" s="14"/>
      <c r="N159" s="15">
        <v>410.0</v>
      </c>
      <c r="O159" s="14"/>
      <c r="P159" s="14"/>
      <c r="Q159" s="14"/>
      <c r="R159" s="16"/>
      <c r="S159" s="3">
        <f t="shared" si="4"/>
        <v>410</v>
      </c>
      <c r="T159" s="56"/>
      <c r="U159" s="18" t="s">
        <v>30</v>
      </c>
      <c r="V159" s="18" t="s">
        <v>31</v>
      </c>
      <c r="W159" s="19" t="s">
        <v>394</v>
      </c>
      <c r="X159" s="45"/>
      <c r="Y159" s="116"/>
      <c r="Z159" s="117"/>
      <c r="AA159" s="93"/>
      <c r="AB159" s="19"/>
      <c r="AC159" s="56"/>
      <c r="AD159" s="118"/>
      <c r="AE159" s="118"/>
      <c r="AF159" s="17"/>
      <c r="AG159" s="17"/>
      <c r="AH159" s="25"/>
      <c r="AI159" s="93"/>
      <c r="AJ159" s="93"/>
      <c r="AK159" s="25"/>
      <c r="AL159" s="25"/>
      <c r="AM159" s="93"/>
      <c r="AN159" s="93"/>
      <c r="AO159" s="93"/>
      <c r="AP159" s="20"/>
      <c r="AQ159" s="20"/>
      <c r="AR159" s="20"/>
      <c r="AS159" s="20"/>
      <c r="AT159" s="20"/>
      <c r="AU159" s="20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</row>
    <row r="160" ht="18.0" customHeight="1">
      <c r="A160" s="8" t="s">
        <v>3134</v>
      </c>
      <c r="B160" s="9">
        <v>44269.0</v>
      </c>
      <c r="C160" s="115" t="str">
        <f t="shared" si="1"/>
        <v>#REF!</v>
      </c>
      <c r="D160" s="115" t="str">
        <f t="shared" si="2"/>
        <v>#REF!</v>
      </c>
      <c r="E160" s="115" t="str">
        <f t="shared" si="3"/>
        <v>#REF!</v>
      </c>
      <c r="F160" s="56"/>
      <c r="G160" s="68" t="s">
        <v>27</v>
      </c>
      <c r="H160" s="69" t="s">
        <v>395</v>
      </c>
      <c r="I160" s="12" t="s">
        <v>27</v>
      </c>
      <c r="J160" s="13" t="s">
        <v>29</v>
      </c>
      <c r="K160" s="14"/>
      <c r="L160" s="15">
        <v>273.0</v>
      </c>
      <c r="M160" s="14"/>
      <c r="N160" s="15">
        <v>273.0</v>
      </c>
      <c r="O160" s="14"/>
      <c r="P160" s="14"/>
      <c r="Q160" s="14"/>
      <c r="R160" s="16"/>
      <c r="S160" s="3">
        <f t="shared" si="4"/>
        <v>273</v>
      </c>
      <c r="T160" s="56"/>
      <c r="U160" s="18" t="s">
        <v>30</v>
      </c>
      <c r="V160" s="18" t="s">
        <v>31</v>
      </c>
      <c r="W160" s="19" t="s">
        <v>396</v>
      </c>
      <c r="X160" s="45"/>
      <c r="Y160" s="116"/>
      <c r="Z160" s="117"/>
      <c r="AA160" s="93"/>
      <c r="AB160" s="19"/>
      <c r="AC160" s="56"/>
      <c r="AD160" s="118"/>
      <c r="AE160" s="118"/>
      <c r="AF160" s="17"/>
      <c r="AG160" s="17"/>
      <c r="AH160" s="25"/>
      <c r="AI160" s="93"/>
      <c r="AJ160" s="93"/>
      <c r="AK160" s="25"/>
      <c r="AL160" s="25"/>
      <c r="AM160" s="93"/>
      <c r="AN160" s="93"/>
      <c r="AO160" s="93"/>
      <c r="AP160" s="20"/>
      <c r="AQ160" s="20"/>
      <c r="AR160" s="20"/>
      <c r="AS160" s="20"/>
      <c r="AT160" s="20"/>
      <c r="AU160" s="20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</row>
    <row r="161" ht="18.0" customHeight="1">
      <c r="A161" s="8" t="s">
        <v>3134</v>
      </c>
      <c r="B161" s="9">
        <v>44270.0</v>
      </c>
      <c r="C161" s="115" t="str">
        <f t="shared" si="1"/>
        <v>#REF!</v>
      </c>
      <c r="D161" s="115" t="str">
        <f t="shared" si="2"/>
        <v>#REF!</v>
      </c>
      <c r="E161" s="115" t="str">
        <f t="shared" si="3"/>
        <v>#REF!</v>
      </c>
      <c r="F161" s="56"/>
      <c r="G161" s="68" t="s">
        <v>27</v>
      </c>
      <c r="H161" s="69" t="s">
        <v>397</v>
      </c>
      <c r="I161" s="12" t="s">
        <v>27</v>
      </c>
      <c r="J161" s="13" t="s">
        <v>39</v>
      </c>
      <c r="K161" s="14"/>
      <c r="L161" s="15">
        <v>410.0</v>
      </c>
      <c r="M161" s="14"/>
      <c r="N161" s="15">
        <v>410.0</v>
      </c>
      <c r="O161" s="14"/>
      <c r="P161" s="14"/>
      <c r="Q161" s="14"/>
      <c r="R161" s="16"/>
      <c r="S161" s="3">
        <f t="shared" si="4"/>
        <v>410</v>
      </c>
      <c r="T161" s="56"/>
      <c r="U161" s="18" t="s">
        <v>30</v>
      </c>
      <c r="V161" s="18" t="s">
        <v>31</v>
      </c>
      <c r="W161" s="19" t="s">
        <v>398</v>
      </c>
      <c r="X161" s="45"/>
      <c r="Y161" s="116"/>
      <c r="Z161" s="117"/>
      <c r="AA161" s="93"/>
      <c r="AB161" s="19"/>
      <c r="AC161" s="56"/>
      <c r="AD161" s="118"/>
      <c r="AE161" s="118"/>
      <c r="AF161" s="17"/>
      <c r="AG161" s="17"/>
      <c r="AH161" s="25"/>
      <c r="AI161" s="93"/>
      <c r="AJ161" s="93"/>
      <c r="AK161" s="25"/>
      <c r="AL161" s="25"/>
      <c r="AM161" s="93"/>
      <c r="AN161" s="93"/>
      <c r="AO161" s="93"/>
      <c r="AP161" s="20"/>
      <c r="AQ161" s="20"/>
      <c r="AR161" s="20"/>
      <c r="AS161" s="20"/>
      <c r="AT161" s="20"/>
      <c r="AU161" s="20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</row>
    <row r="162" ht="18.0" customHeight="1">
      <c r="A162" s="8" t="s">
        <v>3134</v>
      </c>
      <c r="B162" s="9">
        <v>44270.0</v>
      </c>
      <c r="C162" s="115" t="str">
        <f t="shared" si="1"/>
        <v>#REF!</v>
      </c>
      <c r="D162" s="115" t="str">
        <f t="shared" si="2"/>
        <v>#REF!</v>
      </c>
      <c r="E162" s="115" t="str">
        <f t="shared" si="3"/>
        <v>#REF!</v>
      </c>
      <c r="F162" s="56"/>
      <c r="G162" s="68" t="s">
        <v>27</v>
      </c>
      <c r="H162" s="69" t="s">
        <v>399</v>
      </c>
      <c r="I162" s="12" t="s">
        <v>27</v>
      </c>
      <c r="J162" s="13" t="s">
        <v>29</v>
      </c>
      <c r="K162" s="14"/>
      <c r="L162" s="15">
        <v>273.0</v>
      </c>
      <c r="M162" s="14"/>
      <c r="N162" s="15">
        <v>273.0</v>
      </c>
      <c r="O162" s="14"/>
      <c r="P162" s="14"/>
      <c r="Q162" s="14"/>
      <c r="R162" s="16"/>
      <c r="S162" s="3">
        <f t="shared" si="4"/>
        <v>273</v>
      </c>
      <c r="T162" s="56"/>
      <c r="U162" s="18" t="s">
        <v>30</v>
      </c>
      <c r="V162" s="18" t="s">
        <v>31</v>
      </c>
      <c r="W162" s="19" t="s">
        <v>400</v>
      </c>
      <c r="X162" s="45"/>
      <c r="Y162" s="116"/>
      <c r="Z162" s="117"/>
      <c r="AA162" s="93"/>
      <c r="AB162" s="19"/>
      <c r="AC162" s="56"/>
      <c r="AD162" s="118"/>
      <c r="AE162" s="118"/>
      <c r="AF162" s="17"/>
      <c r="AG162" s="17"/>
      <c r="AH162" s="25"/>
      <c r="AI162" s="93"/>
      <c r="AJ162" s="93"/>
      <c r="AK162" s="25"/>
      <c r="AL162" s="25"/>
      <c r="AM162" s="93"/>
      <c r="AN162" s="93"/>
      <c r="AO162" s="93"/>
      <c r="AP162" s="20"/>
      <c r="AQ162" s="20"/>
      <c r="AR162" s="20"/>
      <c r="AS162" s="20"/>
      <c r="AT162" s="20"/>
      <c r="AU162" s="20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</row>
    <row r="163" ht="18.0" customHeight="1">
      <c r="A163" s="8" t="s">
        <v>3134</v>
      </c>
      <c r="B163" s="9">
        <v>44271.0</v>
      </c>
      <c r="C163" s="115" t="str">
        <f t="shared" si="1"/>
        <v>#REF!</v>
      </c>
      <c r="D163" s="115" t="str">
        <f t="shared" si="2"/>
        <v>#REF!</v>
      </c>
      <c r="E163" s="115" t="str">
        <f t="shared" si="3"/>
        <v>#REF!</v>
      </c>
      <c r="F163" s="56"/>
      <c r="G163" s="68" t="s">
        <v>27</v>
      </c>
      <c r="H163" s="69" t="s">
        <v>401</v>
      </c>
      <c r="I163" s="12" t="s">
        <v>27</v>
      </c>
      <c r="J163" s="13" t="s">
        <v>29</v>
      </c>
      <c r="K163" s="14"/>
      <c r="L163" s="15">
        <v>273.0</v>
      </c>
      <c r="M163" s="14"/>
      <c r="N163" s="15">
        <v>273.0</v>
      </c>
      <c r="O163" s="14"/>
      <c r="P163" s="14"/>
      <c r="Q163" s="14"/>
      <c r="R163" s="16"/>
      <c r="S163" s="3">
        <f t="shared" si="4"/>
        <v>273</v>
      </c>
      <c r="T163" s="56"/>
      <c r="U163" s="18" t="s">
        <v>30</v>
      </c>
      <c r="V163" s="18" t="s">
        <v>31</v>
      </c>
      <c r="W163" s="19" t="s">
        <v>402</v>
      </c>
      <c r="X163" s="45"/>
      <c r="Y163" s="116"/>
      <c r="Z163" s="117"/>
      <c r="AA163" s="93"/>
      <c r="AB163" s="19"/>
      <c r="AC163" s="56"/>
      <c r="AD163" s="118"/>
      <c r="AE163" s="118"/>
      <c r="AF163" s="17"/>
      <c r="AG163" s="17"/>
      <c r="AH163" s="25"/>
      <c r="AI163" s="93"/>
      <c r="AJ163" s="93"/>
      <c r="AK163" s="25"/>
      <c r="AL163" s="25"/>
      <c r="AM163" s="93"/>
      <c r="AN163" s="93"/>
      <c r="AO163" s="93"/>
      <c r="AP163" s="20"/>
      <c r="AQ163" s="20"/>
      <c r="AR163" s="20"/>
      <c r="AS163" s="20"/>
      <c r="AT163" s="20"/>
      <c r="AU163" s="20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</row>
    <row r="164" ht="18.0" customHeight="1">
      <c r="A164" s="8" t="s">
        <v>3134</v>
      </c>
      <c r="B164" s="9">
        <v>44271.0</v>
      </c>
      <c r="C164" s="115" t="str">
        <f t="shared" si="1"/>
        <v>#REF!</v>
      </c>
      <c r="D164" s="115" t="str">
        <f t="shared" si="2"/>
        <v>#REF!</v>
      </c>
      <c r="E164" s="115" t="str">
        <f t="shared" si="3"/>
        <v>#REF!</v>
      </c>
      <c r="F164" s="56"/>
      <c r="G164" s="68" t="s">
        <v>27</v>
      </c>
      <c r="H164" s="69" t="s">
        <v>403</v>
      </c>
      <c r="I164" s="12" t="s">
        <v>27</v>
      </c>
      <c r="J164" s="13" t="s">
        <v>39</v>
      </c>
      <c r="K164" s="14"/>
      <c r="L164" s="15">
        <v>423.33</v>
      </c>
      <c r="M164" s="14"/>
      <c r="N164" s="15">
        <v>423.33</v>
      </c>
      <c r="O164" s="14"/>
      <c r="P164" s="14"/>
      <c r="Q164" s="14"/>
      <c r="R164" s="16"/>
      <c r="S164" s="3">
        <f t="shared" si="4"/>
        <v>423.33</v>
      </c>
      <c r="T164" s="56"/>
      <c r="U164" s="18" t="s">
        <v>30</v>
      </c>
      <c r="V164" s="18" t="s">
        <v>31</v>
      </c>
      <c r="W164" s="19" t="s">
        <v>404</v>
      </c>
      <c r="X164" s="45"/>
      <c r="Y164" s="116"/>
      <c r="Z164" s="117"/>
      <c r="AA164" s="93"/>
      <c r="AB164" s="19"/>
      <c r="AC164" s="56"/>
      <c r="AD164" s="118"/>
      <c r="AE164" s="118"/>
      <c r="AF164" s="17"/>
      <c r="AG164" s="17"/>
      <c r="AH164" s="25"/>
      <c r="AI164" s="93"/>
      <c r="AJ164" s="93"/>
      <c r="AK164" s="25"/>
      <c r="AL164" s="25"/>
      <c r="AM164" s="93"/>
      <c r="AN164" s="93"/>
      <c r="AO164" s="93"/>
      <c r="AP164" s="20"/>
      <c r="AQ164" s="20"/>
      <c r="AR164" s="20"/>
      <c r="AS164" s="20"/>
      <c r="AT164" s="20"/>
      <c r="AU164" s="20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</row>
    <row r="165" ht="18.0" customHeight="1">
      <c r="A165" s="8" t="s">
        <v>3134</v>
      </c>
      <c r="B165" s="9">
        <v>44274.0</v>
      </c>
      <c r="C165" s="115" t="str">
        <f t="shared" si="1"/>
        <v>#REF!</v>
      </c>
      <c r="D165" s="115" t="str">
        <f t="shared" si="2"/>
        <v>#REF!</v>
      </c>
      <c r="E165" s="115" t="str">
        <f t="shared" si="3"/>
        <v>#REF!</v>
      </c>
      <c r="F165" s="56"/>
      <c r="G165" s="68" t="s">
        <v>20</v>
      </c>
      <c r="H165" s="69" t="s">
        <v>405</v>
      </c>
      <c r="I165" s="12" t="s">
        <v>100</v>
      </c>
      <c r="J165" s="13" t="s">
        <v>39</v>
      </c>
      <c r="K165" s="14"/>
      <c r="L165" s="15">
        <v>410.0</v>
      </c>
      <c r="M165" s="14"/>
      <c r="N165" s="15">
        <v>410.0</v>
      </c>
      <c r="O165" s="14"/>
      <c r="P165" s="14"/>
      <c r="Q165" s="14"/>
      <c r="R165" s="16"/>
      <c r="S165" s="3">
        <f t="shared" si="4"/>
        <v>410</v>
      </c>
      <c r="T165" s="56"/>
      <c r="U165" s="18" t="s">
        <v>406</v>
      </c>
      <c r="V165" s="18" t="s">
        <v>31</v>
      </c>
      <c r="W165" s="19" t="s">
        <v>407</v>
      </c>
      <c r="X165" s="45"/>
      <c r="Y165" s="116"/>
      <c r="Z165" s="117"/>
      <c r="AA165" s="93"/>
      <c r="AB165" s="19"/>
      <c r="AC165" s="56"/>
      <c r="AD165" s="118"/>
      <c r="AE165" s="118"/>
      <c r="AF165" s="17"/>
      <c r="AG165" s="17"/>
      <c r="AH165" s="25"/>
      <c r="AI165" s="93"/>
      <c r="AJ165" s="93"/>
      <c r="AK165" s="25"/>
      <c r="AL165" s="25"/>
      <c r="AM165" s="93"/>
      <c r="AN165" s="93"/>
      <c r="AO165" s="93"/>
      <c r="AP165" s="20"/>
      <c r="AQ165" s="20"/>
      <c r="AR165" s="20"/>
      <c r="AS165" s="20"/>
      <c r="AT165" s="20"/>
      <c r="AU165" s="20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</row>
    <row r="166" ht="18.0" customHeight="1">
      <c r="A166" s="8" t="s">
        <v>3134</v>
      </c>
      <c r="B166" s="9">
        <v>44279.0</v>
      </c>
      <c r="C166" s="115" t="str">
        <f t="shared" si="1"/>
        <v>#REF!</v>
      </c>
      <c r="D166" s="115" t="str">
        <f t="shared" si="2"/>
        <v>#REF!</v>
      </c>
      <c r="E166" s="115" t="str">
        <f t="shared" si="3"/>
        <v>#REF!</v>
      </c>
      <c r="F166" s="56"/>
      <c r="G166" s="68" t="s">
        <v>27</v>
      </c>
      <c r="H166" s="69" t="s">
        <v>408</v>
      </c>
      <c r="I166" s="12" t="s">
        <v>27</v>
      </c>
      <c r="J166" s="13" t="s">
        <v>29</v>
      </c>
      <c r="K166" s="14"/>
      <c r="L166" s="15">
        <v>1081.67</v>
      </c>
      <c r="M166" s="14"/>
      <c r="N166" s="15">
        <v>1081.67</v>
      </c>
      <c r="O166" s="14"/>
      <c r="P166" s="14"/>
      <c r="Q166" s="14"/>
      <c r="R166" s="16"/>
      <c r="S166" s="3">
        <f t="shared" si="4"/>
        <v>1081.67</v>
      </c>
      <c r="T166" s="56"/>
      <c r="U166" s="18" t="s">
        <v>409</v>
      </c>
      <c r="V166" s="18" t="s">
        <v>31</v>
      </c>
      <c r="W166" s="19" t="s">
        <v>410</v>
      </c>
      <c r="X166" s="45"/>
      <c r="Y166" s="116"/>
      <c r="Z166" s="117"/>
      <c r="AA166" s="93"/>
      <c r="AB166" s="19"/>
      <c r="AC166" s="56"/>
      <c r="AD166" s="118"/>
      <c r="AE166" s="118"/>
      <c r="AF166" s="17"/>
      <c r="AG166" s="17"/>
      <c r="AH166" s="25"/>
      <c r="AI166" s="93"/>
      <c r="AJ166" s="93"/>
      <c r="AK166" s="25"/>
      <c r="AL166" s="25"/>
      <c r="AM166" s="93"/>
      <c r="AN166" s="93"/>
      <c r="AO166" s="93"/>
      <c r="AP166" s="20"/>
      <c r="AQ166" s="20"/>
      <c r="AR166" s="20"/>
      <c r="AS166" s="20"/>
      <c r="AT166" s="20"/>
      <c r="AU166" s="20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</row>
    <row r="167" ht="18.0" customHeight="1">
      <c r="A167" s="8" t="s">
        <v>3134</v>
      </c>
      <c r="B167" s="9">
        <v>44280.0</v>
      </c>
      <c r="C167" s="115" t="str">
        <f t="shared" si="1"/>
        <v>#REF!</v>
      </c>
      <c r="D167" s="115" t="str">
        <f t="shared" si="2"/>
        <v>#REF!</v>
      </c>
      <c r="E167" s="115" t="str">
        <f t="shared" si="3"/>
        <v>#REF!</v>
      </c>
      <c r="F167" s="56"/>
      <c r="G167" s="68" t="s">
        <v>20</v>
      </c>
      <c r="H167" s="69" t="s">
        <v>411</v>
      </c>
      <c r="I167" s="12" t="s">
        <v>100</v>
      </c>
      <c r="J167" s="13" t="s">
        <v>29</v>
      </c>
      <c r="K167" s="14"/>
      <c r="L167" s="15">
        <v>273.0</v>
      </c>
      <c r="M167" s="14"/>
      <c r="N167" s="15">
        <v>273.0</v>
      </c>
      <c r="O167" s="14"/>
      <c r="P167" s="14"/>
      <c r="Q167" s="14"/>
      <c r="R167" s="16"/>
      <c r="S167" s="3">
        <f t="shared" si="4"/>
        <v>273</v>
      </c>
      <c r="T167" s="56"/>
      <c r="U167" s="18" t="s">
        <v>384</v>
      </c>
      <c r="V167" s="18" t="s">
        <v>31</v>
      </c>
      <c r="W167" s="19" t="s">
        <v>412</v>
      </c>
      <c r="X167" s="45"/>
      <c r="Y167" s="116"/>
      <c r="Z167" s="117"/>
      <c r="AA167" s="93"/>
      <c r="AB167" s="19"/>
      <c r="AC167" s="56"/>
      <c r="AD167" s="118"/>
      <c r="AE167" s="118"/>
      <c r="AF167" s="17"/>
      <c r="AG167" s="17"/>
      <c r="AH167" s="25"/>
      <c r="AI167" s="93"/>
      <c r="AJ167" s="93"/>
      <c r="AK167" s="25"/>
      <c r="AL167" s="25"/>
      <c r="AM167" s="93"/>
      <c r="AN167" s="93"/>
      <c r="AO167" s="93"/>
      <c r="AP167" s="20"/>
      <c r="AQ167" s="20"/>
      <c r="AR167" s="20"/>
      <c r="AS167" s="20"/>
      <c r="AT167" s="20"/>
      <c r="AU167" s="20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</row>
    <row r="168" ht="18.0" customHeight="1">
      <c r="A168" s="8" t="s">
        <v>3134</v>
      </c>
      <c r="B168" s="9">
        <v>44287.0</v>
      </c>
      <c r="C168" s="115" t="str">
        <f t="shared" si="1"/>
        <v>#REF!</v>
      </c>
      <c r="D168" s="115" t="str">
        <f t="shared" si="2"/>
        <v>#REF!</v>
      </c>
      <c r="E168" s="115" t="str">
        <f t="shared" si="3"/>
        <v>#REF!</v>
      </c>
      <c r="F168" s="56"/>
      <c r="G168" s="68" t="s">
        <v>20</v>
      </c>
      <c r="H168" s="69" t="s">
        <v>413</v>
      </c>
      <c r="I168" s="12" t="s">
        <v>100</v>
      </c>
      <c r="J168" s="13" t="s">
        <v>39</v>
      </c>
      <c r="K168" s="14"/>
      <c r="L168" s="15">
        <v>1498.4</v>
      </c>
      <c r="M168" s="14"/>
      <c r="N168" s="15">
        <v>1498.4</v>
      </c>
      <c r="O168" s="14"/>
      <c r="P168" s="14"/>
      <c r="Q168" s="14"/>
      <c r="R168" s="16"/>
      <c r="S168" s="3">
        <f t="shared" si="4"/>
        <v>1498.4</v>
      </c>
      <c r="T168" s="56"/>
      <c r="U168" s="18" t="s">
        <v>101</v>
      </c>
      <c r="V168" s="18" t="s">
        <v>31</v>
      </c>
      <c r="W168" s="19" t="s">
        <v>414</v>
      </c>
      <c r="X168" s="45"/>
      <c r="Y168" s="116"/>
      <c r="Z168" s="117"/>
      <c r="AA168" s="93"/>
      <c r="AB168" s="19"/>
      <c r="AC168" s="56"/>
      <c r="AD168" s="118"/>
      <c r="AE168" s="118"/>
      <c r="AF168" s="17"/>
      <c r="AG168" s="17"/>
      <c r="AH168" s="25"/>
      <c r="AI168" s="93"/>
      <c r="AJ168" s="93"/>
      <c r="AK168" s="25"/>
      <c r="AL168" s="25"/>
      <c r="AM168" s="93"/>
      <c r="AN168" s="93"/>
      <c r="AO168" s="93"/>
      <c r="AP168" s="20"/>
      <c r="AQ168" s="20"/>
      <c r="AR168" s="20"/>
      <c r="AS168" s="20"/>
      <c r="AT168" s="20"/>
      <c r="AU168" s="20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</row>
    <row r="169" ht="18.0" customHeight="1">
      <c r="A169" s="8" t="s">
        <v>3134</v>
      </c>
      <c r="B169" s="9">
        <v>44287.0</v>
      </c>
      <c r="C169" s="115" t="str">
        <f t="shared" si="1"/>
        <v>#REF!</v>
      </c>
      <c r="D169" s="115" t="str">
        <f t="shared" si="2"/>
        <v>#REF!</v>
      </c>
      <c r="E169" s="115" t="str">
        <f t="shared" si="3"/>
        <v>#REF!</v>
      </c>
      <c r="F169" s="56"/>
      <c r="G169" s="68" t="s">
        <v>20</v>
      </c>
      <c r="H169" s="69" t="s">
        <v>415</v>
      </c>
      <c r="I169" s="12" t="s">
        <v>367</v>
      </c>
      <c r="J169" s="13" t="s">
        <v>39</v>
      </c>
      <c r="K169" s="14"/>
      <c r="L169" s="15">
        <v>410.0</v>
      </c>
      <c r="M169" s="14"/>
      <c r="N169" s="15">
        <v>410.0</v>
      </c>
      <c r="O169" s="14"/>
      <c r="P169" s="14"/>
      <c r="Q169" s="14"/>
      <c r="R169" s="16"/>
      <c r="S169" s="3">
        <f t="shared" si="4"/>
        <v>410</v>
      </c>
      <c r="T169" s="56"/>
      <c r="U169" s="18" t="s">
        <v>30</v>
      </c>
      <c r="V169" s="18" t="s">
        <v>25</v>
      </c>
      <c r="W169" s="19" t="s">
        <v>416</v>
      </c>
      <c r="X169" s="45"/>
      <c r="Y169" s="116"/>
      <c r="Z169" s="117"/>
      <c r="AA169" s="93"/>
      <c r="AB169" s="19"/>
      <c r="AC169" s="56"/>
      <c r="AD169" s="118"/>
      <c r="AE169" s="118"/>
      <c r="AF169" s="17"/>
      <c r="AG169" s="17"/>
      <c r="AH169" s="25"/>
      <c r="AI169" s="93"/>
      <c r="AJ169" s="93"/>
      <c r="AK169" s="25"/>
      <c r="AL169" s="25"/>
      <c r="AM169" s="93"/>
      <c r="AN169" s="93"/>
      <c r="AO169" s="93"/>
      <c r="AP169" s="20"/>
      <c r="AQ169" s="20"/>
      <c r="AR169" s="20"/>
      <c r="AS169" s="20"/>
      <c r="AT169" s="20"/>
      <c r="AU169" s="20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</row>
    <row r="170" ht="18.0" customHeight="1">
      <c r="A170" s="8" t="s">
        <v>3134</v>
      </c>
      <c r="B170" s="9">
        <v>44287.0</v>
      </c>
      <c r="C170" s="115" t="str">
        <f t="shared" si="1"/>
        <v>#REF!</v>
      </c>
      <c r="D170" s="115" t="str">
        <f t="shared" si="2"/>
        <v>#REF!</v>
      </c>
      <c r="E170" s="115" t="str">
        <f t="shared" si="3"/>
        <v>#REF!</v>
      </c>
      <c r="F170" s="56"/>
      <c r="G170" s="68" t="s">
        <v>20</v>
      </c>
      <c r="H170" s="69" t="s">
        <v>417</v>
      </c>
      <c r="I170" s="12" t="s">
        <v>367</v>
      </c>
      <c r="J170" s="13" t="s">
        <v>39</v>
      </c>
      <c r="K170" s="14"/>
      <c r="L170" s="15">
        <v>410.0</v>
      </c>
      <c r="M170" s="14"/>
      <c r="N170" s="15">
        <v>410.0</v>
      </c>
      <c r="O170" s="14"/>
      <c r="P170" s="14">
        <v>480.0</v>
      </c>
      <c r="Q170" s="14"/>
      <c r="R170" s="16"/>
      <c r="S170" s="3">
        <f t="shared" si="4"/>
        <v>890</v>
      </c>
      <c r="T170" s="56"/>
      <c r="U170" s="18" t="s">
        <v>30</v>
      </c>
      <c r="V170" s="18" t="s">
        <v>25</v>
      </c>
      <c r="W170" s="19" t="s">
        <v>418</v>
      </c>
      <c r="X170" s="45"/>
      <c r="Y170" s="116"/>
      <c r="Z170" s="117"/>
      <c r="AA170" s="93"/>
      <c r="AB170" s="19"/>
      <c r="AC170" s="56"/>
      <c r="AD170" s="118"/>
      <c r="AE170" s="118"/>
      <c r="AF170" s="17"/>
      <c r="AG170" s="17"/>
      <c r="AH170" s="25"/>
      <c r="AI170" s="93"/>
      <c r="AJ170" s="93"/>
      <c r="AK170" s="25"/>
      <c r="AL170" s="25"/>
      <c r="AM170" s="93"/>
      <c r="AN170" s="93"/>
      <c r="AO170" s="93"/>
      <c r="AP170" s="20"/>
      <c r="AQ170" s="20"/>
      <c r="AR170" s="20"/>
      <c r="AS170" s="20"/>
      <c r="AT170" s="20"/>
      <c r="AU170" s="20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</row>
    <row r="171" ht="18.0" customHeight="1">
      <c r="A171" s="8" t="s">
        <v>3134</v>
      </c>
      <c r="B171" s="9">
        <v>44287.0</v>
      </c>
      <c r="C171" s="115" t="str">
        <f t="shared" si="1"/>
        <v>#REF!</v>
      </c>
      <c r="D171" s="115" t="str">
        <f t="shared" si="2"/>
        <v>#REF!</v>
      </c>
      <c r="E171" s="115" t="str">
        <f t="shared" si="3"/>
        <v>#REF!</v>
      </c>
      <c r="F171" s="56"/>
      <c r="G171" s="68" t="s">
        <v>20</v>
      </c>
      <c r="H171" s="69" t="s">
        <v>419</v>
      </c>
      <c r="I171" s="12" t="s">
        <v>420</v>
      </c>
      <c r="J171" s="13" t="s">
        <v>39</v>
      </c>
      <c r="K171" s="14"/>
      <c r="L171" s="15">
        <v>273.0</v>
      </c>
      <c r="M171" s="14"/>
      <c r="N171" s="15">
        <v>273.0</v>
      </c>
      <c r="O171" s="14"/>
      <c r="P171" s="14"/>
      <c r="Q171" s="14"/>
      <c r="R171" s="16"/>
      <c r="S171" s="3">
        <f t="shared" si="4"/>
        <v>273</v>
      </c>
      <c r="T171" s="56"/>
      <c r="U171" s="18" t="s">
        <v>125</v>
      </c>
      <c r="V171" s="18" t="s">
        <v>31</v>
      </c>
      <c r="W171" s="19" t="s">
        <v>421</v>
      </c>
      <c r="X171" s="45"/>
      <c r="Y171" s="116"/>
      <c r="Z171" s="117"/>
      <c r="AA171" s="93"/>
      <c r="AB171" s="19"/>
      <c r="AC171" s="56"/>
      <c r="AD171" s="118"/>
      <c r="AE171" s="118"/>
      <c r="AF171" s="17"/>
      <c r="AG171" s="17"/>
      <c r="AH171" s="25"/>
      <c r="AI171" s="93"/>
      <c r="AJ171" s="93"/>
      <c r="AK171" s="25"/>
      <c r="AL171" s="25"/>
      <c r="AM171" s="93"/>
      <c r="AN171" s="93"/>
      <c r="AO171" s="93"/>
      <c r="AP171" s="20"/>
      <c r="AQ171" s="20"/>
      <c r="AR171" s="20"/>
      <c r="AS171" s="20"/>
      <c r="AT171" s="20"/>
      <c r="AU171" s="20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</row>
    <row r="172" ht="18.0" customHeight="1">
      <c r="A172" s="8" t="s">
        <v>3134</v>
      </c>
      <c r="B172" s="9">
        <v>44287.0</v>
      </c>
      <c r="C172" s="115" t="str">
        <f t="shared" si="1"/>
        <v>#REF!</v>
      </c>
      <c r="D172" s="115" t="str">
        <f t="shared" si="2"/>
        <v>#REF!</v>
      </c>
      <c r="E172" s="115" t="str">
        <f t="shared" si="3"/>
        <v>#REF!</v>
      </c>
      <c r="F172" s="56"/>
      <c r="G172" s="68" t="s">
        <v>27</v>
      </c>
      <c r="H172" s="69" t="s">
        <v>422</v>
      </c>
      <c r="I172" s="12" t="s">
        <v>367</v>
      </c>
      <c r="J172" s="13" t="s">
        <v>29</v>
      </c>
      <c r="K172" s="14"/>
      <c r="L172" s="15">
        <v>273.0</v>
      </c>
      <c r="M172" s="14"/>
      <c r="N172" s="15">
        <v>273.0</v>
      </c>
      <c r="O172" s="14"/>
      <c r="P172" s="14"/>
      <c r="Q172" s="14">
        <v>205.0</v>
      </c>
      <c r="R172" s="16"/>
      <c r="S172" s="3">
        <f t="shared" si="4"/>
        <v>478</v>
      </c>
      <c r="T172" s="56"/>
      <c r="U172" s="18" t="s">
        <v>125</v>
      </c>
      <c r="V172" s="18" t="s">
        <v>25</v>
      </c>
      <c r="W172" s="19" t="s">
        <v>423</v>
      </c>
      <c r="X172" s="45"/>
      <c r="Y172" s="116"/>
      <c r="Z172" s="117"/>
      <c r="AA172" s="93"/>
      <c r="AB172" s="19"/>
      <c r="AC172" s="56"/>
      <c r="AD172" s="118"/>
      <c r="AE172" s="118"/>
      <c r="AF172" s="17"/>
      <c r="AG172" s="17"/>
      <c r="AH172" s="25"/>
      <c r="AI172" s="93"/>
      <c r="AJ172" s="93"/>
      <c r="AK172" s="25"/>
      <c r="AL172" s="25"/>
      <c r="AM172" s="93"/>
      <c r="AN172" s="93"/>
      <c r="AO172" s="93"/>
      <c r="AP172" s="20"/>
      <c r="AQ172" s="20"/>
      <c r="AR172" s="20"/>
      <c r="AS172" s="20"/>
      <c r="AT172" s="20"/>
      <c r="AU172" s="20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</row>
    <row r="173" ht="18.0" customHeight="1">
      <c r="A173" s="8" t="s">
        <v>3134</v>
      </c>
      <c r="B173" s="9">
        <v>44287.0</v>
      </c>
      <c r="C173" s="115" t="str">
        <f t="shared" si="1"/>
        <v>#REF!</v>
      </c>
      <c r="D173" s="115" t="str">
        <f t="shared" si="2"/>
        <v>#REF!</v>
      </c>
      <c r="E173" s="115" t="str">
        <f t="shared" si="3"/>
        <v>#REF!</v>
      </c>
      <c r="F173" s="56"/>
      <c r="G173" s="68" t="s">
        <v>20</v>
      </c>
      <c r="H173" s="69" t="s">
        <v>424</v>
      </c>
      <c r="I173" s="12" t="s">
        <v>367</v>
      </c>
      <c r="J173" s="13" t="s">
        <v>39</v>
      </c>
      <c r="K173" s="14"/>
      <c r="L173" s="15">
        <v>547.0</v>
      </c>
      <c r="M173" s="14"/>
      <c r="N173" s="15">
        <v>547.0</v>
      </c>
      <c r="O173" s="14"/>
      <c r="P173" s="14"/>
      <c r="Q173" s="14"/>
      <c r="R173" s="16"/>
      <c r="S173" s="3">
        <f t="shared" si="4"/>
        <v>547</v>
      </c>
      <c r="T173" s="56"/>
      <c r="U173" s="18" t="s">
        <v>34</v>
      </c>
      <c r="V173" s="18" t="s">
        <v>25</v>
      </c>
      <c r="W173" s="19" t="s">
        <v>425</v>
      </c>
      <c r="X173" s="45"/>
      <c r="Y173" s="116"/>
      <c r="Z173" s="117"/>
      <c r="AA173" s="93"/>
      <c r="AB173" s="19"/>
      <c r="AC173" s="56"/>
      <c r="AD173" s="118"/>
      <c r="AE173" s="118"/>
      <c r="AF173" s="17"/>
      <c r="AG173" s="17"/>
      <c r="AH173" s="25"/>
      <c r="AI173" s="93"/>
      <c r="AJ173" s="93"/>
      <c r="AK173" s="25"/>
      <c r="AL173" s="25"/>
      <c r="AM173" s="93"/>
      <c r="AN173" s="93"/>
      <c r="AO173" s="93"/>
      <c r="AP173" s="20"/>
      <c r="AQ173" s="20"/>
      <c r="AR173" s="20"/>
      <c r="AS173" s="20"/>
      <c r="AT173" s="20"/>
      <c r="AU173" s="20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</row>
    <row r="174" ht="18.0" customHeight="1">
      <c r="A174" s="8" t="s">
        <v>3134</v>
      </c>
      <c r="B174" s="9">
        <v>44287.0</v>
      </c>
      <c r="C174" s="115" t="str">
        <f t="shared" si="1"/>
        <v>#REF!</v>
      </c>
      <c r="D174" s="115" t="str">
        <f t="shared" si="2"/>
        <v>#REF!</v>
      </c>
      <c r="E174" s="115" t="str">
        <f t="shared" si="3"/>
        <v>#REF!</v>
      </c>
      <c r="F174" s="56"/>
      <c r="G174" s="68" t="s">
        <v>27</v>
      </c>
      <c r="H174" s="69" t="s">
        <v>426</v>
      </c>
      <c r="I174" s="12" t="s">
        <v>27</v>
      </c>
      <c r="J174" s="13" t="s">
        <v>39</v>
      </c>
      <c r="K174" s="14"/>
      <c r="L174" s="15">
        <v>416.0</v>
      </c>
      <c r="M174" s="14"/>
      <c r="N174" s="15">
        <v>416.0</v>
      </c>
      <c r="O174" s="14"/>
      <c r="P174" s="14"/>
      <c r="Q174" s="14"/>
      <c r="R174" s="16"/>
      <c r="S174" s="3">
        <f t="shared" si="4"/>
        <v>416</v>
      </c>
      <c r="T174" s="56"/>
      <c r="U174" s="18" t="s">
        <v>30</v>
      </c>
      <c r="V174" s="18" t="s">
        <v>31</v>
      </c>
      <c r="W174" s="19" t="s">
        <v>427</v>
      </c>
      <c r="X174" s="45"/>
      <c r="Y174" s="116"/>
      <c r="Z174" s="117"/>
      <c r="AA174" s="93"/>
      <c r="AB174" s="19"/>
      <c r="AC174" s="56"/>
      <c r="AD174" s="118"/>
      <c r="AE174" s="118"/>
      <c r="AF174" s="17"/>
      <c r="AG174" s="17"/>
      <c r="AH174" s="25"/>
      <c r="AI174" s="93"/>
      <c r="AJ174" s="93"/>
      <c r="AK174" s="25"/>
      <c r="AL174" s="25"/>
      <c r="AM174" s="93"/>
      <c r="AN174" s="93"/>
      <c r="AO174" s="93"/>
      <c r="AP174" s="20"/>
      <c r="AQ174" s="20"/>
      <c r="AR174" s="20"/>
      <c r="AS174" s="20"/>
      <c r="AT174" s="20"/>
      <c r="AU174" s="20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</row>
    <row r="175" ht="18.0" customHeight="1">
      <c r="A175" s="8" t="s">
        <v>3134</v>
      </c>
      <c r="B175" s="9">
        <v>44287.0</v>
      </c>
      <c r="C175" s="115" t="str">
        <f t="shared" si="1"/>
        <v>#REF!</v>
      </c>
      <c r="D175" s="115" t="str">
        <f t="shared" si="2"/>
        <v>#REF!</v>
      </c>
      <c r="E175" s="115" t="str">
        <f t="shared" si="3"/>
        <v>#REF!</v>
      </c>
      <c r="F175" s="56"/>
      <c r="G175" s="68" t="s">
        <v>27</v>
      </c>
      <c r="H175" s="69" t="s">
        <v>428</v>
      </c>
      <c r="I175" s="12" t="s">
        <v>27</v>
      </c>
      <c r="J175" s="13" t="s">
        <v>29</v>
      </c>
      <c r="K175" s="14"/>
      <c r="L175" s="15">
        <v>273.0</v>
      </c>
      <c r="M175" s="14"/>
      <c r="N175" s="15">
        <v>273.0</v>
      </c>
      <c r="O175" s="14"/>
      <c r="P175" s="14"/>
      <c r="Q175" s="14"/>
      <c r="R175" s="16"/>
      <c r="S175" s="3">
        <f t="shared" si="4"/>
        <v>273</v>
      </c>
      <c r="T175" s="56"/>
      <c r="U175" s="18" t="s">
        <v>30</v>
      </c>
      <c r="V175" s="18" t="s">
        <v>31</v>
      </c>
      <c r="W175" s="19" t="s">
        <v>429</v>
      </c>
      <c r="X175" s="45"/>
      <c r="Y175" s="116"/>
      <c r="Z175" s="117"/>
      <c r="AA175" s="93"/>
      <c r="AB175" s="19"/>
      <c r="AC175" s="56"/>
      <c r="AD175" s="118"/>
      <c r="AE175" s="118"/>
      <c r="AF175" s="17"/>
      <c r="AG175" s="17"/>
      <c r="AH175" s="25"/>
      <c r="AI175" s="93"/>
      <c r="AJ175" s="93"/>
      <c r="AK175" s="25"/>
      <c r="AL175" s="25"/>
      <c r="AM175" s="93"/>
      <c r="AN175" s="93"/>
      <c r="AO175" s="93"/>
      <c r="AP175" s="20"/>
      <c r="AQ175" s="20"/>
      <c r="AR175" s="20"/>
      <c r="AS175" s="20"/>
      <c r="AT175" s="20"/>
      <c r="AU175" s="20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</row>
    <row r="176" ht="18.0" customHeight="1">
      <c r="A176" s="8" t="s">
        <v>3134</v>
      </c>
      <c r="B176" s="9">
        <v>44317.0</v>
      </c>
      <c r="C176" s="115" t="str">
        <f t="shared" si="1"/>
        <v>#REF!</v>
      </c>
      <c r="D176" s="115" t="str">
        <f t="shared" si="2"/>
        <v>#REF!</v>
      </c>
      <c r="E176" s="115" t="str">
        <f t="shared" si="3"/>
        <v>#REF!</v>
      </c>
      <c r="F176" s="56" t="s">
        <v>1930</v>
      </c>
      <c r="G176" s="68" t="s">
        <v>67</v>
      </c>
      <c r="H176" s="69" t="s">
        <v>432</v>
      </c>
      <c r="I176" s="12" t="s">
        <v>367</v>
      </c>
      <c r="J176" s="13" t="s">
        <v>433</v>
      </c>
      <c r="K176" s="14"/>
      <c r="L176" s="15">
        <v>1078.33</v>
      </c>
      <c r="M176" s="14"/>
      <c r="N176" s="15">
        <v>1078.33</v>
      </c>
      <c r="O176" s="14"/>
      <c r="P176" s="14"/>
      <c r="Q176" s="14"/>
      <c r="R176" s="16"/>
      <c r="S176" s="3">
        <f t="shared" si="4"/>
        <v>1078.33</v>
      </c>
      <c r="T176" s="56"/>
      <c r="U176" s="18" t="s">
        <v>61</v>
      </c>
      <c r="V176" s="18" t="s">
        <v>93</v>
      </c>
      <c r="W176" s="19" t="s">
        <v>435</v>
      </c>
      <c r="X176" s="45"/>
      <c r="Y176" s="116"/>
      <c r="Z176" s="117"/>
      <c r="AA176" s="93"/>
      <c r="AB176" s="19"/>
      <c r="AC176" s="56"/>
      <c r="AD176" s="118"/>
      <c r="AE176" s="118"/>
      <c r="AF176" s="17"/>
      <c r="AG176" s="17"/>
      <c r="AH176" s="25"/>
      <c r="AI176" s="93"/>
      <c r="AJ176" s="93"/>
      <c r="AK176" s="25"/>
      <c r="AL176" s="25"/>
      <c r="AM176" s="93"/>
      <c r="AN176" s="93"/>
      <c r="AO176" s="93"/>
      <c r="AP176" s="20"/>
      <c r="AQ176" s="20"/>
      <c r="AR176" s="20"/>
      <c r="AS176" s="20"/>
      <c r="AT176" s="20"/>
      <c r="AU176" s="20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</row>
    <row r="177" ht="18.0" customHeight="1">
      <c r="A177" s="8" t="s">
        <v>3134</v>
      </c>
      <c r="B177" s="9">
        <v>44348.0</v>
      </c>
      <c r="C177" s="115" t="str">
        <f t="shared" si="1"/>
        <v>#REF!</v>
      </c>
      <c r="D177" s="115" t="str">
        <f t="shared" si="2"/>
        <v>#REF!</v>
      </c>
      <c r="E177" s="115" t="str">
        <f t="shared" si="3"/>
        <v>#REF!</v>
      </c>
      <c r="F177" s="56" t="s">
        <v>1930</v>
      </c>
      <c r="G177" s="68" t="s">
        <v>20</v>
      </c>
      <c r="H177" s="69" t="s">
        <v>436</v>
      </c>
      <c r="I177" s="12" t="s">
        <v>100</v>
      </c>
      <c r="J177" s="13" t="s">
        <v>39</v>
      </c>
      <c r="K177" s="14"/>
      <c r="L177" s="15">
        <v>368.0</v>
      </c>
      <c r="M177" s="14"/>
      <c r="N177" s="15">
        <v>392.0</v>
      </c>
      <c r="O177" s="14"/>
      <c r="P177" s="14"/>
      <c r="Q177" s="14"/>
      <c r="R177" s="16"/>
      <c r="S177" s="3">
        <f t="shared" si="4"/>
        <v>392</v>
      </c>
      <c r="T177" s="56"/>
      <c r="U177" s="18" t="s">
        <v>437</v>
      </c>
      <c r="V177" s="18" t="s">
        <v>438</v>
      </c>
      <c r="W177" s="19" t="s">
        <v>439</v>
      </c>
      <c r="X177" s="45"/>
      <c r="Y177" s="116"/>
      <c r="Z177" s="117"/>
      <c r="AA177" s="93"/>
      <c r="AB177" s="19"/>
      <c r="AC177" s="56"/>
      <c r="AD177" s="118"/>
      <c r="AE177" s="118"/>
      <c r="AF177" s="17"/>
      <c r="AG177" s="17"/>
      <c r="AH177" s="25"/>
      <c r="AI177" s="93"/>
      <c r="AJ177" s="93"/>
      <c r="AK177" s="25"/>
      <c r="AL177" s="25"/>
      <c r="AM177" s="93"/>
      <c r="AN177" s="93"/>
      <c r="AO177" s="93"/>
      <c r="AP177" s="20"/>
      <c r="AQ177" s="20"/>
      <c r="AR177" s="20"/>
      <c r="AS177" s="20"/>
      <c r="AT177" s="20"/>
      <c r="AU177" s="20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</row>
    <row r="178" ht="18.0" customHeight="1">
      <c r="A178" s="8" t="s">
        <v>3134</v>
      </c>
      <c r="B178" s="9">
        <v>44348.0</v>
      </c>
      <c r="C178" s="115" t="str">
        <f t="shared" si="1"/>
        <v>#REF!</v>
      </c>
      <c r="D178" s="115" t="str">
        <f t="shared" si="2"/>
        <v>#REF!</v>
      </c>
      <c r="E178" s="115" t="str">
        <f t="shared" si="3"/>
        <v>#REF!</v>
      </c>
      <c r="F178" s="56" t="s">
        <v>1930</v>
      </c>
      <c r="G178" s="68" t="s">
        <v>67</v>
      </c>
      <c r="H178" s="69" t="s">
        <v>440</v>
      </c>
      <c r="I178" s="12" t="s">
        <v>100</v>
      </c>
      <c r="J178" s="13" t="s">
        <v>29</v>
      </c>
      <c r="K178" s="14"/>
      <c r="L178" s="15">
        <v>261.0</v>
      </c>
      <c r="M178" s="14"/>
      <c r="N178" s="15">
        <v>278.0</v>
      </c>
      <c r="O178" s="14"/>
      <c r="P178" s="14"/>
      <c r="Q178" s="14"/>
      <c r="R178" s="16"/>
      <c r="S178" s="3">
        <f t="shared" si="4"/>
        <v>278</v>
      </c>
      <c r="T178" s="56"/>
      <c r="U178" s="18" t="s">
        <v>438</v>
      </c>
      <c r="V178" s="18" t="s">
        <v>438</v>
      </c>
      <c r="W178" s="19" t="s">
        <v>441</v>
      </c>
      <c r="X178" s="45"/>
      <c r="Y178" s="116"/>
      <c r="Z178" s="117"/>
      <c r="AA178" s="93"/>
      <c r="AB178" s="19"/>
      <c r="AC178" s="56"/>
      <c r="AD178" s="118"/>
      <c r="AE178" s="118"/>
      <c r="AF178" s="17"/>
      <c r="AG178" s="17"/>
      <c r="AH178" s="25"/>
      <c r="AI178" s="93"/>
      <c r="AJ178" s="93"/>
      <c r="AK178" s="25"/>
      <c r="AL178" s="25"/>
      <c r="AM178" s="93"/>
      <c r="AN178" s="93"/>
      <c r="AO178" s="93"/>
      <c r="AP178" s="20"/>
      <c r="AQ178" s="20"/>
      <c r="AR178" s="20"/>
      <c r="AS178" s="20"/>
      <c r="AT178" s="20"/>
      <c r="AU178" s="20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</row>
    <row r="179" ht="18.0" customHeight="1">
      <c r="A179" s="8" t="s">
        <v>3134</v>
      </c>
      <c r="B179" s="9">
        <v>44349.0</v>
      </c>
      <c r="C179" s="115" t="str">
        <f t="shared" si="1"/>
        <v>#REF!</v>
      </c>
      <c r="D179" s="115" t="str">
        <f t="shared" si="2"/>
        <v>#REF!</v>
      </c>
      <c r="E179" s="115" t="str">
        <f t="shared" si="3"/>
        <v>#REF!</v>
      </c>
      <c r="F179" s="56" t="s">
        <v>1930</v>
      </c>
      <c r="G179" s="68" t="s">
        <v>20</v>
      </c>
      <c r="H179" s="69" t="s">
        <v>442</v>
      </c>
      <c r="I179" s="12" t="s">
        <v>100</v>
      </c>
      <c r="J179" s="13" t="s">
        <v>29</v>
      </c>
      <c r="K179" s="14"/>
      <c r="L179" s="15">
        <v>277.0</v>
      </c>
      <c r="M179" s="14"/>
      <c r="N179" s="15">
        <v>295.0</v>
      </c>
      <c r="O179" s="14"/>
      <c r="P179" s="14"/>
      <c r="Q179" s="14"/>
      <c r="R179" s="16"/>
      <c r="S179" s="3">
        <f t="shared" si="4"/>
        <v>295</v>
      </c>
      <c r="T179" s="56"/>
      <c r="U179" s="18" t="s">
        <v>443</v>
      </c>
      <c r="V179" s="18" t="s">
        <v>438</v>
      </c>
      <c r="W179" s="19" t="s">
        <v>444</v>
      </c>
      <c r="X179" s="45"/>
      <c r="Y179" s="116"/>
      <c r="Z179" s="117"/>
      <c r="AA179" s="93"/>
      <c r="AB179" s="19"/>
      <c r="AC179" s="56"/>
      <c r="AD179" s="118"/>
      <c r="AE179" s="118"/>
      <c r="AF179" s="17"/>
      <c r="AG179" s="17"/>
      <c r="AH179" s="25"/>
      <c r="AI179" s="93"/>
      <c r="AJ179" s="93"/>
      <c r="AK179" s="25"/>
      <c r="AL179" s="25"/>
      <c r="AM179" s="93"/>
      <c r="AN179" s="93"/>
      <c r="AO179" s="93"/>
      <c r="AP179" s="20"/>
      <c r="AQ179" s="20"/>
      <c r="AR179" s="20"/>
      <c r="AS179" s="20"/>
      <c r="AT179" s="20"/>
      <c r="AU179" s="20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</row>
    <row r="180" ht="18.0" customHeight="1">
      <c r="A180" s="8" t="s">
        <v>3134</v>
      </c>
      <c r="B180" s="9">
        <v>44351.0</v>
      </c>
      <c r="C180" s="115" t="str">
        <f t="shared" si="1"/>
        <v>#REF!</v>
      </c>
      <c r="D180" s="115" t="str">
        <f t="shared" si="2"/>
        <v>#REF!</v>
      </c>
      <c r="E180" s="115" t="str">
        <f t="shared" si="3"/>
        <v>#REF!</v>
      </c>
      <c r="F180" s="56" t="s">
        <v>1930</v>
      </c>
      <c r="G180" s="68" t="s">
        <v>20</v>
      </c>
      <c r="H180" s="69" t="s">
        <v>445</v>
      </c>
      <c r="I180" s="12" t="s">
        <v>367</v>
      </c>
      <c r="J180" s="13" t="s">
        <v>39</v>
      </c>
      <c r="K180" s="14"/>
      <c r="L180" s="15">
        <v>1400.0</v>
      </c>
      <c r="M180" s="14"/>
      <c r="N180" s="15">
        <v>1492.0</v>
      </c>
      <c r="O180" s="14"/>
      <c r="P180" s="14"/>
      <c r="Q180" s="14">
        <f>1077+359</f>
        <v>1436</v>
      </c>
      <c r="R180" s="16"/>
      <c r="S180" s="3">
        <f t="shared" si="4"/>
        <v>2928</v>
      </c>
      <c r="T180" s="56"/>
      <c r="U180" s="18" t="s">
        <v>446</v>
      </c>
      <c r="V180" s="18" t="s">
        <v>101</v>
      </c>
      <c r="W180" s="19" t="s">
        <v>447</v>
      </c>
      <c r="X180" s="45"/>
      <c r="Y180" s="116"/>
      <c r="Z180" s="117"/>
      <c r="AA180" s="93"/>
      <c r="AB180" s="19"/>
      <c r="AC180" s="56"/>
      <c r="AD180" s="118"/>
      <c r="AE180" s="118"/>
      <c r="AF180" s="17"/>
      <c r="AG180" s="17"/>
      <c r="AH180" s="25"/>
      <c r="AI180" s="93"/>
      <c r="AJ180" s="93"/>
      <c r="AK180" s="25"/>
      <c r="AL180" s="25"/>
      <c r="AM180" s="93"/>
      <c r="AN180" s="93"/>
      <c r="AO180" s="93"/>
      <c r="AP180" s="20"/>
      <c r="AQ180" s="20"/>
      <c r="AR180" s="20"/>
      <c r="AS180" s="20"/>
      <c r="AT180" s="20"/>
      <c r="AU180" s="20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</row>
    <row r="181" ht="18.0" customHeight="1">
      <c r="A181" s="8" t="s">
        <v>3134</v>
      </c>
      <c r="B181" s="9">
        <v>44354.0</v>
      </c>
      <c r="C181" s="115" t="str">
        <f t="shared" si="1"/>
        <v>#REF!</v>
      </c>
      <c r="D181" s="115" t="str">
        <f t="shared" si="2"/>
        <v>#REF!</v>
      </c>
      <c r="E181" s="115" t="str">
        <f t="shared" si="3"/>
        <v>#REF!</v>
      </c>
      <c r="F181" s="56" t="s">
        <v>1930</v>
      </c>
      <c r="G181" s="68" t="s">
        <v>20</v>
      </c>
      <c r="H181" s="69" t="s">
        <v>448</v>
      </c>
      <c r="I181" s="12" t="s">
        <v>367</v>
      </c>
      <c r="J181" s="13" t="s">
        <v>23</v>
      </c>
      <c r="K181" s="14"/>
      <c r="L181" s="15">
        <v>924.0</v>
      </c>
      <c r="M181" s="14"/>
      <c r="N181" s="15">
        <v>924.0</v>
      </c>
      <c r="O181" s="14"/>
      <c r="P181" s="14">
        <v>600.0</v>
      </c>
      <c r="Q181" s="14"/>
      <c r="R181" s="16"/>
      <c r="S181" s="3">
        <f t="shared" si="4"/>
        <v>1524</v>
      </c>
      <c r="T181" s="56"/>
      <c r="U181" s="18">
        <v>15.0</v>
      </c>
      <c r="V181" s="18" t="s">
        <v>101</v>
      </c>
      <c r="W181" s="19" t="s">
        <v>449</v>
      </c>
      <c r="X181" s="45"/>
      <c r="Y181" s="116"/>
      <c r="Z181" s="117"/>
      <c r="AA181" s="93"/>
      <c r="AB181" s="19"/>
      <c r="AC181" s="56"/>
      <c r="AD181" s="118"/>
      <c r="AE181" s="118"/>
      <c r="AF181" s="17"/>
      <c r="AG181" s="17"/>
      <c r="AH181" s="25"/>
      <c r="AI181" s="93"/>
      <c r="AJ181" s="93"/>
      <c r="AK181" s="25"/>
      <c r="AL181" s="25"/>
      <c r="AM181" s="93"/>
      <c r="AN181" s="93"/>
      <c r="AO181" s="93"/>
      <c r="AP181" s="20"/>
      <c r="AQ181" s="20"/>
      <c r="AR181" s="20"/>
      <c r="AS181" s="20"/>
      <c r="AT181" s="20"/>
      <c r="AU181" s="20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</row>
    <row r="182" ht="18.0" customHeight="1">
      <c r="A182" s="8" t="s">
        <v>3134</v>
      </c>
      <c r="B182" s="9">
        <v>44354.0</v>
      </c>
      <c r="C182" s="115" t="str">
        <f t="shared" si="1"/>
        <v>#REF!</v>
      </c>
      <c r="D182" s="115" t="str">
        <f t="shared" si="2"/>
        <v>#REF!</v>
      </c>
      <c r="E182" s="115" t="str">
        <f t="shared" si="3"/>
        <v>#REF!</v>
      </c>
      <c r="F182" s="56"/>
      <c r="G182" s="68" t="s">
        <v>20</v>
      </c>
      <c r="H182" s="69" t="s">
        <v>1441</v>
      </c>
      <c r="I182" s="12" t="s">
        <v>367</v>
      </c>
      <c r="J182" s="13" t="s">
        <v>610</v>
      </c>
      <c r="K182" s="14">
        <v>410.0</v>
      </c>
      <c r="L182" s="15"/>
      <c r="M182" s="14"/>
      <c r="N182" s="15"/>
      <c r="O182" s="14"/>
      <c r="P182" s="14"/>
      <c r="Q182" s="14">
        <v>410.0</v>
      </c>
      <c r="R182" s="16"/>
      <c r="S182" s="3">
        <f t="shared" si="4"/>
        <v>410</v>
      </c>
      <c r="T182" s="56"/>
      <c r="U182" s="18">
        <v>15.0</v>
      </c>
      <c r="V182" s="18" t="s">
        <v>101</v>
      </c>
      <c r="W182" s="19">
        <v>4.2171037000122E13</v>
      </c>
      <c r="X182" s="45"/>
      <c r="Y182" s="116"/>
      <c r="Z182" s="117"/>
      <c r="AA182" s="93"/>
      <c r="AB182" s="19"/>
      <c r="AC182" s="56"/>
      <c r="AD182" s="118"/>
      <c r="AE182" s="118"/>
      <c r="AF182" s="17"/>
      <c r="AG182" s="17"/>
      <c r="AH182" s="25"/>
      <c r="AI182" s="93"/>
      <c r="AJ182" s="93"/>
      <c r="AK182" s="25"/>
      <c r="AL182" s="25"/>
      <c r="AM182" s="93"/>
      <c r="AN182" s="93"/>
      <c r="AO182" s="93"/>
      <c r="AP182" s="20"/>
      <c r="AQ182" s="20"/>
      <c r="AR182" s="20"/>
      <c r="AS182" s="20"/>
      <c r="AT182" s="20"/>
      <c r="AU182" s="20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</row>
    <row r="183" ht="18.0" customHeight="1">
      <c r="A183" s="8" t="s">
        <v>3134</v>
      </c>
      <c r="B183" s="9">
        <v>44361.0</v>
      </c>
      <c r="C183" s="115" t="str">
        <f t="shared" si="1"/>
        <v>#REF!</v>
      </c>
      <c r="D183" s="115" t="str">
        <f t="shared" si="2"/>
        <v>#REF!</v>
      </c>
      <c r="E183" s="115" t="str">
        <f t="shared" si="3"/>
        <v>#REF!</v>
      </c>
      <c r="F183" s="56" t="s">
        <v>1930</v>
      </c>
      <c r="G183" s="68" t="s">
        <v>20</v>
      </c>
      <c r="H183" s="69" t="s">
        <v>450</v>
      </c>
      <c r="I183" s="12" t="s">
        <v>100</v>
      </c>
      <c r="J183" s="13" t="s">
        <v>29</v>
      </c>
      <c r="K183" s="14"/>
      <c r="L183" s="15">
        <v>245.0</v>
      </c>
      <c r="M183" s="14"/>
      <c r="N183" s="15">
        <v>261.0</v>
      </c>
      <c r="O183" s="14"/>
      <c r="P183" s="14"/>
      <c r="Q183" s="14"/>
      <c r="R183" s="16"/>
      <c r="S183" s="3">
        <f t="shared" si="4"/>
        <v>261</v>
      </c>
      <c r="T183" s="56"/>
      <c r="U183" s="18">
        <v>11.0</v>
      </c>
      <c r="V183" s="18" t="s">
        <v>438</v>
      </c>
      <c r="W183" s="19" t="s">
        <v>451</v>
      </c>
      <c r="X183" s="45"/>
      <c r="Y183" s="116"/>
      <c r="Z183" s="117"/>
      <c r="AA183" s="93"/>
      <c r="AB183" s="19"/>
      <c r="AC183" s="56"/>
      <c r="AD183" s="118"/>
      <c r="AE183" s="118"/>
      <c r="AF183" s="17"/>
      <c r="AG183" s="17"/>
      <c r="AH183" s="25"/>
      <c r="AI183" s="93"/>
      <c r="AJ183" s="93"/>
      <c r="AK183" s="25"/>
      <c r="AL183" s="25"/>
      <c r="AM183" s="93"/>
      <c r="AN183" s="93"/>
      <c r="AO183" s="93"/>
      <c r="AP183" s="20"/>
      <c r="AQ183" s="20"/>
      <c r="AR183" s="20"/>
      <c r="AS183" s="20"/>
      <c r="AT183" s="20"/>
      <c r="AU183" s="20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</row>
    <row r="184" ht="18.0" customHeight="1">
      <c r="A184" s="8" t="s">
        <v>3134</v>
      </c>
      <c r="B184" s="9">
        <v>44407.0</v>
      </c>
      <c r="C184" s="115" t="str">
        <f t="shared" si="1"/>
        <v>#REF!</v>
      </c>
      <c r="D184" s="115" t="str">
        <f t="shared" si="2"/>
        <v>#REF!</v>
      </c>
      <c r="E184" s="115" t="str">
        <f t="shared" si="3"/>
        <v>#REF!</v>
      </c>
      <c r="F184" s="56" t="s">
        <v>1930</v>
      </c>
      <c r="G184" s="68" t="s">
        <v>20</v>
      </c>
      <c r="H184" s="69" t="s">
        <v>1445</v>
      </c>
      <c r="I184" s="12" t="s">
        <v>367</v>
      </c>
      <c r="J184" s="13" t="s">
        <v>457</v>
      </c>
      <c r="K184" s="14"/>
      <c r="L184" s="15">
        <v>313.0</v>
      </c>
      <c r="M184" s="14"/>
      <c r="N184" s="15">
        <v>313.0</v>
      </c>
      <c r="O184" s="14"/>
      <c r="P184" s="14"/>
      <c r="Q184" s="14"/>
      <c r="R184" s="16"/>
      <c r="S184" s="3">
        <f t="shared" si="4"/>
        <v>313</v>
      </c>
      <c r="T184" s="56"/>
      <c r="U184" s="18" t="s">
        <v>458</v>
      </c>
      <c r="V184" s="18" t="s">
        <v>454</v>
      </c>
      <c r="W184" s="19" t="s">
        <v>459</v>
      </c>
      <c r="X184" s="45"/>
      <c r="Y184" s="116"/>
      <c r="Z184" s="117"/>
      <c r="AA184" s="93"/>
      <c r="AB184" s="19"/>
      <c r="AC184" s="56"/>
      <c r="AD184" s="118"/>
      <c r="AE184" s="118"/>
      <c r="AF184" s="17"/>
      <c r="AG184" s="17"/>
      <c r="AH184" s="25"/>
      <c r="AI184" s="93"/>
      <c r="AJ184" s="93"/>
      <c r="AK184" s="25"/>
      <c r="AL184" s="25"/>
      <c r="AM184" s="93"/>
      <c r="AN184" s="93"/>
      <c r="AO184" s="93"/>
      <c r="AP184" s="20"/>
      <c r="AQ184" s="20"/>
      <c r="AR184" s="20"/>
      <c r="AS184" s="20"/>
      <c r="AT184" s="20"/>
      <c r="AU184" s="20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</row>
    <row r="185" ht="18.0" customHeight="1">
      <c r="A185" s="8" t="s">
        <v>3134</v>
      </c>
      <c r="B185" s="9">
        <v>44414.0</v>
      </c>
      <c r="C185" s="115" t="str">
        <f t="shared" si="1"/>
        <v>#REF!</v>
      </c>
      <c r="D185" s="115" t="str">
        <f t="shared" si="2"/>
        <v>#REF!</v>
      </c>
      <c r="E185" s="115" t="str">
        <f t="shared" si="3"/>
        <v>#REF!</v>
      </c>
      <c r="F185" s="56"/>
      <c r="G185" s="68" t="s">
        <v>27</v>
      </c>
      <c r="H185" s="69" t="s">
        <v>460</v>
      </c>
      <c r="I185" s="12" t="s">
        <v>27</v>
      </c>
      <c r="J185" s="13" t="s">
        <v>23</v>
      </c>
      <c r="K185" s="14"/>
      <c r="L185" s="15">
        <v>986.0</v>
      </c>
      <c r="M185" s="14"/>
      <c r="N185" s="15">
        <v>986.0</v>
      </c>
      <c r="O185" s="14"/>
      <c r="P185" s="14"/>
      <c r="Q185" s="14"/>
      <c r="R185" s="16">
        <v>93.0</v>
      </c>
      <c r="S185" s="3">
        <f t="shared" si="4"/>
        <v>893</v>
      </c>
      <c r="T185" s="56" t="s">
        <v>346</v>
      </c>
      <c r="U185" s="18" t="s">
        <v>30</v>
      </c>
      <c r="V185" s="18" t="s">
        <v>461</v>
      </c>
      <c r="W185" s="19" t="s">
        <v>462</v>
      </c>
      <c r="X185" s="45"/>
      <c r="Y185" s="116"/>
      <c r="Z185" s="117"/>
      <c r="AA185" s="93"/>
      <c r="AB185" s="19"/>
      <c r="AC185" s="56"/>
      <c r="AD185" s="118"/>
      <c r="AE185" s="118"/>
      <c r="AF185" s="17"/>
      <c r="AG185" s="17"/>
      <c r="AH185" s="25"/>
      <c r="AI185" s="93"/>
      <c r="AJ185" s="93"/>
      <c r="AK185" s="25"/>
      <c r="AL185" s="25"/>
      <c r="AM185" s="93"/>
      <c r="AN185" s="93"/>
      <c r="AO185" s="93"/>
      <c r="AP185" s="20"/>
      <c r="AQ185" s="20"/>
      <c r="AR185" s="20"/>
      <c r="AS185" s="20"/>
      <c r="AT185" s="20"/>
      <c r="AU185" s="20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</row>
    <row r="186" ht="18.0" customHeight="1">
      <c r="A186" s="8" t="s">
        <v>3134</v>
      </c>
      <c r="B186" s="9">
        <v>44414.0</v>
      </c>
      <c r="C186" s="115" t="str">
        <f t="shared" si="1"/>
        <v>#REF!</v>
      </c>
      <c r="D186" s="115" t="str">
        <f t="shared" si="2"/>
        <v>#REF!</v>
      </c>
      <c r="E186" s="115" t="str">
        <f t="shared" si="3"/>
        <v>#REF!</v>
      </c>
      <c r="F186" s="56"/>
      <c r="G186" s="68" t="s">
        <v>27</v>
      </c>
      <c r="H186" s="69" t="s">
        <v>463</v>
      </c>
      <c r="I186" s="12" t="s">
        <v>27</v>
      </c>
      <c r="J186" s="13" t="s">
        <v>23</v>
      </c>
      <c r="K186" s="14"/>
      <c r="L186" s="15">
        <v>986.0</v>
      </c>
      <c r="M186" s="14"/>
      <c r="N186" s="15">
        <v>986.0</v>
      </c>
      <c r="O186" s="14"/>
      <c r="P186" s="14"/>
      <c r="Q186" s="14"/>
      <c r="R186" s="16">
        <v>93.0</v>
      </c>
      <c r="S186" s="3">
        <f t="shared" si="4"/>
        <v>893</v>
      </c>
      <c r="T186" s="56" t="s">
        <v>346</v>
      </c>
      <c r="U186" s="18" t="s">
        <v>30</v>
      </c>
      <c r="V186" s="18" t="s">
        <v>461</v>
      </c>
      <c r="W186" s="19" t="s">
        <v>464</v>
      </c>
      <c r="X186" s="45"/>
      <c r="Y186" s="116"/>
      <c r="Z186" s="117"/>
      <c r="AA186" s="93"/>
      <c r="AB186" s="19"/>
      <c r="AC186" s="56"/>
      <c r="AD186" s="118"/>
      <c r="AE186" s="118"/>
      <c r="AF186" s="17"/>
      <c r="AG186" s="17"/>
      <c r="AH186" s="25"/>
      <c r="AI186" s="93"/>
      <c r="AJ186" s="93"/>
      <c r="AK186" s="25"/>
      <c r="AL186" s="25"/>
      <c r="AM186" s="93"/>
      <c r="AN186" s="93"/>
      <c r="AO186" s="93"/>
      <c r="AP186" s="20"/>
      <c r="AQ186" s="20"/>
      <c r="AR186" s="20"/>
      <c r="AS186" s="20"/>
      <c r="AT186" s="20"/>
      <c r="AU186" s="20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</row>
    <row r="187" ht="18.0" customHeight="1">
      <c r="A187" s="8" t="s">
        <v>3134</v>
      </c>
      <c r="B187" s="9">
        <v>44424.0</v>
      </c>
      <c r="C187" s="115" t="str">
        <f t="shared" si="1"/>
        <v>#REF!</v>
      </c>
      <c r="D187" s="115" t="str">
        <f t="shared" si="2"/>
        <v>#REF!</v>
      </c>
      <c r="E187" s="115" t="str">
        <f t="shared" si="3"/>
        <v>#REF!</v>
      </c>
      <c r="F187" s="56"/>
      <c r="G187" s="68" t="s">
        <v>20</v>
      </c>
      <c r="H187" s="69" t="s">
        <v>469</v>
      </c>
      <c r="I187" s="12" t="s">
        <v>100</v>
      </c>
      <c r="J187" s="13" t="s">
        <v>457</v>
      </c>
      <c r="K187" s="14"/>
      <c r="L187" s="15">
        <v>468.0</v>
      </c>
      <c r="M187" s="14"/>
      <c r="N187" s="15">
        <v>468.0</v>
      </c>
      <c r="O187" s="14"/>
      <c r="P187" s="14"/>
      <c r="Q187" s="14"/>
      <c r="R187" s="16"/>
      <c r="S187" s="3">
        <f t="shared" si="4"/>
        <v>468</v>
      </c>
      <c r="T187" s="56"/>
      <c r="U187" s="18">
        <v>15.0</v>
      </c>
      <c r="V187" s="18" t="s">
        <v>461</v>
      </c>
      <c r="W187" s="19" t="s">
        <v>470</v>
      </c>
      <c r="X187" s="45"/>
      <c r="Y187" s="116"/>
      <c r="Z187" s="117"/>
      <c r="AA187" s="93"/>
      <c r="AB187" s="19"/>
      <c r="AC187" s="56"/>
      <c r="AD187" s="118"/>
      <c r="AE187" s="118"/>
      <c r="AF187" s="17"/>
      <c r="AG187" s="17"/>
      <c r="AH187" s="25"/>
      <c r="AI187" s="93"/>
      <c r="AJ187" s="93"/>
      <c r="AK187" s="25"/>
      <c r="AL187" s="25"/>
      <c r="AM187" s="93"/>
      <c r="AN187" s="93"/>
      <c r="AO187" s="93"/>
      <c r="AP187" s="20"/>
      <c r="AQ187" s="20"/>
      <c r="AR187" s="20"/>
      <c r="AS187" s="20"/>
      <c r="AT187" s="20"/>
      <c r="AU187" s="20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</row>
    <row r="188" ht="18.0" customHeight="1">
      <c r="A188" s="8" t="s">
        <v>3134</v>
      </c>
      <c r="B188" s="9">
        <v>44426.0</v>
      </c>
      <c r="C188" s="115" t="str">
        <f t="shared" si="1"/>
        <v>#REF!</v>
      </c>
      <c r="D188" s="115" t="str">
        <f t="shared" si="2"/>
        <v>#REF!</v>
      </c>
      <c r="E188" s="115" t="str">
        <f t="shared" si="3"/>
        <v>#REF!</v>
      </c>
      <c r="F188" s="56"/>
      <c r="G188" s="68" t="s">
        <v>27</v>
      </c>
      <c r="H188" s="69" t="s">
        <v>474</v>
      </c>
      <c r="I188" s="12" t="s">
        <v>27</v>
      </c>
      <c r="J188" s="13" t="s">
        <v>457</v>
      </c>
      <c r="K188" s="14"/>
      <c r="L188" s="15">
        <v>256.0</v>
      </c>
      <c r="M188" s="14"/>
      <c r="N188" s="15">
        <v>256.0</v>
      </c>
      <c r="O188" s="14"/>
      <c r="P188" s="14"/>
      <c r="Q188" s="14"/>
      <c r="R188" s="16"/>
      <c r="S188" s="3">
        <f t="shared" si="4"/>
        <v>256</v>
      </c>
      <c r="T188" s="56"/>
      <c r="U188" s="18" t="s">
        <v>30</v>
      </c>
      <c r="V188" s="18" t="s">
        <v>461</v>
      </c>
      <c r="W188" s="19" t="s">
        <v>475</v>
      </c>
      <c r="X188" s="45"/>
      <c r="Y188" s="116"/>
      <c r="Z188" s="117"/>
      <c r="AA188" s="93"/>
      <c r="AB188" s="19"/>
      <c r="AC188" s="56"/>
      <c r="AD188" s="118"/>
      <c r="AE188" s="118"/>
      <c r="AF188" s="17"/>
      <c r="AG188" s="17"/>
      <c r="AH188" s="25"/>
      <c r="AI188" s="93"/>
      <c r="AJ188" s="93"/>
      <c r="AK188" s="25"/>
      <c r="AL188" s="25"/>
      <c r="AM188" s="93"/>
      <c r="AN188" s="93"/>
      <c r="AO188" s="93"/>
      <c r="AP188" s="20"/>
      <c r="AQ188" s="20"/>
      <c r="AR188" s="20"/>
      <c r="AS188" s="20"/>
      <c r="AT188" s="20"/>
      <c r="AU188" s="20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</row>
    <row r="189" ht="18.0" customHeight="1">
      <c r="A189" s="8" t="s">
        <v>3134</v>
      </c>
      <c r="B189" s="9">
        <v>44426.0</v>
      </c>
      <c r="C189" s="115" t="str">
        <f t="shared" si="1"/>
        <v>#REF!</v>
      </c>
      <c r="D189" s="115" t="str">
        <f t="shared" si="2"/>
        <v>#REF!</v>
      </c>
      <c r="E189" s="115" t="str">
        <f t="shared" si="3"/>
        <v>#REF!</v>
      </c>
      <c r="F189" s="56"/>
      <c r="G189" s="68" t="s">
        <v>27</v>
      </c>
      <c r="H189" s="69" t="s">
        <v>474</v>
      </c>
      <c r="I189" s="12" t="s">
        <v>27</v>
      </c>
      <c r="J189" s="13" t="s">
        <v>457</v>
      </c>
      <c r="K189" s="14"/>
      <c r="L189" s="15">
        <v>321.0</v>
      </c>
      <c r="M189" s="14"/>
      <c r="N189" s="15">
        <v>321.0</v>
      </c>
      <c r="O189" s="14"/>
      <c r="P189" s="14"/>
      <c r="Q189" s="14"/>
      <c r="R189" s="16"/>
      <c r="S189" s="3">
        <f t="shared" si="4"/>
        <v>321</v>
      </c>
      <c r="T189" s="56"/>
      <c r="U189" s="18" t="s">
        <v>30</v>
      </c>
      <c r="V189" s="18" t="s">
        <v>461</v>
      </c>
      <c r="W189" s="19" t="s">
        <v>475</v>
      </c>
      <c r="X189" s="45"/>
      <c r="Y189" s="116"/>
      <c r="Z189" s="117"/>
      <c r="AA189" s="93"/>
      <c r="AB189" s="19"/>
      <c r="AC189" s="56"/>
      <c r="AD189" s="118"/>
      <c r="AE189" s="118"/>
      <c r="AF189" s="17"/>
      <c r="AG189" s="17"/>
      <c r="AH189" s="25"/>
      <c r="AI189" s="93"/>
      <c r="AJ189" s="93"/>
      <c r="AK189" s="25"/>
      <c r="AL189" s="25"/>
      <c r="AM189" s="93"/>
      <c r="AN189" s="93"/>
      <c r="AO189" s="93"/>
      <c r="AP189" s="20"/>
      <c r="AQ189" s="20"/>
      <c r="AR189" s="20"/>
      <c r="AS189" s="20"/>
      <c r="AT189" s="20"/>
      <c r="AU189" s="20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</row>
    <row r="190" ht="18.0" customHeight="1">
      <c r="A190" s="8" t="s">
        <v>3134</v>
      </c>
      <c r="B190" s="9">
        <v>44427.0</v>
      </c>
      <c r="C190" s="115" t="str">
        <f t="shared" si="1"/>
        <v>#REF!</v>
      </c>
      <c r="D190" s="115" t="str">
        <f t="shared" si="2"/>
        <v>#REF!</v>
      </c>
      <c r="E190" s="115" t="str">
        <f t="shared" si="3"/>
        <v>#REF!</v>
      </c>
      <c r="F190" s="56"/>
      <c r="G190" s="68" t="s">
        <v>27</v>
      </c>
      <c r="H190" s="69" t="s">
        <v>478</v>
      </c>
      <c r="I190" s="12" t="s">
        <v>100</v>
      </c>
      <c r="J190" s="13" t="s">
        <v>453</v>
      </c>
      <c r="K190" s="14"/>
      <c r="L190" s="15">
        <v>712.0</v>
      </c>
      <c r="M190" s="14"/>
      <c r="N190" s="15">
        <v>712.0</v>
      </c>
      <c r="O190" s="14"/>
      <c r="P190" s="14"/>
      <c r="Q190" s="14"/>
      <c r="R190" s="16"/>
      <c r="S190" s="3">
        <f t="shared" si="4"/>
        <v>712</v>
      </c>
      <c r="T190" s="56"/>
      <c r="U190" s="18" t="s">
        <v>479</v>
      </c>
      <c r="V190" s="18" t="s">
        <v>461</v>
      </c>
      <c r="W190" s="19" t="s">
        <v>480</v>
      </c>
      <c r="X190" s="45"/>
      <c r="Y190" s="116"/>
      <c r="Z190" s="117"/>
      <c r="AA190" s="93"/>
      <c r="AB190" s="19"/>
      <c r="AC190" s="56"/>
      <c r="AD190" s="118"/>
      <c r="AE190" s="118"/>
      <c r="AF190" s="17"/>
      <c r="AG190" s="17"/>
      <c r="AH190" s="25"/>
      <c r="AI190" s="93"/>
      <c r="AJ190" s="93"/>
      <c r="AK190" s="25"/>
      <c r="AL190" s="25"/>
      <c r="AM190" s="93"/>
      <c r="AN190" s="93"/>
      <c r="AO190" s="93"/>
      <c r="AP190" s="20"/>
      <c r="AQ190" s="20"/>
      <c r="AR190" s="20"/>
      <c r="AS190" s="20"/>
      <c r="AT190" s="20"/>
      <c r="AU190" s="20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</row>
    <row r="191" ht="18.0" customHeight="1">
      <c r="A191" s="8" t="s">
        <v>3134</v>
      </c>
      <c r="B191" s="9">
        <v>44433.0</v>
      </c>
      <c r="C191" s="115" t="str">
        <f t="shared" si="1"/>
        <v>#REF!</v>
      </c>
      <c r="D191" s="115" t="str">
        <f t="shared" si="2"/>
        <v>#REF!</v>
      </c>
      <c r="E191" s="115" t="str">
        <f t="shared" si="3"/>
        <v>#REF!</v>
      </c>
      <c r="F191" s="56" t="s">
        <v>1930</v>
      </c>
      <c r="G191" s="68" t="s">
        <v>20</v>
      </c>
      <c r="H191" s="69" t="s">
        <v>481</v>
      </c>
      <c r="I191" s="12" t="s">
        <v>367</v>
      </c>
      <c r="J191" s="13" t="s">
        <v>457</v>
      </c>
      <c r="K191" s="14"/>
      <c r="L191" s="15">
        <v>233.0</v>
      </c>
      <c r="M191" s="14"/>
      <c r="N191" s="15">
        <v>248.0</v>
      </c>
      <c r="O191" s="14"/>
      <c r="P191" s="14"/>
      <c r="Q191" s="14"/>
      <c r="R191" s="16"/>
      <c r="S191" s="3">
        <f t="shared" si="4"/>
        <v>248</v>
      </c>
      <c r="T191" s="56"/>
      <c r="U191" s="18" t="s">
        <v>482</v>
      </c>
      <c r="V191" s="18" t="s">
        <v>476</v>
      </c>
      <c r="W191" s="19" t="s">
        <v>483</v>
      </c>
      <c r="X191" s="45"/>
      <c r="Y191" s="116"/>
      <c r="Z191" s="117"/>
      <c r="AA191" s="93"/>
      <c r="AB191" s="19"/>
      <c r="AC191" s="56"/>
      <c r="AD191" s="118"/>
      <c r="AE191" s="118"/>
      <c r="AF191" s="17"/>
      <c r="AG191" s="17"/>
      <c r="AH191" s="25"/>
      <c r="AI191" s="93"/>
      <c r="AJ191" s="93"/>
      <c r="AK191" s="25"/>
      <c r="AL191" s="25"/>
      <c r="AM191" s="93"/>
      <c r="AN191" s="93"/>
      <c r="AO191" s="93"/>
      <c r="AP191" s="20"/>
      <c r="AQ191" s="20"/>
      <c r="AR191" s="20"/>
      <c r="AS191" s="20"/>
      <c r="AT191" s="20"/>
      <c r="AU191" s="20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</row>
    <row r="192" ht="18.0" customHeight="1">
      <c r="A192" s="8" t="s">
        <v>3134</v>
      </c>
      <c r="B192" s="9">
        <v>44433.0</v>
      </c>
      <c r="C192" s="115" t="str">
        <f t="shared" si="1"/>
        <v>#REF!</v>
      </c>
      <c r="D192" s="115" t="str">
        <f t="shared" si="2"/>
        <v>#REF!</v>
      </c>
      <c r="E192" s="115" t="str">
        <f t="shared" si="3"/>
        <v>#REF!</v>
      </c>
      <c r="F192" s="56"/>
      <c r="G192" s="68" t="s">
        <v>20</v>
      </c>
      <c r="H192" s="69" t="s">
        <v>484</v>
      </c>
      <c r="I192" s="12" t="s">
        <v>100</v>
      </c>
      <c r="J192" s="13" t="s">
        <v>457</v>
      </c>
      <c r="K192" s="14"/>
      <c r="L192" s="15">
        <v>323.0</v>
      </c>
      <c r="M192" s="14"/>
      <c r="N192" s="15">
        <v>323.0</v>
      </c>
      <c r="O192" s="14"/>
      <c r="P192" s="14"/>
      <c r="Q192" s="14"/>
      <c r="R192" s="16"/>
      <c r="S192" s="3">
        <f t="shared" si="4"/>
        <v>323</v>
      </c>
      <c r="T192" s="56"/>
      <c r="U192" s="18" t="s">
        <v>482</v>
      </c>
      <c r="V192" s="18" t="s">
        <v>461</v>
      </c>
      <c r="W192" s="19" t="s">
        <v>485</v>
      </c>
      <c r="X192" s="45"/>
      <c r="Y192" s="116"/>
      <c r="Z192" s="117"/>
      <c r="AA192" s="93"/>
      <c r="AB192" s="19"/>
      <c r="AC192" s="56"/>
      <c r="AD192" s="118"/>
      <c r="AE192" s="118"/>
      <c r="AF192" s="17"/>
      <c r="AG192" s="17"/>
      <c r="AH192" s="25"/>
      <c r="AI192" s="93"/>
      <c r="AJ192" s="93"/>
      <c r="AK192" s="25"/>
      <c r="AL192" s="25"/>
      <c r="AM192" s="93"/>
      <c r="AN192" s="93"/>
      <c r="AO192" s="93"/>
      <c r="AP192" s="20"/>
      <c r="AQ192" s="20"/>
      <c r="AR192" s="20"/>
      <c r="AS192" s="20"/>
      <c r="AT192" s="20"/>
      <c r="AU192" s="20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</row>
    <row r="193" ht="18.0" customHeight="1">
      <c r="A193" s="8" t="s">
        <v>3134</v>
      </c>
      <c r="B193" s="9">
        <v>44433.0</v>
      </c>
      <c r="C193" s="115" t="str">
        <f t="shared" si="1"/>
        <v>#REF!</v>
      </c>
      <c r="D193" s="115" t="str">
        <f t="shared" si="2"/>
        <v>#REF!</v>
      </c>
      <c r="E193" s="115" t="str">
        <f t="shared" si="3"/>
        <v>#REF!</v>
      </c>
      <c r="F193" s="56"/>
      <c r="G193" s="68" t="s">
        <v>27</v>
      </c>
      <c r="H193" s="69" t="s">
        <v>486</v>
      </c>
      <c r="I193" s="12" t="s">
        <v>27</v>
      </c>
      <c r="J193" s="13" t="s">
        <v>457</v>
      </c>
      <c r="K193" s="14"/>
      <c r="L193" s="15">
        <v>256.0</v>
      </c>
      <c r="M193" s="14"/>
      <c r="N193" s="15">
        <v>256.0</v>
      </c>
      <c r="O193" s="14"/>
      <c r="P193" s="14"/>
      <c r="Q193" s="14"/>
      <c r="R193" s="16"/>
      <c r="S193" s="3">
        <f t="shared" si="4"/>
        <v>256</v>
      </c>
      <c r="T193" s="56"/>
      <c r="U193" s="18" t="s">
        <v>30</v>
      </c>
      <c r="V193" s="18" t="s">
        <v>461</v>
      </c>
      <c r="W193" s="19" t="s">
        <v>487</v>
      </c>
      <c r="X193" s="45"/>
      <c r="Y193" s="116"/>
      <c r="Z193" s="117"/>
      <c r="AA193" s="93"/>
      <c r="AB193" s="19"/>
      <c r="AC193" s="56"/>
      <c r="AD193" s="118"/>
      <c r="AE193" s="118"/>
      <c r="AF193" s="17"/>
      <c r="AG193" s="17"/>
      <c r="AH193" s="25"/>
      <c r="AI193" s="93"/>
      <c r="AJ193" s="93"/>
      <c r="AK193" s="25"/>
      <c r="AL193" s="25"/>
      <c r="AM193" s="93"/>
      <c r="AN193" s="93"/>
      <c r="AO193" s="93"/>
      <c r="AP193" s="20"/>
      <c r="AQ193" s="20"/>
      <c r="AR193" s="20"/>
      <c r="AS193" s="20"/>
      <c r="AT193" s="20"/>
      <c r="AU193" s="20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</row>
    <row r="194" ht="18.0" customHeight="1">
      <c r="A194" s="8" t="s">
        <v>3134</v>
      </c>
      <c r="B194" s="9">
        <v>44436.0</v>
      </c>
      <c r="C194" s="115" t="str">
        <f t="shared" si="1"/>
        <v>#REF!</v>
      </c>
      <c r="D194" s="115" t="str">
        <f t="shared" si="2"/>
        <v>#REF!</v>
      </c>
      <c r="E194" s="115" t="str">
        <f t="shared" si="3"/>
        <v>#REF!</v>
      </c>
      <c r="F194" s="56" t="s">
        <v>1930</v>
      </c>
      <c r="G194" s="68" t="s">
        <v>20</v>
      </c>
      <c r="H194" s="69" t="s">
        <v>488</v>
      </c>
      <c r="I194" s="12" t="s">
        <v>367</v>
      </c>
      <c r="J194" s="13" t="s">
        <v>39</v>
      </c>
      <c r="K194" s="14"/>
      <c r="L194" s="15">
        <v>971.3299999999999</v>
      </c>
      <c r="M194" s="14"/>
      <c r="N194" s="15">
        <v>1035.33</v>
      </c>
      <c r="O194" s="14"/>
      <c r="P194" s="14"/>
      <c r="Q194" s="14"/>
      <c r="R194" s="16"/>
      <c r="S194" s="3">
        <f t="shared" si="4"/>
        <v>1035.33</v>
      </c>
      <c r="T194" s="56"/>
      <c r="U194" s="18" t="s">
        <v>30</v>
      </c>
      <c r="V194" s="18" t="s">
        <v>476</v>
      </c>
      <c r="W194" s="19" t="s">
        <v>489</v>
      </c>
      <c r="X194" s="45"/>
      <c r="Y194" s="116"/>
      <c r="Z194" s="117"/>
      <c r="AA194" s="93"/>
      <c r="AB194" s="19"/>
      <c r="AC194" s="56"/>
      <c r="AD194" s="118"/>
      <c r="AE194" s="118"/>
      <c r="AF194" s="17"/>
      <c r="AG194" s="17"/>
      <c r="AH194" s="25"/>
      <c r="AI194" s="93"/>
      <c r="AJ194" s="93"/>
      <c r="AK194" s="25"/>
      <c r="AL194" s="25"/>
      <c r="AM194" s="93"/>
      <c r="AN194" s="93"/>
      <c r="AO194" s="93"/>
      <c r="AP194" s="20"/>
      <c r="AQ194" s="20"/>
      <c r="AR194" s="20"/>
      <c r="AS194" s="20"/>
      <c r="AT194" s="20"/>
      <c r="AU194" s="20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</row>
    <row r="195" ht="18.0" customHeight="1">
      <c r="A195" s="8" t="s">
        <v>3134</v>
      </c>
      <c r="B195" s="9">
        <v>44438.0</v>
      </c>
      <c r="C195" s="115" t="str">
        <f t="shared" si="1"/>
        <v>#REF!</v>
      </c>
      <c r="D195" s="115" t="str">
        <f t="shared" si="2"/>
        <v>#REF!</v>
      </c>
      <c r="E195" s="115" t="str">
        <f t="shared" si="3"/>
        <v>#REF!</v>
      </c>
      <c r="F195" s="56" t="s">
        <v>1930</v>
      </c>
      <c r="G195" s="68" t="s">
        <v>20</v>
      </c>
      <c r="H195" s="69" t="s">
        <v>490</v>
      </c>
      <c r="I195" s="12" t="s">
        <v>367</v>
      </c>
      <c r="J195" s="13" t="s">
        <v>457</v>
      </c>
      <c r="K195" s="14"/>
      <c r="L195" s="15">
        <v>1400.0</v>
      </c>
      <c r="M195" s="14"/>
      <c r="N195" s="15">
        <v>1492.0</v>
      </c>
      <c r="O195" s="14"/>
      <c r="P195" s="14"/>
      <c r="Q195" s="14"/>
      <c r="R195" s="16"/>
      <c r="S195" s="3">
        <f t="shared" si="4"/>
        <v>1492</v>
      </c>
      <c r="T195" s="56"/>
      <c r="U195" s="18" t="s">
        <v>482</v>
      </c>
      <c r="V195" s="18" t="s">
        <v>476</v>
      </c>
      <c r="W195" s="19" t="s">
        <v>491</v>
      </c>
      <c r="X195" s="45"/>
      <c r="Y195" s="116"/>
      <c r="Z195" s="117"/>
      <c r="AA195" s="93"/>
      <c r="AB195" s="19"/>
      <c r="AC195" s="56"/>
      <c r="AD195" s="118"/>
      <c r="AE195" s="118"/>
      <c r="AF195" s="17"/>
      <c r="AG195" s="17"/>
      <c r="AH195" s="25"/>
      <c r="AI195" s="93"/>
      <c r="AJ195" s="93"/>
      <c r="AK195" s="25"/>
      <c r="AL195" s="25"/>
      <c r="AM195" s="93"/>
      <c r="AN195" s="93"/>
      <c r="AO195" s="93"/>
      <c r="AP195" s="20"/>
      <c r="AQ195" s="20"/>
      <c r="AR195" s="20"/>
      <c r="AS195" s="20"/>
      <c r="AT195" s="20"/>
      <c r="AU195" s="20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</row>
    <row r="196" ht="18.0" customHeight="1">
      <c r="A196" s="8" t="s">
        <v>3134</v>
      </c>
      <c r="B196" s="9">
        <v>44439.0</v>
      </c>
      <c r="C196" s="115" t="str">
        <f t="shared" si="1"/>
        <v>#REF!</v>
      </c>
      <c r="D196" s="115" t="str">
        <f t="shared" si="2"/>
        <v>#REF!</v>
      </c>
      <c r="E196" s="115" t="str">
        <f t="shared" si="3"/>
        <v>#REF!</v>
      </c>
      <c r="F196" s="56"/>
      <c r="G196" s="68" t="s">
        <v>20</v>
      </c>
      <c r="H196" s="69" t="s">
        <v>492</v>
      </c>
      <c r="I196" s="12" t="s">
        <v>100</v>
      </c>
      <c r="J196" s="13" t="s">
        <v>453</v>
      </c>
      <c r="K196" s="14"/>
      <c r="L196" s="15">
        <v>385.0</v>
      </c>
      <c r="M196" s="14"/>
      <c r="N196" s="15">
        <v>385.0</v>
      </c>
      <c r="O196" s="14"/>
      <c r="P196" s="14"/>
      <c r="Q196" s="14"/>
      <c r="R196" s="16"/>
      <c r="S196" s="3">
        <f t="shared" si="4"/>
        <v>385</v>
      </c>
      <c r="T196" s="56"/>
      <c r="U196" s="18" t="s">
        <v>52</v>
      </c>
      <c r="V196" s="18" t="s">
        <v>461</v>
      </c>
      <c r="W196" s="19" t="s">
        <v>493</v>
      </c>
      <c r="X196" s="45"/>
      <c r="Y196" s="116"/>
      <c r="Z196" s="117"/>
      <c r="AA196" s="93"/>
      <c r="AB196" s="19"/>
      <c r="AC196" s="56"/>
      <c r="AD196" s="118"/>
      <c r="AE196" s="118"/>
      <c r="AF196" s="17"/>
      <c r="AG196" s="17"/>
      <c r="AH196" s="25"/>
      <c r="AI196" s="93"/>
      <c r="AJ196" s="93"/>
      <c r="AK196" s="25"/>
      <c r="AL196" s="25"/>
      <c r="AM196" s="93"/>
      <c r="AN196" s="93"/>
      <c r="AO196" s="93"/>
      <c r="AP196" s="20"/>
      <c r="AQ196" s="20"/>
      <c r="AR196" s="20"/>
      <c r="AS196" s="20"/>
      <c r="AT196" s="20"/>
      <c r="AU196" s="20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</row>
    <row r="197" ht="18.0" customHeight="1">
      <c r="A197" s="8" t="s">
        <v>3134</v>
      </c>
      <c r="B197" s="9">
        <v>44439.0</v>
      </c>
      <c r="C197" s="115" t="str">
        <f t="shared" si="1"/>
        <v>#REF!</v>
      </c>
      <c r="D197" s="115" t="str">
        <f t="shared" si="2"/>
        <v>#REF!</v>
      </c>
      <c r="E197" s="115" t="str">
        <f t="shared" si="3"/>
        <v>#REF!</v>
      </c>
      <c r="F197" s="56" t="s">
        <v>1930</v>
      </c>
      <c r="G197" s="68" t="s">
        <v>20</v>
      </c>
      <c r="H197" s="69" t="s">
        <v>494</v>
      </c>
      <c r="I197" s="12" t="s">
        <v>367</v>
      </c>
      <c r="J197" s="13" t="s">
        <v>453</v>
      </c>
      <c r="K197" s="14"/>
      <c r="L197" s="15">
        <v>385.0</v>
      </c>
      <c r="M197" s="14"/>
      <c r="N197" s="15">
        <v>410.0</v>
      </c>
      <c r="O197" s="14"/>
      <c r="P197" s="14"/>
      <c r="Q197" s="14"/>
      <c r="R197" s="16"/>
      <c r="S197" s="3">
        <f t="shared" si="4"/>
        <v>410</v>
      </c>
      <c r="T197" s="56"/>
      <c r="U197" s="18">
        <v>25.0</v>
      </c>
      <c r="V197" s="18" t="s">
        <v>476</v>
      </c>
      <c r="W197" s="19" t="s">
        <v>495</v>
      </c>
      <c r="X197" s="45"/>
      <c r="Y197" s="116"/>
      <c r="Z197" s="117"/>
      <c r="AA197" s="93"/>
      <c r="AB197" s="19"/>
      <c r="AC197" s="56"/>
      <c r="AD197" s="118"/>
      <c r="AE197" s="118"/>
      <c r="AF197" s="17"/>
      <c r="AG197" s="17"/>
      <c r="AH197" s="25"/>
      <c r="AI197" s="93"/>
      <c r="AJ197" s="93"/>
      <c r="AK197" s="25"/>
      <c r="AL197" s="25"/>
      <c r="AM197" s="93"/>
      <c r="AN197" s="93"/>
      <c r="AO197" s="93"/>
      <c r="AP197" s="20"/>
      <c r="AQ197" s="20"/>
      <c r="AR197" s="20"/>
      <c r="AS197" s="20"/>
      <c r="AT197" s="20"/>
      <c r="AU197" s="20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</row>
    <row r="198" ht="18.0" customHeight="1">
      <c r="A198" s="8" t="s">
        <v>3134</v>
      </c>
      <c r="B198" s="9">
        <v>44456.0</v>
      </c>
      <c r="C198" s="115" t="str">
        <f t="shared" si="1"/>
        <v>#REF!</v>
      </c>
      <c r="D198" s="115" t="str">
        <f t="shared" si="2"/>
        <v>#REF!</v>
      </c>
      <c r="E198" s="115" t="str">
        <f t="shared" si="3"/>
        <v>#REF!</v>
      </c>
      <c r="F198" s="56" t="s">
        <v>1930</v>
      </c>
      <c r="G198" s="68" t="s">
        <v>67</v>
      </c>
      <c r="H198" s="69" t="s">
        <v>498</v>
      </c>
      <c r="I198" s="12" t="s">
        <v>367</v>
      </c>
      <c r="J198" s="13" t="s">
        <v>29</v>
      </c>
      <c r="K198" s="14"/>
      <c r="L198" s="15">
        <v>245.0</v>
      </c>
      <c r="M198" s="14"/>
      <c r="N198" s="15">
        <v>277.0</v>
      </c>
      <c r="O198" s="14"/>
      <c r="P198" s="14"/>
      <c r="Q198" s="14"/>
      <c r="R198" s="16"/>
      <c r="S198" s="3">
        <f t="shared" si="4"/>
        <v>277</v>
      </c>
      <c r="T198" s="56"/>
      <c r="U198" s="18" t="s">
        <v>24</v>
      </c>
      <c r="V198" s="18" t="s">
        <v>476</v>
      </c>
      <c r="W198" s="19" t="s">
        <v>499</v>
      </c>
      <c r="X198" s="45"/>
      <c r="Y198" s="116"/>
      <c r="Z198" s="117"/>
      <c r="AA198" s="93"/>
      <c r="AB198" s="19"/>
      <c r="AC198" s="56"/>
      <c r="AD198" s="118"/>
      <c r="AE198" s="118"/>
      <c r="AF198" s="17"/>
      <c r="AG198" s="17"/>
      <c r="AH198" s="25"/>
      <c r="AI198" s="93"/>
      <c r="AJ198" s="93"/>
      <c r="AK198" s="25"/>
      <c r="AL198" s="25"/>
      <c r="AM198" s="93"/>
      <c r="AN198" s="93"/>
      <c r="AO198" s="93"/>
      <c r="AP198" s="20"/>
      <c r="AQ198" s="20"/>
      <c r="AR198" s="20"/>
      <c r="AS198" s="20"/>
      <c r="AT198" s="20"/>
      <c r="AU198" s="20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</row>
    <row r="199" ht="18.0" customHeight="1">
      <c r="A199" s="8" t="s">
        <v>3134</v>
      </c>
      <c r="B199" s="9">
        <v>44459.0</v>
      </c>
      <c r="C199" s="115" t="str">
        <f t="shared" si="1"/>
        <v>#REF!</v>
      </c>
      <c r="D199" s="115" t="str">
        <f t="shared" si="2"/>
        <v>#REF!</v>
      </c>
      <c r="E199" s="115" t="str">
        <f t="shared" si="3"/>
        <v>#REF!</v>
      </c>
      <c r="F199" s="56" t="s">
        <v>1930</v>
      </c>
      <c r="G199" s="68" t="s">
        <v>20</v>
      </c>
      <c r="H199" s="69" t="s">
        <v>500</v>
      </c>
      <c r="I199" s="12" t="s">
        <v>367</v>
      </c>
      <c r="J199" s="13" t="s">
        <v>39</v>
      </c>
      <c r="K199" s="14"/>
      <c r="L199" s="15">
        <v>231.33</v>
      </c>
      <c r="M199" s="14"/>
      <c r="N199" s="15">
        <v>261.33</v>
      </c>
      <c r="O199" s="14"/>
      <c r="P199" s="14"/>
      <c r="Q199" s="14"/>
      <c r="R199" s="16"/>
      <c r="S199" s="3">
        <f t="shared" si="4"/>
        <v>261.33</v>
      </c>
      <c r="T199" s="56"/>
      <c r="U199" s="18" t="s">
        <v>196</v>
      </c>
      <c r="V199" s="18" t="s">
        <v>476</v>
      </c>
      <c r="W199" s="19" t="s">
        <v>501</v>
      </c>
      <c r="X199" s="45"/>
      <c r="Y199" s="116"/>
      <c r="Z199" s="117"/>
      <c r="AA199" s="93"/>
      <c r="AB199" s="19"/>
      <c r="AC199" s="56"/>
      <c r="AD199" s="118"/>
      <c r="AE199" s="118"/>
      <c r="AF199" s="17"/>
      <c r="AG199" s="17"/>
      <c r="AH199" s="25"/>
      <c r="AI199" s="93"/>
      <c r="AJ199" s="93"/>
      <c r="AK199" s="25"/>
      <c r="AL199" s="25"/>
      <c r="AM199" s="93"/>
      <c r="AN199" s="93"/>
      <c r="AO199" s="93"/>
      <c r="AP199" s="20"/>
      <c r="AQ199" s="20"/>
      <c r="AR199" s="20"/>
      <c r="AS199" s="20"/>
      <c r="AT199" s="20"/>
      <c r="AU199" s="20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</row>
    <row r="200" ht="18.0" customHeight="1">
      <c r="A200" s="8" t="s">
        <v>3134</v>
      </c>
      <c r="B200" s="9">
        <v>44463.0</v>
      </c>
      <c r="C200" s="115" t="str">
        <f t="shared" si="1"/>
        <v>#REF!</v>
      </c>
      <c r="D200" s="115" t="str">
        <f t="shared" si="2"/>
        <v>#REF!</v>
      </c>
      <c r="E200" s="115" t="str">
        <f t="shared" si="3"/>
        <v>#REF!</v>
      </c>
      <c r="F200" s="56" t="s">
        <v>1930</v>
      </c>
      <c r="G200" s="68" t="s">
        <v>20</v>
      </c>
      <c r="H200" s="69" t="s">
        <v>502</v>
      </c>
      <c r="I200" s="12" t="s">
        <v>367</v>
      </c>
      <c r="J200" s="13" t="s">
        <v>29</v>
      </c>
      <c r="K200" s="14"/>
      <c r="L200" s="15">
        <v>245.0</v>
      </c>
      <c r="M200" s="14"/>
      <c r="N200" s="15">
        <v>277.0</v>
      </c>
      <c r="O200" s="14"/>
      <c r="P200" s="14"/>
      <c r="Q200" s="14"/>
      <c r="R200" s="16"/>
      <c r="S200" s="3">
        <f t="shared" si="4"/>
        <v>277</v>
      </c>
      <c r="T200" s="56"/>
      <c r="U200" s="18" t="s">
        <v>503</v>
      </c>
      <c r="V200" s="18" t="s">
        <v>476</v>
      </c>
      <c r="W200" s="19" t="s">
        <v>504</v>
      </c>
      <c r="X200" s="45"/>
      <c r="Y200" s="116"/>
      <c r="Z200" s="117"/>
      <c r="AA200" s="93"/>
      <c r="AB200" s="19"/>
      <c r="AC200" s="56"/>
      <c r="AD200" s="118"/>
      <c r="AE200" s="118"/>
      <c r="AF200" s="17"/>
      <c r="AG200" s="17"/>
      <c r="AH200" s="25"/>
      <c r="AI200" s="93"/>
      <c r="AJ200" s="93"/>
      <c r="AK200" s="25"/>
      <c r="AL200" s="25"/>
      <c r="AM200" s="93"/>
      <c r="AN200" s="93"/>
      <c r="AO200" s="93"/>
      <c r="AP200" s="20"/>
      <c r="AQ200" s="20"/>
      <c r="AR200" s="20"/>
      <c r="AS200" s="20"/>
      <c r="AT200" s="20"/>
      <c r="AU200" s="20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</row>
    <row r="201" ht="18.0" customHeight="1">
      <c r="A201" s="8" t="s">
        <v>3134</v>
      </c>
      <c r="B201" s="9">
        <v>44487.0</v>
      </c>
      <c r="C201" s="115" t="str">
        <f t="shared" si="1"/>
        <v>#REF!</v>
      </c>
      <c r="D201" s="115" t="str">
        <f t="shared" si="2"/>
        <v>#REF!</v>
      </c>
      <c r="E201" s="115" t="str">
        <f t="shared" si="3"/>
        <v>#REF!</v>
      </c>
      <c r="F201" s="56" t="s">
        <v>1930</v>
      </c>
      <c r="G201" s="68" t="s">
        <v>20</v>
      </c>
      <c r="H201" s="69" t="s">
        <v>507</v>
      </c>
      <c r="I201" s="12" t="s">
        <v>367</v>
      </c>
      <c r="J201" s="13" t="s">
        <v>29</v>
      </c>
      <c r="K201" s="14"/>
      <c r="L201" s="15">
        <v>708.0</v>
      </c>
      <c r="M201" s="14"/>
      <c r="N201" s="15">
        <v>708.0</v>
      </c>
      <c r="O201" s="14"/>
      <c r="P201" s="14"/>
      <c r="Q201" s="14"/>
      <c r="R201" s="16"/>
      <c r="S201" s="3">
        <f t="shared" si="4"/>
        <v>708</v>
      </c>
      <c r="T201" s="56"/>
      <c r="U201" s="18" t="s">
        <v>196</v>
      </c>
      <c r="V201" s="18" t="s">
        <v>446</v>
      </c>
      <c r="W201" s="19" t="s">
        <v>508</v>
      </c>
      <c r="X201" s="45"/>
      <c r="Y201" s="116"/>
      <c r="Z201" s="117"/>
      <c r="AA201" s="93"/>
      <c r="AB201" s="19"/>
      <c r="AC201" s="56"/>
      <c r="AD201" s="118"/>
      <c r="AE201" s="118"/>
      <c r="AF201" s="17"/>
      <c r="AG201" s="17"/>
      <c r="AH201" s="25"/>
      <c r="AI201" s="93"/>
      <c r="AJ201" s="93"/>
      <c r="AK201" s="25"/>
      <c r="AL201" s="25"/>
      <c r="AM201" s="93"/>
      <c r="AN201" s="93"/>
      <c r="AO201" s="93"/>
      <c r="AP201" s="20"/>
      <c r="AQ201" s="20"/>
      <c r="AR201" s="20"/>
      <c r="AS201" s="20"/>
      <c r="AT201" s="20"/>
      <c r="AU201" s="20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</row>
    <row r="202" ht="18.0" customHeight="1">
      <c r="A202" s="8" t="s">
        <v>3134</v>
      </c>
      <c r="B202" s="9">
        <v>44489.0</v>
      </c>
      <c r="C202" s="115" t="str">
        <f t="shared" si="1"/>
        <v>#REF!</v>
      </c>
      <c r="D202" s="115" t="str">
        <f t="shared" si="2"/>
        <v>#REF!</v>
      </c>
      <c r="E202" s="115" t="str">
        <f t="shared" si="3"/>
        <v>#REF!</v>
      </c>
      <c r="F202" s="56" t="s">
        <v>1930</v>
      </c>
      <c r="G202" s="68" t="s">
        <v>20</v>
      </c>
      <c r="H202" s="69" t="s">
        <v>509</v>
      </c>
      <c r="I202" s="12" t="s">
        <v>367</v>
      </c>
      <c r="J202" s="13" t="s">
        <v>453</v>
      </c>
      <c r="K202" s="14"/>
      <c r="L202" s="15">
        <v>667.17</v>
      </c>
      <c r="M202" s="14"/>
      <c r="N202" s="15">
        <v>667.17</v>
      </c>
      <c r="O202" s="14"/>
      <c r="P202" s="14"/>
      <c r="Q202" s="14"/>
      <c r="R202" s="16"/>
      <c r="S202" s="3">
        <f t="shared" si="4"/>
        <v>667.17</v>
      </c>
      <c r="T202" s="56"/>
      <c r="U202" s="18" t="s">
        <v>510</v>
      </c>
      <c r="V202" s="18" t="s">
        <v>446</v>
      </c>
      <c r="W202" s="19" t="s">
        <v>511</v>
      </c>
      <c r="X202" s="45"/>
      <c r="Y202" s="116"/>
      <c r="Z202" s="117"/>
      <c r="AA202" s="93"/>
      <c r="AB202" s="19"/>
      <c r="AC202" s="56"/>
      <c r="AD202" s="118"/>
      <c r="AE202" s="118"/>
      <c r="AF202" s="17"/>
      <c r="AG202" s="17"/>
      <c r="AH202" s="25"/>
      <c r="AI202" s="93"/>
      <c r="AJ202" s="93"/>
      <c r="AK202" s="25"/>
      <c r="AL202" s="25"/>
      <c r="AM202" s="93"/>
      <c r="AN202" s="93"/>
      <c r="AO202" s="93"/>
      <c r="AP202" s="20"/>
      <c r="AQ202" s="20"/>
      <c r="AR202" s="20"/>
      <c r="AS202" s="20"/>
      <c r="AT202" s="20"/>
      <c r="AU202" s="20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</row>
    <row r="203" ht="18.0" customHeight="1">
      <c r="A203" s="8" t="s">
        <v>3134</v>
      </c>
      <c r="B203" s="9">
        <v>44489.0</v>
      </c>
      <c r="C203" s="115" t="str">
        <f t="shared" si="1"/>
        <v>#REF!</v>
      </c>
      <c r="D203" s="115" t="str">
        <f t="shared" si="2"/>
        <v>#REF!</v>
      </c>
      <c r="E203" s="115" t="str">
        <f t="shared" si="3"/>
        <v>#REF!</v>
      </c>
      <c r="F203" s="56" t="s">
        <v>1930</v>
      </c>
      <c r="G203" s="68" t="s">
        <v>20</v>
      </c>
      <c r="H203" s="69" t="s">
        <v>512</v>
      </c>
      <c r="I203" s="12" t="s">
        <v>367</v>
      </c>
      <c r="J203" s="13" t="s">
        <v>453</v>
      </c>
      <c r="K203" s="14"/>
      <c r="L203" s="15">
        <v>423.0</v>
      </c>
      <c r="M203" s="14"/>
      <c r="N203" s="15">
        <v>423.0</v>
      </c>
      <c r="O203" s="14"/>
      <c r="P203" s="14"/>
      <c r="Q203" s="14"/>
      <c r="R203" s="16"/>
      <c r="S203" s="3">
        <f t="shared" si="4"/>
        <v>423</v>
      </c>
      <c r="T203" s="56"/>
      <c r="U203" s="18" t="s">
        <v>196</v>
      </c>
      <c r="V203" s="18" t="s">
        <v>446</v>
      </c>
      <c r="W203" s="19" t="s">
        <v>513</v>
      </c>
      <c r="X203" s="45"/>
      <c r="Y203" s="116"/>
      <c r="Z203" s="117"/>
      <c r="AA203" s="93"/>
      <c r="AB203" s="19"/>
      <c r="AC203" s="56"/>
      <c r="AD203" s="118"/>
      <c r="AE203" s="118"/>
      <c r="AF203" s="17"/>
      <c r="AG203" s="17"/>
      <c r="AH203" s="25"/>
      <c r="AI203" s="93"/>
      <c r="AJ203" s="93"/>
      <c r="AK203" s="25"/>
      <c r="AL203" s="25"/>
      <c r="AM203" s="93"/>
      <c r="AN203" s="93"/>
      <c r="AO203" s="93"/>
      <c r="AP203" s="20"/>
      <c r="AQ203" s="20"/>
      <c r="AR203" s="20"/>
      <c r="AS203" s="20"/>
      <c r="AT203" s="20"/>
      <c r="AU203" s="20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</row>
    <row r="204" ht="18.0" customHeight="1">
      <c r="A204" s="8" t="s">
        <v>3134</v>
      </c>
      <c r="B204" s="9">
        <v>44490.0</v>
      </c>
      <c r="C204" s="115" t="str">
        <f t="shared" si="1"/>
        <v>#REF!</v>
      </c>
      <c r="D204" s="115" t="str">
        <f t="shared" si="2"/>
        <v>#REF!</v>
      </c>
      <c r="E204" s="115" t="str">
        <f t="shared" si="3"/>
        <v>#REF!</v>
      </c>
      <c r="F204" s="56" t="s">
        <v>1930</v>
      </c>
      <c r="G204" s="68" t="s">
        <v>20</v>
      </c>
      <c r="H204" s="69" t="s">
        <v>514</v>
      </c>
      <c r="I204" s="12" t="s">
        <v>100</v>
      </c>
      <c r="J204" s="13" t="s">
        <v>453</v>
      </c>
      <c r="K204" s="14"/>
      <c r="L204" s="15">
        <v>273.0</v>
      </c>
      <c r="M204" s="14"/>
      <c r="N204" s="15">
        <v>273.0</v>
      </c>
      <c r="O204" s="14"/>
      <c r="P204" s="14"/>
      <c r="Q204" s="14"/>
      <c r="R204" s="16"/>
      <c r="S204" s="3">
        <f t="shared" si="4"/>
        <v>273</v>
      </c>
      <c r="T204" s="56"/>
      <c r="U204" s="18" t="s">
        <v>30</v>
      </c>
      <c r="V204" s="18" t="s">
        <v>446</v>
      </c>
      <c r="W204" s="19" t="s">
        <v>515</v>
      </c>
      <c r="X204" s="45"/>
      <c r="Y204" s="116"/>
      <c r="Z204" s="117"/>
      <c r="AA204" s="93"/>
      <c r="AB204" s="19"/>
      <c r="AC204" s="56"/>
      <c r="AD204" s="118"/>
      <c r="AE204" s="118"/>
      <c r="AF204" s="17"/>
      <c r="AG204" s="17"/>
      <c r="AH204" s="25"/>
      <c r="AI204" s="93"/>
      <c r="AJ204" s="93"/>
      <c r="AK204" s="25"/>
      <c r="AL204" s="25"/>
      <c r="AM204" s="93"/>
      <c r="AN204" s="93"/>
      <c r="AO204" s="93"/>
      <c r="AP204" s="20"/>
      <c r="AQ204" s="20"/>
      <c r="AR204" s="20"/>
      <c r="AS204" s="20"/>
      <c r="AT204" s="20"/>
      <c r="AU204" s="20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</row>
    <row r="205" ht="18.0" customHeight="1">
      <c r="A205" s="8" t="s">
        <v>3134</v>
      </c>
      <c r="B205" s="9">
        <v>44496.0</v>
      </c>
      <c r="C205" s="115" t="str">
        <f t="shared" si="1"/>
        <v>#REF!</v>
      </c>
      <c r="D205" s="115" t="str">
        <f t="shared" si="2"/>
        <v>#REF!</v>
      </c>
      <c r="E205" s="115" t="str">
        <f t="shared" si="3"/>
        <v>#REF!</v>
      </c>
      <c r="F205" s="56" t="s">
        <v>1930</v>
      </c>
      <c r="G205" s="68" t="s">
        <v>20</v>
      </c>
      <c r="H205" s="69" t="s">
        <v>516</v>
      </c>
      <c r="I205" s="12" t="s">
        <v>367</v>
      </c>
      <c r="J205" s="13" t="s">
        <v>453</v>
      </c>
      <c r="K205" s="14"/>
      <c r="L205" s="15">
        <v>423.0</v>
      </c>
      <c r="M205" s="14"/>
      <c r="N205" s="15">
        <v>423.0</v>
      </c>
      <c r="O205" s="14"/>
      <c r="P205" s="14"/>
      <c r="Q205" s="14"/>
      <c r="R205" s="16"/>
      <c r="S205" s="3">
        <f t="shared" si="4"/>
        <v>423</v>
      </c>
      <c r="T205" s="56"/>
      <c r="U205" s="18">
        <v>15.0</v>
      </c>
      <c r="V205" s="18" t="s">
        <v>446</v>
      </c>
      <c r="W205" s="19" t="s">
        <v>517</v>
      </c>
      <c r="X205" s="45"/>
      <c r="Y205" s="116"/>
      <c r="Z205" s="117"/>
      <c r="AA205" s="93"/>
      <c r="AB205" s="19"/>
      <c r="AC205" s="56"/>
      <c r="AD205" s="118"/>
      <c r="AE205" s="118"/>
      <c r="AF205" s="17"/>
      <c r="AG205" s="17"/>
      <c r="AH205" s="25"/>
      <c r="AI205" s="93"/>
      <c r="AJ205" s="93"/>
      <c r="AK205" s="25"/>
      <c r="AL205" s="25"/>
      <c r="AM205" s="93"/>
      <c r="AN205" s="93"/>
      <c r="AO205" s="93"/>
      <c r="AP205" s="20"/>
      <c r="AQ205" s="20"/>
      <c r="AR205" s="20"/>
      <c r="AS205" s="20"/>
      <c r="AT205" s="20"/>
      <c r="AU205" s="20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</row>
    <row r="206" ht="18.0" customHeight="1">
      <c r="A206" s="8" t="s">
        <v>3134</v>
      </c>
      <c r="B206" s="9">
        <v>44498.0</v>
      </c>
      <c r="C206" s="115" t="str">
        <f t="shared" si="1"/>
        <v>#REF!</v>
      </c>
      <c r="D206" s="115" t="str">
        <f t="shared" si="2"/>
        <v>#REF!</v>
      </c>
      <c r="E206" s="115" t="str">
        <f t="shared" si="3"/>
        <v>#REF!</v>
      </c>
      <c r="F206" s="56" t="s">
        <v>1930</v>
      </c>
      <c r="G206" s="68" t="s">
        <v>20</v>
      </c>
      <c r="H206" s="69" t="s">
        <v>518</v>
      </c>
      <c r="I206" s="12" t="s">
        <v>100</v>
      </c>
      <c r="J206" s="13" t="s">
        <v>453</v>
      </c>
      <c r="K206" s="14"/>
      <c r="L206" s="15">
        <v>410.0</v>
      </c>
      <c r="M206" s="14"/>
      <c r="N206" s="15">
        <v>410.0</v>
      </c>
      <c r="O206" s="14"/>
      <c r="P206" s="14"/>
      <c r="Q206" s="14"/>
      <c r="R206" s="16"/>
      <c r="S206" s="3">
        <f t="shared" si="4"/>
        <v>410</v>
      </c>
      <c r="T206" s="56"/>
      <c r="U206" s="18" t="s">
        <v>519</v>
      </c>
      <c r="V206" s="18" t="s">
        <v>446</v>
      </c>
      <c r="W206" s="19" t="s">
        <v>520</v>
      </c>
      <c r="X206" s="45"/>
      <c r="Y206" s="116"/>
      <c r="Z206" s="117"/>
      <c r="AA206" s="93"/>
      <c r="AB206" s="19"/>
      <c r="AC206" s="56"/>
      <c r="AD206" s="118"/>
      <c r="AE206" s="118"/>
      <c r="AF206" s="17"/>
      <c r="AG206" s="17"/>
      <c r="AH206" s="25"/>
      <c r="AI206" s="93"/>
      <c r="AJ206" s="93"/>
      <c r="AK206" s="25"/>
      <c r="AL206" s="25"/>
      <c r="AM206" s="93"/>
      <c r="AN206" s="93"/>
      <c r="AO206" s="93"/>
      <c r="AP206" s="20"/>
      <c r="AQ206" s="20"/>
      <c r="AR206" s="20"/>
      <c r="AS206" s="20"/>
      <c r="AT206" s="20"/>
      <c r="AU206" s="20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</row>
    <row r="207" ht="18.0" customHeight="1">
      <c r="A207" s="8" t="s">
        <v>3134</v>
      </c>
      <c r="B207" s="9">
        <v>44498.0</v>
      </c>
      <c r="C207" s="115" t="str">
        <f t="shared" si="1"/>
        <v>#REF!</v>
      </c>
      <c r="D207" s="115" t="str">
        <f t="shared" si="2"/>
        <v>#REF!</v>
      </c>
      <c r="E207" s="115" t="str">
        <f t="shared" si="3"/>
        <v>#REF!</v>
      </c>
      <c r="F207" s="56" t="s">
        <v>1930</v>
      </c>
      <c r="G207" s="68" t="s">
        <v>20</v>
      </c>
      <c r="H207" s="69" t="s">
        <v>521</v>
      </c>
      <c r="I207" s="12" t="s">
        <v>367</v>
      </c>
      <c r="J207" s="13" t="s">
        <v>457</v>
      </c>
      <c r="K207" s="14"/>
      <c r="L207" s="15">
        <v>393.33</v>
      </c>
      <c r="M207" s="14"/>
      <c r="N207" s="15">
        <v>393.33</v>
      </c>
      <c r="O207" s="14"/>
      <c r="P207" s="14"/>
      <c r="Q207" s="14"/>
      <c r="R207" s="16"/>
      <c r="S207" s="3">
        <f t="shared" si="4"/>
        <v>393.33</v>
      </c>
      <c r="T207" s="56"/>
      <c r="U207" s="18">
        <v>19.0</v>
      </c>
      <c r="V207" s="18" t="s">
        <v>446</v>
      </c>
      <c r="W207" s="19" t="s">
        <v>522</v>
      </c>
      <c r="X207" s="45"/>
      <c r="Y207" s="116"/>
      <c r="Z207" s="117"/>
      <c r="AA207" s="93"/>
      <c r="AB207" s="19"/>
      <c r="AC207" s="56"/>
      <c r="AD207" s="118"/>
      <c r="AE207" s="118"/>
      <c r="AF207" s="17"/>
      <c r="AG207" s="17"/>
      <c r="AH207" s="25"/>
      <c r="AI207" s="93"/>
      <c r="AJ207" s="93"/>
      <c r="AK207" s="25"/>
      <c r="AL207" s="25"/>
      <c r="AM207" s="93"/>
      <c r="AN207" s="93"/>
      <c r="AO207" s="93"/>
      <c r="AP207" s="20"/>
      <c r="AQ207" s="20"/>
      <c r="AR207" s="20"/>
      <c r="AS207" s="20"/>
      <c r="AT207" s="20"/>
      <c r="AU207" s="20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</row>
    <row r="208" ht="18.0" customHeight="1">
      <c r="A208" s="8" t="s">
        <v>3134</v>
      </c>
      <c r="B208" s="9">
        <v>44510.0</v>
      </c>
      <c r="C208" s="115" t="str">
        <f t="shared" si="1"/>
        <v>#REF!</v>
      </c>
      <c r="D208" s="115" t="str">
        <f t="shared" si="2"/>
        <v>#REF!</v>
      </c>
      <c r="E208" s="115" t="str">
        <f t="shared" si="3"/>
        <v>#REF!</v>
      </c>
      <c r="F208" s="56" t="s">
        <v>1930</v>
      </c>
      <c r="G208" s="68" t="s">
        <v>20</v>
      </c>
      <c r="H208" s="69" t="s">
        <v>524</v>
      </c>
      <c r="I208" s="12" t="s">
        <v>367</v>
      </c>
      <c r="J208" s="13" t="s">
        <v>39</v>
      </c>
      <c r="K208" s="14"/>
      <c r="L208" s="15">
        <v>410.0</v>
      </c>
      <c r="M208" s="14"/>
      <c r="N208" s="15">
        <v>410.0</v>
      </c>
      <c r="O208" s="14"/>
      <c r="P208" s="14"/>
      <c r="Q208" s="14"/>
      <c r="R208" s="16"/>
      <c r="S208" s="3">
        <f t="shared" si="4"/>
        <v>410</v>
      </c>
      <c r="T208" s="56"/>
      <c r="U208" s="18" t="s">
        <v>196</v>
      </c>
      <c r="V208" s="18" t="s">
        <v>61</v>
      </c>
      <c r="W208" s="19" t="s">
        <v>525</v>
      </c>
      <c r="X208" s="45"/>
      <c r="Y208" s="116"/>
      <c r="Z208" s="117"/>
      <c r="AA208" s="93"/>
      <c r="AB208" s="19"/>
      <c r="AC208" s="56"/>
      <c r="AD208" s="118"/>
      <c r="AE208" s="118"/>
      <c r="AF208" s="17"/>
      <c r="AG208" s="17"/>
      <c r="AH208" s="25"/>
      <c r="AI208" s="93"/>
      <c r="AJ208" s="93"/>
      <c r="AK208" s="25"/>
      <c r="AL208" s="25"/>
      <c r="AM208" s="93"/>
      <c r="AN208" s="93"/>
      <c r="AO208" s="93"/>
      <c r="AP208" s="20"/>
      <c r="AQ208" s="20"/>
      <c r="AR208" s="20"/>
      <c r="AS208" s="20"/>
      <c r="AT208" s="20"/>
      <c r="AU208" s="20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</row>
    <row r="209" ht="18.0" customHeight="1">
      <c r="A209" s="8" t="s">
        <v>3134</v>
      </c>
      <c r="B209" s="9">
        <v>44512.0</v>
      </c>
      <c r="C209" s="115" t="str">
        <f t="shared" si="1"/>
        <v>#REF!</v>
      </c>
      <c r="D209" s="115" t="str">
        <f t="shared" si="2"/>
        <v>#REF!</v>
      </c>
      <c r="E209" s="115" t="str">
        <f t="shared" si="3"/>
        <v>#REF!</v>
      </c>
      <c r="F209" s="56" t="s">
        <v>1930</v>
      </c>
      <c r="G209" s="68" t="s">
        <v>20</v>
      </c>
      <c r="H209" s="69" t="s">
        <v>528</v>
      </c>
      <c r="I209" s="12" t="s">
        <v>100</v>
      </c>
      <c r="J209" s="13" t="s">
        <v>453</v>
      </c>
      <c r="K209" s="14"/>
      <c r="L209" s="15">
        <v>247.33</v>
      </c>
      <c r="M209" s="14"/>
      <c r="N209" s="15">
        <v>247.33</v>
      </c>
      <c r="O209" s="14"/>
      <c r="P209" s="14"/>
      <c r="Q209" s="14"/>
      <c r="R209" s="16"/>
      <c r="S209" s="3">
        <f t="shared" si="4"/>
        <v>247.33</v>
      </c>
      <c r="T209" s="56"/>
      <c r="U209" s="18">
        <v>24.0</v>
      </c>
      <c r="V209" s="18" t="s">
        <v>61</v>
      </c>
      <c r="W209" s="19" t="s">
        <v>529</v>
      </c>
      <c r="X209" s="45"/>
      <c r="Y209" s="116"/>
      <c r="Z209" s="117"/>
      <c r="AA209" s="93"/>
      <c r="AB209" s="19"/>
      <c r="AC209" s="56"/>
      <c r="AD209" s="118"/>
      <c r="AE209" s="118"/>
      <c r="AF209" s="17"/>
      <c r="AG209" s="17"/>
      <c r="AH209" s="25"/>
      <c r="AI209" s="93"/>
      <c r="AJ209" s="93"/>
      <c r="AK209" s="25"/>
      <c r="AL209" s="25"/>
      <c r="AM209" s="93"/>
      <c r="AN209" s="93"/>
      <c r="AO209" s="93"/>
      <c r="AP209" s="20"/>
      <c r="AQ209" s="20"/>
      <c r="AR209" s="20"/>
      <c r="AS209" s="20"/>
      <c r="AT209" s="20"/>
      <c r="AU209" s="20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</row>
    <row r="210" ht="18.0" customHeight="1">
      <c r="A210" s="8" t="s">
        <v>3134</v>
      </c>
      <c r="B210" s="9">
        <v>44517.0</v>
      </c>
      <c r="C210" s="115" t="str">
        <f t="shared" si="1"/>
        <v>#REF!</v>
      </c>
      <c r="D210" s="115" t="str">
        <f t="shared" si="2"/>
        <v>#REF!</v>
      </c>
      <c r="E210" s="115" t="str">
        <f t="shared" si="3"/>
        <v>#REF!</v>
      </c>
      <c r="F210" s="56" t="s">
        <v>1930</v>
      </c>
      <c r="G210" s="68" t="s">
        <v>27</v>
      </c>
      <c r="H210" s="69" t="s">
        <v>530</v>
      </c>
      <c r="I210" s="12" t="s">
        <v>27</v>
      </c>
      <c r="J210" s="13" t="s">
        <v>457</v>
      </c>
      <c r="K210" s="14"/>
      <c r="L210" s="15">
        <v>402.33</v>
      </c>
      <c r="M210" s="14"/>
      <c r="N210" s="15">
        <v>402.33</v>
      </c>
      <c r="O210" s="14"/>
      <c r="P210" s="14"/>
      <c r="Q210" s="14"/>
      <c r="R210" s="16"/>
      <c r="S210" s="3">
        <f t="shared" si="4"/>
        <v>402.33</v>
      </c>
      <c r="T210" s="56"/>
      <c r="U210" s="18" t="s">
        <v>30</v>
      </c>
      <c r="V210" s="18" t="s">
        <v>61</v>
      </c>
      <c r="W210" s="19" t="s">
        <v>531</v>
      </c>
      <c r="X210" s="45"/>
      <c r="Y210" s="116"/>
      <c r="Z210" s="117"/>
      <c r="AA210" s="93"/>
      <c r="AB210" s="19"/>
      <c r="AC210" s="56"/>
      <c r="AD210" s="118"/>
      <c r="AE210" s="118"/>
      <c r="AF210" s="17"/>
      <c r="AG210" s="17"/>
      <c r="AH210" s="25"/>
      <c r="AI210" s="93"/>
      <c r="AJ210" s="93"/>
      <c r="AK210" s="25"/>
      <c r="AL210" s="25"/>
      <c r="AM210" s="93"/>
      <c r="AN210" s="93"/>
      <c r="AO210" s="93"/>
      <c r="AP210" s="20"/>
      <c r="AQ210" s="20"/>
      <c r="AR210" s="20"/>
      <c r="AS210" s="20"/>
      <c r="AT210" s="20"/>
      <c r="AU210" s="20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</row>
    <row r="211" ht="18.0" customHeight="1">
      <c r="A211" s="8" t="s">
        <v>3134</v>
      </c>
      <c r="B211" s="9">
        <v>44519.0</v>
      </c>
      <c r="C211" s="115" t="str">
        <f t="shared" si="1"/>
        <v>#REF!</v>
      </c>
      <c r="D211" s="115" t="str">
        <f t="shared" si="2"/>
        <v>#REF!</v>
      </c>
      <c r="E211" s="115" t="str">
        <f t="shared" si="3"/>
        <v>#REF!</v>
      </c>
      <c r="F211" s="56" t="s">
        <v>1930</v>
      </c>
      <c r="G211" s="68" t="s">
        <v>27</v>
      </c>
      <c r="H211" s="69" t="s">
        <v>532</v>
      </c>
      <c r="I211" s="12" t="s">
        <v>27</v>
      </c>
      <c r="J211" s="13" t="s">
        <v>453</v>
      </c>
      <c r="K211" s="14"/>
      <c r="L211" s="15">
        <v>410.0</v>
      </c>
      <c r="M211" s="14"/>
      <c r="N211" s="15">
        <v>410.0</v>
      </c>
      <c r="O211" s="14"/>
      <c r="P211" s="14"/>
      <c r="Q211" s="14"/>
      <c r="R211" s="16"/>
      <c r="S211" s="3">
        <f t="shared" si="4"/>
        <v>410</v>
      </c>
      <c r="T211" s="56"/>
      <c r="U211" s="18" t="s">
        <v>30</v>
      </c>
      <c r="V211" s="18" t="s">
        <v>61</v>
      </c>
      <c r="W211" s="19" t="s">
        <v>533</v>
      </c>
      <c r="X211" s="45"/>
      <c r="Y211" s="116"/>
      <c r="Z211" s="117"/>
      <c r="AA211" s="93"/>
      <c r="AB211" s="19"/>
      <c r="AC211" s="56"/>
      <c r="AD211" s="118"/>
      <c r="AE211" s="118"/>
      <c r="AF211" s="17"/>
      <c r="AG211" s="17"/>
      <c r="AH211" s="25"/>
      <c r="AI211" s="93"/>
      <c r="AJ211" s="93"/>
      <c r="AK211" s="25"/>
      <c r="AL211" s="25"/>
      <c r="AM211" s="93"/>
      <c r="AN211" s="93"/>
      <c r="AO211" s="93"/>
      <c r="AP211" s="20"/>
      <c r="AQ211" s="20"/>
      <c r="AR211" s="20"/>
      <c r="AS211" s="20"/>
      <c r="AT211" s="20"/>
      <c r="AU211" s="20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</row>
    <row r="212" ht="18.0" customHeight="1">
      <c r="A212" s="8" t="s">
        <v>3134</v>
      </c>
      <c r="B212" s="9">
        <v>44525.0</v>
      </c>
      <c r="C212" s="115" t="str">
        <f t="shared" si="1"/>
        <v>#REF!</v>
      </c>
      <c r="D212" s="115" t="str">
        <f t="shared" si="2"/>
        <v>#REF!</v>
      </c>
      <c r="E212" s="115" t="str">
        <f t="shared" si="3"/>
        <v>#REF!</v>
      </c>
      <c r="F212" s="56" t="s">
        <v>1930</v>
      </c>
      <c r="G212" s="68" t="s">
        <v>20</v>
      </c>
      <c r="H212" s="69" t="s">
        <v>534</v>
      </c>
      <c r="I212" s="12" t="s">
        <v>367</v>
      </c>
      <c r="J212" s="13" t="s">
        <v>29</v>
      </c>
      <c r="K212" s="14"/>
      <c r="L212" s="15">
        <v>273.0</v>
      </c>
      <c r="M212" s="14"/>
      <c r="N212" s="15">
        <v>273.0</v>
      </c>
      <c r="O212" s="14"/>
      <c r="P212" s="14"/>
      <c r="Q212" s="14">
        <v>359.0</v>
      </c>
      <c r="R212" s="16"/>
      <c r="S212" s="3">
        <f t="shared" si="4"/>
        <v>632</v>
      </c>
      <c r="T212" s="56"/>
      <c r="U212" s="18" t="s">
        <v>30</v>
      </c>
      <c r="V212" s="18" t="s">
        <v>61</v>
      </c>
      <c r="W212" s="19" t="s">
        <v>535</v>
      </c>
      <c r="X212" s="45"/>
      <c r="Y212" s="116"/>
      <c r="Z212" s="117"/>
      <c r="AA212" s="93"/>
      <c r="AB212" s="19"/>
      <c r="AC212" s="56"/>
      <c r="AD212" s="118"/>
      <c r="AE212" s="118"/>
      <c r="AF212" s="17"/>
      <c r="AG212" s="17"/>
      <c r="AH212" s="25"/>
      <c r="AI212" s="93"/>
      <c r="AJ212" s="93"/>
      <c r="AK212" s="25"/>
      <c r="AL212" s="25"/>
      <c r="AM212" s="93"/>
      <c r="AN212" s="93"/>
      <c r="AO212" s="93"/>
      <c r="AP212" s="20"/>
      <c r="AQ212" s="20"/>
      <c r="AR212" s="20"/>
      <c r="AS212" s="20"/>
      <c r="AT212" s="20"/>
      <c r="AU212" s="20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</row>
    <row r="213" ht="18.0" customHeight="1">
      <c r="A213" s="8" t="s">
        <v>3134</v>
      </c>
      <c r="B213" s="9">
        <v>44529.0</v>
      </c>
      <c r="C213" s="115" t="str">
        <f t="shared" si="1"/>
        <v>#REF!</v>
      </c>
      <c r="D213" s="115" t="str">
        <f t="shared" si="2"/>
        <v>#REF!</v>
      </c>
      <c r="E213" s="115" t="str">
        <f t="shared" si="3"/>
        <v>#REF!</v>
      </c>
      <c r="F213" s="56" t="s">
        <v>1930</v>
      </c>
      <c r="G213" s="68" t="s">
        <v>27</v>
      </c>
      <c r="H213" s="69" t="s">
        <v>536</v>
      </c>
      <c r="I213" s="12" t="s">
        <v>367</v>
      </c>
      <c r="J213" s="13" t="s">
        <v>29</v>
      </c>
      <c r="K213" s="14"/>
      <c r="L213" s="15">
        <v>273.0</v>
      </c>
      <c r="M213" s="14"/>
      <c r="N213" s="15">
        <v>273.0</v>
      </c>
      <c r="O213" s="14"/>
      <c r="P213" s="14"/>
      <c r="Q213" s="14"/>
      <c r="R213" s="16"/>
      <c r="S213" s="3">
        <f t="shared" si="4"/>
        <v>273</v>
      </c>
      <c r="T213" s="56"/>
      <c r="U213" s="18" t="s">
        <v>196</v>
      </c>
      <c r="V213" s="18" t="s">
        <v>61</v>
      </c>
      <c r="W213" s="19" t="s">
        <v>537</v>
      </c>
      <c r="X213" s="45"/>
      <c r="Y213" s="116"/>
      <c r="Z213" s="117"/>
      <c r="AA213" s="93"/>
      <c r="AB213" s="19"/>
      <c r="AC213" s="56"/>
      <c r="AD213" s="118"/>
      <c r="AE213" s="118"/>
      <c r="AF213" s="17"/>
      <c r="AG213" s="17"/>
      <c r="AH213" s="25"/>
      <c r="AI213" s="93"/>
      <c r="AJ213" s="93"/>
      <c r="AK213" s="25"/>
      <c r="AL213" s="25"/>
      <c r="AM213" s="93"/>
      <c r="AN213" s="93"/>
      <c r="AO213" s="93"/>
      <c r="AP213" s="20"/>
      <c r="AQ213" s="20"/>
      <c r="AR213" s="20"/>
      <c r="AS213" s="20"/>
      <c r="AT213" s="20"/>
      <c r="AU213" s="20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</row>
    <row r="214" ht="18.0" customHeight="1">
      <c r="A214" s="8" t="s">
        <v>3134</v>
      </c>
      <c r="B214" s="9">
        <v>44545.0</v>
      </c>
      <c r="C214" s="115" t="str">
        <f t="shared" si="1"/>
        <v>#REF!</v>
      </c>
      <c r="D214" s="115" t="str">
        <f t="shared" si="2"/>
        <v>#REF!</v>
      </c>
      <c r="E214" s="115" t="str">
        <f t="shared" si="3"/>
        <v>#REF!</v>
      </c>
      <c r="F214" s="56" t="s">
        <v>1930</v>
      </c>
      <c r="G214" s="68" t="s">
        <v>27</v>
      </c>
      <c r="H214" s="69" t="s">
        <v>542</v>
      </c>
      <c r="I214" s="12" t="s">
        <v>27</v>
      </c>
      <c r="J214" s="13" t="s">
        <v>457</v>
      </c>
      <c r="K214" s="14"/>
      <c r="L214" s="15">
        <v>248.0</v>
      </c>
      <c r="M214" s="14"/>
      <c r="N214" s="15">
        <v>248.0</v>
      </c>
      <c r="O214" s="14"/>
      <c r="P214" s="14"/>
      <c r="Q214" s="14"/>
      <c r="R214" s="16"/>
      <c r="S214" s="3">
        <f t="shared" si="4"/>
        <v>248</v>
      </c>
      <c r="T214" s="56"/>
      <c r="U214" s="18" t="s">
        <v>30</v>
      </c>
      <c r="V214" s="18" t="s">
        <v>213</v>
      </c>
      <c r="W214" s="19" t="s">
        <v>543</v>
      </c>
      <c r="X214" s="45"/>
      <c r="Y214" s="116"/>
      <c r="Z214" s="117"/>
      <c r="AA214" s="93"/>
      <c r="AB214" s="19"/>
      <c r="AC214" s="56"/>
      <c r="AD214" s="118"/>
      <c r="AE214" s="118"/>
      <c r="AF214" s="17"/>
      <c r="AG214" s="17"/>
      <c r="AH214" s="25"/>
      <c r="AI214" s="93"/>
      <c r="AJ214" s="93"/>
      <c r="AK214" s="25"/>
      <c r="AL214" s="25"/>
      <c r="AM214" s="93"/>
      <c r="AN214" s="93"/>
      <c r="AO214" s="93"/>
      <c r="AP214" s="20"/>
      <c r="AQ214" s="20"/>
      <c r="AR214" s="20"/>
      <c r="AS214" s="20"/>
      <c r="AT214" s="20"/>
      <c r="AU214" s="20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</row>
    <row r="215" ht="18.0" customHeight="1">
      <c r="A215" s="8" t="s">
        <v>3134</v>
      </c>
      <c r="B215" s="9">
        <v>44579.0</v>
      </c>
      <c r="C215" s="115" t="str">
        <f t="shared" si="1"/>
        <v>#REF!</v>
      </c>
      <c r="D215" s="115" t="str">
        <f t="shared" si="2"/>
        <v>#REF!</v>
      </c>
      <c r="E215" s="115" t="str">
        <f t="shared" si="3"/>
        <v>#REF!</v>
      </c>
      <c r="F215" s="56" t="s">
        <v>1930</v>
      </c>
      <c r="G215" s="68" t="s">
        <v>20</v>
      </c>
      <c r="H215" s="69" t="s">
        <v>544</v>
      </c>
      <c r="I215" s="12" t="s">
        <v>367</v>
      </c>
      <c r="J215" s="13" t="s">
        <v>29</v>
      </c>
      <c r="K215" s="14"/>
      <c r="L215" s="15">
        <v>312.0</v>
      </c>
      <c r="M215" s="14"/>
      <c r="N215" s="15">
        <v>312.0</v>
      </c>
      <c r="O215" s="14"/>
      <c r="P215" s="14"/>
      <c r="Q215" s="14"/>
      <c r="R215" s="16"/>
      <c r="S215" s="3">
        <f t="shared" si="4"/>
        <v>312</v>
      </c>
      <c r="T215" s="56"/>
      <c r="U215" s="18" t="s">
        <v>458</v>
      </c>
      <c r="V215" s="18" t="s">
        <v>519</v>
      </c>
      <c r="W215" s="19" t="s">
        <v>545</v>
      </c>
      <c r="X215" s="45"/>
      <c r="Y215" s="116"/>
      <c r="Z215" s="117"/>
      <c r="AA215" s="93"/>
      <c r="AB215" s="19"/>
      <c r="AC215" s="56"/>
      <c r="AD215" s="118"/>
      <c r="AE215" s="118"/>
      <c r="AF215" s="17"/>
      <c r="AG215" s="17"/>
      <c r="AH215" s="25"/>
      <c r="AI215" s="93"/>
      <c r="AJ215" s="93"/>
      <c r="AK215" s="25"/>
      <c r="AL215" s="25"/>
      <c r="AM215" s="93"/>
      <c r="AN215" s="93"/>
      <c r="AO215" s="93"/>
      <c r="AP215" s="20"/>
      <c r="AQ215" s="20"/>
      <c r="AR215" s="20"/>
      <c r="AS215" s="20"/>
      <c r="AT215" s="20"/>
      <c r="AU215" s="20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</row>
    <row r="216" ht="18.0" customHeight="1">
      <c r="A216" s="8" t="s">
        <v>3134</v>
      </c>
      <c r="B216" s="9">
        <v>44593.0</v>
      </c>
      <c r="C216" s="115" t="str">
        <f t="shared" si="1"/>
        <v>#REF!</v>
      </c>
      <c r="D216" s="115" t="str">
        <f t="shared" si="2"/>
        <v>#REF!</v>
      </c>
      <c r="E216" s="115" t="str">
        <f t="shared" si="3"/>
        <v>#REF!</v>
      </c>
      <c r="F216" s="56" t="s">
        <v>1930</v>
      </c>
      <c r="G216" s="68" t="s">
        <v>20</v>
      </c>
      <c r="H216" s="69" t="s">
        <v>549</v>
      </c>
      <c r="I216" s="12" t="s">
        <v>367</v>
      </c>
      <c r="J216" s="13" t="s">
        <v>453</v>
      </c>
      <c r="K216" s="14"/>
      <c r="L216" s="15">
        <v>766.0</v>
      </c>
      <c r="M216" s="14"/>
      <c r="N216" s="15">
        <v>766.0</v>
      </c>
      <c r="O216" s="14"/>
      <c r="P216" s="14"/>
      <c r="Q216" s="14"/>
      <c r="R216" s="16"/>
      <c r="S216" s="3">
        <f t="shared" si="4"/>
        <v>766</v>
      </c>
      <c r="T216" s="56"/>
      <c r="U216" s="18" t="s">
        <v>34</v>
      </c>
      <c r="V216" s="18" t="s">
        <v>550</v>
      </c>
      <c r="W216" s="19" t="s">
        <v>551</v>
      </c>
      <c r="X216" s="45"/>
      <c r="Y216" s="116"/>
      <c r="Z216" s="117"/>
      <c r="AA216" s="93"/>
      <c r="AB216" s="19"/>
      <c r="AC216" s="56"/>
      <c r="AD216" s="118"/>
      <c r="AE216" s="118"/>
      <c r="AF216" s="17"/>
      <c r="AG216" s="17"/>
      <c r="AH216" s="25"/>
      <c r="AI216" s="93"/>
      <c r="AJ216" s="93"/>
      <c r="AK216" s="25"/>
      <c r="AL216" s="25"/>
      <c r="AM216" s="93"/>
      <c r="AN216" s="93"/>
      <c r="AO216" s="93"/>
      <c r="AP216" s="20"/>
      <c r="AQ216" s="20"/>
      <c r="AR216" s="20"/>
      <c r="AS216" s="20"/>
      <c r="AT216" s="20"/>
      <c r="AU216" s="20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</row>
    <row r="217" ht="18.0" customHeight="1">
      <c r="A217" s="8" t="s">
        <v>3134</v>
      </c>
      <c r="B217" s="9">
        <v>44595.0</v>
      </c>
      <c r="C217" s="115" t="str">
        <f t="shared" si="1"/>
        <v>#REF!</v>
      </c>
      <c r="D217" s="115" t="str">
        <f t="shared" si="2"/>
        <v>#REF!</v>
      </c>
      <c r="E217" s="115" t="str">
        <f t="shared" si="3"/>
        <v>#REF!</v>
      </c>
      <c r="F217" s="56" t="s">
        <v>1930</v>
      </c>
      <c r="G217" s="68" t="s">
        <v>20</v>
      </c>
      <c r="H217" s="69" t="s">
        <v>552</v>
      </c>
      <c r="I217" s="12" t="s">
        <v>367</v>
      </c>
      <c r="J217" s="13" t="s">
        <v>453</v>
      </c>
      <c r="K217" s="14"/>
      <c r="L217" s="15">
        <v>955.67</v>
      </c>
      <c r="M217" s="14"/>
      <c r="N217" s="15">
        <v>955.67</v>
      </c>
      <c r="O217" s="14"/>
      <c r="P217" s="14"/>
      <c r="Q217" s="14"/>
      <c r="R217" s="16"/>
      <c r="S217" s="3">
        <f t="shared" si="4"/>
        <v>955.67</v>
      </c>
      <c r="T217" s="56"/>
      <c r="U217" s="18" t="s">
        <v>34</v>
      </c>
      <c r="V217" s="18" t="s">
        <v>550</v>
      </c>
      <c r="W217" s="19" t="s">
        <v>553</v>
      </c>
      <c r="X217" s="45"/>
      <c r="Y217" s="116"/>
      <c r="Z217" s="117"/>
      <c r="AA217" s="93"/>
      <c r="AB217" s="19"/>
      <c r="AC217" s="56"/>
      <c r="AD217" s="118"/>
      <c r="AE217" s="118"/>
      <c r="AF217" s="17"/>
      <c r="AG217" s="17"/>
      <c r="AH217" s="25"/>
      <c r="AI217" s="93"/>
      <c r="AJ217" s="93"/>
      <c r="AK217" s="25"/>
      <c r="AL217" s="25"/>
      <c r="AM217" s="93"/>
      <c r="AN217" s="93"/>
      <c r="AO217" s="93"/>
      <c r="AP217" s="20"/>
      <c r="AQ217" s="20"/>
      <c r="AR217" s="20"/>
      <c r="AS217" s="20"/>
      <c r="AT217" s="20"/>
      <c r="AU217" s="20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</row>
    <row r="218" ht="18.0" customHeight="1">
      <c r="A218" s="8" t="s">
        <v>3134</v>
      </c>
      <c r="B218" s="9">
        <v>44595.0</v>
      </c>
      <c r="C218" s="115" t="str">
        <f t="shared" si="1"/>
        <v>#REF!</v>
      </c>
      <c r="D218" s="115" t="str">
        <f t="shared" si="2"/>
        <v>#REF!</v>
      </c>
      <c r="E218" s="115" t="str">
        <f t="shared" si="3"/>
        <v>#REF!</v>
      </c>
      <c r="F218" s="56" t="s">
        <v>1930</v>
      </c>
      <c r="G218" s="68" t="s">
        <v>20</v>
      </c>
      <c r="H218" s="69" t="s">
        <v>3135</v>
      </c>
      <c r="I218" s="12" t="s">
        <v>367</v>
      </c>
      <c r="J218" s="13" t="s">
        <v>29</v>
      </c>
      <c r="K218" s="14"/>
      <c r="L218" s="15">
        <v>306.0</v>
      </c>
      <c r="M218" s="14"/>
      <c r="N218" s="15">
        <v>306.0</v>
      </c>
      <c r="O218" s="14"/>
      <c r="P218" s="14"/>
      <c r="Q218" s="14"/>
      <c r="R218" s="16"/>
      <c r="S218" s="3">
        <f t="shared" si="4"/>
        <v>306</v>
      </c>
      <c r="T218" s="56"/>
      <c r="U218" s="18" t="s">
        <v>406</v>
      </c>
      <c r="V218" s="18" t="s">
        <v>550</v>
      </c>
      <c r="W218" s="19" t="s">
        <v>555</v>
      </c>
      <c r="X218" s="45"/>
      <c r="Y218" s="116"/>
      <c r="Z218" s="117"/>
      <c r="AA218" s="93"/>
      <c r="AB218" s="19"/>
      <c r="AC218" s="56"/>
      <c r="AD218" s="118"/>
      <c r="AE218" s="118"/>
      <c r="AF218" s="17"/>
      <c r="AG218" s="17"/>
      <c r="AH218" s="25"/>
      <c r="AI218" s="93"/>
      <c r="AJ218" s="93"/>
      <c r="AK218" s="25"/>
      <c r="AL218" s="25"/>
      <c r="AM218" s="93"/>
      <c r="AN218" s="93"/>
      <c r="AO218" s="93"/>
      <c r="AP218" s="20"/>
      <c r="AQ218" s="20"/>
      <c r="AR218" s="20"/>
      <c r="AS218" s="20"/>
      <c r="AT218" s="20"/>
      <c r="AU218" s="20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</row>
    <row r="219" ht="18.0" customHeight="1">
      <c r="A219" s="8" t="s">
        <v>3134</v>
      </c>
      <c r="B219" s="9">
        <v>44600.0</v>
      </c>
      <c r="C219" s="115" t="str">
        <f t="shared" si="1"/>
        <v>#REF!</v>
      </c>
      <c r="D219" s="115" t="str">
        <f t="shared" si="2"/>
        <v>#REF!</v>
      </c>
      <c r="E219" s="115" t="str">
        <f t="shared" si="3"/>
        <v>#REF!</v>
      </c>
      <c r="F219" s="56" t="s">
        <v>1930</v>
      </c>
      <c r="G219" s="68" t="s">
        <v>27</v>
      </c>
      <c r="H219" s="69" t="s">
        <v>556</v>
      </c>
      <c r="I219" s="12" t="s">
        <v>27</v>
      </c>
      <c r="J219" s="13" t="s">
        <v>453</v>
      </c>
      <c r="K219" s="14"/>
      <c r="L219" s="15">
        <v>358.0</v>
      </c>
      <c r="M219" s="14"/>
      <c r="N219" s="15">
        <v>358.0</v>
      </c>
      <c r="O219" s="14"/>
      <c r="P219" s="14"/>
      <c r="Q219" s="14"/>
      <c r="R219" s="16"/>
      <c r="S219" s="3">
        <f t="shared" si="4"/>
        <v>358</v>
      </c>
      <c r="T219" s="56"/>
      <c r="U219" s="18" t="s">
        <v>30</v>
      </c>
      <c r="V219" s="18" t="s">
        <v>550</v>
      </c>
      <c r="W219" s="19" t="s">
        <v>558</v>
      </c>
      <c r="X219" s="45"/>
      <c r="Y219" s="116"/>
      <c r="Z219" s="117"/>
      <c r="AA219" s="93"/>
      <c r="AB219" s="19"/>
      <c r="AC219" s="56"/>
      <c r="AD219" s="118"/>
      <c r="AE219" s="118"/>
      <c r="AF219" s="17"/>
      <c r="AG219" s="17"/>
      <c r="AH219" s="25"/>
      <c r="AI219" s="93"/>
      <c r="AJ219" s="93"/>
      <c r="AK219" s="25"/>
      <c r="AL219" s="25"/>
      <c r="AM219" s="93"/>
      <c r="AN219" s="93"/>
      <c r="AO219" s="93"/>
      <c r="AP219" s="20"/>
      <c r="AQ219" s="20"/>
      <c r="AR219" s="20"/>
      <c r="AS219" s="20"/>
      <c r="AT219" s="20"/>
      <c r="AU219" s="20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</row>
    <row r="220" ht="18.0" customHeight="1">
      <c r="A220" s="8" t="s">
        <v>3134</v>
      </c>
      <c r="B220" s="9">
        <v>44602.0</v>
      </c>
      <c r="C220" s="115" t="str">
        <f t="shared" si="1"/>
        <v>#REF!</v>
      </c>
      <c r="D220" s="115" t="str">
        <f t="shared" si="2"/>
        <v>#REF!</v>
      </c>
      <c r="E220" s="115" t="str">
        <f t="shared" si="3"/>
        <v>#REF!</v>
      </c>
      <c r="F220" s="56" t="s">
        <v>1930</v>
      </c>
      <c r="G220" s="68" t="s">
        <v>20</v>
      </c>
      <c r="H220" s="69" t="s">
        <v>559</v>
      </c>
      <c r="I220" s="12" t="s">
        <v>367</v>
      </c>
      <c r="J220" s="13" t="s">
        <v>29</v>
      </c>
      <c r="K220" s="14"/>
      <c r="L220" s="15">
        <v>305.0</v>
      </c>
      <c r="M220" s="14"/>
      <c r="N220" s="15">
        <v>305.0</v>
      </c>
      <c r="O220" s="14"/>
      <c r="P220" s="14"/>
      <c r="Q220" s="14"/>
      <c r="R220" s="16"/>
      <c r="S220" s="3">
        <f t="shared" si="4"/>
        <v>305</v>
      </c>
      <c r="T220" s="56"/>
      <c r="U220" s="18" t="s">
        <v>30</v>
      </c>
      <c r="V220" s="18" t="s">
        <v>550</v>
      </c>
      <c r="W220" s="19" t="s">
        <v>560</v>
      </c>
      <c r="X220" s="45"/>
      <c r="Y220" s="116"/>
      <c r="Z220" s="117"/>
      <c r="AA220" s="93"/>
      <c r="AB220" s="19"/>
      <c r="AC220" s="56"/>
      <c r="AD220" s="118"/>
      <c r="AE220" s="118"/>
      <c r="AF220" s="17"/>
      <c r="AG220" s="17"/>
      <c r="AH220" s="25"/>
      <c r="AI220" s="93"/>
      <c r="AJ220" s="93"/>
      <c r="AK220" s="25"/>
      <c r="AL220" s="25"/>
      <c r="AM220" s="93"/>
      <c r="AN220" s="93"/>
      <c r="AO220" s="93"/>
      <c r="AP220" s="20"/>
      <c r="AQ220" s="20"/>
      <c r="AR220" s="20"/>
      <c r="AS220" s="20"/>
      <c r="AT220" s="20"/>
      <c r="AU220" s="20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</row>
    <row r="221" ht="18.0" customHeight="1">
      <c r="A221" s="8" t="s">
        <v>3134</v>
      </c>
      <c r="B221" s="9">
        <v>44603.0</v>
      </c>
      <c r="C221" s="115" t="str">
        <f t="shared" si="1"/>
        <v>#REF!</v>
      </c>
      <c r="D221" s="115" t="str">
        <f t="shared" si="2"/>
        <v>#REF!</v>
      </c>
      <c r="E221" s="115" t="str">
        <f t="shared" si="3"/>
        <v>#REF!</v>
      </c>
      <c r="F221" s="56" t="s">
        <v>1930</v>
      </c>
      <c r="G221" s="68" t="s">
        <v>27</v>
      </c>
      <c r="H221" s="69" t="s">
        <v>561</v>
      </c>
      <c r="I221" s="12" t="s">
        <v>27</v>
      </c>
      <c r="J221" s="13" t="s">
        <v>453</v>
      </c>
      <c r="K221" s="14"/>
      <c r="L221" s="15">
        <v>430.0</v>
      </c>
      <c r="M221" s="14"/>
      <c r="N221" s="15">
        <v>430.0</v>
      </c>
      <c r="O221" s="14"/>
      <c r="P221" s="14"/>
      <c r="Q221" s="14"/>
      <c r="R221" s="16"/>
      <c r="S221" s="3">
        <f t="shared" si="4"/>
        <v>430</v>
      </c>
      <c r="T221" s="56"/>
      <c r="U221" s="18" t="s">
        <v>30</v>
      </c>
      <c r="V221" s="18" t="s">
        <v>550</v>
      </c>
      <c r="W221" s="19">
        <v>5.4991210000118E13</v>
      </c>
      <c r="X221" s="45"/>
      <c r="Y221" s="116"/>
      <c r="Z221" s="117"/>
      <c r="AA221" s="93"/>
      <c r="AB221" s="19"/>
      <c r="AC221" s="56"/>
      <c r="AD221" s="118"/>
      <c r="AE221" s="118"/>
      <c r="AF221" s="17"/>
      <c r="AG221" s="17"/>
      <c r="AH221" s="25"/>
      <c r="AI221" s="93"/>
      <c r="AJ221" s="93"/>
      <c r="AK221" s="25"/>
      <c r="AL221" s="25"/>
      <c r="AM221" s="93"/>
      <c r="AN221" s="93"/>
      <c r="AO221" s="93"/>
      <c r="AP221" s="20"/>
      <c r="AQ221" s="20"/>
      <c r="AR221" s="20"/>
      <c r="AS221" s="20"/>
      <c r="AT221" s="20"/>
      <c r="AU221" s="20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</row>
    <row r="222" ht="18.0" customHeight="1">
      <c r="A222" s="8" t="s">
        <v>3134</v>
      </c>
      <c r="B222" s="9">
        <v>44614.0</v>
      </c>
      <c r="C222" s="115" t="str">
        <f t="shared" si="1"/>
        <v>#REF!</v>
      </c>
      <c r="D222" s="115" t="str">
        <f t="shared" si="2"/>
        <v>#REF!</v>
      </c>
      <c r="E222" s="115" t="str">
        <f t="shared" si="3"/>
        <v>#REF!</v>
      </c>
      <c r="F222" s="56" t="s">
        <v>1930</v>
      </c>
      <c r="G222" s="68" t="s">
        <v>20</v>
      </c>
      <c r="H222" s="69" t="s">
        <v>565</v>
      </c>
      <c r="I222" s="12" t="s">
        <v>367</v>
      </c>
      <c r="J222" s="13" t="s">
        <v>29</v>
      </c>
      <c r="K222" s="14"/>
      <c r="L222" s="15">
        <v>305.0</v>
      </c>
      <c r="M222" s="14"/>
      <c r="N222" s="15">
        <v>305.0</v>
      </c>
      <c r="O222" s="14"/>
      <c r="P222" s="14"/>
      <c r="Q222" s="14"/>
      <c r="R222" s="16"/>
      <c r="S222" s="3">
        <f t="shared" si="4"/>
        <v>305</v>
      </c>
      <c r="T222" s="56"/>
      <c r="U222" s="18" t="s">
        <v>30</v>
      </c>
      <c r="V222" s="18" t="s">
        <v>550</v>
      </c>
      <c r="W222" s="19" t="s">
        <v>566</v>
      </c>
      <c r="X222" s="45"/>
      <c r="Y222" s="116"/>
      <c r="Z222" s="117"/>
      <c r="AA222" s="93"/>
      <c r="AB222" s="19"/>
      <c r="AC222" s="56"/>
      <c r="AD222" s="118"/>
      <c r="AE222" s="118"/>
      <c r="AF222" s="17"/>
      <c r="AG222" s="17"/>
      <c r="AH222" s="25"/>
      <c r="AI222" s="93"/>
      <c r="AJ222" s="93"/>
      <c r="AK222" s="25"/>
      <c r="AL222" s="25"/>
      <c r="AM222" s="93"/>
      <c r="AN222" s="93"/>
      <c r="AO222" s="93"/>
      <c r="AP222" s="20"/>
      <c r="AQ222" s="20"/>
      <c r="AR222" s="20"/>
      <c r="AS222" s="20"/>
      <c r="AT222" s="20"/>
      <c r="AU222" s="20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</row>
    <row r="223" ht="18.0" customHeight="1">
      <c r="A223" s="8" t="s">
        <v>3134</v>
      </c>
      <c r="B223" s="9">
        <v>44616.0</v>
      </c>
      <c r="C223" s="115" t="str">
        <f t="shared" si="1"/>
        <v>#REF!</v>
      </c>
      <c r="D223" s="115" t="str">
        <f t="shared" si="2"/>
        <v>#REF!</v>
      </c>
      <c r="E223" s="115" t="str">
        <f t="shared" si="3"/>
        <v>#REF!</v>
      </c>
      <c r="F223" s="56" t="s">
        <v>1930</v>
      </c>
      <c r="G223" s="68" t="s">
        <v>20</v>
      </c>
      <c r="H223" s="69" t="s">
        <v>567</v>
      </c>
      <c r="I223" s="12" t="s">
        <v>367</v>
      </c>
      <c r="J223" s="13" t="s">
        <v>457</v>
      </c>
      <c r="K223" s="14"/>
      <c r="L223" s="15">
        <v>327.0</v>
      </c>
      <c r="M223" s="14"/>
      <c r="N223" s="15">
        <v>327.0</v>
      </c>
      <c r="O223" s="14"/>
      <c r="P223" s="14"/>
      <c r="Q223" s="14"/>
      <c r="R223" s="16"/>
      <c r="S223" s="3">
        <f t="shared" si="4"/>
        <v>327</v>
      </c>
      <c r="T223" s="56"/>
      <c r="U223" s="18" t="s">
        <v>406</v>
      </c>
      <c r="V223" s="18" t="s">
        <v>550</v>
      </c>
      <c r="W223" s="19" t="s">
        <v>568</v>
      </c>
      <c r="X223" s="45"/>
      <c r="Y223" s="116"/>
      <c r="Z223" s="117"/>
      <c r="AA223" s="93"/>
      <c r="AB223" s="19"/>
      <c r="AC223" s="56"/>
      <c r="AD223" s="118"/>
      <c r="AE223" s="118"/>
      <c r="AF223" s="17"/>
      <c r="AG223" s="17"/>
      <c r="AH223" s="25"/>
      <c r="AI223" s="93"/>
      <c r="AJ223" s="93"/>
      <c r="AK223" s="25"/>
      <c r="AL223" s="25"/>
      <c r="AM223" s="93"/>
      <c r="AN223" s="93"/>
      <c r="AO223" s="93"/>
      <c r="AP223" s="20"/>
      <c r="AQ223" s="20"/>
      <c r="AR223" s="20"/>
      <c r="AS223" s="20"/>
      <c r="AT223" s="20"/>
      <c r="AU223" s="20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</row>
    <row r="224" ht="18.0" customHeight="1">
      <c r="A224" s="8" t="s">
        <v>3134</v>
      </c>
      <c r="B224" s="9">
        <v>44622.0</v>
      </c>
      <c r="C224" s="115" t="str">
        <f t="shared" si="1"/>
        <v>#REF!</v>
      </c>
      <c r="D224" s="115" t="str">
        <f t="shared" si="2"/>
        <v>#REF!</v>
      </c>
      <c r="E224" s="115" t="str">
        <f t="shared" si="3"/>
        <v>#REF!</v>
      </c>
      <c r="F224" s="56">
        <v>0.0446</v>
      </c>
      <c r="G224" s="68" t="s">
        <v>20</v>
      </c>
      <c r="H224" s="69" t="s">
        <v>569</v>
      </c>
      <c r="I224" s="12" t="s">
        <v>367</v>
      </c>
      <c r="J224" s="13" t="s">
        <v>39</v>
      </c>
      <c r="K224" s="14"/>
      <c r="L224" s="15">
        <v>440.0</v>
      </c>
      <c r="M224" s="14">
        <v>20.0</v>
      </c>
      <c r="N224" s="15">
        <v>460.0</v>
      </c>
      <c r="O224" s="14"/>
      <c r="P224" s="14"/>
      <c r="Q224" s="14"/>
      <c r="R224" s="16"/>
      <c r="S224" s="3">
        <f t="shared" si="4"/>
        <v>460</v>
      </c>
      <c r="T224" s="56"/>
      <c r="U224" s="18" t="s">
        <v>34</v>
      </c>
      <c r="V224" s="18" t="s">
        <v>570</v>
      </c>
      <c r="W224" s="19" t="s">
        <v>571</v>
      </c>
      <c r="X224" s="45"/>
      <c r="Y224" s="116"/>
      <c r="Z224" s="117"/>
      <c r="AA224" s="93"/>
      <c r="AB224" s="19"/>
      <c r="AC224" s="56"/>
      <c r="AD224" s="118"/>
      <c r="AE224" s="118"/>
      <c r="AF224" s="17"/>
      <c r="AG224" s="17"/>
      <c r="AH224" s="25"/>
      <c r="AI224" s="93"/>
      <c r="AJ224" s="93"/>
      <c r="AK224" s="25"/>
      <c r="AL224" s="25"/>
      <c r="AM224" s="93"/>
      <c r="AN224" s="93"/>
      <c r="AO224" s="93"/>
      <c r="AP224" s="20"/>
      <c r="AQ224" s="20"/>
      <c r="AR224" s="20"/>
      <c r="AS224" s="20"/>
      <c r="AT224" s="20"/>
      <c r="AU224" s="20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</row>
    <row r="225" ht="18.0" customHeight="1">
      <c r="A225" s="8" t="s">
        <v>3134</v>
      </c>
      <c r="B225" s="9">
        <v>44623.0</v>
      </c>
      <c r="C225" s="115" t="str">
        <f t="shared" si="1"/>
        <v>#REF!</v>
      </c>
      <c r="D225" s="115" t="str">
        <f t="shared" si="2"/>
        <v>#REF!</v>
      </c>
      <c r="E225" s="115" t="str">
        <f t="shared" si="3"/>
        <v>#REF!</v>
      </c>
      <c r="F225" s="56">
        <v>0.0446</v>
      </c>
      <c r="G225" s="68" t="s">
        <v>20</v>
      </c>
      <c r="H225" s="69" t="s">
        <v>574</v>
      </c>
      <c r="I225" s="12" t="s">
        <v>367</v>
      </c>
      <c r="J225" s="13" t="s">
        <v>457</v>
      </c>
      <c r="K225" s="14"/>
      <c r="L225" s="15">
        <v>303.0</v>
      </c>
      <c r="M225" s="14">
        <v>13.0</v>
      </c>
      <c r="N225" s="15">
        <v>316.0</v>
      </c>
      <c r="O225" s="14"/>
      <c r="P225" s="14"/>
      <c r="Q225" s="14"/>
      <c r="R225" s="16"/>
      <c r="S225" s="3">
        <f t="shared" si="4"/>
        <v>316</v>
      </c>
      <c r="T225" s="56"/>
      <c r="U225" s="18" t="s">
        <v>34</v>
      </c>
      <c r="V225" s="18" t="s">
        <v>570</v>
      </c>
      <c r="W225" s="19" t="s">
        <v>575</v>
      </c>
      <c r="X225" s="45"/>
      <c r="Y225" s="116"/>
      <c r="Z225" s="117"/>
      <c r="AA225" s="93"/>
      <c r="AB225" s="19"/>
      <c r="AC225" s="56"/>
      <c r="AD225" s="118"/>
      <c r="AE225" s="118"/>
      <c r="AF225" s="17"/>
      <c r="AG225" s="17"/>
      <c r="AH225" s="25"/>
      <c r="AI225" s="93"/>
      <c r="AJ225" s="93"/>
      <c r="AK225" s="25"/>
      <c r="AL225" s="25"/>
      <c r="AM225" s="93"/>
      <c r="AN225" s="93"/>
      <c r="AO225" s="93"/>
      <c r="AP225" s="20"/>
      <c r="AQ225" s="20"/>
      <c r="AR225" s="20"/>
      <c r="AS225" s="20"/>
      <c r="AT225" s="20"/>
      <c r="AU225" s="20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</row>
    <row r="226" ht="18.0" customHeight="1">
      <c r="A226" s="8" t="s">
        <v>3134</v>
      </c>
      <c r="B226" s="9">
        <v>44624.0</v>
      </c>
      <c r="C226" s="115" t="str">
        <f t="shared" si="1"/>
        <v>#REF!</v>
      </c>
      <c r="D226" s="115" t="str">
        <f t="shared" si="2"/>
        <v>#REF!</v>
      </c>
      <c r="E226" s="115" t="str">
        <f t="shared" si="3"/>
        <v>#REF!</v>
      </c>
      <c r="F226" s="56">
        <v>0.0446</v>
      </c>
      <c r="G226" s="68" t="s">
        <v>27</v>
      </c>
      <c r="H226" s="69" t="s">
        <v>576</v>
      </c>
      <c r="I226" s="12" t="s">
        <v>27</v>
      </c>
      <c r="J226" s="13" t="s">
        <v>457</v>
      </c>
      <c r="K226" s="14"/>
      <c r="L226" s="15">
        <v>293.0</v>
      </c>
      <c r="M226" s="14">
        <v>13.0</v>
      </c>
      <c r="N226" s="15">
        <v>306.0</v>
      </c>
      <c r="O226" s="14"/>
      <c r="P226" s="14"/>
      <c r="Q226" s="14"/>
      <c r="R226" s="16"/>
      <c r="S226" s="3">
        <f t="shared" si="4"/>
        <v>306</v>
      </c>
      <c r="T226" s="56"/>
      <c r="U226" s="18" t="s">
        <v>30</v>
      </c>
      <c r="V226" s="18" t="s">
        <v>577</v>
      </c>
      <c r="W226" s="19" t="s">
        <v>578</v>
      </c>
      <c r="X226" s="45"/>
      <c r="Y226" s="116"/>
      <c r="Z226" s="117"/>
      <c r="AA226" s="93"/>
      <c r="AB226" s="19"/>
      <c r="AC226" s="56"/>
      <c r="AD226" s="118"/>
      <c r="AE226" s="118"/>
      <c r="AF226" s="17"/>
      <c r="AG226" s="17"/>
      <c r="AH226" s="25"/>
      <c r="AI226" s="93"/>
      <c r="AJ226" s="93"/>
      <c r="AK226" s="25"/>
      <c r="AL226" s="25"/>
      <c r="AM226" s="93"/>
      <c r="AN226" s="93"/>
      <c r="AO226" s="93"/>
      <c r="AP226" s="20"/>
      <c r="AQ226" s="20"/>
      <c r="AR226" s="20"/>
      <c r="AS226" s="20"/>
      <c r="AT226" s="20"/>
      <c r="AU226" s="20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</row>
    <row r="227" ht="18.0" customHeight="1">
      <c r="A227" s="8" t="s">
        <v>3134</v>
      </c>
      <c r="B227" s="9">
        <v>44629.0</v>
      </c>
      <c r="C227" s="115" t="str">
        <f t="shared" si="1"/>
        <v>#REF!</v>
      </c>
      <c r="D227" s="115" t="str">
        <f t="shared" si="2"/>
        <v>#REF!</v>
      </c>
      <c r="E227" s="115" t="str">
        <f t="shared" si="3"/>
        <v>#REF!</v>
      </c>
      <c r="F227" s="56">
        <v>0.0446</v>
      </c>
      <c r="G227" s="68" t="s">
        <v>20</v>
      </c>
      <c r="H227" s="69" t="s">
        <v>579</v>
      </c>
      <c r="I227" s="12" t="s">
        <v>100</v>
      </c>
      <c r="J227" s="13" t="s">
        <v>457</v>
      </c>
      <c r="K227" s="14"/>
      <c r="L227" s="15">
        <v>293.0</v>
      </c>
      <c r="M227" s="14">
        <v>13.0</v>
      </c>
      <c r="N227" s="15">
        <v>306.0</v>
      </c>
      <c r="O227" s="14"/>
      <c r="P227" s="14"/>
      <c r="Q227" s="14"/>
      <c r="R227" s="16"/>
      <c r="S227" s="3">
        <f t="shared" si="4"/>
        <v>306</v>
      </c>
      <c r="T227" s="56"/>
      <c r="U227" s="18" t="s">
        <v>454</v>
      </c>
      <c r="V227" s="18" t="s">
        <v>577</v>
      </c>
      <c r="W227" s="19" t="s">
        <v>580</v>
      </c>
      <c r="X227" s="45"/>
      <c r="Y227" s="116"/>
      <c r="Z227" s="117"/>
      <c r="AA227" s="93"/>
      <c r="AB227" s="19"/>
      <c r="AC227" s="56"/>
      <c r="AD227" s="118"/>
      <c r="AE227" s="118"/>
      <c r="AF227" s="17"/>
      <c r="AG227" s="17"/>
      <c r="AH227" s="25"/>
      <c r="AI227" s="93"/>
      <c r="AJ227" s="93"/>
      <c r="AK227" s="25"/>
      <c r="AL227" s="25"/>
      <c r="AM227" s="93"/>
      <c r="AN227" s="93"/>
      <c r="AO227" s="93"/>
      <c r="AP227" s="20"/>
      <c r="AQ227" s="20"/>
      <c r="AR227" s="20"/>
      <c r="AS227" s="20"/>
      <c r="AT227" s="20"/>
      <c r="AU227" s="20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</row>
    <row r="228" ht="18.0" customHeight="1">
      <c r="A228" s="8" t="s">
        <v>3134</v>
      </c>
      <c r="B228" s="9">
        <v>44630.0</v>
      </c>
      <c r="C228" s="115" t="str">
        <f t="shared" si="1"/>
        <v>#REF!</v>
      </c>
      <c r="D228" s="115" t="str">
        <f t="shared" si="2"/>
        <v>#REF!</v>
      </c>
      <c r="E228" s="115" t="str">
        <f t="shared" si="3"/>
        <v>#REF!</v>
      </c>
      <c r="F228" s="56">
        <v>0.0446</v>
      </c>
      <c r="G228" s="68" t="s">
        <v>20</v>
      </c>
      <c r="H228" s="69" t="s">
        <v>581</v>
      </c>
      <c r="I228" s="12" t="s">
        <v>367</v>
      </c>
      <c r="J228" s="13" t="s">
        <v>29</v>
      </c>
      <c r="K228" s="14"/>
      <c r="L228" s="15">
        <v>293.0</v>
      </c>
      <c r="M228" s="14">
        <v>13.0</v>
      </c>
      <c r="N228" s="15">
        <v>306.0</v>
      </c>
      <c r="O228" s="14"/>
      <c r="P228" s="14"/>
      <c r="Q228" s="14"/>
      <c r="R228" s="16"/>
      <c r="S228" s="3">
        <f t="shared" si="4"/>
        <v>306</v>
      </c>
      <c r="T228" s="56"/>
      <c r="U228" s="18" t="s">
        <v>61</v>
      </c>
      <c r="V228" s="18" t="s">
        <v>570</v>
      </c>
      <c r="W228" s="19" t="s">
        <v>582</v>
      </c>
      <c r="X228" s="45"/>
      <c r="Y228" s="116"/>
      <c r="Z228" s="117"/>
      <c r="AA228" s="93"/>
      <c r="AB228" s="19"/>
      <c r="AC228" s="56"/>
      <c r="AD228" s="118"/>
      <c r="AE228" s="118"/>
      <c r="AF228" s="17"/>
      <c r="AG228" s="17"/>
      <c r="AH228" s="25"/>
      <c r="AI228" s="93"/>
      <c r="AJ228" s="93"/>
      <c r="AK228" s="25"/>
      <c r="AL228" s="25"/>
      <c r="AM228" s="93"/>
      <c r="AN228" s="93"/>
      <c r="AO228" s="93"/>
      <c r="AP228" s="20"/>
      <c r="AQ228" s="20"/>
      <c r="AR228" s="20"/>
      <c r="AS228" s="20"/>
      <c r="AT228" s="20"/>
      <c r="AU228" s="20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</row>
    <row r="229" ht="18.0" customHeight="1">
      <c r="A229" s="8" t="s">
        <v>3134</v>
      </c>
      <c r="B229" s="9">
        <v>44635.0</v>
      </c>
      <c r="C229" s="115" t="str">
        <f t="shared" si="1"/>
        <v>#REF!</v>
      </c>
      <c r="D229" s="115" t="str">
        <f t="shared" si="2"/>
        <v>#REF!</v>
      </c>
      <c r="E229" s="115" t="str">
        <f t="shared" si="3"/>
        <v>#REF!</v>
      </c>
      <c r="F229" s="56">
        <v>0.0446</v>
      </c>
      <c r="G229" s="68" t="s">
        <v>20</v>
      </c>
      <c r="H229" s="69" t="s">
        <v>583</v>
      </c>
      <c r="I229" s="12" t="s">
        <v>367</v>
      </c>
      <c r="J229" s="13" t="s">
        <v>39</v>
      </c>
      <c r="K229" s="14"/>
      <c r="L229" s="15">
        <v>440.0</v>
      </c>
      <c r="M229" s="14">
        <v>20.0</v>
      </c>
      <c r="N229" s="15">
        <v>460.0</v>
      </c>
      <c r="O229" s="14"/>
      <c r="P229" s="14"/>
      <c r="Q229" s="14"/>
      <c r="R229" s="16"/>
      <c r="S229" s="3">
        <f t="shared" si="4"/>
        <v>460</v>
      </c>
      <c r="T229" s="56"/>
      <c r="U229" s="18" t="s">
        <v>30</v>
      </c>
      <c r="V229" s="18" t="s">
        <v>570</v>
      </c>
      <c r="W229" s="19" t="s">
        <v>584</v>
      </c>
      <c r="X229" s="45"/>
      <c r="Y229" s="116"/>
      <c r="Z229" s="117"/>
      <c r="AA229" s="93"/>
      <c r="AB229" s="19"/>
      <c r="AC229" s="56"/>
      <c r="AD229" s="118"/>
      <c r="AE229" s="118"/>
      <c r="AF229" s="17"/>
      <c r="AG229" s="17"/>
      <c r="AH229" s="25"/>
      <c r="AI229" s="93"/>
      <c r="AJ229" s="93"/>
      <c r="AK229" s="25"/>
      <c r="AL229" s="25"/>
      <c r="AM229" s="93"/>
      <c r="AN229" s="93"/>
      <c r="AO229" s="93"/>
      <c r="AP229" s="20"/>
      <c r="AQ229" s="20"/>
      <c r="AR229" s="20"/>
      <c r="AS229" s="20"/>
      <c r="AT229" s="20"/>
      <c r="AU229" s="20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</row>
    <row r="230" ht="18.0" customHeight="1">
      <c r="A230" s="8" t="s">
        <v>3134</v>
      </c>
      <c r="B230" s="9">
        <v>44636.0</v>
      </c>
      <c r="C230" s="115" t="str">
        <f t="shared" si="1"/>
        <v>#REF!</v>
      </c>
      <c r="D230" s="115" t="str">
        <f t="shared" si="2"/>
        <v>#REF!</v>
      </c>
      <c r="E230" s="115" t="str">
        <f t="shared" si="3"/>
        <v>#REF!</v>
      </c>
      <c r="F230" s="56">
        <v>0.0446</v>
      </c>
      <c r="G230" s="68" t="s">
        <v>20</v>
      </c>
      <c r="H230" s="69" t="s">
        <v>585</v>
      </c>
      <c r="I230" s="12" t="s">
        <v>100</v>
      </c>
      <c r="J230" s="13" t="s">
        <v>457</v>
      </c>
      <c r="K230" s="14"/>
      <c r="L230" s="15">
        <v>293.0</v>
      </c>
      <c r="M230" s="14">
        <v>13.0</v>
      </c>
      <c r="N230" s="15">
        <v>306.0</v>
      </c>
      <c r="O230" s="14"/>
      <c r="P230" s="14"/>
      <c r="Q230" s="14"/>
      <c r="R230" s="16"/>
      <c r="S230" s="3">
        <f t="shared" si="4"/>
        <v>306</v>
      </c>
      <c r="T230" s="56"/>
      <c r="U230" s="18" t="s">
        <v>101</v>
      </c>
      <c r="V230" s="18" t="s">
        <v>577</v>
      </c>
      <c r="W230" s="19" t="s">
        <v>586</v>
      </c>
      <c r="X230" s="45"/>
      <c r="Y230" s="116"/>
      <c r="Z230" s="117"/>
      <c r="AA230" s="93"/>
      <c r="AB230" s="19"/>
      <c r="AC230" s="56"/>
      <c r="AD230" s="118"/>
      <c r="AE230" s="118"/>
      <c r="AF230" s="17"/>
      <c r="AG230" s="17"/>
      <c r="AH230" s="25"/>
      <c r="AI230" s="93"/>
      <c r="AJ230" s="93"/>
      <c r="AK230" s="25"/>
      <c r="AL230" s="25"/>
      <c r="AM230" s="93"/>
      <c r="AN230" s="93"/>
      <c r="AO230" s="93"/>
      <c r="AP230" s="20"/>
      <c r="AQ230" s="20"/>
      <c r="AR230" s="20"/>
      <c r="AS230" s="20"/>
      <c r="AT230" s="20"/>
      <c r="AU230" s="20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</row>
    <row r="231" ht="18.0" customHeight="1">
      <c r="A231" s="8" t="s">
        <v>3134</v>
      </c>
      <c r="B231" s="9">
        <v>44636.0</v>
      </c>
      <c r="C231" s="115" t="str">
        <f t="shared" si="1"/>
        <v>#REF!</v>
      </c>
      <c r="D231" s="115" t="str">
        <f t="shared" si="2"/>
        <v>#REF!</v>
      </c>
      <c r="E231" s="115" t="str">
        <f t="shared" si="3"/>
        <v>#REF!</v>
      </c>
      <c r="F231" s="56">
        <v>0.0446</v>
      </c>
      <c r="G231" s="68" t="s">
        <v>20</v>
      </c>
      <c r="H231" s="69" t="s">
        <v>587</v>
      </c>
      <c r="I231" s="12" t="s">
        <v>367</v>
      </c>
      <c r="J231" s="13" t="s">
        <v>457</v>
      </c>
      <c r="K231" s="14"/>
      <c r="L231" s="15">
        <v>293.0</v>
      </c>
      <c r="M231" s="14">
        <v>13.0</v>
      </c>
      <c r="N231" s="15">
        <v>306.0</v>
      </c>
      <c r="O231" s="14"/>
      <c r="P231" s="14"/>
      <c r="Q231" s="14"/>
      <c r="R231" s="16"/>
      <c r="S231" s="3">
        <f t="shared" si="4"/>
        <v>306</v>
      </c>
      <c r="T231" s="56"/>
      <c r="U231" s="18" t="s">
        <v>458</v>
      </c>
      <c r="V231" s="18" t="s">
        <v>570</v>
      </c>
      <c r="W231" s="19" t="s">
        <v>588</v>
      </c>
      <c r="X231" s="45"/>
      <c r="Y231" s="116"/>
      <c r="Z231" s="117"/>
      <c r="AA231" s="93"/>
      <c r="AB231" s="19"/>
      <c r="AC231" s="56"/>
      <c r="AD231" s="118"/>
      <c r="AE231" s="118"/>
      <c r="AF231" s="17"/>
      <c r="AG231" s="17"/>
      <c r="AH231" s="25"/>
      <c r="AI231" s="93"/>
      <c r="AJ231" s="93"/>
      <c r="AK231" s="25"/>
      <c r="AL231" s="25"/>
      <c r="AM231" s="93"/>
      <c r="AN231" s="93"/>
      <c r="AO231" s="93"/>
      <c r="AP231" s="20"/>
      <c r="AQ231" s="20"/>
      <c r="AR231" s="20"/>
      <c r="AS231" s="20"/>
      <c r="AT231" s="20"/>
      <c r="AU231" s="20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</row>
    <row r="232" ht="18.0" customHeight="1">
      <c r="A232" s="8" t="s">
        <v>3134</v>
      </c>
      <c r="B232" s="9">
        <v>44645.0</v>
      </c>
      <c r="C232" s="115" t="str">
        <f t="shared" si="1"/>
        <v>#REF!</v>
      </c>
      <c r="D232" s="115" t="str">
        <f t="shared" si="2"/>
        <v>#REF!</v>
      </c>
      <c r="E232" s="115" t="str">
        <f t="shared" si="3"/>
        <v>#REF!</v>
      </c>
      <c r="F232" s="56">
        <v>0.0446</v>
      </c>
      <c r="G232" s="68" t="s">
        <v>67</v>
      </c>
      <c r="H232" s="69" t="s">
        <v>589</v>
      </c>
      <c r="I232" s="12" t="s">
        <v>367</v>
      </c>
      <c r="J232" s="13" t="s">
        <v>453</v>
      </c>
      <c r="K232" s="14"/>
      <c r="L232" s="15">
        <v>732.9952</v>
      </c>
      <c r="M232" s="14">
        <v>33.0</v>
      </c>
      <c r="N232" s="15">
        <v>765.9952</v>
      </c>
      <c r="O232" s="14"/>
      <c r="P232" s="14"/>
      <c r="Q232" s="14"/>
      <c r="R232" s="16"/>
      <c r="S232" s="3">
        <f t="shared" si="4"/>
        <v>765.9952</v>
      </c>
      <c r="T232" s="56"/>
      <c r="U232" s="18" t="s">
        <v>30</v>
      </c>
      <c r="V232" s="18" t="s">
        <v>577</v>
      </c>
      <c r="W232" s="19" t="s">
        <v>590</v>
      </c>
      <c r="X232" s="45"/>
      <c r="Y232" s="116"/>
      <c r="Z232" s="117"/>
      <c r="AA232" s="93"/>
      <c r="AB232" s="19"/>
      <c r="AC232" s="56"/>
      <c r="AD232" s="118"/>
      <c r="AE232" s="118"/>
      <c r="AF232" s="17"/>
      <c r="AG232" s="17"/>
      <c r="AH232" s="25"/>
      <c r="AI232" s="93"/>
      <c r="AJ232" s="93"/>
      <c r="AK232" s="25"/>
      <c r="AL232" s="25"/>
      <c r="AM232" s="93"/>
      <c r="AN232" s="93"/>
      <c r="AO232" s="93"/>
      <c r="AP232" s="20"/>
      <c r="AQ232" s="20"/>
      <c r="AR232" s="20"/>
      <c r="AS232" s="20"/>
      <c r="AT232" s="20"/>
      <c r="AU232" s="20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</row>
    <row r="233" ht="18.0" customHeight="1">
      <c r="A233" s="8" t="s">
        <v>3134</v>
      </c>
      <c r="B233" s="9">
        <v>44658.0</v>
      </c>
      <c r="C233" s="115" t="str">
        <f t="shared" si="1"/>
        <v>#REF!</v>
      </c>
      <c r="D233" s="115" t="str">
        <f t="shared" si="2"/>
        <v>#REF!</v>
      </c>
      <c r="E233" s="115" t="str">
        <f t="shared" si="3"/>
        <v>#REF!</v>
      </c>
      <c r="F233" s="56"/>
      <c r="G233" s="68" t="s">
        <v>20</v>
      </c>
      <c r="H233" s="69" t="s">
        <v>593</v>
      </c>
      <c r="I233" s="12" t="s">
        <v>367</v>
      </c>
      <c r="J233" s="13" t="s">
        <v>39</v>
      </c>
      <c r="K233" s="14"/>
      <c r="L233" s="15">
        <v>439.0</v>
      </c>
      <c r="M233" s="14"/>
      <c r="N233" s="15">
        <v>439.0</v>
      </c>
      <c r="O233" s="14"/>
      <c r="P233" s="14"/>
      <c r="Q233" s="14"/>
      <c r="R233" s="16"/>
      <c r="S233" s="3">
        <f t="shared" si="4"/>
        <v>439</v>
      </c>
      <c r="T233" s="56"/>
      <c r="U233" s="18" t="s">
        <v>61</v>
      </c>
      <c r="V233" s="18" t="s">
        <v>25</v>
      </c>
      <c r="W233" s="19" t="s">
        <v>594</v>
      </c>
      <c r="X233" s="45"/>
      <c r="Y233" s="116"/>
      <c r="Z233" s="117"/>
      <c r="AA233" s="93"/>
      <c r="AB233" s="19"/>
      <c r="AC233" s="56"/>
      <c r="AD233" s="118"/>
      <c r="AE233" s="118"/>
      <c r="AF233" s="17"/>
      <c r="AG233" s="17"/>
      <c r="AH233" s="25"/>
      <c r="AI233" s="93"/>
      <c r="AJ233" s="93"/>
      <c r="AK233" s="25"/>
      <c r="AL233" s="25"/>
      <c r="AM233" s="93"/>
      <c r="AN233" s="93"/>
      <c r="AO233" s="93"/>
      <c r="AP233" s="20"/>
      <c r="AQ233" s="20"/>
      <c r="AR233" s="20"/>
      <c r="AS233" s="20"/>
      <c r="AT233" s="20"/>
      <c r="AU233" s="20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</row>
    <row r="234" ht="18.0" customHeight="1">
      <c r="A234" s="8" t="s">
        <v>3134</v>
      </c>
      <c r="B234" s="9">
        <v>44679.0</v>
      </c>
      <c r="C234" s="115" t="str">
        <f t="shared" si="1"/>
        <v>#REF!</v>
      </c>
      <c r="D234" s="115" t="str">
        <f t="shared" si="2"/>
        <v>#REF!</v>
      </c>
      <c r="E234" s="115" t="str">
        <f t="shared" si="3"/>
        <v>#REF!</v>
      </c>
      <c r="F234" s="56"/>
      <c r="G234" s="68" t="s">
        <v>20</v>
      </c>
      <c r="H234" s="69" t="s">
        <v>595</v>
      </c>
      <c r="I234" s="12" t="s">
        <v>367</v>
      </c>
      <c r="J234" s="13" t="s">
        <v>345</v>
      </c>
      <c r="K234" s="14"/>
      <c r="L234" s="15">
        <v>818.33</v>
      </c>
      <c r="M234" s="14"/>
      <c r="N234" s="15">
        <v>818.33</v>
      </c>
      <c r="O234" s="14"/>
      <c r="P234" s="14"/>
      <c r="Q234" s="14"/>
      <c r="R234" s="16"/>
      <c r="S234" s="3">
        <f t="shared" si="4"/>
        <v>818.33</v>
      </c>
      <c r="T234" s="56"/>
      <c r="U234" s="18" t="s">
        <v>596</v>
      </c>
      <c r="V234" s="18" t="s">
        <v>25</v>
      </c>
      <c r="W234" s="19" t="s">
        <v>597</v>
      </c>
      <c r="X234" s="45"/>
      <c r="Y234" s="116"/>
      <c r="Z234" s="117"/>
      <c r="AA234" s="93"/>
      <c r="AB234" s="19"/>
      <c r="AC234" s="56"/>
      <c r="AD234" s="118"/>
      <c r="AE234" s="118"/>
      <c r="AF234" s="17"/>
      <c r="AG234" s="17"/>
      <c r="AH234" s="25"/>
      <c r="AI234" s="93"/>
      <c r="AJ234" s="93"/>
      <c r="AK234" s="25"/>
      <c r="AL234" s="25"/>
      <c r="AM234" s="93"/>
      <c r="AN234" s="93"/>
      <c r="AO234" s="93"/>
      <c r="AP234" s="20"/>
      <c r="AQ234" s="20"/>
      <c r="AR234" s="20"/>
      <c r="AS234" s="20"/>
      <c r="AT234" s="20"/>
      <c r="AU234" s="20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</row>
    <row r="235" ht="18.0" customHeight="1">
      <c r="A235" s="8" t="s">
        <v>3134</v>
      </c>
      <c r="B235" s="9">
        <v>44701.0</v>
      </c>
      <c r="C235" s="115" t="str">
        <f t="shared" si="1"/>
        <v>#REF!</v>
      </c>
      <c r="D235" s="115" t="str">
        <f t="shared" si="2"/>
        <v>#REF!</v>
      </c>
      <c r="E235" s="115" t="str">
        <f t="shared" si="3"/>
        <v>#REF!</v>
      </c>
      <c r="F235" s="56" t="s">
        <v>1930</v>
      </c>
      <c r="G235" s="68" t="s">
        <v>20</v>
      </c>
      <c r="H235" s="69" t="s">
        <v>600</v>
      </c>
      <c r="I235" s="12" t="s">
        <v>367</v>
      </c>
      <c r="J235" s="13" t="s">
        <v>39</v>
      </c>
      <c r="K235" s="14"/>
      <c r="L235" s="15">
        <v>414.0</v>
      </c>
      <c r="M235" s="14"/>
      <c r="N235" s="15">
        <v>414.0</v>
      </c>
      <c r="O235" s="14"/>
      <c r="P235" s="14"/>
      <c r="Q235" s="14"/>
      <c r="R235" s="16"/>
      <c r="S235" s="3">
        <f t="shared" si="4"/>
        <v>414</v>
      </c>
      <c r="T235" s="56"/>
      <c r="U235" s="18" t="s">
        <v>30</v>
      </c>
      <c r="V235" s="18" t="s">
        <v>93</v>
      </c>
      <c r="W235" s="19" t="s">
        <v>601</v>
      </c>
      <c r="X235" s="45"/>
      <c r="Y235" s="116"/>
      <c r="Z235" s="117"/>
      <c r="AA235" s="93"/>
      <c r="AB235" s="19"/>
      <c r="AC235" s="56"/>
      <c r="AD235" s="118"/>
      <c r="AE235" s="118"/>
      <c r="AF235" s="17"/>
      <c r="AG235" s="17"/>
      <c r="AH235" s="25"/>
      <c r="AI235" s="93"/>
      <c r="AJ235" s="93"/>
      <c r="AK235" s="25"/>
      <c r="AL235" s="25"/>
      <c r="AM235" s="93"/>
      <c r="AN235" s="93"/>
      <c r="AO235" s="93"/>
      <c r="AP235" s="20"/>
      <c r="AQ235" s="20"/>
      <c r="AR235" s="20"/>
      <c r="AS235" s="20"/>
      <c r="AT235" s="20"/>
      <c r="AU235" s="20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</row>
    <row r="236" ht="18.0" customHeight="1">
      <c r="A236" s="8" t="s">
        <v>3134</v>
      </c>
      <c r="B236" s="9">
        <v>44705.0</v>
      </c>
      <c r="C236" s="115" t="str">
        <f t="shared" si="1"/>
        <v>#REF!</v>
      </c>
      <c r="D236" s="115" t="str">
        <f t="shared" si="2"/>
        <v>#REF!</v>
      </c>
      <c r="E236" s="115" t="str">
        <f t="shared" si="3"/>
        <v>#REF!</v>
      </c>
      <c r="F236" s="56" t="s">
        <v>1930</v>
      </c>
      <c r="G236" s="68" t="s">
        <v>20</v>
      </c>
      <c r="H236" s="69" t="s">
        <v>1215</v>
      </c>
      <c r="I236" s="12" t="s">
        <v>367</v>
      </c>
      <c r="J236" s="13" t="s">
        <v>39</v>
      </c>
      <c r="K236" s="14"/>
      <c r="L236" s="15">
        <v>414.0</v>
      </c>
      <c r="M236" s="14"/>
      <c r="N236" s="15">
        <v>414.0</v>
      </c>
      <c r="O236" s="14"/>
      <c r="P236" s="14"/>
      <c r="Q236" s="14"/>
      <c r="R236" s="16"/>
      <c r="S236" s="3">
        <f t="shared" si="4"/>
        <v>414</v>
      </c>
      <c r="T236" s="56"/>
      <c r="U236" s="18" t="s">
        <v>482</v>
      </c>
      <c r="V236" s="18" t="s">
        <v>93</v>
      </c>
      <c r="W236" s="19" t="s">
        <v>603</v>
      </c>
      <c r="X236" s="45"/>
      <c r="Y236" s="116"/>
      <c r="Z236" s="117"/>
      <c r="AA236" s="93"/>
      <c r="AB236" s="19"/>
      <c r="AC236" s="56"/>
      <c r="AD236" s="118"/>
      <c r="AE236" s="118"/>
      <c r="AF236" s="17"/>
      <c r="AG236" s="17"/>
      <c r="AH236" s="25"/>
      <c r="AI236" s="93"/>
      <c r="AJ236" s="93"/>
      <c r="AK236" s="25"/>
      <c r="AL236" s="25"/>
      <c r="AM236" s="93"/>
      <c r="AN236" s="93"/>
      <c r="AO236" s="93"/>
      <c r="AP236" s="20"/>
      <c r="AQ236" s="20"/>
      <c r="AR236" s="20"/>
      <c r="AS236" s="20"/>
      <c r="AT236" s="20"/>
      <c r="AU236" s="20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</row>
    <row r="237" ht="18.0" customHeight="1">
      <c r="A237" s="8" t="s">
        <v>3134</v>
      </c>
      <c r="B237" s="9">
        <v>44706.0</v>
      </c>
      <c r="C237" s="115" t="str">
        <f t="shared" si="1"/>
        <v>#REF!</v>
      </c>
      <c r="D237" s="115" t="str">
        <f t="shared" si="2"/>
        <v>#REF!</v>
      </c>
      <c r="E237" s="115" t="str">
        <f t="shared" si="3"/>
        <v>#REF!</v>
      </c>
      <c r="F237" s="56" t="s">
        <v>1930</v>
      </c>
      <c r="G237" s="68" t="s">
        <v>20</v>
      </c>
      <c r="H237" s="69" t="s">
        <v>604</v>
      </c>
      <c r="I237" s="12" t="s">
        <v>367</v>
      </c>
      <c r="J237" s="13" t="s">
        <v>29</v>
      </c>
      <c r="K237" s="14"/>
      <c r="L237" s="15">
        <v>276.0</v>
      </c>
      <c r="M237" s="14"/>
      <c r="N237" s="15">
        <v>276.0</v>
      </c>
      <c r="O237" s="14"/>
      <c r="P237" s="14"/>
      <c r="Q237" s="14">
        <v>780.0</v>
      </c>
      <c r="R237" s="16"/>
      <c r="S237" s="3">
        <f t="shared" si="4"/>
        <v>1056</v>
      </c>
      <c r="T237" s="56"/>
      <c r="U237" s="18" t="s">
        <v>482</v>
      </c>
      <c r="V237" s="18" t="s">
        <v>93</v>
      </c>
      <c r="W237" s="19" t="s">
        <v>605</v>
      </c>
      <c r="X237" s="45"/>
      <c r="Y237" s="116"/>
      <c r="Z237" s="117"/>
      <c r="AA237" s="93"/>
      <c r="AB237" s="19"/>
      <c r="AC237" s="56"/>
      <c r="AD237" s="118"/>
      <c r="AE237" s="118"/>
      <c r="AF237" s="17"/>
      <c r="AG237" s="17"/>
      <c r="AH237" s="25"/>
      <c r="AI237" s="93"/>
      <c r="AJ237" s="93"/>
      <c r="AK237" s="25"/>
      <c r="AL237" s="25"/>
      <c r="AM237" s="93"/>
      <c r="AN237" s="93"/>
      <c r="AO237" s="93"/>
      <c r="AP237" s="20"/>
      <c r="AQ237" s="20"/>
      <c r="AR237" s="20"/>
      <c r="AS237" s="20"/>
      <c r="AT237" s="20"/>
      <c r="AU237" s="20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</row>
    <row r="238" ht="18.0" customHeight="1">
      <c r="A238" s="8" t="s">
        <v>3134</v>
      </c>
      <c r="B238" s="9">
        <v>44707.0</v>
      </c>
      <c r="C238" s="115" t="str">
        <f t="shared" si="1"/>
        <v>#REF!</v>
      </c>
      <c r="D238" s="115" t="str">
        <f t="shared" si="2"/>
        <v>#REF!</v>
      </c>
      <c r="E238" s="115" t="str">
        <f t="shared" si="3"/>
        <v>#REF!</v>
      </c>
      <c r="F238" s="56" t="s">
        <v>1930</v>
      </c>
      <c r="G238" s="68" t="s">
        <v>20</v>
      </c>
      <c r="H238" s="69" t="s">
        <v>606</v>
      </c>
      <c r="I238" s="12" t="s">
        <v>367</v>
      </c>
      <c r="J238" s="13" t="s">
        <v>607</v>
      </c>
      <c r="K238" s="14"/>
      <c r="L238" s="15">
        <v>319.0</v>
      </c>
      <c r="M238" s="14"/>
      <c r="N238" s="15">
        <v>319.0</v>
      </c>
      <c r="O238" s="14"/>
      <c r="P238" s="14"/>
      <c r="Q238" s="14"/>
      <c r="R238" s="16"/>
      <c r="S238" s="3">
        <f t="shared" si="4"/>
        <v>319</v>
      </c>
      <c r="T238" s="56"/>
      <c r="U238" s="18" t="s">
        <v>510</v>
      </c>
      <c r="V238" s="18" t="s">
        <v>93</v>
      </c>
      <c r="W238" s="19" t="s">
        <v>608</v>
      </c>
      <c r="X238" s="45"/>
      <c r="Y238" s="116"/>
      <c r="Z238" s="117"/>
      <c r="AA238" s="93"/>
      <c r="AB238" s="19"/>
      <c r="AC238" s="56"/>
      <c r="AD238" s="118"/>
      <c r="AE238" s="118"/>
      <c r="AF238" s="17"/>
      <c r="AG238" s="17"/>
      <c r="AH238" s="25"/>
      <c r="AI238" s="93"/>
      <c r="AJ238" s="93"/>
      <c r="AK238" s="25"/>
      <c r="AL238" s="25"/>
      <c r="AM238" s="93"/>
      <c r="AN238" s="93"/>
      <c r="AO238" s="93"/>
      <c r="AP238" s="20"/>
      <c r="AQ238" s="20"/>
      <c r="AR238" s="20"/>
      <c r="AS238" s="20"/>
      <c r="AT238" s="20"/>
      <c r="AU238" s="20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</row>
    <row r="239" ht="18.0" customHeight="1">
      <c r="A239" s="8" t="s">
        <v>3134</v>
      </c>
      <c r="B239" s="9">
        <v>44734.0</v>
      </c>
      <c r="C239" s="115" t="str">
        <f t="shared" si="1"/>
        <v>#REF!</v>
      </c>
      <c r="D239" s="115" t="str">
        <f t="shared" si="2"/>
        <v>#REF!</v>
      </c>
      <c r="E239" s="115" t="str">
        <f t="shared" si="3"/>
        <v>#REF!</v>
      </c>
      <c r="F239" s="56" t="s">
        <v>1930</v>
      </c>
      <c r="G239" s="68" t="s">
        <v>20</v>
      </c>
      <c r="H239" s="69" t="s">
        <v>609</v>
      </c>
      <c r="I239" s="12" t="s">
        <v>367</v>
      </c>
      <c r="J239" s="13" t="s">
        <v>610</v>
      </c>
      <c r="K239" s="14"/>
      <c r="L239" s="15">
        <v>359.0</v>
      </c>
      <c r="M239" s="14"/>
      <c r="N239" s="15">
        <v>382.0</v>
      </c>
      <c r="O239" s="14"/>
      <c r="P239" s="14"/>
      <c r="Q239" s="14"/>
      <c r="R239" s="16"/>
      <c r="S239" s="3">
        <f t="shared" si="4"/>
        <v>382</v>
      </c>
      <c r="T239" s="56"/>
      <c r="U239" s="18" t="s">
        <v>34</v>
      </c>
      <c r="V239" s="18" t="s">
        <v>101</v>
      </c>
      <c r="W239" s="19" t="s">
        <v>611</v>
      </c>
      <c r="X239" s="45"/>
      <c r="Y239" s="116"/>
      <c r="Z239" s="117"/>
      <c r="AA239" s="93"/>
      <c r="AB239" s="19"/>
      <c r="AC239" s="56"/>
      <c r="AD239" s="118"/>
      <c r="AE239" s="118"/>
      <c r="AF239" s="17"/>
      <c r="AG239" s="17"/>
      <c r="AH239" s="25"/>
      <c r="AI239" s="93"/>
      <c r="AJ239" s="93"/>
      <c r="AK239" s="25"/>
      <c r="AL239" s="25"/>
      <c r="AM239" s="93"/>
      <c r="AN239" s="93"/>
      <c r="AO239" s="93"/>
      <c r="AP239" s="20"/>
      <c r="AQ239" s="20"/>
      <c r="AR239" s="20"/>
      <c r="AS239" s="20"/>
      <c r="AT239" s="20"/>
      <c r="AU239" s="20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</row>
    <row r="240" ht="18.0" customHeight="1">
      <c r="A240" s="8" t="s">
        <v>3134</v>
      </c>
      <c r="B240" s="9">
        <v>44734.0</v>
      </c>
      <c r="C240" s="115" t="str">
        <f t="shared" si="1"/>
        <v>#REF!</v>
      </c>
      <c r="D240" s="115" t="str">
        <f t="shared" si="2"/>
        <v>#REF!</v>
      </c>
      <c r="E240" s="115" t="str">
        <f t="shared" si="3"/>
        <v>#REF!</v>
      </c>
      <c r="F240" s="56" t="s">
        <v>1930</v>
      </c>
      <c r="G240" s="68" t="s">
        <v>67</v>
      </c>
      <c r="H240" s="69" t="s">
        <v>612</v>
      </c>
      <c r="I240" s="12" t="s">
        <v>367</v>
      </c>
      <c r="J240" s="13" t="s">
        <v>433</v>
      </c>
      <c r="K240" s="14"/>
      <c r="L240" s="15">
        <v>987.0</v>
      </c>
      <c r="M240" s="14"/>
      <c r="N240" s="15">
        <v>1052.0</v>
      </c>
      <c r="O240" s="14"/>
      <c r="P240" s="14"/>
      <c r="Q240" s="14">
        <v>250.0</v>
      </c>
      <c r="R240" s="16"/>
      <c r="S240" s="3">
        <f t="shared" si="4"/>
        <v>1302</v>
      </c>
      <c r="T240" s="56"/>
      <c r="U240" s="18" t="s">
        <v>30</v>
      </c>
      <c r="V240" s="18" t="s">
        <v>101</v>
      </c>
      <c r="W240" s="19" t="s">
        <v>613</v>
      </c>
      <c r="X240" s="45"/>
      <c r="Y240" s="116"/>
      <c r="Z240" s="117"/>
      <c r="AA240" s="93"/>
      <c r="AB240" s="19"/>
      <c r="AC240" s="56"/>
      <c r="AD240" s="118"/>
      <c r="AE240" s="118"/>
      <c r="AF240" s="17"/>
      <c r="AG240" s="17"/>
      <c r="AH240" s="25"/>
      <c r="AI240" s="93"/>
      <c r="AJ240" s="93"/>
      <c r="AK240" s="25"/>
      <c r="AL240" s="25"/>
      <c r="AM240" s="93"/>
      <c r="AN240" s="93"/>
      <c r="AO240" s="93"/>
      <c r="AP240" s="20"/>
      <c r="AQ240" s="20"/>
      <c r="AR240" s="20"/>
      <c r="AS240" s="20"/>
      <c r="AT240" s="20"/>
      <c r="AU240" s="20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</row>
    <row r="241" ht="18.0" customHeight="1">
      <c r="A241" s="8" t="s">
        <v>3134</v>
      </c>
      <c r="B241" s="9">
        <v>44739.0</v>
      </c>
      <c r="C241" s="115" t="str">
        <f t="shared" si="1"/>
        <v>#REF!</v>
      </c>
      <c r="D241" s="115" t="str">
        <f t="shared" si="2"/>
        <v>#REF!</v>
      </c>
      <c r="E241" s="115" t="str">
        <f t="shared" si="3"/>
        <v>#REF!</v>
      </c>
      <c r="F241" s="56" t="s">
        <v>1930</v>
      </c>
      <c r="G241" s="68" t="s">
        <v>20</v>
      </c>
      <c r="H241" s="69" t="s">
        <v>614</v>
      </c>
      <c r="I241" s="12" t="s">
        <v>367</v>
      </c>
      <c r="J241" s="13" t="s">
        <v>39</v>
      </c>
      <c r="K241" s="14"/>
      <c r="L241" s="15">
        <v>394.0</v>
      </c>
      <c r="M241" s="14"/>
      <c r="N241" s="15">
        <v>420.0</v>
      </c>
      <c r="O241" s="14"/>
      <c r="P241" s="14"/>
      <c r="Q241" s="14"/>
      <c r="R241" s="16"/>
      <c r="S241" s="3">
        <f t="shared" si="4"/>
        <v>420</v>
      </c>
      <c r="T241" s="56"/>
      <c r="U241" s="18" t="s">
        <v>30</v>
      </c>
      <c r="V241" s="18" t="s">
        <v>101</v>
      </c>
      <c r="W241" s="19" t="s">
        <v>615</v>
      </c>
      <c r="X241" s="45"/>
      <c r="Y241" s="116"/>
      <c r="Z241" s="117"/>
      <c r="AA241" s="93"/>
      <c r="AB241" s="19"/>
      <c r="AC241" s="56"/>
      <c r="AD241" s="118"/>
      <c r="AE241" s="118"/>
      <c r="AF241" s="17"/>
      <c r="AG241" s="17"/>
      <c r="AH241" s="25"/>
      <c r="AI241" s="93"/>
      <c r="AJ241" s="93"/>
      <c r="AK241" s="25"/>
      <c r="AL241" s="25"/>
      <c r="AM241" s="93"/>
      <c r="AN241" s="93"/>
      <c r="AO241" s="93"/>
      <c r="AP241" s="20"/>
      <c r="AQ241" s="20"/>
      <c r="AR241" s="20"/>
      <c r="AS241" s="20"/>
      <c r="AT241" s="20"/>
      <c r="AU241" s="20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</row>
    <row r="242" ht="18.0" customHeight="1">
      <c r="A242" s="8" t="s">
        <v>3134</v>
      </c>
      <c r="B242" s="9">
        <v>44740.0</v>
      </c>
      <c r="C242" s="115" t="str">
        <f t="shared" si="1"/>
        <v>#REF!</v>
      </c>
      <c r="D242" s="115" t="str">
        <f t="shared" si="2"/>
        <v>#REF!</v>
      </c>
      <c r="E242" s="115" t="str">
        <f t="shared" si="3"/>
        <v>#REF!</v>
      </c>
      <c r="F242" s="56" t="s">
        <v>1930</v>
      </c>
      <c r="G242" s="68" t="s">
        <v>20</v>
      </c>
      <c r="H242" s="69" t="s">
        <v>616</v>
      </c>
      <c r="I242" s="12" t="s">
        <v>367</v>
      </c>
      <c r="J242" s="13" t="s">
        <v>617</v>
      </c>
      <c r="K242" s="14"/>
      <c r="L242" s="15">
        <v>328.0</v>
      </c>
      <c r="M242" s="14"/>
      <c r="N242" s="15">
        <v>349.0</v>
      </c>
      <c r="O242" s="14"/>
      <c r="P242" s="14"/>
      <c r="Q242" s="14">
        <f>360*2</f>
        <v>720</v>
      </c>
      <c r="R242" s="16"/>
      <c r="S242" s="3">
        <f t="shared" si="4"/>
        <v>1069</v>
      </c>
      <c r="T242" s="56" t="s">
        <v>1827</v>
      </c>
      <c r="U242" s="18" t="s">
        <v>125</v>
      </c>
      <c r="V242" s="18" t="s">
        <v>101</v>
      </c>
      <c r="W242" s="19" t="s">
        <v>618</v>
      </c>
      <c r="X242" s="45"/>
      <c r="Y242" s="116"/>
      <c r="Z242" s="117"/>
      <c r="AA242" s="93"/>
      <c r="AB242" s="19"/>
      <c r="AC242" s="56"/>
      <c r="AD242" s="118"/>
      <c r="AE242" s="118"/>
      <c r="AF242" s="17"/>
      <c r="AG242" s="17"/>
      <c r="AH242" s="25"/>
      <c r="AI242" s="93"/>
      <c r="AJ242" s="93"/>
      <c r="AK242" s="25"/>
      <c r="AL242" s="25"/>
      <c r="AM242" s="93"/>
      <c r="AN242" s="93"/>
      <c r="AO242" s="93"/>
      <c r="AP242" s="20"/>
      <c r="AQ242" s="20"/>
      <c r="AR242" s="20"/>
      <c r="AS242" s="20"/>
      <c r="AT242" s="20"/>
      <c r="AU242" s="20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</row>
    <row r="243" ht="18.0" customHeight="1">
      <c r="A243" s="8" t="s">
        <v>3134</v>
      </c>
      <c r="B243" s="9">
        <v>44743.0</v>
      </c>
      <c r="C243" s="115" t="str">
        <f t="shared" si="1"/>
        <v>#REF!</v>
      </c>
      <c r="D243" s="115" t="str">
        <f t="shared" si="2"/>
        <v>#REF!</v>
      </c>
      <c r="E243" s="115" t="str">
        <f t="shared" si="3"/>
        <v>#REF!</v>
      </c>
      <c r="F243" s="56" t="s">
        <v>1930</v>
      </c>
      <c r="G243" s="68" t="s">
        <v>27</v>
      </c>
      <c r="H243" s="69" t="s">
        <v>621</v>
      </c>
      <c r="I243" s="12" t="s">
        <v>27</v>
      </c>
      <c r="J243" s="13" t="s">
        <v>607</v>
      </c>
      <c r="K243" s="14"/>
      <c r="L243" s="15">
        <v>787.0</v>
      </c>
      <c r="M243" s="14"/>
      <c r="N243" s="15">
        <v>787.0</v>
      </c>
      <c r="O243" s="14"/>
      <c r="P243" s="14"/>
      <c r="Q243" s="14"/>
      <c r="R243" s="16"/>
      <c r="S243" s="3">
        <f t="shared" si="4"/>
        <v>787</v>
      </c>
      <c r="T243" s="56"/>
      <c r="U243" s="18" t="s">
        <v>30</v>
      </c>
      <c r="V243" s="18" t="s">
        <v>622</v>
      </c>
      <c r="W243" s="19" t="s">
        <v>623</v>
      </c>
      <c r="X243" s="45"/>
      <c r="Y243" s="116"/>
      <c r="Z243" s="117"/>
      <c r="AA243" s="93"/>
      <c r="AB243" s="19"/>
      <c r="AC243" s="56"/>
      <c r="AD243" s="118"/>
      <c r="AE243" s="118"/>
      <c r="AF243" s="17"/>
      <c r="AG243" s="17"/>
      <c r="AH243" s="25"/>
      <c r="AI243" s="93"/>
      <c r="AJ243" s="93"/>
      <c r="AK243" s="25"/>
      <c r="AL243" s="25"/>
      <c r="AM243" s="93"/>
      <c r="AN243" s="93"/>
      <c r="AO243" s="93"/>
      <c r="AP243" s="20"/>
      <c r="AQ243" s="20"/>
      <c r="AR243" s="20"/>
      <c r="AS243" s="20"/>
      <c r="AT243" s="20"/>
      <c r="AU243" s="20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</row>
    <row r="244" ht="18.0" customHeight="1">
      <c r="A244" s="8" t="s">
        <v>3134</v>
      </c>
      <c r="B244" s="9">
        <v>44746.0</v>
      </c>
      <c r="C244" s="115" t="str">
        <f t="shared" si="1"/>
        <v>#REF!</v>
      </c>
      <c r="D244" s="115" t="str">
        <f t="shared" si="2"/>
        <v>#REF!</v>
      </c>
      <c r="E244" s="115" t="str">
        <f t="shared" si="3"/>
        <v>#REF!</v>
      </c>
      <c r="F244" s="56" t="s">
        <v>1930</v>
      </c>
      <c r="G244" s="68" t="s">
        <v>20</v>
      </c>
      <c r="H244" s="69" t="s">
        <v>624</v>
      </c>
      <c r="I244" s="12" t="s">
        <v>367</v>
      </c>
      <c r="J244" s="13" t="s">
        <v>39</v>
      </c>
      <c r="K244" s="14"/>
      <c r="L244" s="15">
        <v>638.0</v>
      </c>
      <c r="M244" s="14"/>
      <c r="N244" s="15">
        <v>638.0</v>
      </c>
      <c r="O244" s="14"/>
      <c r="P244" s="14"/>
      <c r="Q244" s="14"/>
      <c r="R244" s="16"/>
      <c r="S244" s="3">
        <f t="shared" si="4"/>
        <v>638</v>
      </c>
      <c r="T244" s="56"/>
      <c r="U244" s="18" t="s">
        <v>446</v>
      </c>
      <c r="V244" s="18" t="s">
        <v>454</v>
      </c>
      <c r="W244" s="19" t="s">
        <v>625</v>
      </c>
      <c r="X244" s="45"/>
      <c r="Y244" s="116"/>
      <c r="Z244" s="117"/>
      <c r="AA244" s="93"/>
      <c r="AB244" s="19"/>
      <c r="AC244" s="56"/>
      <c r="AD244" s="118"/>
      <c r="AE244" s="118"/>
      <c r="AF244" s="17"/>
      <c r="AG244" s="17"/>
      <c r="AH244" s="25"/>
      <c r="AI244" s="93"/>
      <c r="AJ244" s="93"/>
      <c r="AK244" s="25"/>
      <c r="AL244" s="25"/>
      <c r="AM244" s="93"/>
      <c r="AN244" s="93"/>
      <c r="AO244" s="93"/>
      <c r="AP244" s="20"/>
      <c r="AQ244" s="20"/>
      <c r="AR244" s="20"/>
      <c r="AS244" s="20"/>
      <c r="AT244" s="20"/>
      <c r="AU244" s="20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</row>
    <row r="245" ht="18.0" customHeight="1">
      <c r="A245" s="8" t="s">
        <v>3134</v>
      </c>
      <c r="B245" s="9">
        <v>44746.0</v>
      </c>
      <c r="C245" s="115" t="str">
        <f t="shared" si="1"/>
        <v>#REF!</v>
      </c>
      <c r="D245" s="115" t="str">
        <f t="shared" si="2"/>
        <v>#REF!</v>
      </c>
      <c r="E245" s="115" t="str">
        <f t="shared" si="3"/>
        <v>#REF!</v>
      </c>
      <c r="F245" s="56" t="s">
        <v>1930</v>
      </c>
      <c r="G245" s="68" t="s">
        <v>20</v>
      </c>
      <c r="H245" s="69" t="s">
        <v>626</v>
      </c>
      <c r="I245" s="12" t="s">
        <v>367</v>
      </c>
      <c r="J245" s="13" t="s">
        <v>617</v>
      </c>
      <c r="K245" s="14"/>
      <c r="L245" s="15">
        <v>1414.67</v>
      </c>
      <c r="M245" s="14"/>
      <c r="N245" s="15">
        <v>1414.67</v>
      </c>
      <c r="O245" s="14"/>
      <c r="P245" s="14"/>
      <c r="Q245" s="14">
        <v>359.0</v>
      </c>
      <c r="R245" s="16"/>
      <c r="S245" s="3">
        <f t="shared" si="4"/>
        <v>1773.67</v>
      </c>
      <c r="T245" s="56"/>
      <c r="U245" s="18" t="s">
        <v>446</v>
      </c>
      <c r="V245" s="18" t="s">
        <v>454</v>
      </c>
      <c r="W245" s="19" t="s">
        <v>627</v>
      </c>
      <c r="X245" s="45"/>
      <c r="Y245" s="116"/>
      <c r="Z245" s="117"/>
      <c r="AA245" s="93"/>
      <c r="AB245" s="19"/>
      <c r="AC245" s="56"/>
      <c r="AD245" s="118"/>
      <c r="AE245" s="118"/>
      <c r="AF245" s="17"/>
      <c r="AG245" s="17"/>
      <c r="AH245" s="25"/>
      <c r="AI245" s="93"/>
      <c r="AJ245" s="93"/>
      <c r="AK245" s="25"/>
      <c r="AL245" s="25"/>
      <c r="AM245" s="93"/>
      <c r="AN245" s="93"/>
      <c r="AO245" s="93"/>
      <c r="AP245" s="20"/>
      <c r="AQ245" s="20"/>
      <c r="AR245" s="20"/>
      <c r="AS245" s="20"/>
      <c r="AT245" s="20"/>
      <c r="AU245" s="20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</row>
    <row r="246" ht="18.0" customHeight="1">
      <c r="A246" s="8" t="s">
        <v>3134</v>
      </c>
      <c r="B246" s="9">
        <v>44747.0</v>
      </c>
      <c r="C246" s="115" t="str">
        <f t="shared" si="1"/>
        <v>#REF!</v>
      </c>
      <c r="D246" s="115" t="str">
        <f t="shared" si="2"/>
        <v>#REF!</v>
      </c>
      <c r="E246" s="115" t="str">
        <f t="shared" si="3"/>
        <v>#REF!</v>
      </c>
      <c r="F246" s="56" t="s">
        <v>1930</v>
      </c>
      <c r="G246" s="68" t="s">
        <v>27</v>
      </c>
      <c r="H246" s="69" t="s">
        <v>1828</v>
      </c>
      <c r="I246" s="12" t="s">
        <v>27</v>
      </c>
      <c r="J246" s="13" t="s">
        <v>617</v>
      </c>
      <c r="K246" s="14"/>
      <c r="L246" s="15">
        <v>420.0</v>
      </c>
      <c r="M246" s="14"/>
      <c r="N246" s="15">
        <v>420.0</v>
      </c>
      <c r="O246" s="14"/>
      <c r="P246" s="14"/>
      <c r="Q246" s="14"/>
      <c r="R246" s="16"/>
      <c r="S246" s="3">
        <f t="shared" si="4"/>
        <v>420</v>
      </c>
      <c r="T246" s="56"/>
      <c r="U246" s="18" t="s">
        <v>30</v>
      </c>
      <c r="V246" s="18" t="s">
        <v>622</v>
      </c>
      <c r="W246" s="19">
        <v>5.5100450000148E13</v>
      </c>
      <c r="X246" s="45"/>
      <c r="Y246" s="116"/>
      <c r="Z246" s="117"/>
      <c r="AA246" s="93"/>
      <c r="AB246" s="19"/>
      <c r="AC246" s="56"/>
      <c r="AD246" s="118"/>
      <c r="AE246" s="118"/>
      <c r="AF246" s="17"/>
      <c r="AG246" s="17"/>
      <c r="AH246" s="25"/>
      <c r="AI246" s="93"/>
      <c r="AJ246" s="93"/>
      <c r="AK246" s="25"/>
      <c r="AL246" s="25"/>
      <c r="AM246" s="93"/>
      <c r="AN246" s="93"/>
      <c r="AO246" s="93"/>
      <c r="AP246" s="20"/>
      <c r="AQ246" s="20"/>
      <c r="AR246" s="20"/>
      <c r="AS246" s="20"/>
      <c r="AT246" s="20"/>
      <c r="AU246" s="20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</row>
    <row r="247" ht="18.0" customHeight="1">
      <c r="A247" s="8" t="s">
        <v>3134</v>
      </c>
      <c r="B247" s="9">
        <v>44749.0</v>
      </c>
      <c r="C247" s="115" t="str">
        <f t="shared" si="1"/>
        <v>#REF!</v>
      </c>
      <c r="D247" s="115" t="str">
        <f t="shared" si="2"/>
        <v>#REF!</v>
      </c>
      <c r="E247" s="115" t="str">
        <f t="shared" si="3"/>
        <v>#REF!</v>
      </c>
      <c r="F247" s="56" t="s">
        <v>1930</v>
      </c>
      <c r="G247" s="68" t="s">
        <v>20</v>
      </c>
      <c r="H247" s="69" t="s">
        <v>630</v>
      </c>
      <c r="I247" s="12" t="s">
        <v>367</v>
      </c>
      <c r="J247" s="13" t="s">
        <v>23</v>
      </c>
      <c r="K247" s="14"/>
      <c r="L247" s="15">
        <v>1261.0</v>
      </c>
      <c r="M247" s="14"/>
      <c r="N247" s="15">
        <v>1261.0</v>
      </c>
      <c r="O247" s="14"/>
      <c r="P247" s="14"/>
      <c r="Q247" s="14"/>
      <c r="R247" s="16"/>
      <c r="S247" s="3">
        <f t="shared" si="4"/>
        <v>1261</v>
      </c>
      <c r="T247" s="56"/>
      <c r="U247" s="18" t="s">
        <v>446</v>
      </c>
      <c r="V247" s="18" t="s">
        <v>454</v>
      </c>
      <c r="W247" s="19" t="s">
        <v>631</v>
      </c>
      <c r="X247" s="45"/>
      <c r="Y247" s="116"/>
      <c r="Z247" s="117"/>
      <c r="AA247" s="93"/>
      <c r="AB247" s="19"/>
      <c r="AC247" s="56"/>
      <c r="AD247" s="118"/>
      <c r="AE247" s="118"/>
      <c r="AF247" s="17"/>
      <c r="AG247" s="17"/>
      <c r="AH247" s="25"/>
      <c r="AI247" s="93"/>
      <c r="AJ247" s="93"/>
      <c r="AK247" s="25"/>
      <c r="AL247" s="25"/>
      <c r="AM247" s="93"/>
      <c r="AN247" s="93"/>
      <c r="AO247" s="93"/>
      <c r="AP247" s="20"/>
      <c r="AQ247" s="20"/>
      <c r="AR247" s="20"/>
      <c r="AS247" s="20"/>
      <c r="AT247" s="20"/>
      <c r="AU247" s="20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</row>
    <row r="248" ht="18.0" customHeight="1">
      <c r="A248" s="8" t="s">
        <v>3134</v>
      </c>
      <c r="B248" s="9">
        <v>44753.0</v>
      </c>
      <c r="C248" s="115" t="str">
        <f t="shared" si="1"/>
        <v>#REF!</v>
      </c>
      <c r="D248" s="115" t="str">
        <f t="shared" si="2"/>
        <v>#REF!</v>
      </c>
      <c r="E248" s="115" t="str">
        <f t="shared" si="3"/>
        <v>#REF!</v>
      </c>
      <c r="F248" s="56" t="s">
        <v>1930</v>
      </c>
      <c r="G248" s="68" t="s">
        <v>20</v>
      </c>
      <c r="H248" s="69" t="s">
        <v>632</v>
      </c>
      <c r="I248" s="12" t="s">
        <v>367</v>
      </c>
      <c r="J248" s="13" t="s">
        <v>29</v>
      </c>
      <c r="K248" s="14"/>
      <c r="L248" s="15">
        <v>293.0</v>
      </c>
      <c r="M248" s="14"/>
      <c r="N248" s="15">
        <v>293.0</v>
      </c>
      <c r="O248" s="14"/>
      <c r="P248" s="14"/>
      <c r="Q248" s="14"/>
      <c r="R248" s="16"/>
      <c r="S248" s="3">
        <f t="shared" si="4"/>
        <v>293</v>
      </c>
      <c r="T248" s="56"/>
      <c r="U248" s="18" t="s">
        <v>34</v>
      </c>
      <c r="V248" s="18" t="s">
        <v>454</v>
      </c>
      <c r="W248" s="19" t="s">
        <v>633</v>
      </c>
      <c r="X248" s="45"/>
      <c r="Y248" s="116"/>
      <c r="Z248" s="117"/>
      <c r="AA248" s="93"/>
      <c r="AB248" s="19"/>
      <c r="AC248" s="56"/>
      <c r="AD248" s="118"/>
      <c r="AE248" s="118"/>
      <c r="AF248" s="17"/>
      <c r="AG248" s="17"/>
      <c r="AH248" s="25"/>
      <c r="AI248" s="93"/>
      <c r="AJ248" s="93"/>
      <c r="AK248" s="25"/>
      <c r="AL248" s="25"/>
      <c r="AM248" s="93"/>
      <c r="AN248" s="93"/>
      <c r="AO248" s="93"/>
      <c r="AP248" s="20"/>
      <c r="AQ248" s="20"/>
      <c r="AR248" s="20"/>
      <c r="AS248" s="20"/>
      <c r="AT248" s="20"/>
      <c r="AU248" s="20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</row>
    <row r="249" ht="18.0" customHeight="1">
      <c r="A249" s="8" t="s">
        <v>3134</v>
      </c>
      <c r="B249" s="9">
        <v>44761.0</v>
      </c>
      <c r="C249" s="115" t="str">
        <f t="shared" si="1"/>
        <v>#REF!</v>
      </c>
      <c r="D249" s="115" t="str">
        <f t="shared" si="2"/>
        <v>#REF!</v>
      </c>
      <c r="E249" s="115" t="str">
        <f t="shared" si="3"/>
        <v>#REF!</v>
      </c>
      <c r="F249" s="56" t="s">
        <v>1930</v>
      </c>
      <c r="G249" s="68" t="s">
        <v>20</v>
      </c>
      <c r="H249" s="69" t="s">
        <v>634</v>
      </c>
      <c r="I249" s="12" t="s">
        <v>367</v>
      </c>
      <c r="J249" s="13" t="s">
        <v>39</v>
      </c>
      <c r="K249" s="14"/>
      <c r="L249" s="15">
        <v>472.0</v>
      </c>
      <c r="M249" s="14"/>
      <c r="N249" s="15">
        <v>472.0</v>
      </c>
      <c r="O249" s="14"/>
      <c r="P249" s="14"/>
      <c r="Q249" s="14"/>
      <c r="R249" s="16"/>
      <c r="S249" s="3">
        <f t="shared" si="4"/>
        <v>472</v>
      </c>
      <c r="T249" s="56"/>
      <c r="U249" s="18" t="s">
        <v>510</v>
      </c>
      <c r="V249" s="18" t="s">
        <v>454</v>
      </c>
      <c r="W249" s="19" t="s">
        <v>635</v>
      </c>
      <c r="X249" s="45"/>
      <c r="Y249" s="116"/>
      <c r="Z249" s="117"/>
      <c r="AA249" s="93"/>
      <c r="AB249" s="19"/>
      <c r="AC249" s="56"/>
      <c r="AD249" s="118"/>
      <c r="AE249" s="118"/>
      <c r="AF249" s="17"/>
      <c r="AG249" s="17"/>
      <c r="AH249" s="25"/>
      <c r="AI249" s="93"/>
      <c r="AJ249" s="93"/>
      <c r="AK249" s="25"/>
      <c r="AL249" s="25"/>
      <c r="AM249" s="93"/>
      <c r="AN249" s="93"/>
      <c r="AO249" s="93"/>
      <c r="AP249" s="20"/>
      <c r="AQ249" s="20"/>
      <c r="AR249" s="20"/>
      <c r="AS249" s="20"/>
      <c r="AT249" s="20"/>
      <c r="AU249" s="20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</row>
    <row r="250" ht="18.0" customHeight="1">
      <c r="A250" s="8" t="s">
        <v>3134</v>
      </c>
      <c r="B250" s="9">
        <v>44782.0</v>
      </c>
      <c r="C250" s="115" t="str">
        <f t="shared" si="1"/>
        <v>#REF!</v>
      </c>
      <c r="D250" s="115" t="str">
        <f t="shared" si="2"/>
        <v>#REF!</v>
      </c>
      <c r="E250" s="115" t="str">
        <f t="shared" si="3"/>
        <v>#REF!</v>
      </c>
      <c r="F250" s="56"/>
      <c r="G250" s="68" t="s">
        <v>20</v>
      </c>
      <c r="H250" s="69" t="s">
        <v>636</v>
      </c>
      <c r="I250" s="12" t="s">
        <v>100</v>
      </c>
      <c r="J250" s="13" t="s">
        <v>453</v>
      </c>
      <c r="K250" s="14"/>
      <c r="L250" s="15">
        <v>413.13</v>
      </c>
      <c r="M250" s="14"/>
      <c r="N250" s="15">
        <v>413.13</v>
      </c>
      <c r="O250" s="14"/>
      <c r="P250" s="14"/>
      <c r="Q250" s="14"/>
      <c r="R250" s="16"/>
      <c r="S250" s="3">
        <f t="shared" si="4"/>
        <v>413.13</v>
      </c>
      <c r="T250" s="56"/>
      <c r="U250" s="18" t="s">
        <v>101</v>
      </c>
      <c r="V250" s="18" t="s">
        <v>461</v>
      </c>
      <c r="W250" s="19" t="s">
        <v>637</v>
      </c>
      <c r="X250" s="45"/>
      <c r="Y250" s="116"/>
      <c r="Z250" s="117"/>
      <c r="AA250" s="93"/>
      <c r="AB250" s="19"/>
      <c r="AC250" s="56"/>
      <c r="AD250" s="118"/>
      <c r="AE250" s="118"/>
      <c r="AF250" s="17"/>
      <c r="AG250" s="17"/>
      <c r="AH250" s="25"/>
      <c r="AI250" s="93"/>
      <c r="AJ250" s="93"/>
      <c r="AK250" s="25"/>
      <c r="AL250" s="25"/>
      <c r="AM250" s="93"/>
      <c r="AN250" s="93"/>
      <c r="AO250" s="93"/>
      <c r="AP250" s="20"/>
      <c r="AQ250" s="20"/>
      <c r="AR250" s="20"/>
      <c r="AS250" s="20"/>
      <c r="AT250" s="20"/>
      <c r="AU250" s="20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</row>
    <row r="251" ht="18.0" customHeight="1">
      <c r="A251" s="8" t="s">
        <v>3134</v>
      </c>
      <c r="B251" s="9">
        <v>44784.0</v>
      </c>
      <c r="C251" s="115" t="str">
        <f t="shared" si="1"/>
        <v>#REF!</v>
      </c>
      <c r="D251" s="115" t="str">
        <f t="shared" si="2"/>
        <v>#REF!</v>
      </c>
      <c r="E251" s="115" t="str">
        <f t="shared" si="3"/>
        <v>#REF!</v>
      </c>
      <c r="F251" s="56" t="s">
        <v>1930</v>
      </c>
      <c r="G251" s="68" t="s">
        <v>20</v>
      </c>
      <c r="H251" s="69" t="s">
        <v>638</v>
      </c>
      <c r="I251" s="12" t="s">
        <v>367</v>
      </c>
      <c r="J251" s="13" t="s">
        <v>453</v>
      </c>
      <c r="K251" s="14"/>
      <c r="L251" s="15">
        <v>689.0</v>
      </c>
      <c r="M251" s="14"/>
      <c r="N251" s="15">
        <v>734.0</v>
      </c>
      <c r="O251" s="14"/>
      <c r="P251" s="14"/>
      <c r="Q251" s="14"/>
      <c r="R251" s="16"/>
      <c r="S251" s="3">
        <f t="shared" si="4"/>
        <v>734</v>
      </c>
      <c r="T251" s="56"/>
      <c r="U251" s="18" t="s">
        <v>30</v>
      </c>
      <c r="V251" s="18" t="s">
        <v>476</v>
      </c>
      <c r="W251" s="19" t="s">
        <v>639</v>
      </c>
      <c r="X251" s="45"/>
      <c r="Y251" s="116"/>
      <c r="Z251" s="117"/>
      <c r="AA251" s="93"/>
      <c r="AB251" s="19"/>
      <c r="AC251" s="56"/>
      <c r="AD251" s="118"/>
      <c r="AE251" s="118"/>
      <c r="AF251" s="17"/>
      <c r="AG251" s="17"/>
      <c r="AH251" s="25"/>
      <c r="AI251" s="93"/>
      <c r="AJ251" s="93"/>
      <c r="AK251" s="25"/>
      <c r="AL251" s="25"/>
      <c r="AM251" s="93"/>
      <c r="AN251" s="93"/>
      <c r="AO251" s="93"/>
      <c r="AP251" s="20"/>
      <c r="AQ251" s="20"/>
      <c r="AR251" s="20"/>
      <c r="AS251" s="20"/>
      <c r="AT251" s="20"/>
      <c r="AU251" s="20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</row>
    <row r="252" ht="18.0" customHeight="1">
      <c r="A252" s="8" t="s">
        <v>3134</v>
      </c>
      <c r="B252" s="9">
        <v>44784.0</v>
      </c>
      <c r="C252" s="115" t="str">
        <f t="shared" si="1"/>
        <v>#REF!</v>
      </c>
      <c r="D252" s="115" t="str">
        <f t="shared" si="2"/>
        <v>#REF!</v>
      </c>
      <c r="E252" s="115" t="str">
        <f t="shared" si="3"/>
        <v>#REF!</v>
      </c>
      <c r="F252" s="56"/>
      <c r="G252" s="68" t="s">
        <v>27</v>
      </c>
      <c r="H252" s="69" t="s">
        <v>640</v>
      </c>
      <c r="I252" s="12" t="s">
        <v>367</v>
      </c>
      <c r="J252" s="13" t="s">
        <v>453</v>
      </c>
      <c r="K252" s="14"/>
      <c r="L252" s="15">
        <v>413.0</v>
      </c>
      <c r="M252" s="14"/>
      <c r="N252" s="15">
        <v>413.0</v>
      </c>
      <c r="O252" s="14"/>
      <c r="P252" s="14"/>
      <c r="Q252" s="14"/>
      <c r="R252" s="16"/>
      <c r="S252" s="3">
        <f t="shared" si="4"/>
        <v>413</v>
      </c>
      <c r="T252" s="56"/>
      <c r="U252" s="18" t="s">
        <v>30</v>
      </c>
      <c r="V252" s="18" t="s">
        <v>476</v>
      </c>
      <c r="W252" s="19" t="s">
        <v>641</v>
      </c>
      <c r="X252" s="45"/>
      <c r="Y252" s="116"/>
      <c r="Z252" s="117"/>
      <c r="AA252" s="93"/>
      <c r="AB252" s="19"/>
      <c r="AC252" s="56"/>
      <c r="AD252" s="118"/>
      <c r="AE252" s="118"/>
      <c r="AF252" s="17"/>
      <c r="AG252" s="17"/>
      <c r="AH252" s="25"/>
      <c r="AI252" s="93"/>
      <c r="AJ252" s="93"/>
      <c r="AK252" s="25"/>
      <c r="AL252" s="25"/>
      <c r="AM252" s="93"/>
      <c r="AN252" s="93"/>
      <c r="AO252" s="93"/>
      <c r="AP252" s="20"/>
      <c r="AQ252" s="20"/>
      <c r="AR252" s="20"/>
      <c r="AS252" s="20"/>
      <c r="AT252" s="20"/>
      <c r="AU252" s="20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</row>
    <row r="253" ht="18.0" customHeight="1">
      <c r="A253" s="8" t="s">
        <v>3134</v>
      </c>
      <c r="B253" s="9">
        <v>44790.0</v>
      </c>
      <c r="C253" s="115" t="str">
        <f t="shared" si="1"/>
        <v>#REF!</v>
      </c>
      <c r="D253" s="115" t="str">
        <f t="shared" si="2"/>
        <v>#REF!</v>
      </c>
      <c r="E253" s="115" t="str">
        <f t="shared" si="3"/>
        <v>#REF!</v>
      </c>
      <c r="F253" s="56" t="s">
        <v>1930</v>
      </c>
      <c r="G253" s="68" t="s">
        <v>20</v>
      </c>
      <c r="H253" s="69" t="s">
        <v>642</v>
      </c>
      <c r="I253" s="12" t="s">
        <v>367</v>
      </c>
      <c r="J253" s="13" t="s">
        <v>29</v>
      </c>
      <c r="K253" s="14"/>
      <c r="L253" s="15">
        <v>229.0</v>
      </c>
      <c r="M253" s="14"/>
      <c r="N253" s="15">
        <v>244.0</v>
      </c>
      <c r="O253" s="14"/>
      <c r="P253" s="14"/>
      <c r="Q253" s="14"/>
      <c r="R253" s="16"/>
      <c r="S253" s="3">
        <f t="shared" si="4"/>
        <v>244</v>
      </c>
      <c r="T253" s="56"/>
      <c r="U253" s="18" t="s">
        <v>34</v>
      </c>
      <c r="V253" s="18" t="s">
        <v>476</v>
      </c>
      <c r="W253" s="19" t="s">
        <v>643</v>
      </c>
      <c r="X253" s="45"/>
      <c r="Y253" s="116"/>
      <c r="Z253" s="117"/>
      <c r="AA253" s="93"/>
      <c r="AB253" s="19"/>
      <c r="AC253" s="56"/>
      <c r="AD253" s="118"/>
      <c r="AE253" s="118"/>
      <c r="AF253" s="17"/>
      <c r="AG253" s="17"/>
      <c r="AH253" s="25"/>
      <c r="AI253" s="93"/>
      <c r="AJ253" s="93"/>
      <c r="AK253" s="25"/>
      <c r="AL253" s="25"/>
      <c r="AM253" s="93"/>
      <c r="AN253" s="93"/>
      <c r="AO253" s="93"/>
      <c r="AP253" s="20"/>
      <c r="AQ253" s="20"/>
      <c r="AR253" s="20"/>
      <c r="AS253" s="20"/>
      <c r="AT253" s="20"/>
      <c r="AU253" s="20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</row>
    <row r="254" ht="18.0" customHeight="1">
      <c r="A254" s="8" t="s">
        <v>3134</v>
      </c>
      <c r="B254" s="9">
        <v>44795.0</v>
      </c>
      <c r="C254" s="115" t="str">
        <f t="shared" si="1"/>
        <v>#REF!</v>
      </c>
      <c r="D254" s="115" t="str">
        <f t="shared" si="2"/>
        <v>#REF!</v>
      </c>
      <c r="E254" s="115" t="str">
        <f t="shared" si="3"/>
        <v>#REF!</v>
      </c>
      <c r="F254" s="56" t="s">
        <v>1930</v>
      </c>
      <c r="G254" s="68" t="s">
        <v>20</v>
      </c>
      <c r="H254" s="69" t="s">
        <v>644</v>
      </c>
      <c r="I254" s="12" t="s">
        <v>367</v>
      </c>
      <c r="J254" s="13" t="s">
        <v>39</v>
      </c>
      <c r="K254" s="14"/>
      <c r="L254" s="15">
        <v>343.0</v>
      </c>
      <c r="M254" s="14"/>
      <c r="N254" s="15">
        <v>365.0</v>
      </c>
      <c r="O254" s="14"/>
      <c r="P254" s="14"/>
      <c r="Q254" s="14"/>
      <c r="R254" s="16"/>
      <c r="S254" s="3">
        <f t="shared" si="4"/>
        <v>365</v>
      </c>
      <c r="T254" s="56"/>
      <c r="U254" s="18" t="s">
        <v>196</v>
      </c>
      <c r="V254" s="18" t="s">
        <v>476</v>
      </c>
      <c r="W254" s="19" t="s">
        <v>645</v>
      </c>
      <c r="X254" s="45"/>
      <c r="Y254" s="116"/>
      <c r="Z254" s="117"/>
      <c r="AA254" s="93"/>
      <c r="AB254" s="19"/>
      <c r="AC254" s="56"/>
      <c r="AD254" s="118"/>
      <c r="AE254" s="118"/>
      <c r="AF254" s="17"/>
      <c r="AG254" s="17"/>
      <c r="AH254" s="25"/>
      <c r="AI254" s="93"/>
      <c r="AJ254" s="93"/>
      <c r="AK254" s="25"/>
      <c r="AL254" s="25"/>
      <c r="AM254" s="93"/>
      <c r="AN254" s="93"/>
      <c r="AO254" s="93"/>
      <c r="AP254" s="20"/>
      <c r="AQ254" s="20"/>
      <c r="AR254" s="20"/>
      <c r="AS254" s="20"/>
      <c r="AT254" s="20"/>
      <c r="AU254" s="20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</row>
    <row r="255" ht="18.0" customHeight="1">
      <c r="A255" s="8" t="s">
        <v>3134</v>
      </c>
      <c r="B255" s="9">
        <v>44796.0</v>
      </c>
      <c r="C255" s="115" t="str">
        <f t="shared" si="1"/>
        <v>#REF!</v>
      </c>
      <c r="D255" s="115" t="str">
        <f t="shared" si="2"/>
        <v>#REF!</v>
      </c>
      <c r="E255" s="115" t="str">
        <f t="shared" si="3"/>
        <v>#REF!</v>
      </c>
      <c r="F255" s="56" t="s">
        <v>1930</v>
      </c>
      <c r="G255" s="68" t="s">
        <v>20</v>
      </c>
      <c r="H255" s="69" t="s">
        <v>646</v>
      </c>
      <c r="I255" s="12" t="s">
        <v>367</v>
      </c>
      <c r="J255" s="13" t="s">
        <v>39</v>
      </c>
      <c r="K255" s="14"/>
      <c r="L255" s="15">
        <v>412.0</v>
      </c>
      <c r="M255" s="14"/>
      <c r="N255" s="15">
        <v>439.0</v>
      </c>
      <c r="O255" s="14"/>
      <c r="P255" s="14"/>
      <c r="Q255" s="14"/>
      <c r="R255" s="16"/>
      <c r="S255" s="3">
        <f t="shared" si="4"/>
        <v>439</v>
      </c>
      <c r="T255" s="56"/>
      <c r="U255" s="18" t="s">
        <v>647</v>
      </c>
      <c r="V255" s="18" t="s">
        <v>476</v>
      </c>
      <c r="W255" s="19" t="s">
        <v>648</v>
      </c>
      <c r="X255" s="45"/>
      <c r="Y255" s="116"/>
      <c r="Z255" s="117"/>
      <c r="AA255" s="93"/>
      <c r="AB255" s="19"/>
      <c r="AC255" s="56"/>
      <c r="AD255" s="118"/>
      <c r="AE255" s="118"/>
      <c r="AF255" s="17"/>
      <c r="AG255" s="17"/>
      <c r="AH255" s="25"/>
      <c r="AI255" s="93"/>
      <c r="AJ255" s="93"/>
      <c r="AK255" s="25"/>
      <c r="AL255" s="25"/>
      <c r="AM255" s="93"/>
      <c r="AN255" s="93"/>
      <c r="AO255" s="93"/>
      <c r="AP255" s="20"/>
      <c r="AQ255" s="20"/>
      <c r="AR255" s="20"/>
      <c r="AS255" s="20"/>
      <c r="AT255" s="20"/>
      <c r="AU255" s="20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</row>
    <row r="256" ht="18.0" customHeight="1">
      <c r="A256" s="8" t="s">
        <v>3134</v>
      </c>
      <c r="B256" s="9">
        <v>44809.0</v>
      </c>
      <c r="C256" s="115" t="str">
        <f t="shared" si="1"/>
        <v>#REF!</v>
      </c>
      <c r="D256" s="115" t="str">
        <f t="shared" si="2"/>
        <v>#REF!</v>
      </c>
      <c r="E256" s="115" t="str">
        <f t="shared" si="3"/>
        <v>#REF!</v>
      </c>
      <c r="F256" s="56" t="s">
        <v>1930</v>
      </c>
      <c r="G256" s="68" t="s">
        <v>20</v>
      </c>
      <c r="H256" s="69" t="s">
        <v>649</v>
      </c>
      <c r="I256" s="12" t="s">
        <v>367</v>
      </c>
      <c r="J256" s="13" t="s">
        <v>650</v>
      </c>
      <c r="K256" s="14"/>
      <c r="L256" s="15">
        <v>993.87</v>
      </c>
      <c r="M256" s="14"/>
      <c r="N256" s="15">
        <v>993.87</v>
      </c>
      <c r="O256" s="14"/>
      <c r="P256" s="14"/>
      <c r="Q256" s="14"/>
      <c r="R256" s="16"/>
      <c r="S256" s="3">
        <f t="shared" si="4"/>
        <v>993.87</v>
      </c>
      <c r="T256" s="56"/>
      <c r="U256" s="18" t="s">
        <v>61</v>
      </c>
      <c r="V256" s="18" t="s">
        <v>379</v>
      </c>
      <c r="W256" s="19" t="s">
        <v>651</v>
      </c>
      <c r="X256" s="45"/>
      <c r="Y256" s="116"/>
      <c r="Z256" s="117"/>
      <c r="AA256" s="93"/>
      <c r="AB256" s="19"/>
      <c r="AC256" s="56"/>
      <c r="AD256" s="118"/>
      <c r="AE256" s="118"/>
      <c r="AF256" s="17"/>
      <c r="AG256" s="17"/>
      <c r="AH256" s="25"/>
      <c r="AI256" s="93"/>
      <c r="AJ256" s="93"/>
      <c r="AK256" s="25"/>
      <c r="AL256" s="25"/>
      <c r="AM256" s="93"/>
      <c r="AN256" s="93"/>
      <c r="AO256" s="93"/>
      <c r="AP256" s="20"/>
      <c r="AQ256" s="20"/>
      <c r="AR256" s="20"/>
      <c r="AS256" s="20"/>
      <c r="AT256" s="20"/>
      <c r="AU256" s="20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</row>
    <row r="257" ht="18.0" customHeight="1">
      <c r="A257" s="8" t="s">
        <v>3134</v>
      </c>
      <c r="B257" s="9">
        <v>44810.0</v>
      </c>
      <c r="C257" s="115" t="str">
        <f t="shared" si="1"/>
        <v>#REF!</v>
      </c>
      <c r="D257" s="115" t="str">
        <f t="shared" si="2"/>
        <v>#REF!</v>
      </c>
      <c r="E257" s="115" t="str">
        <f t="shared" si="3"/>
        <v>#REF!</v>
      </c>
      <c r="F257" s="56" t="s">
        <v>1930</v>
      </c>
      <c r="G257" s="68" t="s">
        <v>27</v>
      </c>
      <c r="H257" s="69" t="s">
        <v>652</v>
      </c>
      <c r="I257" s="12" t="s">
        <v>367</v>
      </c>
      <c r="J257" s="13" t="s">
        <v>39</v>
      </c>
      <c r="K257" s="14"/>
      <c r="L257" s="15">
        <v>420.0</v>
      </c>
      <c r="M257" s="14"/>
      <c r="N257" s="15">
        <v>420.0</v>
      </c>
      <c r="O257" s="14"/>
      <c r="P257" s="14"/>
      <c r="Q257" s="14"/>
      <c r="R257" s="16"/>
      <c r="S257" s="3">
        <f t="shared" si="4"/>
        <v>420</v>
      </c>
      <c r="T257" s="56"/>
      <c r="U257" s="18" t="s">
        <v>34</v>
      </c>
      <c r="V257" s="18" t="s">
        <v>379</v>
      </c>
      <c r="W257" s="19" t="s">
        <v>653</v>
      </c>
      <c r="X257" s="45"/>
      <c r="Y257" s="116"/>
      <c r="Z257" s="117"/>
      <c r="AA257" s="93"/>
      <c r="AB257" s="19"/>
      <c r="AC257" s="56"/>
      <c r="AD257" s="118"/>
      <c r="AE257" s="118"/>
      <c r="AF257" s="17"/>
      <c r="AG257" s="17"/>
      <c r="AH257" s="25"/>
      <c r="AI257" s="93"/>
      <c r="AJ257" s="93"/>
      <c r="AK257" s="25"/>
      <c r="AL257" s="25"/>
      <c r="AM257" s="93"/>
      <c r="AN257" s="93"/>
      <c r="AO257" s="93"/>
      <c r="AP257" s="20"/>
      <c r="AQ257" s="20"/>
      <c r="AR257" s="20"/>
      <c r="AS257" s="20"/>
      <c r="AT257" s="20"/>
      <c r="AU257" s="20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</row>
    <row r="258" ht="18.0" customHeight="1">
      <c r="A258" s="8" t="s">
        <v>3134</v>
      </c>
      <c r="B258" s="9">
        <v>44810.0</v>
      </c>
      <c r="C258" s="115" t="str">
        <f t="shared" si="1"/>
        <v>#REF!</v>
      </c>
      <c r="D258" s="115" t="str">
        <f t="shared" si="2"/>
        <v>#REF!</v>
      </c>
      <c r="E258" s="115" t="str">
        <f t="shared" si="3"/>
        <v>#REF!</v>
      </c>
      <c r="F258" s="56" t="s">
        <v>1930</v>
      </c>
      <c r="G258" s="68" t="s">
        <v>20</v>
      </c>
      <c r="H258" s="69" t="s">
        <v>654</v>
      </c>
      <c r="I258" s="12" t="s">
        <v>367</v>
      </c>
      <c r="J258" s="13" t="s">
        <v>39</v>
      </c>
      <c r="K258" s="14"/>
      <c r="L258" s="15">
        <v>351.0</v>
      </c>
      <c r="M258" s="14"/>
      <c r="N258" s="15">
        <v>351.0</v>
      </c>
      <c r="O258" s="14"/>
      <c r="P258" s="14"/>
      <c r="Q258" s="14"/>
      <c r="R258" s="16"/>
      <c r="S258" s="3">
        <f t="shared" si="4"/>
        <v>351</v>
      </c>
      <c r="T258" s="56"/>
      <c r="U258" s="18" t="s">
        <v>213</v>
      </c>
      <c r="V258" s="18" t="s">
        <v>379</v>
      </c>
      <c r="W258" s="19" t="s">
        <v>655</v>
      </c>
      <c r="X258" s="45"/>
      <c r="Y258" s="116"/>
      <c r="Z258" s="117"/>
      <c r="AA258" s="93"/>
      <c r="AB258" s="19"/>
      <c r="AC258" s="56"/>
      <c r="AD258" s="118"/>
      <c r="AE258" s="118"/>
      <c r="AF258" s="17"/>
      <c r="AG258" s="17"/>
      <c r="AH258" s="25"/>
      <c r="AI258" s="93"/>
      <c r="AJ258" s="93"/>
      <c r="AK258" s="25"/>
      <c r="AL258" s="25"/>
      <c r="AM258" s="93"/>
      <c r="AN258" s="93"/>
      <c r="AO258" s="93"/>
      <c r="AP258" s="20"/>
      <c r="AQ258" s="20"/>
      <c r="AR258" s="20"/>
      <c r="AS258" s="20"/>
      <c r="AT258" s="20"/>
      <c r="AU258" s="20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</row>
    <row r="259" ht="18.0" customHeight="1">
      <c r="A259" s="8" t="s">
        <v>3134</v>
      </c>
      <c r="B259" s="9">
        <v>44813.0</v>
      </c>
      <c r="C259" s="115" t="str">
        <f t="shared" si="1"/>
        <v>#REF!</v>
      </c>
      <c r="D259" s="115" t="str">
        <f t="shared" si="2"/>
        <v>#REF!</v>
      </c>
      <c r="E259" s="115" t="str">
        <f t="shared" si="3"/>
        <v>#REF!</v>
      </c>
      <c r="F259" s="56" t="s">
        <v>1930</v>
      </c>
      <c r="G259" s="68" t="s">
        <v>20</v>
      </c>
      <c r="H259" s="69" t="s">
        <v>656</v>
      </c>
      <c r="I259" s="12" t="s">
        <v>367</v>
      </c>
      <c r="J259" s="13" t="s">
        <v>39</v>
      </c>
      <c r="K259" s="14"/>
      <c r="L259" s="15">
        <v>701.0</v>
      </c>
      <c r="M259" s="14"/>
      <c r="N259" s="15">
        <v>701.0</v>
      </c>
      <c r="O259" s="14"/>
      <c r="P259" s="14"/>
      <c r="Q259" s="14"/>
      <c r="R259" s="16"/>
      <c r="S259" s="3">
        <f t="shared" si="4"/>
        <v>701</v>
      </c>
      <c r="T259" s="56"/>
      <c r="U259" s="18" t="s">
        <v>30</v>
      </c>
      <c r="V259" s="18" t="s">
        <v>379</v>
      </c>
      <c r="W259" s="19">
        <v>1.8205020000164E13</v>
      </c>
      <c r="X259" s="45"/>
      <c r="Y259" s="116"/>
      <c r="Z259" s="117"/>
      <c r="AA259" s="93"/>
      <c r="AB259" s="19"/>
      <c r="AC259" s="56"/>
      <c r="AD259" s="118"/>
      <c r="AE259" s="118"/>
      <c r="AF259" s="17"/>
      <c r="AG259" s="17"/>
      <c r="AH259" s="25"/>
      <c r="AI259" s="93"/>
      <c r="AJ259" s="93"/>
      <c r="AK259" s="25"/>
      <c r="AL259" s="25"/>
      <c r="AM259" s="93"/>
      <c r="AN259" s="93"/>
      <c r="AO259" s="93"/>
      <c r="AP259" s="20"/>
      <c r="AQ259" s="20"/>
      <c r="AR259" s="20"/>
      <c r="AS259" s="20"/>
      <c r="AT259" s="20"/>
      <c r="AU259" s="20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</row>
    <row r="260" ht="18.0" customHeight="1">
      <c r="A260" s="8" t="s">
        <v>3134</v>
      </c>
      <c r="B260" s="9">
        <v>44824.0</v>
      </c>
      <c r="C260" s="115" t="str">
        <f t="shared" si="1"/>
        <v>#REF!</v>
      </c>
      <c r="D260" s="115" t="str">
        <f t="shared" si="2"/>
        <v>#REF!</v>
      </c>
      <c r="E260" s="115" t="str">
        <f t="shared" si="3"/>
        <v>#REF!</v>
      </c>
      <c r="F260" s="56" t="s">
        <v>1930</v>
      </c>
      <c r="G260" s="68" t="s">
        <v>27</v>
      </c>
      <c r="H260" s="69" t="s">
        <v>662</v>
      </c>
      <c r="I260" s="12" t="s">
        <v>27</v>
      </c>
      <c r="J260" s="13" t="s">
        <v>453</v>
      </c>
      <c r="K260" s="14"/>
      <c r="L260" s="15">
        <v>420.0</v>
      </c>
      <c r="M260" s="14"/>
      <c r="N260" s="15">
        <v>420.0</v>
      </c>
      <c r="O260" s="14"/>
      <c r="P260" s="14"/>
      <c r="Q260" s="14"/>
      <c r="R260" s="16"/>
      <c r="S260" s="3">
        <f t="shared" si="4"/>
        <v>420</v>
      </c>
      <c r="T260" s="56"/>
      <c r="U260" s="18" t="s">
        <v>30</v>
      </c>
      <c r="V260" s="18" t="s">
        <v>660</v>
      </c>
      <c r="W260" s="19" t="s">
        <v>663</v>
      </c>
      <c r="X260" s="45"/>
      <c r="Y260" s="116"/>
      <c r="Z260" s="117"/>
      <c r="AA260" s="93"/>
      <c r="AB260" s="19"/>
      <c r="AC260" s="56"/>
      <c r="AD260" s="118"/>
      <c r="AE260" s="118"/>
      <c r="AF260" s="17"/>
      <c r="AG260" s="17"/>
      <c r="AH260" s="25"/>
      <c r="AI260" s="93"/>
      <c r="AJ260" s="93"/>
      <c r="AK260" s="25"/>
      <c r="AL260" s="25"/>
      <c r="AM260" s="93"/>
      <c r="AN260" s="93"/>
      <c r="AO260" s="93"/>
      <c r="AP260" s="20"/>
      <c r="AQ260" s="20"/>
      <c r="AR260" s="20"/>
      <c r="AS260" s="20"/>
      <c r="AT260" s="20"/>
      <c r="AU260" s="20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</row>
    <row r="261" ht="18.0" customHeight="1">
      <c r="A261" s="8" t="s">
        <v>3134</v>
      </c>
      <c r="B261" s="9">
        <v>44824.0</v>
      </c>
      <c r="C261" s="115" t="str">
        <f t="shared" si="1"/>
        <v>#REF!</v>
      </c>
      <c r="D261" s="115" t="str">
        <f t="shared" si="2"/>
        <v>#REF!</v>
      </c>
      <c r="E261" s="115" t="str">
        <f t="shared" si="3"/>
        <v>#REF!</v>
      </c>
      <c r="F261" s="56" t="s">
        <v>1930</v>
      </c>
      <c r="G261" s="68" t="s">
        <v>27</v>
      </c>
      <c r="H261" s="69" t="s">
        <v>664</v>
      </c>
      <c r="I261" s="12" t="s">
        <v>27</v>
      </c>
      <c r="J261" s="13" t="s">
        <v>453</v>
      </c>
      <c r="K261" s="14"/>
      <c r="L261" s="15">
        <v>420.0</v>
      </c>
      <c r="M261" s="14"/>
      <c r="N261" s="15">
        <v>420.0</v>
      </c>
      <c r="O261" s="14"/>
      <c r="P261" s="14"/>
      <c r="Q261" s="14"/>
      <c r="R261" s="16"/>
      <c r="S261" s="3">
        <f t="shared" si="4"/>
        <v>420</v>
      </c>
      <c r="T261" s="56"/>
      <c r="U261" s="18" t="s">
        <v>30</v>
      </c>
      <c r="V261" s="18" t="s">
        <v>660</v>
      </c>
      <c r="W261" s="19" t="s">
        <v>665</v>
      </c>
      <c r="X261" s="45"/>
      <c r="Y261" s="116"/>
      <c r="Z261" s="117"/>
      <c r="AA261" s="93"/>
      <c r="AB261" s="19"/>
      <c r="AC261" s="56"/>
      <c r="AD261" s="118"/>
      <c r="AE261" s="118"/>
      <c r="AF261" s="17"/>
      <c r="AG261" s="17"/>
      <c r="AH261" s="25"/>
      <c r="AI261" s="93"/>
      <c r="AJ261" s="93"/>
      <c r="AK261" s="25"/>
      <c r="AL261" s="25"/>
      <c r="AM261" s="93"/>
      <c r="AN261" s="93"/>
      <c r="AO261" s="93"/>
      <c r="AP261" s="20"/>
      <c r="AQ261" s="20"/>
      <c r="AR261" s="20"/>
      <c r="AS261" s="20"/>
      <c r="AT261" s="20"/>
      <c r="AU261" s="20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</row>
    <row r="262" ht="18.0" customHeight="1">
      <c r="A262" s="8" t="s">
        <v>3134</v>
      </c>
      <c r="B262" s="9">
        <v>44830.0</v>
      </c>
      <c r="C262" s="115" t="str">
        <f t="shared" si="1"/>
        <v>#REF!</v>
      </c>
      <c r="D262" s="115" t="str">
        <f t="shared" si="2"/>
        <v>#REF!</v>
      </c>
      <c r="E262" s="115" t="str">
        <f t="shared" si="3"/>
        <v>#REF!</v>
      </c>
      <c r="F262" s="56" t="s">
        <v>1930</v>
      </c>
      <c r="G262" s="68" t="s">
        <v>20</v>
      </c>
      <c r="H262" s="69" t="s">
        <v>666</v>
      </c>
      <c r="I262" s="12" t="s">
        <v>367</v>
      </c>
      <c r="J262" s="13" t="s">
        <v>39</v>
      </c>
      <c r="K262" s="14"/>
      <c r="L262" s="15">
        <v>701.0</v>
      </c>
      <c r="M262" s="14"/>
      <c r="N262" s="15">
        <v>701.0</v>
      </c>
      <c r="O262" s="14"/>
      <c r="P262" s="14"/>
      <c r="Q262" s="14">
        <v>410.0</v>
      </c>
      <c r="R262" s="16"/>
      <c r="S262" s="3">
        <f t="shared" si="4"/>
        <v>1111</v>
      </c>
      <c r="T262" s="56"/>
      <c r="U262" s="18" t="s">
        <v>667</v>
      </c>
      <c r="V262" s="18" t="s">
        <v>379</v>
      </c>
      <c r="W262" s="19" t="s">
        <v>668</v>
      </c>
      <c r="X262" s="45"/>
      <c r="Y262" s="116"/>
      <c r="Z262" s="117"/>
      <c r="AA262" s="93"/>
      <c r="AB262" s="19"/>
      <c r="AC262" s="56"/>
      <c r="AD262" s="118"/>
      <c r="AE262" s="118"/>
      <c r="AF262" s="17"/>
      <c r="AG262" s="17"/>
      <c r="AH262" s="25"/>
      <c r="AI262" s="93"/>
      <c r="AJ262" s="93"/>
      <c r="AK262" s="25"/>
      <c r="AL262" s="25"/>
      <c r="AM262" s="93"/>
      <c r="AN262" s="93"/>
      <c r="AO262" s="93"/>
      <c r="AP262" s="20"/>
      <c r="AQ262" s="20"/>
      <c r="AR262" s="20"/>
      <c r="AS262" s="20"/>
      <c r="AT262" s="20"/>
      <c r="AU262" s="20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</row>
    <row r="263" ht="18.0" customHeight="1">
      <c r="A263" s="8" t="s">
        <v>3134</v>
      </c>
      <c r="B263" s="9">
        <v>44831.0</v>
      </c>
      <c r="C263" s="115" t="str">
        <f t="shared" si="1"/>
        <v>#REF!</v>
      </c>
      <c r="D263" s="115" t="str">
        <f t="shared" si="2"/>
        <v>#REF!</v>
      </c>
      <c r="E263" s="115" t="str">
        <f t="shared" si="3"/>
        <v>#REF!</v>
      </c>
      <c r="F263" s="56" t="s">
        <v>1930</v>
      </c>
      <c r="G263" s="68" t="s">
        <v>20</v>
      </c>
      <c r="H263" s="69" t="s">
        <v>669</v>
      </c>
      <c r="I263" s="12" t="s">
        <v>367</v>
      </c>
      <c r="J263" s="13" t="s">
        <v>39</v>
      </c>
      <c r="K263" s="14"/>
      <c r="L263" s="15">
        <v>420.0</v>
      </c>
      <c r="M263" s="14"/>
      <c r="N263" s="15">
        <v>420.0</v>
      </c>
      <c r="O263" s="14"/>
      <c r="P263" s="14"/>
      <c r="Q263" s="14"/>
      <c r="R263" s="16"/>
      <c r="S263" s="3">
        <f t="shared" si="4"/>
        <v>420</v>
      </c>
      <c r="T263" s="56"/>
      <c r="U263" s="18" t="s">
        <v>670</v>
      </c>
      <c r="V263" s="18" t="s">
        <v>379</v>
      </c>
      <c r="W263" s="19" t="s">
        <v>671</v>
      </c>
      <c r="X263" s="45"/>
      <c r="Y263" s="116"/>
      <c r="Z263" s="117"/>
      <c r="AA263" s="93"/>
      <c r="AB263" s="19"/>
      <c r="AC263" s="56"/>
      <c r="AD263" s="118"/>
      <c r="AE263" s="118"/>
      <c r="AF263" s="17"/>
      <c r="AG263" s="17"/>
      <c r="AH263" s="25"/>
      <c r="AI263" s="93"/>
      <c r="AJ263" s="93"/>
      <c r="AK263" s="25"/>
      <c r="AL263" s="25"/>
      <c r="AM263" s="93"/>
      <c r="AN263" s="93"/>
      <c r="AO263" s="93"/>
      <c r="AP263" s="20"/>
      <c r="AQ263" s="20"/>
      <c r="AR263" s="20"/>
      <c r="AS263" s="20"/>
      <c r="AT263" s="20"/>
      <c r="AU263" s="20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</row>
    <row r="264" ht="18.0" customHeight="1">
      <c r="A264" s="8" t="s">
        <v>3134</v>
      </c>
      <c r="B264" s="9">
        <v>44861.0</v>
      </c>
      <c r="C264" s="115">
        <v>1475141.0</v>
      </c>
      <c r="D264" s="115" t="str">
        <f t="shared" si="2"/>
        <v>#REF!</v>
      </c>
      <c r="E264" s="115" t="str">
        <f t="shared" si="3"/>
        <v>#REF!</v>
      </c>
      <c r="F264" s="56" t="s">
        <v>1930</v>
      </c>
      <c r="G264" s="68" t="s">
        <v>27</v>
      </c>
      <c r="H264" s="69" t="s">
        <v>672</v>
      </c>
      <c r="I264" s="12" t="s">
        <v>27</v>
      </c>
      <c r="J264" s="13" t="s">
        <v>39</v>
      </c>
      <c r="K264" s="14"/>
      <c r="L264" s="15">
        <v>439.0</v>
      </c>
      <c r="M264" s="14"/>
      <c r="N264" s="15">
        <v>439.0</v>
      </c>
      <c r="O264" s="14"/>
      <c r="P264" s="14"/>
      <c r="Q264" s="14"/>
      <c r="R264" s="16"/>
      <c r="S264" s="3">
        <f t="shared" si="4"/>
        <v>439</v>
      </c>
      <c r="T264" s="56"/>
      <c r="U264" s="18" t="s">
        <v>30</v>
      </c>
      <c r="V264" s="18" t="s">
        <v>446</v>
      </c>
      <c r="W264" s="19" t="s">
        <v>673</v>
      </c>
      <c r="X264" s="45"/>
      <c r="Y264" s="116"/>
      <c r="Z264" s="117"/>
      <c r="AA264" s="93"/>
      <c r="AB264" s="19"/>
      <c r="AC264" s="56"/>
      <c r="AD264" s="118"/>
      <c r="AE264" s="118"/>
      <c r="AF264" s="17"/>
      <c r="AG264" s="17"/>
      <c r="AH264" s="25"/>
      <c r="AI264" s="93"/>
      <c r="AJ264" s="93"/>
      <c r="AK264" s="25"/>
      <c r="AL264" s="25"/>
      <c r="AM264" s="93"/>
      <c r="AN264" s="93"/>
      <c r="AO264" s="93"/>
      <c r="AP264" s="20"/>
      <c r="AQ264" s="20"/>
      <c r="AR264" s="20"/>
      <c r="AS264" s="20"/>
      <c r="AT264" s="20"/>
      <c r="AU264" s="20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</row>
    <row r="265" ht="18.0" customHeight="1">
      <c r="A265" s="8" t="s">
        <v>3134</v>
      </c>
      <c r="B265" s="9">
        <v>44876.0</v>
      </c>
      <c r="C265" s="115" t="str">
        <f t="shared" ref="C265:C339" si="5">VLOOKUP(H265,Dominios!$A:$D,3,0)</f>
        <v>#REF!</v>
      </c>
      <c r="D265" s="115" t="str">
        <f t="shared" si="2"/>
        <v>#REF!</v>
      </c>
      <c r="E265" s="115" t="str">
        <f t="shared" si="3"/>
        <v>#REF!</v>
      </c>
      <c r="F265" s="56" t="s">
        <v>1930</v>
      </c>
      <c r="G265" s="68" t="s">
        <v>20</v>
      </c>
      <c r="H265" s="69" t="s">
        <v>549</v>
      </c>
      <c r="I265" s="12" t="s">
        <v>367</v>
      </c>
      <c r="J265" s="13" t="s">
        <v>676</v>
      </c>
      <c r="K265" s="14"/>
      <c r="L265" s="15">
        <v>333.0</v>
      </c>
      <c r="M265" s="14"/>
      <c r="N265" s="15">
        <v>333.0</v>
      </c>
      <c r="O265" s="14"/>
      <c r="P265" s="14"/>
      <c r="Q265" s="14"/>
      <c r="R265" s="16"/>
      <c r="S265" s="3">
        <f t="shared" si="4"/>
        <v>333</v>
      </c>
      <c r="T265" s="56"/>
      <c r="U265" s="18" t="s">
        <v>34</v>
      </c>
      <c r="V265" s="18" t="s">
        <v>61</v>
      </c>
      <c r="W265" s="19" t="s">
        <v>551</v>
      </c>
      <c r="X265" s="45"/>
      <c r="Y265" s="116"/>
      <c r="Z265" s="117"/>
      <c r="AA265" s="93"/>
      <c r="AB265" s="19"/>
      <c r="AC265" s="56"/>
      <c r="AD265" s="118"/>
      <c r="AE265" s="118"/>
      <c r="AF265" s="17"/>
      <c r="AG265" s="17"/>
      <c r="AH265" s="25"/>
      <c r="AI265" s="93"/>
      <c r="AJ265" s="93"/>
      <c r="AK265" s="25"/>
      <c r="AL265" s="25"/>
      <c r="AM265" s="93"/>
      <c r="AN265" s="93"/>
      <c r="AO265" s="93"/>
      <c r="AP265" s="20"/>
      <c r="AQ265" s="20"/>
      <c r="AR265" s="20"/>
      <c r="AS265" s="20"/>
      <c r="AT265" s="20"/>
      <c r="AU265" s="20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</row>
    <row r="266" ht="18.0" customHeight="1">
      <c r="A266" s="8" t="s">
        <v>3134</v>
      </c>
      <c r="B266" s="9">
        <v>44876.0</v>
      </c>
      <c r="C266" s="115" t="str">
        <f t="shared" si="5"/>
        <v>#REF!</v>
      </c>
      <c r="D266" s="115" t="str">
        <f t="shared" si="2"/>
        <v>#REF!</v>
      </c>
      <c r="E266" s="115" t="str">
        <f t="shared" si="3"/>
        <v>#REF!</v>
      </c>
      <c r="F266" s="56" t="s">
        <v>1930</v>
      </c>
      <c r="G266" s="68" t="s">
        <v>20</v>
      </c>
      <c r="H266" s="69" t="s">
        <v>677</v>
      </c>
      <c r="I266" s="12" t="s">
        <v>367</v>
      </c>
      <c r="J266" s="13" t="s">
        <v>39</v>
      </c>
      <c r="K266" s="14"/>
      <c r="L266" s="15">
        <v>439.0</v>
      </c>
      <c r="M266" s="14"/>
      <c r="N266" s="15">
        <v>439.0</v>
      </c>
      <c r="O266" s="14"/>
      <c r="P266" s="14"/>
      <c r="Q266" s="14"/>
      <c r="R266" s="16"/>
      <c r="S266" s="3">
        <f t="shared" si="4"/>
        <v>439</v>
      </c>
      <c r="T266" s="56"/>
      <c r="U266" s="18" t="s">
        <v>34</v>
      </c>
      <c r="V266" s="18" t="s">
        <v>61</v>
      </c>
      <c r="W266" s="19" t="s">
        <v>678</v>
      </c>
      <c r="X266" s="45"/>
      <c r="Y266" s="116"/>
      <c r="Z266" s="117"/>
      <c r="AA266" s="93"/>
      <c r="AB266" s="19"/>
      <c r="AC266" s="56"/>
      <c r="AD266" s="118"/>
      <c r="AE266" s="118"/>
      <c r="AF266" s="17"/>
      <c r="AG266" s="17"/>
      <c r="AH266" s="25"/>
      <c r="AI266" s="93"/>
      <c r="AJ266" s="93"/>
      <c r="AK266" s="25"/>
      <c r="AL266" s="25"/>
      <c r="AM266" s="93"/>
      <c r="AN266" s="93"/>
      <c r="AO266" s="93"/>
      <c r="AP266" s="20"/>
      <c r="AQ266" s="20"/>
      <c r="AR266" s="20"/>
      <c r="AS266" s="20"/>
      <c r="AT266" s="20"/>
      <c r="AU266" s="20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</row>
    <row r="267" ht="18.0" customHeight="1">
      <c r="A267" s="8" t="s">
        <v>3134</v>
      </c>
      <c r="B267" s="9">
        <v>44886.0</v>
      </c>
      <c r="C267" s="115" t="str">
        <f t="shared" si="5"/>
        <v>#REF!</v>
      </c>
      <c r="D267" s="115" t="str">
        <f t="shared" si="2"/>
        <v>#REF!</v>
      </c>
      <c r="E267" s="115" t="str">
        <f t="shared" si="3"/>
        <v>#REF!</v>
      </c>
      <c r="F267" s="56" t="s">
        <v>1930</v>
      </c>
      <c r="G267" s="68" t="s">
        <v>20</v>
      </c>
      <c r="H267" s="69" t="s">
        <v>679</v>
      </c>
      <c r="I267" s="12" t="s">
        <v>367</v>
      </c>
      <c r="J267" s="13" t="s">
        <v>680</v>
      </c>
      <c r="K267" s="14"/>
      <c r="L267" s="15">
        <v>759.0</v>
      </c>
      <c r="M267" s="14"/>
      <c r="N267" s="15">
        <v>759.0</v>
      </c>
      <c r="O267" s="14"/>
      <c r="P267" s="14"/>
      <c r="Q267" s="14"/>
      <c r="R267" s="16"/>
      <c r="S267" s="3">
        <f t="shared" si="4"/>
        <v>759</v>
      </c>
      <c r="T267" s="56"/>
      <c r="U267" s="18" t="s">
        <v>196</v>
      </c>
      <c r="V267" s="18" t="s">
        <v>61</v>
      </c>
      <c r="W267" s="19" t="s">
        <v>681</v>
      </c>
      <c r="X267" s="45"/>
      <c r="Y267" s="116"/>
      <c r="Z267" s="117"/>
      <c r="AA267" s="93"/>
      <c r="AB267" s="19"/>
      <c r="AC267" s="56"/>
      <c r="AD267" s="118"/>
      <c r="AE267" s="118"/>
      <c r="AF267" s="17"/>
      <c r="AG267" s="17"/>
      <c r="AH267" s="25"/>
      <c r="AI267" s="93"/>
      <c r="AJ267" s="93"/>
      <c r="AK267" s="25"/>
      <c r="AL267" s="25"/>
      <c r="AM267" s="93"/>
      <c r="AN267" s="93"/>
      <c r="AO267" s="93"/>
      <c r="AP267" s="20"/>
      <c r="AQ267" s="20"/>
      <c r="AR267" s="20"/>
      <c r="AS267" s="20"/>
      <c r="AT267" s="20"/>
      <c r="AU267" s="20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</row>
    <row r="268" ht="18.0" customHeight="1">
      <c r="A268" s="8" t="s">
        <v>3134</v>
      </c>
      <c r="B268" s="9">
        <v>44897.0</v>
      </c>
      <c r="C268" s="115" t="str">
        <f t="shared" si="5"/>
        <v>#REF!</v>
      </c>
      <c r="D268" s="115" t="str">
        <f t="shared" si="2"/>
        <v>#REF!</v>
      </c>
      <c r="E268" s="115" t="str">
        <f t="shared" si="3"/>
        <v>#REF!</v>
      </c>
      <c r="F268" s="56" t="s">
        <v>1930</v>
      </c>
      <c r="G268" s="68" t="s">
        <v>27</v>
      </c>
      <c r="H268" s="69" t="s">
        <v>682</v>
      </c>
      <c r="I268" s="12" t="s">
        <v>27</v>
      </c>
      <c r="J268" s="13" t="s">
        <v>433</v>
      </c>
      <c r="K268" s="14"/>
      <c r="L268" s="15">
        <v>1321.0</v>
      </c>
      <c r="M268" s="14"/>
      <c r="N268" s="15">
        <v>1321.0</v>
      </c>
      <c r="O268" s="14"/>
      <c r="P268" s="14"/>
      <c r="Q268" s="14"/>
      <c r="R268" s="16"/>
      <c r="S268" s="3">
        <f t="shared" si="4"/>
        <v>1321</v>
      </c>
      <c r="T268" s="56"/>
      <c r="U268" s="18" t="s">
        <v>30</v>
      </c>
      <c r="V268" s="18" t="s">
        <v>213</v>
      </c>
      <c r="W268" s="19" t="s">
        <v>683</v>
      </c>
      <c r="X268" s="45"/>
      <c r="Y268" s="116"/>
      <c r="Z268" s="117"/>
      <c r="AA268" s="93"/>
      <c r="AB268" s="19"/>
      <c r="AC268" s="56"/>
      <c r="AD268" s="118"/>
      <c r="AE268" s="118"/>
      <c r="AF268" s="17"/>
      <c r="AG268" s="17"/>
      <c r="AH268" s="25"/>
      <c r="AI268" s="93"/>
      <c r="AJ268" s="93"/>
      <c r="AK268" s="25"/>
      <c r="AL268" s="25"/>
      <c r="AM268" s="93"/>
      <c r="AN268" s="93"/>
      <c r="AO268" s="93"/>
      <c r="AP268" s="20"/>
      <c r="AQ268" s="20"/>
      <c r="AR268" s="20"/>
      <c r="AS268" s="20"/>
      <c r="AT268" s="20"/>
      <c r="AU268" s="20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</row>
    <row r="269" ht="18.0" customHeight="1">
      <c r="A269" s="8" t="s">
        <v>3134</v>
      </c>
      <c r="B269" s="9">
        <v>44898.0</v>
      </c>
      <c r="C269" s="115" t="str">
        <f t="shared" si="5"/>
        <v>#REF!</v>
      </c>
      <c r="D269" s="115" t="str">
        <f t="shared" si="2"/>
        <v>#REF!</v>
      </c>
      <c r="E269" s="115" t="str">
        <f t="shared" si="3"/>
        <v>#REF!</v>
      </c>
      <c r="F269" s="56" t="s">
        <v>1930</v>
      </c>
      <c r="G269" s="68" t="s">
        <v>20</v>
      </c>
      <c r="H269" s="69" t="s">
        <v>684</v>
      </c>
      <c r="I269" s="12" t="s">
        <v>367</v>
      </c>
      <c r="J269" s="13" t="s">
        <v>39</v>
      </c>
      <c r="K269" s="14"/>
      <c r="L269" s="15">
        <v>439.0</v>
      </c>
      <c r="M269" s="14"/>
      <c r="N269" s="15">
        <v>439.0</v>
      </c>
      <c r="O269" s="14"/>
      <c r="P269" s="14"/>
      <c r="Q269" s="14"/>
      <c r="R269" s="16"/>
      <c r="S269" s="3">
        <f t="shared" si="4"/>
        <v>439</v>
      </c>
      <c r="T269" s="56"/>
      <c r="U269" s="18" t="s">
        <v>34</v>
      </c>
      <c r="V269" s="18" t="s">
        <v>213</v>
      </c>
      <c r="W269" s="19" t="s">
        <v>685</v>
      </c>
      <c r="X269" s="45"/>
      <c r="Y269" s="116"/>
      <c r="Z269" s="117"/>
      <c r="AA269" s="93"/>
      <c r="AB269" s="19"/>
      <c r="AC269" s="56"/>
      <c r="AD269" s="118"/>
      <c r="AE269" s="118"/>
      <c r="AF269" s="17"/>
      <c r="AG269" s="17"/>
      <c r="AH269" s="25"/>
      <c r="AI269" s="93"/>
      <c r="AJ269" s="93"/>
      <c r="AK269" s="25"/>
      <c r="AL269" s="25"/>
      <c r="AM269" s="93"/>
      <c r="AN269" s="93"/>
      <c r="AO269" s="93"/>
      <c r="AP269" s="20"/>
      <c r="AQ269" s="20"/>
      <c r="AR269" s="20"/>
      <c r="AS269" s="20"/>
      <c r="AT269" s="20"/>
      <c r="AU269" s="20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</row>
    <row r="270" ht="18.0" customHeight="1">
      <c r="A270" s="8" t="s">
        <v>3134</v>
      </c>
      <c r="B270" s="9">
        <v>44907.0</v>
      </c>
      <c r="C270" s="115" t="str">
        <f t="shared" si="5"/>
        <v>#REF!</v>
      </c>
      <c r="D270" s="115" t="str">
        <f t="shared" si="2"/>
        <v>#REF!</v>
      </c>
      <c r="E270" s="115" t="str">
        <f t="shared" si="3"/>
        <v>#REF!</v>
      </c>
      <c r="F270" s="56" t="s">
        <v>1930</v>
      </c>
      <c r="G270" s="68" t="s">
        <v>20</v>
      </c>
      <c r="H270" s="69" t="s">
        <v>686</v>
      </c>
      <c r="I270" s="12" t="s">
        <v>367</v>
      </c>
      <c r="J270" s="13" t="s">
        <v>39</v>
      </c>
      <c r="K270" s="14"/>
      <c r="L270" s="15">
        <v>307.37</v>
      </c>
      <c r="M270" s="14"/>
      <c r="N270" s="15">
        <v>307.37</v>
      </c>
      <c r="O270" s="14"/>
      <c r="P270" s="14"/>
      <c r="Q270" s="14"/>
      <c r="R270" s="16"/>
      <c r="S270" s="3">
        <f t="shared" si="4"/>
        <v>307.37</v>
      </c>
      <c r="T270" s="56"/>
      <c r="U270" s="18" t="s">
        <v>34</v>
      </c>
      <c r="V270" s="18" t="s">
        <v>213</v>
      </c>
      <c r="W270" s="19" t="s">
        <v>687</v>
      </c>
      <c r="X270" s="45"/>
      <c r="Y270" s="116"/>
      <c r="Z270" s="117"/>
      <c r="AA270" s="93"/>
      <c r="AB270" s="19"/>
      <c r="AC270" s="56"/>
      <c r="AD270" s="118"/>
      <c r="AE270" s="118"/>
      <c r="AF270" s="17"/>
      <c r="AG270" s="17"/>
      <c r="AH270" s="25"/>
      <c r="AI270" s="93"/>
      <c r="AJ270" s="93"/>
      <c r="AK270" s="25"/>
      <c r="AL270" s="25"/>
      <c r="AM270" s="93"/>
      <c r="AN270" s="93"/>
      <c r="AO270" s="93"/>
      <c r="AP270" s="20"/>
      <c r="AQ270" s="20"/>
      <c r="AR270" s="20"/>
      <c r="AS270" s="20"/>
      <c r="AT270" s="20"/>
      <c r="AU270" s="20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</row>
    <row r="271" ht="18.0" customHeight="1">
      <c r="A271" s="8" t="s">
        <v>3134</v>
      </c>
      <c r="B271" s="9">
        <v>44937.0</v>
      </c>
      <c r="C271" s="115" t="str">
        <f t="shared" si="5"/>
        <v>#REF!</v>
      </c>
      <c r="D271" s="115" t="str">
        <f t="shared" si="2"/>
        <v>#REF!</v>
      </c>
      <c r="E271" s="115" t="str">
        <f t="shared" si="3"/>
        <v>#REF!</v>
      </c>
      <c r="F271" s="56" t="s">
        <v>1930</v>
      </c>
      <c r="G271" s="68" t="s">
        <v>20</v>
      </c>
      <c r="H271" s="69" t="s">
        <v>688</v>
      </c>
      <c r="I271" s="12" t="s">
        <v>367</v>
      </c>
      <c r="J271" s="13" t="s">
        <v>680</v>
      </c>
      <c r="K271" s="14">
        <v>4000.0</v>
      </c>
      <c r="L271" s="15">
        <v>809.0</v>
      </c>
      <c r="M271" s="14"/>
      <c r="N271" s="15">
        <v>809.0</v>
      </c>
      <c r="O271" s="14"/>
      <c r="P271" s="14"/>
      <c r="Q271" s="14"/>
      <c r="R271" s="16"/>
      <c r="S271" s="3">
        <f t="shared" si="4"/>
        <v>809</v>
      </c>
      <c r="T271" s="56"/>
      <c r="U271" s="18" t="s">
        <v>30</v>
      </c>
      <c r="V271" s="18" t="s">
        <v>519</v>
      </c>
      <c r="W271" s="19" t="s">
        <v>689</v>
      </c>
      <c r="X271" s="45"/>
      <c r="Y271" s="116"/>
      <c r="Z271" s="117"/>
      <c r="AA271" s="93"/>
      <c r="AB271" s="19"/>
      <c r="AC271" s="56"/>
      <c r="AD271" s="118"/>
      <c r="AE271" s="118"/>
      <c r="AF271" s="17"/>
      <c r="AG271" s="17"/>
      <c r="AH271" s="25"/>
      <c r="AI271" s="93"/>
      <c r="AJ271" s="93"/>
      <c r="AK271" s="25"/>
      <c r="AL271" s="25"/>
      <c r="AM271" s="93"/>
      <c r="AN271" s="93"/>
      <c r="AO271" s="93"/>
      <c r="AP271" s="20"/>
      <c r="AQ271" s="20"/>
      <c r="AR271" s="20"/>
      <c r="AS271" s="20"/>
      <c r="AT271" s="20"/>
      <c r="AU271" s="20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</row>
    <row r="272" ht="18.0" customHeight="1">
      <c r="A272" s="8" t="s">
        <v>3134</v>
      </c>
      <c r="B272" s="9">
        <v>44937.0</v>
      </c>
      <c r="C272" s="115" t="str">
        <f t="shared" si="5"/>
        <v>#REF!</v>
      </c>
      <c r="D272" s="115" t="str">
        <f t="shared" si="2"/>
        <v>#REF!</v>
      </c>
      <c r="E272" s="115" t="str">
        <f t="shared" si="3"/>
        <v>#REF!</v>
      </c>
      <c r="F272" s="56" t="s">
        <v>1930</v>
      </c>
      <c r="G272" s="68" t="s">
        <v>20</v>
      </c>
      <c r="H272" s="69" t="s">
        <v>688</v>
      </c>
      <c r="I272" s="12" t="s">
        <v>367</v>
      </c>
      <c r="J272" s="13" t="s">
        <v>1442</v>
      </c>
      <c r="K272" s="14"/>
      <c r="L272" s="15"/>
      <c r="M272" s="14"/>
      <c r="N272" s="15"/>
      <c r="O272" s="14"/>
      <c r="P272" s="14"/>
      <c r="Q272" s="14">
        <v>437.0</v>
      </c>
      <c r="R272" s="16"/>
      <c r="S272" s="3">
        <f t="shared" si="4"/>
        <v>437</v>
      </c>
      <c r="T272" s="56"/>
      <c r="U272" s="18" t="s">
        <v>30</v>
      </c>
      <c r="V272" s="18" t="s">
        <v>519</v>
      </c>
      <c r="W272" s="19" t="s">
        <v>689</v>
      </c>
      <c r="X272" s="45"/>
      <c r="Y272" s="116"/>
      <c r="Z272" s="117"/>
      <c r="AA272" s="93"/>
      <c r="AB272" s="19"/>
      <c r="AC272" s="56"/>
      <c r="AD272" s="118"/>
      <c r="AE272" s="118"/>
      <c r="AF272" s="17"/>
      <c r="AG272" s="17"/>
      <c r="AH272" s="25"/>
      <c r="AI272" s="93"/>
      <c r="AJ272" s="93"/>
      <c r="AK272" s="25"/>
      <c r="AL272" s="25"/>
      <c r="AM272" s="93"/>
      <c r="AN272" s="93"/>
      <c r="AO272" s="93"/>
      <c r="AP272" s="20"/>
      <c r="AQ272" s="20"/>
      <c r="AR272" s="20"/>
      <c r="AS272" s="20"/>
      <c r="AT272" s="20"/>
      <c r="AU272" s="20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</row>
    <row r="273" ht="18.0" customHeight="1">
      <c r="A273" s="8" t="s">
        <v>3134</v>
      </c>
      <c r="B273" s="9">
        <v>44942.0</v>
      </c>
      <c r="C273" s="115" t="str">
        <f t="shared" si="5"/>
        <v>#REF!</v>
      </c>
      <c r="D273" s="115" t="str">
        <f t="shared" si="2"/>
        <v>#REF!</v>
      </c>
      <c r="E273" s="115" t="str">
        <f t="shared" si="3"/>
        <v>#REF!</v>
      </c>
      <c r="F273" s="56" t="s">
        <v>1930</v>
      </c>
      <c r="G273" s="68" t="s">
        <v>20</v>
      </c>
      <c r="H273" s="69" t="s">
        <v>690</v>
      </c>
      <c r="I273" s="12" t="s">
        <v>367</v>
      </c>
      <c r="J273" s="13" t="s">
        <v>39</v>
      </c>
      <c r="K273" s="14">
        <v>2000.0</v>
      </c>
      <c r="L273" s="15">
        <v>427.0</v>
      </c>
      <c r="M273" s="14"/>
      <c r="N273" s="15">
        <v>427.0</v>
      </c>
      <c r="O273" s="14"/>
      <c r="P273" s="14"/>
      <c r="Q273" s="14"/>
      <c r="R273" s="16"/>
      <c r="S273" s="3">
        <f t="shared" si="4"/>
        <v>427</v>
      </c>
      <c r="T273" s="56"/>
      <c r="U273" s="18" t="s">
        <v>34</v>
      </c>
      <c r="V273" s="18" t="s">
        <v>519</v>
      </c>
      <c r="W273" s="19" t="s">
        <v>691</v>
      </c>
      <c r="X273" s="45"/>
      <c r="Y273" s="116"/>
      <c r="Z273" s="117"/>
      <c r="AA273" s="93"/>
      <c r="AB273" s="19"/>
      <c r="AC273" s="56"/>
      <c r="AD273" s="118"/>
      <c r="AE273" s="118"/>
      <c r="AF273" s="17"/>
      <c r="AG273" s="17"/>
      <c r="AH273" s="25"/>
      <c r="AI273" s="93"/>
      <c r="AJ273" s="93"/>
      <c r="AK273" s="25"/>
      <c r="AL273" s="25"/>
      <c r="AM273" s="93"/>
      <c r="AN273" s="93"/>
      <c r="AO273" s="93"/>
      <c r="AP273" s="20"/>
      <c r="AQ273" s="20"/>
      <c r="AR273" s="20"/>
      <c r="AS273" s="20"/>
      <c r="AT273" s="20"/>
      <c r="AU273" s="20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</row>
    <row r="274" ht="18.0" customHeight="1">
      <c r="A274" s="8" t="s">
        <v>3134</v>
      </c>
      <c r="B274" s="9">
        <v>44960.0</v>
      </c>
      <c r="C274" s="115" t="str">
        <f t="shared" si="5"/>
        <v>#REF!</v>
      </c>
      <c r="D274" s="115" t="str">
        <f t="shared" si="2"/>
        <v>#REF!</v>
      </c>
      <c r="E274" s="115" t="str">
        <f t="shared" si="3"/>
        <v>#REF!</v>
      </c>
      <c r="F274" s="56" t="s">
        <v>1930</v>
      </c>
      <c r="G274" s="68" t="s">
        <v>20</v>
      </c>
      <c r="H274" s="69" t="s">
        <v>696</v>
      </c>
      <c r="I274" s="12" t="s">
        <v>367</v>
      </c>
      <c r="J274" s="13" t="s">
        <v>39</v>
      </c>
      <c r="K274" s="14">
        <v>0.0</v>
      </c>
      <c r="L274" s="15">
        <v>418.0</v>
      </c>
      <c r="M274" s="14"/>
      <c r="N274" s="15">
        <v>418.0</v>
      </c>
      <c r="O274" s="14"/>
      <c r="P274" s="14"/>
      <c r="Q274" s="14"/>
      <c r="R274" s="16"/>
      <c r="S274" s="3">
        <f t="shared" si="4"/>
        <v>418</v>
      </c>
      <c r="T274" s="56"/>
      <c r="U274" s="18" t="s">
        <v>213</v>
      </c>
      <c r="V274" s="18" t="s">
        <v>550</v>
      </c>
      <c r="W274" s="19" t="s">
        <v>697</v>
      </c>
      <c r="X274" s="45"/>
      <c r="Y274" s="116"/>
      <c r="Z274" s="117"/>
      <c r="AA274" s="93"/>
      <c r="AB274" s="19"/>
      <c r="AC274" s="56"/>
      <c r="AD274" s="118"/>
      <c r="AE274" s="118"/>
      <c r="AF274" s="17"/>
      <c r="AG274" s="17"/>
      <c r="AH274" s="25"/>
      <c r="AI274" s="93"/>
      <c r="AJ274" s="93"/>
      <c r="AK274" s="25"/>
      <c r="AL274" s="25"/>
      <c r="AM274" s="93"/>
      <c r="AN274" s="93"/>
      <c r="AO274" s="93"/>
      <c r="AP274" s="20"/>
      <c r="AQ274" s="20"/>
      <c r="AR274" s="20"/>
      <c r="AS274" s="20"/>
      <c r="AT274" s="20"/>
      <c r="AU274" s="20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</row>
    <row r="275" ht="18.0" customHeight="1">
      <c r="A275" s="8" t="s">
        <v>3134</v>
      </c>
      <c r="B275" s="9">
        <v>44960.0</v>
      </c>
      <c r="C275" s="115" t="str">
        <f t="shared" si="5"/>
        <v>#REF!</v>
      </c>
      <c r="D275" s="115" t="str">
        <f t="shared" si="2"/>
        <v>#REF!</v>
      </c>
      <c r="E275" s="115" t="str">
        <f t="shared" si="3"/>
        <v>#REF!</v>
      </c>
      <c r="F275" s="56" t="s">
        <v>1930</v>
      </c>
      <c r="G275" s="68" t="s">
        <v>20</v>
      </c>
      <c r="H275" s="69" t="s">
        <v>698</v>
      </c>
      <c r="I275" s="12" t="s">
        <v>367</v>
      </c>
      <c r="J275" s="13" t="s">
        <v>39</v>
      </c>
      <c r="K275" s="14">
        <v>3000.0</v>
      </c>
      <c r="L275" s="15">
        <v>1141.0</v>
      </c>
      <c r="M275" s="14"/>
      <c r="N275" s="15">
        <v>1141.0</v>
      </c>
      <c r="O275" s="14"/>
      <c r="P275" s="14"/>
      <c r="Q275" s="14"/>
      <c r="R275" s="16"/>
      <c r="S275" s="3">
        <f t="shared" si="4"/>
        <v>1141</v>
      </c>
      <c r="T275" s="56"/>
      <c r="U275" s="18" t="s">
        <v>446</v>
      </c>
      <c r="V275" s="18" t="s">
        <v>550</v>
      </c>
      <c r="W275" s="19" t="s">
        <v>699</v>
      </c>
      <c r="X275" s="45"/>
      <c r="Y275" s="116"/>
      <c r="Z275" s="117"/>
      <c r="AA275" s="93"/>
      <c r="AB275" s="19"/>
      <c r="AC275" s="56"/>
      <c r="AD275" s="118"/>
      <c r="AE275" s="118"/>
      <c r="AF275" s="17"/>
      <c r="AG275" s="17"/>
      <c r="AH275" s="25"/>
      <c r="AI275" s="93"/>
      <c r="AJ275" s="93"/>
      <c r="AK275" s="25"/>
      <c r="AL275" s="25"/>
      <c r="AM275" s="93"/>
      <c r="AN275" s="93"/>
      <c r="AO275" s="93"/>
      <c r="AP275" s="20"/>
      <c r="AQ275" s="20"/>
      <c r="AR275" s="20"/>
      <c r="AS275" s="20"/>
      <c r="AT275" s="20"/>
      <c r="AU275" s="20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</row>
    <row r="276" ht="18.0" customHeight="1">
      <c r="A276" s="8" t="s">
        <v>3134</v>
      </c>
      <c r="B276" s="9">
        <v>44966.0</v>
      </c>
      <c r="C276" s="115" t="str">
        <f t="shared" si="5"/>
        <v>#REF!</v>
      </c>
      <c r="D276" s="115" t="str">
        <f t="shared" si="2"/>
        <v>#REF!</v>
      </c>
      <c r="E276" s="115" t="str">
        <f t="shared" si="3"/>
        <v>#REF!</v>
      </c>
      <c r="F276" s="56" t="s">
        <v>1930</v>
      </c>
      <c r="G276" s="68" t="s">
        <v>27</v>
      </c>
      <c r="H276" s="69" t="s">
        <v>700</v>
      </c>
      <c r="I276" s="12" t="s">
        <v>27</v>
      </c>
      <c r="J276" s="13" t="s">
        <v>680</v>
      </c>
      <c r="K276" s="14">
        <v>4000.0</v>
      </c>
      <c r="L276" s="15">
        <v>744.0</v>
      </c>
      <c r="M276" s="14"/>
      <c r="N276" s="15">
        <v>744.0</v>
      </c>
      <c r="O276" s="14"/>
      <c r="P276" s="14"/>
      <c r="Q276" s="14"/>
      <c r="R276" s="16"/>
      <c r="S276" s="3">
        <f t="shared" si="4"/>
        <v>744</v>
      </c>
      <c r="T276" s="56"/>
      <c r="U276" s="18" t="s">
        <v>30</v>
      </c>
      <c r="V276" s="18" t="s">
        <v>550</v>
      </c>
      <c r="W276" s="19" t="s">
        <v>701</v>
      </c>
      <c r="X276" s="45"/>
      <c r="Y276" s="116"/>
      <c r="Z276" s="117"/>
      <c r="AA276" s="93"/>
      <c r="AB276" s="19"/>
      <c r="AC276" s="56"/>
      <c r="AD276" s="118"/>
      <c r="AE276" s="118"/>
      <c r="AF276" s="17"/>
      <c r="AG276" s="17"/>
      <c r="AH276" s="25"/>
      <c r="AI276" s="93"/>
      <c r="AJ276" s="93"/>
      <c r="AK276" s="25"/>
      <c r="AL276" s="25"/>
      <c r="AM276" s="93"/>
      <c r="AN276" s="93"/>
      <c r="AO276" s="93"/>
      <c r="AP276" s="20"/>
      <c r="AQ276" s="20"/>
      <c r="AR276" s="20"/>
      <c r="AS276" s="20"/>
      <c r="AT276" s="20"/>
      <c r="AU276" s="20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</row>
    <row r="277" ht="18.0" customHeight="1">
      <c r="A277" s="8" t="s">
        <v>3134</v>
      </c>
      <c r="B277" s="9">
        <v>44988.0</v>
      </c>
      <c r="C277" s="115" t="str">
        <f t="shared" si="5"/>
        <v>#REF!</v>
      </c>
      <c r="D277" s="115" t="str">
        <f t="shared" si="2"/>
        <v>#REF!</v>
      </c>
      <c r="E277" s="115" t="str">
        <f t="shared" si="3"/>
        <v>#REF!</v>
      </c>
      <c r="F277" s="56">
        <v>0.0446</v>
      </c>
      <c r="G277" s="68" t="s">
        <v>20</v>
      </c>
      <c r="H277" s="69" t="s">
        <v>702</v>
      </c>
      <c r="I277" s="12" t="s">
        <v>367</v>
      </c>
      <c r="J277" s="13" t="s">
        <v>680</v>
      </c>
      <c r="K277" s="14">
        <v>3200.0</v>
      </c>
      <c r="L277" s="15">
        <v>759.0</v>
      </c>
      <c r="M277" s="14">
        <v>34.0</v>
      </c>
      <c r="N277" s="15">
        <v>793.0</v>
      </c>
      <c r="O277" s="14"/>
      <c r="P277" s="14"/>
      <c r="Q277" s="14"/>
      <c r="R277" s="16"/>
      <c r="S277" s="3">
        <f t="shared" si="4"/>
        <v>793</v>
      </c>
      <c r="T277" s="56"/>
      <c r="U277" s="18" t="s">
        <v>213</v>
      </c>
      <c r="V277" s="18" t="s">
        <v>570</v>
      </c>
      <c r="W277" s="19" t="s">
        <v>703</v>
      </c>
      <c r="X277" s="45"/>
      <c r="Y277" s="116"/>
      <c r="Z277" s="117"/>
      <c r="AA277" s="93"/>
      <c r="AB277" s="19"/>
      <c r="AC277" s="56"/>
      <c r="AD277" s="118"/>
      <c r="AE277" s="118"/>
      <c r="AF277" s="17"/>
      <c r="AG277" s="17"/>
      <c r="AH277" s="25"/>
      <c r="AI277" s="93"/>
      <c r="AJ277" s="93"/>
      <c r="AK277" s="25"/>
      <c r="AL277" s="25"/>
      <c r="AM277" s="93"/>
      <c r="AN277" s="93"/>
      <c r="AO277" s="93"/>
      <c r="AP277" s="20"/>
      <c r="AQ277" s="20"/>
      <c r="AR277" s="20"/>
      <c r="AS277" s="20"/>
      <c r="AT277" s="20"/>
      <c r="AU277" s="20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</row>
    <row r="278" ht="18.0" customHeight="1">
      <c r="A278" s="8" t="s">
        <v>3134</v>
      </c>
      <c r="B278" s="9">
        <v>45000.0</v>
      </c>
      <c r="C278" s="115" t="str">
        <f t="shared" si="5"/>
        <v>#REF!</v>
      </c>
      <c r="D278" s="115" t="str">
        <f t="shared" si="2"/>
        <v>#REF!</v>
      </c>
      <c r="E278" s="115" t="str">
        <f t="shared" si="3"/>
        <v>#REF!</v>
      </c>
      <c r="F278" s="56">
        <v>0.0446</v>
      </c>
      <c r="G278" s="68" t="s">
        <v>20</v>
      </c>
      <c r="H278" s="69" t="s">
        <v>704</v>
      </c>
      <c r="I278" s="12" t="s">
        <v>367</v>
      </c>
      <c r="J278" s="13" t="s">
        <v>39</v>
      </c>
      <c r="K278" s="14">
        <v>7000.0</v>
      </c>
      <c r="L278" s="15">
        <v>2766.0</v>
      </c>
      <c r="M278" s="14">
        <v>123.0</v>
      </c>
      <c r="N278" s="15">
        <v>2889.0</v>
      </c>
      <c r="O278" s="14"/>
      <c r="P278" s="14"/>
      <c r="Q278" s="14">
        <v>1.0</v>
      </c>
      <c r="R278" s="16"/>
      <c r="S278" s="3">
        <f t="shared" si="4"/>
        <v>2890</v>
      </c>
      <c r="T278" s="56"/>
      <c r="U278" s="18" t="s">
        <v>510</v>
      </c>
      <c r="V278" s="18" t="s">
        <v>570</v>
      </c>
      <c r="W278" s="19" t="s">
        <v>705</v>
      </c>
      <c r="X278" s="45"/>
      <c r="Y278" s="116"/>
      <c r="Z278" s="117"/>
      <c r="AA278" s="93"/>
      <c r="AB278" s="19"/>
      <c r="AC278" s="56"/>
      <c r="AD278" s="118"/>
      <c r="AE278" s="118"/>
      <c r="AF278" s="17"/>
      <c r="AG278" s="17"/>
      <c r="AH278" s="25"/>
      <c r="AI278" s="93"/>
      <c r="AJ278" s="93"/>
      <c r="AK278" s="25"/>
      <c r="AL278" s="25"/>
      <c r="AM278" s="93"/>
      <c r="AN278" s="93"/>
      <c r="AO278" s="93"/>
      <c r="AP278" s="20"/>
      <c r="AQ278" s="20"/>
      <c r="AR278" s="20"/>
      <c r="AS278" s="20"/>
      <c r="AT278" s="20"/>
      <c r="AU278" s="20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</row>
    <row r="279" ht="18.0" customHeight="1">
      <c r="A279" s="8" t="s">
        <v>3134</v>
      </c>
      <c r="B279" s="9">
        <v>45001.0</v>
      </c>
      <c r="C279" s="115" t="str">
        <f t="shared" si="5"/>
        <v>#REF!</v>
      </c>
      <c r="D279" s="115" t="str">
        <f t="shared" si="2"/>
        <v>#REF!</v>
      </c>
      <c r="E279" s="115" t="str">
        <f t="shared" si="3"/>
        <v>#REF!</v>
      </c>
      <c r="F279" s="56">
        <v>0.0446</v>
      </c>
      <c r="G279" s="68" t="s">
        <v>20</v>
      </c>
      <c r="H279" s="69" t="s">
        <v>706</v>
      </c>
      <c r="I279" s="12" t="s">
        <v>367</v>
      </c>
      <c r="J279" s="13" t="s">
        <v>433</v>
      </c>
      <c r="K279" s="14">
        <v>14000.0</v>
      </c>
      <c r="L279" s="15">
        <v>3904.0</v>
      </c>
      <c r="M279" s="14">
        <v>174.0</v>
      </c>
      <c r="N279" s="15">
        <v>4078.0</v>
      </c>
      <c r="O279" s="14"/>
      <c r="P279" s="14"/>
      <c r="Q279" s="14"/>
      <c r="R279" s="16"/>
      <c r="S279" s="3">
        <f t="shared" si="4"/>
        <v>4078</v>
      </c>
      <c r="T279" s="56"/>
      <c r="U279" s="18" t="s">
        <v>34</v>
      </c>
      <c r="V279" s="18" t="s">
        <v>570</v>
      </c>
      <c r="W279" s="19" t="s">
        <v>707</v>
      </c>
      <c r="X279" s="45"/>
      <c r="Y279" s="116"/>
      <c r="Z279" s="117"/>
      <c r="AA279" s="93"/>
      <c r="AB279" s="19"/>
      <c r="AC279" s="56"/>
      <c r="AD279" s="118"/>
      <c r="AE279" s="118"/>
      <c r="AF279" s="17"/>
      <c r="AG279" s="17"/>
      <c r="AH279" s="25"/>
      <c r="AI279" s="93"/>
      <c r="AJ279" s="93"/>
      <c r="AK279" s="25"/>
      <c r="AL279" s="25"/>
      <c r="AM279" s="93"/>
      <c r="AN279" s="93"/>
      <c r="AO279" s="93"/>
      <c r="AP279" s="20"/>
      <c r="AQ279" s="20"/>
      <c r="AR279" s="20"/>
      <c r="AS279" s="20"/>
      <c r="AT279" s="20"/>
      <c r="AU279" s="20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</row>
    <row r="280" ht="18.0" customHeight="1">
      <c r="A280" s="8" t="s">
        <v>3134</v>
      </c>
      <c r="B280" s="9">
        <v>45001.0</v>
      </c>
      <c r="C280" s="115" t="str">
        <f t="shared" si="5"/>
        <v>#REF!</v>
      </c>
      <c r="D280" s="115" t="str">
        <f t="shared" si="2"/>
        <v>#REF!</v>
      </c>
      <c r="E280" s="115" t="str">
        <f t="shared" si="3"/>
        <v>#REF!</v>
      </c>
      <c r="F280" s="56">
        <v>0.0446</v>
      </c>
      <c r="G280" s="68" t="s">
        <v>20</v>
      </c>
      <c r="H280" s="69" t="s">
        <v>708</v>
      </c>
      <c r="I280" s="12" t="s">
        <v>367</v>
      </c>
      <c r="J280" s="13" t="s">
        <v>680</v>
      </c>
      <c r="K280" s="14">
        <v>4000.0</v>
      </c>
      <c r="L280" s="15">
        <v>759.0</v>
      </c>
      <c r="M280" s="14">
        <v>34.0</v>
      </c>
      <c r="N280" s="15">
        <v>793.0</v>
      </c>
      <c r="O280" s="14"/>
      <c r="P280" s="14"/>
      <c r="Q280" s="14"/>
      <c r="R280" s="16"/>
      <c r="S280" s="3">
        <f t="shared" si="4"/>
        <v>793</v>
      </c>
      <c r="T280" s="56"/>
      <c r="U280" s="18" t="s">
        <v>34</v>
      </c>
      <c r="V280" s="18" t="s">
        <v>570</v>
      </c>
      <c r="W280" s="19" t="s">
        <v>709</v>
      </c>
      <c r="X280" s="45"/>
      <c r="Y280" s="116"/>
      <c r="Z280" s="117"/>
      <c r="AA280" s="93"/>
      <c r="AB280" s="19"/>
      <c r="AC280" s="56"/>
      <c r="AD280" s="118"/>
      <c r="AE280" s="118"/>
      <c r="AF280" s="17"/>
      <c r="AG280" s="17"/>
      <c r="AH280" s="25"/>
      <c r="AI280" s="93"/>
      <c r="AJ280" s="93"/>
      <c r="AK280" s="25"/>
      <c r="AL280" s="25"/>
      <c r="AM280" s="93"/>
      <c r="AN280" s="93"/>
      <c r="AO280" s="93"/>
      <c r="AP280" s="20"/>
      <c r="AQ280" s="20"/>
      <c r="AR280" s="20"/>
      <c r="AS280" s="20"/>
      <c r="AT280" s="20"/>
      <c r="AU280" s="20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</row>
    <row r="281" ht="18.0" customHeight="1">
      <c r="A281" s="8" t="s">
        <v>3134</v>
      </c>
      <c r="B281" s="9">
        <v>45006.0</v>
      </c>
      <c r="C281" s="115" t="str">
        <f t="shared" si="5"/>
        <v>#REF!</v>
      </c>
      <c r="D281" s="115" t="str">
        <f t="shared" si="2"/>
        <v>#REF!</v>
      </c>
      <c r="E281" s="115" t="str">
        <f t="shared" si="3"/>
        <v>#REF!</v>
      </c>
      <c r="F281" s="56">
        <v>0.0446</v>
      </c>
      <c r="G281" s="68" t="s">
        <v>20</v>
      </c>
      <c r="H281" s="69" t="s">
        <v>710</v>
      </c>
      <c r="I281" s="12" t="s">
        <v>367</v>
      </c>
      <c r="J281" s="13" t="s">
        <v>680</v>
      </c>
      <c r="K281" s="14">
        <v>4000.0</v>
      </c>
      <c r="L281" s="15">
        <v>759.0</v>
      </c>
      <c r="M281" s="14">
        <f>34+18</f>
        <v>52</v>
      </c>
      <c r="N281" s="15">
        <v>793.0</v>
      </c>
      <c r="O281" s="14"/>
      <c r="P281" s="14"/>
      <c r="Q281" s="14">
        <v>428.0</v>
      </c>
      <c r="R281" s="16"/>
      <c r="S281" s="3">
        <f t="shared" si="4"/>
        <v>1221</v>
      </c>
      <c r="T281" s="56"/>
      <c r="U281" s="18" t="s">
        <v>30</v>
      </c>
      <c r="V281" s="18" t="s">
        <v>570</v>
      </c>
      <c r="W281" s="19" t="s">
        <v>711</v>
      </c>
      <c r="X281" s="45"/>
      <c r="Y281" s="116"/>
      <c r="Z281" s="117"/>
      <c r="AA281" s="93"/>
      <c r="AB281" s="19"/>
      <c r="AC281" s="56"/>
      <c r="AD281" s="118"/>
      <c r="AE281" s="118"/>
      <c r="AF281" s="17"/>
      <c r="AG281" s="17"/>
      <c r="AH281" s="25"/>
      <c r="AI281" s="93"/>
      <c r="AJ281" s="93"/>
      <c r="AK281" s="25"/>
      <c r="AL281" s="25"/>
      <c r="AM281" s="93"/>
      <c r="AN281" s="93"/>
      <c r="AO281" s="93"/>
      <c r="AP281" s="20"/>
      <c r="AQ281" s="20"/>
      <c r="AR281" s="20"/>
      <c r="AS281" s="20"/>
      <c r="AT281" s="20"/>
      <c r="AU281" s="20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</row>
    <row r="282" ht="18.0" customHeight="1">
      <c r="A282" s="8" t="s">
        <v>3134</v>
      </c>
      <c r="B282" s="9">
        <v>45013.0</v>
      </c>
      <c r="C282" s="115" t="str">
        <f t="shared" si="5"/>
        <v>#REF!</v>
      </c>
      <c r="D282" s="115" t="str">
        <f t="shared" si="2"/>
        <v>#REF!</v>
      </c>
      <c r="E282" s="115" t="str">
        <f t="shared" si="3"/>
        <v>#REF!</v>
      </c>
      <c r="F282" s="56">
        <v>0.0446</v>
      </c>
      <c r="G282" s="68" t="s">
        <v>20</v>
      </c>
      <c r="H282" s="69" t="s">
        <v>712</v>
      </c>
      <c r="I282" s="12" t="s">
        <v>367</v>
      </c>
      <c r="J282" s="13" t="s">
        <v>23</v>
      </c>
      <c r="K282" s="14">
        <v>11400.0</v>
      </c>
      <c r="L282" s="15">
        <v>1650.0</v>
      </c>
      <c r="M282" s="14">
        <v>74.0</v>
      </c>
      <c r="N282" s="15">
        <v>1724.0</v>
      </c>
      <c r="O282" s="14"/>
      <c r="P282" s="14"/>
      <c r="Q282" s="14"/>
      <c r="R282" s="16"/>
      <c r="S282" s="3">
        <f t="shared" si="4"/>
        <v>1724</v>
      </c>
      <c r="T282" s="56"/>
      <c r="U282" s="18" t="s">
        <v>30</v>
      </c>
      <c r="V282" s="18" t="s">
        <v>570</v>
      </c>
      <c r="W282" s="19" t="s">
        <v>713</v>
      </c>
      <c r="X282" s="45"/>
      <c r="Y282" s="116"/>
      <c r="Z282" s="117"/>
      <c r="AA282" s="93"/>
      <c r="AB282" s="19"/>
      <c r="AC282" s="56"/>
      <c r="AD282" s="118"/>
      <c r="AE282" s="118"/>
      <c r="AF282" s="17"/>
      <c r="AG282" s="17"/>
      <c r="AH282" s="25"/>
      <c r="AI282" s="93"/>
      <c r="AJ282" s="93"/>
      <c r="AK282" s="25"/>
      <c r="AL282" s="25"/>
      <c r="AM282" s="93"/>
      <c r="AN282" s="93"/>
      <c r="AO282" s="93"/>
      <c r="AP282" s="20"/>
      <c r="AQ282" s="20"/>
      <c r="AR282" s="20"/>
      <c r="AS282" s="20"/>
      <c r="AT282" s="20"/>
      <c r="AU282" s="20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</row>
    <row r="283" ht="18.0" customHeight="1">
      <c r="A283" s="8" t="s">
        <v>3134</v>
      </c>
      <c r="B283" s="9">
        <v>45015.0</v>
      </c>
      <c r="C283" s="115" t="str">
        <f t="shared" si="5"/>
        <v>#REF!</v>
      </c>
      <c r="D283" s="115" t="str">
        <f t="shared" si="2"/>
        <v>#REF!</v>
      </c>
      <c r="E283" s="115" t="str">
        <f t="shared" si="3"/>
        <v>#REF!</v>
      </c>
      <c r="F283" s="56">
        <v>0.0446</v>
      </c>
      <c r="G283" s="68" t="s">
        <v>20</v>
      </c>
      <c r="H283" s="69" t="s">
        <v>714</v>
      </c>
      <c r="I283" s="12" t="s">
        <v>367</v>
      </c>
      <c r="J283" s="13" t="s">
        <v>680</v>
      </c>
      <c r="K283" s="14">
        <v>3200.0</v>
      </c>
      <c r="L283" s="15">
        <v>604.0</v>
      </c>
      <c r="M283" s="14">
        <v>27.0</v>
      </c>
      <c r="N283" s="15">
        <v>631.0</v>
      </c>
      <c r="O283" s="14"/>
      <c r="P283" s="14"/>
      <c r="Q283" s="14"/>
      <c r="R283" s="16"/>
      <c r="S283" s="3">
        <f t="shared" si="4"/>
        <v>631</v>
      </c>
      <c r="T283" s="56"/>
      <c r="U283" s="18" t="s">
        <v>510</v>
      </c>
      <c r="V283" s="18" t="s">
        <v>570</v>
      </c>
      <c r="W283" s="19">
        <v>5.7157691000159E13</v>
      </c>
      <c r="X283" s="45"/>
      <c r="Y283" s="116"/>
      <c r="Z283" s="117"/>
      <c r="AA283" s="93"/>
      <c r="AB283" s="19"/>
      <c r="AC283" s="56"/>
      <c r="AD283" s="118"/>
      <c r="AE283" s="118"/>
      <c r="AF283" s="17"/>
      <c r="AG283" s="17"/>
      <c r="AH283" s="25"/>
      <c r="AI283" s="93"/>
      <c r="AJ283" s="93"/>
      <c r="AK283" s="25"/>
      <c r="AL283" s="25"/>
      <c r="AM283" s="93"/>
      <c r="AN283" s="93"/>
      <c r="AO283" s="93"/>
      <c r="AP283" s="20"/>
      <c r="AQ283" s="20"/>
      <c r="AR283" s="20"/>
      <c r="AS283" s="20"/>
      <c r="AT283" s="20"/>
      <c r="AU283" s="20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</row>
    <row r="284" ht="18.0" customHeight="1">
      <c r="A284" s="8" t="s">
        <v>3134</v>
      </c>
      <c r="B284" s="9">
        <v>44035.0</v>
      </c>
      <c r="C284" s="115" t="str">
        <f t="shared" si="5"/>
        <v>#REF!</v>
      </c>
      <c r="D284" s="115" t="str">
        <f t="shared" si="2"/>
        <v>#REF!</v>
      </c>
      <c r="E284" s="115" t="str">
        <f t="shared" si="3"/>
        <v>#REF!</v>
      </c>
      <c r="F284" s="56" t="s">
        <v>1930</v>
      </c>
      <c r="G284" s="68" t="s">
        <v>27</v>
      </c>
      <c r="H284" s="69" t="s">
        <v>716</v>
      </c>
      <c r="I284" s="12" t="s">
        <v>367</v>
      </c>
      <c r="J284" s="13" t="s">
        <v>29</v>
      </c>
      <c r="K284" s="14"/>
      <c r="L284" s="15">
        <v>293.0</v>
      </c>
      <c r="M284" s="14"/>
      <c r="N284" s="15">
        <v>293.0</v>
      </c>
      <c r="O284" s="14"/>
      <c r="P284" s="14"/>
      <c r="Q284" s="14"/>
      <c r="R284" s="16"/>
      <c r="S284" s="3">
        <f t="shared" si="4"/>
        <v>293</v>
      </c>
      <c r="T284" s="56"/>
      <c r="U284" s="18" t="s">
        <v>61</v>
      </c>
      <c r="V284" s="18" t="s">
        <v>454</v>
      </c>
      <c r="W284" s="19" t="s">
        <v>717</v>
      </c>
      <c r="X284" s="45"/>
      <c r="Y284" s="116"/>
      <c r="Z284" s="117"/>
      <c r="AA284" s="93"/>
      <c r="AB284" s="19"/>
      <c r="AC284" s="56"/>
      <c r="AD284" s="118"/>
      <c r="AE284" s="118"/>
      <c r="AF284" s="17"/>
      <c r="AG284" s="17"/>
      <c r="AH284" s="25"/>
      <c r="AI284" s="93"/>
      <c r="AJ284" s="93"/>
      <c r="AK284" s="25"/>
      <c r="AL284" s="25"/>
      <c r="AM284" s="93"/>
      <c r="AN284" s="93"/>
      <c r="AO284" s="93"/>
      <c r="AP284" s="20"/>
      <c r="AQ284" s="20"/>
      <c r="AR284" s="20"/>
      <c r="AS284" s="20"/>
      <c r="AT284" s="20"/>
      <c r="AU284" s="20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</row>
    <row r="285" ht="18.0" customHeight="1">
      <c r="A285" s="8" t="s">
        <v>3134</v>
      </c>
      <c r="B285" s="9">
        <v>45021.0</v>
      </c>
      <c r="C285" s="115" t="str">
        <f t="shared" si="5"/>
        <v>#REF!</v>
      </c>
      <c r="D285" s="115" t="str">
        <f t="shared" si="2"/>
        <v>#REF!</v>
      </c>
      <c r="E285" s="115" t="str">
        <f t="shared" si="3"/>
        <v>#REF!</v>
      </c>
      <c r="F285" s="56"/>
      <c r="G285" s="68" t="s">
        <v>20</v>
      </c>
      <c r="H285" s="69" t="s">
        <v>718</v>
      </c>
      <c r="I285" s="12" t="s">
        <v>367</v>
      </c>
      <c r="J285" s="13" t="s">
        <v>680</v>
      </c>
      <c r="K285" s="14">
        <v>4000.0</v>
      </c>
      <c r="L285" s="15">
        <v>759.0</v>
      </c>
      <c r="M285" s="14"/>
      <c r="N285" s="15">
        <v>759.0</v>
      </c>
      <c r="O285" s="14"/>
      <c r="P285" s="14"/>
      <c r="Q285" s="14"/>
      <c r="R285" s="16"/>
      <c r="S285" s="3">
        <f t="shared" si="4"/>
        <v>759</v>
      </c>
      <c r="T285" s="56"/>
      <c r="U285" s="18" t="s">
        <v>446</v>
      </c>
      <c r="V285" s="18" t="s">
        <v>25</v>
      </c>
      <c r="W285" s="19" t="s">
        <v>719</v>
      </c>
      <c r="X285" s="45"/>
      <c r="Y285" s="116"/>
      <c r="Z285" s="117"/>
      <c r="AA285" s="93"/>
      <c r="AB285" s="19"/>
      <c r="AC285" s="56"/>
      <c r="AD285" s="118"/>
      <c r="AE285" s="118"/>
      <c r="AF285" s="17"/>
      <c r="AG285" s="17"/>
      <c r="AH285" s="25"/>
      <c r="AI285" s="93"/>
      <c r="AJ285" s="93"/>
      <c r="AK285" s="25"/>
      <c r="AL285" s="25"/>
      <c r="AM285" s="93"/>
      <c r="AN285" s="93"/>
      <c r="AO285" s="93"/>
      <c r="AP285" s="20"/>
      <c r="AQ285" s="20"/>
      <c r="AR285" s="20"/>
      <c r="AS285" s="20"/>
      <c r="AT285" s="20"/>
      <c r="AU285" s="20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</row>
    <row r="286" ht="18.0" customHeight="1">
      <c r="A286" s="8" t="s">
        <v>3134</v>
      </c>
      <c r="B286" s="9">
        <v>44383.0</v>
      </c>
      <c r="C286" s="115" t="str">
        <f t="shared" si="5"/>
        <v>#REF!</v>
      </c>
      <c r="D286" s="115" t="str">
        <f t="shared" si="2"/>
        <v>#REF!</v>
      </c>
      <c r="E286" s="115" t="str">
        <f t="shared" si="3"/>
        <v>#REF!</v>
      </c>
      <c r="F286" s="56" t="s">
        <v>1930</v>
      </c>
      <c r="G286" s="68" t="s">
        <v>27</v>
      </c>
      <c r="H286" s="69" t="s">
        <v>722</v>
      </c>
      <c r="I286" s="12" t="s">
        <v>27</v>
      </c>
      <c r="J286" s="13" t="s">
        <v>29</v>
      </c>
      <c r="K286" s="14"/>
      <c r="L286" s="15">
        <v>268.0</v>
      </c>
      <c r="M286" s="14"/>
      <c r="N286" s="15">
        <v>268.0</v>
      </c>
      <c r="O286" s="14"/>
      <c r="P286" s="14"/>
      <c r="Q286" s="14"/>
      <c r="R286" s="16"/>
      <c r="S286" s="3">
        <f t="shared" si="4"/>
        <v>268</v>
      </c>
      <c r="T286" s="56"/>
      <c r="U286" s="18" t="s">
        <v>30</v>
      </c>
      <c r="V286" s="18" t="s">
        <v>622</v>
      </c>
      <c r="W286" s="19" t="s">
        <v>723</v>
      </c>
      <c r="X286" s="45"/>
      <c r="Y286" s="116"/>
      <c r="Z286" s="117"/>
      <c r="AA286" s="93"/>
      <c r="AB286" s="19"/>
      <c r="AC286" s="56"/>
      <c r="AD286" s="118"/>
      <c r="AE286" s="118"/>
      <c r="AF286" s="17"/>
      <c r="AG286" s="17"/>
      <c r="AH286" s="25"/>
      <c r="AI286" s="93"/>
      <c r="AJ286" s="93"/>
      <c r="AK286" s="25"/>
      <c r="AL286" s="25"/>
      <c r="AM286" s="93"/>
      <c r="AN286" s="93"/>
      <c r="AO286" s="93"/>
      <c r="AP286" s="20"/>
      <c r="AQ286" s="20"/>
      <c r="AR286" s="20"/>
      <c r="AS286" s="20"/>
      <c r="AT286" s="20"/>
      <c r="AU286" s="20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</row>
    <row r="287" ht="18.0" customHeight="1">
      <c r="A287" s="8" t="s">
        <v>3134</v>
      </c>
      <c r="B287" s="9">
        <v>45048.0</v>
      </c>
      <c r="C287" s="115" t="str">
        <f t="shared" si="5"/>
        <v>#REF!</v>
      </c>
      <c r="D287" s="115" t="str">
        <f t="shared" si="2"/>
        <v>#REF!</v>
      </c>
      <c r="E287" s="115" t="str">
        <f t="shared" si="3"/>
        <v>#REF!</v>
      </c>
      <c r="F287" s="56" t="s">
        <v>1930</v>
      </c>
      <c r="G287" s="68" t="s">
        <v>20</v>
      </c>
      <c r="H287" s="69" t="s">
        <v>724</v>
      </c>
      <c r="I287" s="12" t="s">
        <v>367</v>
      </c>
      <c r="J287" s="13" t="s">
        <v>680</v>
      </c>
      <c r="K287" s="14">
        <v>2500.0</v>
      </c>
      <c r="L287" s="15">
        <v>786.0</v>
      </c>
      <c r="M287" s="14"/>
      <c r="N287" s="15">
        <v>786.0</v>
      </c>
      <c r="O287" s="14"/>
      <c r="P287" s="14">
        <v>720.0</v>
      </c>
      <c r="Q287" s="14">
        <v>410.0</v>
      </c>
      <c r="R287" s="16"/>
      <c r="S287" s="3">
        <f t="shared" si="4"/>
        <v>1916</v>
      </c>
      <c r="T287" s="56"/>
      <c r="U287" s="18" t="s">
        <v>196</v>
      </c>
      <c r="V287" s="18" t="s">
        <v>93</v>
      </c>
      <c r="W287" s="19" t="s">
        <v>725</v>
      </c>
      <c r="X287" s="45"/>
      <c r="Y287" s="116"/>
      <c r="Z287" s="117"/>
      <c r="AA287" s="93"/>
      <c r="AB287" s="19"/>
      <c r="AC287" s="56"/>
      <c r="AD287" s="118"/>
      <c r="AE287" s="118"/>
      <c r="AF287" s="17"/>
      <c r="AG287" s="17"/>
      <c r="AH287" s="25"/>
      <c r="AI287" s="93"/>
      <c r="AJ287" s="93"/>
      <c r="AK287" s="25"/>
      <c r="AL287" s="25"/>
      <c r="AM287" s="93"/>
      <c r="AN287" s="93"/>
      <c r="AO287" s="93"/>
      <c r="AP287" s="20"/>
      <c r="AQ287" s="20"/>
      <c r="AR287" s="20"/>
      <c r="AS287" s="20"/>
      <c r="AT287" s="20"/>
      <c r="AU287" s="20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</row>
    <row r="288" ht="18.0" customHeight="1">
      <c r="A288" s="8" t="s">
        <v>3134</v>
      </c>
      <c r="B288" s="9">
        <v>45049.0</v>
      </c>
      <c r="C288" s="115" t="str">
        <f t="shared" si="5"/>
        <v>#REF!</v>
      </c>
      <c r="D288" s="115" t="str">
        <f t="shared" si="2"/>
        <v>#REF!</v>
      </c>
      <c r="E288" s="115" t="str">
        <f t="shared" si="3"/>
        <v>#REF!</v>
      </c>
      <c r="F288" s="56" t="s">
        <v>1930</v>
      </c>
      <c r="G288" s="68" t="s">
        <v>20</v>
      </c>
      <c r="H288" s="69" t="s">
        <v>726</v>
      </c>
      <c r="I288" s="12" t="s">
        <v>367</v>
      </c>
      <c r="J288" s="13" t="s">
        <v>680</v>
      </c>
      <c r="K288" s="14">
        <v>3000.0</v>
      </c>
      <c r="L288" s="15">
        <v>751.0</v>
      </c>
      <c r="M288" s="14"/>
      <c r="N288" s="15">
        <v>751.0</v>
      </c>
      <c r="O288" s="14"/>
      <c r="P288" s="14"/>
      <c r="Q288" s="14">
        <v>359.0</v>
      </c>
      <c r="R288" s="16"/>
      <c r="S288" s="3">
        <f t="shared" si="4"/>
        <v>1110</v>
      </c>
      <c r="T288" s="56"/>
      <c r="U288" s="18" t="s">
        <v>30</v>
      </c>
      <c r="V288" s="18" t="s">
        <v>93</v>
      </c>
      <c r="W288" s="19" t="s">
        <v>727</v>
      </c>
      <c r="X288" s="45"/>
      <c r="Y288" s="116"/>
      <c r="Z288" s="117"/>
      <c r="AA288" s="93"/>
      <c r="AB288" s="19"/>
      <c r="AC288" s="56"/>
      <c r="AD288" s="118"/>
      <c r="AE288" s="118"/>
      <c r="AF288" s="17"/>
      <c r="AG288" s="17"/>
      <c r="AH288" s="25"/>
      <c r="AI288" s="93"/>
      <c r="AJ288" s="93"/>
      <c r="AK288" s="25"/>
      <c r="AL288" s="25"/>
      <c r="AM288" s="93"/>
      <c r="AN288" s="93"/>
      <c r="AO288" s="93"/>
      <c r="AP288" s="20"/>
      <c r="AQ288" s="20"/>
      <c r="AR288" s="20"/>
      <c r="AS288" s="20"/>
      <c r="AT288" s="20"/>
      <c r="AU288" s="20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</row>
    <row r="289" ht="18.0" customHeight="1">
      <c r="A289" s="8" t="s">
        <v>3134</v>
      </c>
      <c r="B289" s="9">
        <v>45051.0</v>
      </c>
      <c r="C289" s="115" t="str">
        <f t="shared" si="5"/>
        <v>#REF!</v>
      </c>
      <c r="D289" s="115" t="str">
        <f t="shared" si="2"/>
        <v>#REF!</v>
      </c>
      <c r="E289" s="115" t="str">
        <f t="shared" si="3"/>
        <v>#REF!</v>
      </c>
      <c r="F289" s="56" t="s">
        <v>1930</v>
      </c>
      <c r="G289" s="68" t="s">
        <v>20</v>
      </c>
      <c r="H289" s="69" t="s">
        <v>728</v>
      </c>
      <c r="I289" s="12" t="s">
        <v>367</v>
      </c>
      <c r="J289" s="13" t="s">
        <v>680</v>
      </c>
      <c r="K289" s="14">
        <v>4000.0</v>
      </c>
      <c r="L289" s="15">
        <v>786.0</v>
      </c>
      <c r="M289" s="14"/>
      <c r="N289" s="15">
        <v>786.0</v>
      </c>
      <c r="O289" s="14"/>
      <c r="P289" s="14"/>
      <c r="Q289" s="14"/>
      <c r="R289" s="16"/>
      <c r="S289" s="3">
        <f t="shared" si="4"/>
        <v>786</v>
      </c>
      <c r="T289" s="56"/>
      <c r="U289" s="18" t="s">
        <v>213</v>
      </c>
      <c r="V289" s="18" t="s">
        <v>93</v>
      </c>
      <c r="W289" s="19" t="s">
        <v>729</v>
      </c>
      <c r="X289" s="45"/>
      <c r="Y289" s="116"/>
      <c r="Z289" s="117"/>
      <c r="AA289" s="93"/>
      <c r="AB289" s="19"/>
      <c r="AC289" s="56"/>
      <c r="AD289" s="118"/>
      <c r="AE289" s="118"/>
      <c r="AF289" s="17"/>
      <c r="AG289" s="17"/>
      <c r="AH289" s="25"/>
      <c r="AI289" s="93"/>
      <c r="AJ289" s="93"/>
      <c r="AK289" s="25"/>
      <c r="AL289" s="25"/>
      <c r="AM289" s="93"/>
      <c r="AN289" s="93"/>
      <c r="AO289" s="93"/>
      <c r="AP289" s="20"/>
      <c r="AQ289" s="20"/>
      <c r="AR289" s="20"/>
      <c r="AS289" s="20"/>
      <c r="AT289" s="20"/>
      <c r="AU289" s="20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</row>
    <row r="290" ht="18.0" customHeight="1">
      <c r="A290" s="8" t="s">
        <v>3134</v>
      </c>
      <c r="B290" s="9">
        <v>45062.0</v>
      </c>
      <c r="C290" s="115" t="str">
        <f t="shared" si="5"/>
        <v>#REF!</v>
      </c>
      <c r="D290" s="115" t="str">
        <f t="shared" si="2"/>
        <v>#REF!</v>
      </c>
      <c r="E290" s="115" t="str">
        <f t="shared" si="3"/>
        <v>#REF!</v>
      </c>
      <c r="F290" s="56" t="s">
        <v>1930</v>
      </c>
      <c r="G290" s="68" t="s">
        <v>20</v>
      </c>
      <c r="H290" s="69" t="s">
        <v>730</v>
      </c>
      <c r="I290" s="12" t="s">
        <v>367</v>
      </c>
      <c r="J290" s="13" t="s">
        <v>680</v>
      </c>
      <c r="K290" s="14">
        <v>2500.0</v>
      </c>
      <c r="L290" s="15">
        <v>786.0</v>
      </c>
      <c r="M290" s="14"/>
      <c r="N290" s="15">
        <v>786.0</v>
      </c>
      <c r="O290" s="14"/>
      <c r="P290" s="14"/>
      <c r="Q290" s="14"/>
      <c r="R290" s="16"/>
      <c r="S290" s="3">
        <f t="shared" si="4"/>
        <v>786</v>
      </c>
      <c r="T290" s="56"/>
      <c r="U290" s="18" t="s">
        <v>24</v>
      </c>
      <c r="V290" s="18" t="s">
        <v>93</v>
      </c>
      <c r="W290" s="19" t="s">
        <v>731</v>
      </c>
      <c r="X290" s="45"/>
      <c r="Y290" s="116"/>
      <c r="Z290" s="117"/>
      <c r="AA290" s="93"/>
      <c r="AB290" s="19"/>
      <c r="AC290" s="56"/>
      <c r="AD290" s="118"/>
      <c r="AE290" s="118"/>
      <c r="AF290" s="17"/>
      <c r="AG290" s="17"/>
      <c r="AH290" s="25"/>
      <c r="AI290" s="93"/>
      <c r="AJ290" s="93"/>
      <c r="AK290" s="25"/>
      <c r="AL290" s="25"/>
      <c r="AM290" s="93"/>
      <c r="AN290" s="93"/>
      <c r="AO290" s="93"/>
      <c r="AP290" s="20"/>
      <c r="AQ290" s="20"/>
      <c r="AR290" s="20"/>
      <c r="AS290" s="20"/>
      <c r="AT290" s="20"/>
      <c r="AU290" s="20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</row>
    <row r="291" ht="18.0" customHeight="1">
      <c r="A291" s="8" t="s">
        <v>3134</v>
      </c>
      <c r="B291" s="9">
        <v>45062.0</v>
      </c>
      <c r="C291" s="115" t="str">
        <f t="shared" si="5"/>
        <v>#REF!</v>
      </c>
      <c r="D291" s="115" t="str">
        <f t="shared" si="2"/>
        <v>#REF!</v>
      </c>
      <c r="E291" s="115" t="str">
        <f t="shared" si="3"/>
        <v>#REF!</v>
      </c>
      <c r="F291" s="56" t="s">
        <v>1930</v>
      </c>
      <c r="G291" s="68" t="s">
        <v>20</v>
      </c>
      <c r="H291" s="69" t="s">
        <v>732</v>
      </c>
      <c r="I291" s="12" t="s">
        <v>367</v>
      </c>
      <c r="J291" s="13" t="s">
        <v>345</v>
      </c>
      <c r="K291" s="14">
        <v>4000.0</v>
      </c>
      <c r="L291" s="15">
        <v>724.0</v>
      </c>
      <c r="M291" s="14"/>
      <c r="N291" s="15">
        <v>724.0</v>
      </c>
      <c r="O291" s="14"/>
      <c r="P291" s="14">
        <v>960.0</v>
      </c>
      <c r="Q291" s="14"/>
      <c r="R291" s="16"/>
      <c r="S291" s="3">
        <f t="shared" si="4"/>
        <v>1684</v>
      </c>
      <c r="T291" s="56"/>
      <c r="U291" s="18" t="s">
        <v>733</v>
      </c>
      <c r="V291" s="18" t="s">
        <v>93</v>
      </c>
      <c r="W291" s="19" t="s">
        <v>734</v>
      </c>
      <c r="X291" s="45"/>
      <c r="Y291" s="116"/>
      <c r="Z291" s="117"/>
      <c r="AA291" s="93"/>
      <c r="AB291" s="19"/>
      <c r="AC291" s="56"/>
      <c r="AD291" s="118"/>
      <c r="AE291" s="118"/>
      <c r="AF291" s="17"/>
      <c r="AG291" s="17"/>
      <c r="AH291" s="25"/>
      <c r="AI291" s="93"/>
      <c r="AJ291" s="93"/>
      <c r="AK291" s="25"/>
      <c r="AL291" s="25"/>
      <c r="AM291" s="93"/>
      <c r="AN291" s="93"/>
      <c r="AO291" s="93"/>
      <c r="AP291" s="20"/>
      <c r="AQ291" s="20"/>
      <c r="AR291" s="20"/>
      <c r="AS291" s="20"/>
      <c r="AT291" s="20"/>
      <c r="AU291" s="20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</row>
    <row r="292" ht="18.0" customHeight="1">
      <c r="A292" s="8" t="s">
        <v>3134</v>
      </c>
      <c r="B292" s="9">
        <v>45064.0</v>
      </c>
      <c r="C292" s="115" t="str">
        <f t="shared" si="5"/>
        <v>#REF!</v>
      </c>
      <c r="D292" s="115" t="str">
        <f t="shared" si="2"/>
        <v>#REF!</v>
      </c>
      <c r="E292" s="115" t="str">
        <f t="shared" si="3"/>
        <v>#REF!</v>
      </c>
      <c r="F292" s="56" t="s">
        <v>1930</v>
      </c>
      <c r="G292" s="68" t="s">
        <v>20</v>
      </c>
      <c r="H292" s="69" t="s">
        <v>1216</v>
      </c>
      <c r="I292" s="12" t="s">
        <v>367</v>
      </c>
      <c r="J292" s="13" t="s">
        <v>680</v>
      </c>
      <c r="K292" s="14">
        <v>680.0</v>
      </c>
      <c r="L292" s="15">
        <v>786.0</v>
      </c>
      <c r="M292" s="14"/>
      <c r="N292" s="15">
        <v>786.0</v>
      </c>
      <c r="O292" s="14"/>
      <c r="P292" s="14"/>
      <c r="Q292" s="14"/>
      <c r="R292" s="16"/>
      <c r="S292" s="3">
        <f t="shared" si="4"/>
        <v>786</v>
      </c>
      <c r="T292" s="56"/>
      <c r="U292" s="18" t="s">
        <v>30</v>
      </c>
      <c r="V292" s="18" t="s">
        <v>93</v>
      </c>
      <c r="W292" s="19" t="s">
        <v>736</v>
      </c>
      <c r="X292" s="45"/>
      <c r="Y292" s="116"/>
      <c r="Z292" s="117"/>
      <c r="AA292" s="93"/>
      <c r="AB292" s="19"/>
      <c r="AC292" s="56"/>
      <c r="AD292" s="118"/>
      <c r="AE292" s="118"/>
      <c r="AF292" s="17"/>
      <c r="AG292" s="17"/>
      <c r="AH292" s="25"/>
      <c r="AI292" s="93"/>
      <c r="AJ292" s="93"/>
      <c r="AK292" s="25"/>
      <c r="AL292" s="25"/>
      <c r="AM292" s="93"/>
      <c r="AN292" s="93"/>
      <c r="AO292" s="93"/>
      <c r="AP292" s="20"/>
      <c r="AQ292" s="20"/>
      <c r="AR292" s="20"/>
      <c r="AS292" s="20"/>
      <c r="AT292" s="20"/>
      <c r="AU292" s="20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</row>
    <row r="293" ht="18.0" customHeight="1">
      <c r="A293" s="8" t="s">
        <v>3134</v>
      </c>
      <c r="B293" s="9">
        <v>45078.0</v>
      </c>
      <c r="C293" s="115" t="str">
        <f t="shared" si="5"/>
        <v>#REF!</v>
      </c>
      <c r="D293" s="115" t="str">
        <f t="shared" si="2"/>
        <v>#REF!</v>
      </c>
      <c r="E293" s="115" t="str">
        <f t="shared" si="3"/>
        <v>#REF!</v>
      </c>
      <c r="F293" s="56" t="s">
        <v>1930</v>
      </c>
      <c r="G293" s="68" t="s">
        <v>27</v>
      </c>
      <c r="H293" s="69" t="s">
        <v>739</v>
      </c>
      <c r="I293" s="12" t="s">
        <v>27</v>
      </c>
      <c r="J293" s="13" t="s">
        <v>680</v>
      </c>
      <c r="K293" s="14">
        <v>2000.0</v>
      </c>
      <c r="L293" s="15">
        <v>712.0</v>
      </c>
      <c r="M293" s="14"/>
      <c r="N293" s="15">
        <v>759.0</v>
      </c>
      <c r="O293" s="14"/>
      <c r="P293" s="14"/>
      <c r="Q293" s="14"/>
      <c r="R293" s="16"/>
      <c r="S293" s="3">
        <f t="shared" si="4"/>
        <v>759</v>
      </c>
      <c r="T293" s="56"/>
      <c r="U293" s="18" t="s">
        <v>30</v>
      </c>
      <c r="V293" s="18" t="s">
        <v>438</v>
      </c>
      <c r="W293" s="19" t="s">
        <v>740</v>
      </c>
      <c r="X293" s="45"/>
      <c r="Y293" s="116"/>
      <c r="Z293" s="117"/>
      <c r="AA293" s="93"/>
      <c r="AB293" s="19"/>
      <c r="AC293" s="56"/>
      <c r="AD293" s="118"/>
      <c r="AE293" s="118"/>
      <c r="AF293" s="17"/>
      <c r="AG293" s="17"/>
      <c r="AH293" s="25"/>
      <c r="AI293" s="93"/>
      <c r="AJ293" s="93"/>
      <c r="AK293" s="25"/>
      <c r="AL293" s="25"/>
      <c r="AM293" s="93"/>
      <c r="AN293" s="93"/>
      <c r="AO293" s="93"/>
      <c r="AP293" s="20"/>
      <c r="AQ293" s="20"/>
      <c r="AR293" s="20"/>
      <c r="AS293" s="20"/>
      <c r="AT293" s="20"/>
      <c r="AU293" s="20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</row>
    <row r="294" ht="18.0" customHeight="1">
      <c r="A294" s="8" t="s">
        <v>3134</v>
      </c>
      <c r="B294" s="9">
        <v>45083.0</v>
      </c>
      <c r="C294" s="115" t="str">
        <f t="shared" si="5"/>
        <v>#REF!</v>
      </c>
      <c r="D294" s="115" t="str">
        <f t="shared" si="2"/>
        <v>#REF!</v>
      </c>
      <c r="E294" s="115" t="str">
        <f t="shared" si="3"/>
        <v>#REF!</v>
      </c>
      <c r="F294" s="56" t="s">
        <v>1930</v>
      </c>
      <c r="G294" s="68" t="s">
        <v>20</v>
      </c>
      <c r="H294" s="69" t="s">
        <v>741</v>
      </c>
      <c r="I294" s="12" t="s">
        <v>367</v>
      </c>
      <c r="J294" s="13" t="s">
        <v>23</v>
      </c>
      <c r="K294" s="14">
        <v>11250.0</v>
      </c>
      <c r="L294" s="15">
        <v>1308.0</v>
      </c>
      <c r="M294" s="14"/>
      <c r="N294" s="15">
        <v>1394.0</v>
      </c>
      <c r="O294" s="14"/>
      <c r="P294" s="14"/>
      <c r="Q294" s="14"/>
      <c r="R294" s="16"/>
      <c r="S294" s="3">
        <f t="shared" si="4"/>
        <v>1394</v>
      </c>
      <c r="T294" s="56"/>
      <c r="U294" s="18" t="s">
        <v>670</v>
      </c>
      <c r="V294" s="18" t="s">
        <v>101</v>
      </c>
      <c r="W294" s="19" t="s">
        <v>742</v>
      </c>
      <c r="X294" s="45"/>
      <c r="Y294" s="116"/>
      <c r="Z294" s="117"/>
      <c r="AA294" s="93"/>
      <c r="AB294" s="19"/>
      <c r="AC294" s="56"/>
      <c r="AD294" s="118"/>
      <c r="AE294" s="118"/>
      <c r="AF294" s="17"/>
      <c r="AG294" s="17"/>
      <c r="AH294" s="25"/>
      <c r="AI294" s="93"/>
      <c r="AJ294" s="93"/>
      <c r="AK294" s="25"/>
      <c r="AL294" s="25"/>
      <c r="AM294" s="93"/>
      <c r="AN294" s="93"/>
      <c r="AO294" s="93"/>
      <c r="AP294" s="20"/>
      <c r="AQ294" s="20"/>
      <c r="AR294" s="20"/>
      <c r="AS294" s="20"/>
      <c r="AT294" s="20"/>
      <c r="AU294" s="20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</row>
    <row r="295" ht="18.0" customHeight="1">
      <c r="A295" s="8" t="s">
        <v>3134</v>
      </c>
      <c r="B295" s="9">
        <v>45083.0</v>
      </c>
      <c r="C295" s="115" t="str">
        <f t="shared" si="5"/>
        <v>#REF!</v>
      </c>
      <c r="D295" s="115" t="str">
        <f t="shared" si="2"/>
        <v>#REF!</v>
      </c>
      <c r="E295" s="115" t="str">
        <f t="shared" si="3"/>
        <v>#REF!</v>
      </c>
      <c r="F295" s="56" t="s">
        <v>1930</v>
      </c>
      <c r="G295" s="68" t="s">
        <v>20</v>
      </c>
      <c r="H295" s="69" t="s">
        <v>3136</v>
      </c>
      <c r="I295" s="12" t="s">
        <v>367</v>
      </c>
      <c r="J295" s="13" t="s">
        <v>23</v>
      </c>
      <c r="K295" s="14">
        <v>11250.0</v>
      </c>
      <c r="L295" s="15">
        <v>1308.0</v>
      </c>
      <c r="M295" s="14"/>
      <c r="N295" s="15">
        <v>1394.0</v>
      </c>
      <c r="O295" s="14"/>
      <c r="P295" s="14"/>
      <c r="Q295" s="14"/>
      <c r="R295" s="16"/>
      <c r="S295" s="3">
        <f t="shared" si="4"/>
        <v>1394</v>
      </c>
      <c r="T295" s="56"/>
      <c r="U295" s="18" t="s">
        <v>34</v>
      </c>
      <c r="V295" s="18" t="s">
        <v>101</v>
      </c>
      <c r="W295" s="19" t="s">
        <v>744</v>
      </c>
      <c r="X295" s="45"/>
      <c r="Y295" s="116"/>
      <c r="Z295" s="117"/>
      <c r="AA295" s="93"/>
      <c r="AB295" s="19"/>
      <c r="AC295" s="56"/>
      <c r="AD295" s="118"/>
      <c r="AE295" s="118"/>
      <c r="AF295" s="17"/>
      <c r="AG295" s="17"/>
      <c r="AH295" s="25"/>
      <c r="AI295" s="93"/>
      <c r="AJ295" s="93"/>
      <c r="AK295" s="25"/>
      <c r="AL295" s="25"/>
      <c r="AM295" s="93"/>
      <c r="AN295" s="93"/>
      <c r="AO295" s="93"/>
      <c r="AP295" s="20"/>
      <c r="AQ295" s="20"/>
      <c r="AR295" s="20"/>
      <c r="AS295" s="20"/>
      <c r="AT295" s="20"/>
      <c r="AU295" s="20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</row>
    <row r="296" ht="18.0" customHeight="1">
      <c r="A296" s="8" t="s">
        <v>3134</v>
      </c>
      <c r="B296" s="9">
        <v>45090.0</v>
      </c>
      <c r="C296" s="115" t="str">
        <f t="shared" si="5"/>
        <v>#REF!</v>
      </c>
      <c r="D296" s="115" t="str">
        <f t="shared" si="2"/>
        <v>#REF!</v>
      </c>
      <c r="E296" s="115" t="str">
        <f t="shared" si="3"/>
        <v>#REF!</v>
      </c>
      <c r="F296" s="56" t="s">
        <v>1930</v>
      </c>
      <c r="G296" s="68" t="s">
        <v>20</v>
      </c>
      <c r="H296" s="69" t="s">
        <v>745</v>
      </c>
      <c r="I296" s="12" t="s">
        <v>367</v>
      </c>
      <c r="J296" s="13" t="s">
        <v>680</v>
      </c>
      <c r="K296" s="14">
        <v>4150.0</v>
      </c>
      <c r="L296" s="15">
        <v>712.0</v>
      </c>
      <c r="M296" s="14"/>
      <c r="N296" s="15">
        <v>759.0</v>
      </c>
      <c r="O296" s="14"/>
      <c r="P296" s="14"/>
      <c r="Q296" s="14"/>
      <c r="R296" s="16"/>
      <c r="S296" s="3">
        <f t="shared" si="4"/>
        <v>759</v>
      </c>
      <c r="T296" s="56"/>
      <c r="U296" s="18" t="s">
        <v>34</v>
      </c>
      <c r="V296" s="18" t="s">
        <v>101</v>
      </c>
      <c r="W296" s="19" t="s">
        <v>746</v>
      </c>
      <c r="X296" s="45"/>
      <c r="Y296" s="116"/>
      <c r="Z296" s="117"/>
      <c r="AA296" s="93"/>
      <c r="AB296" s="19"/>
      <c r="AC296" s="56"/>
      <c r="AD296" s="118"/>
      <c r="AE296" s="118"/>
      <c r="AF296" s="17"/>
      <c r="AG296" s="17"/>
      <c r="AH296" s="25"/>
      <c r="AI296" s="93"/>
      <c r="AJ296" s="93"/>
      <c r="AK296" s="25"/>
      <c r="AL296" s="25"/>
      <c r="AM296" s="93"/>
      <c r="AN296" s="93"/>
      <c r="AO296" s="93"/>
      <c r="AP296" s="20"/>
      <c r="AQ296" s="20"/>
      <c r="AR296" s="20"/>
      <c r="AS296" s="20"/>
      <c r="AT296" s="20"/>
      <c r="AU296" s="20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</row>
    <row r="297" ht="18.0" customHeight="1">
      <c r="A297" s="8" t="s">
        <v>3134</v>
      </c>
      <c r="B297" s="9">
        <v>45091.0</v>
      </c>
      <c r="C297" s="115" t="str">
        <f t="shared" si="5"/>
        <v>#REF!</v>
      </c>
      <c r="D297" s="115" t="str">
        <f t="shared" si="2"/>
        <v>#REF!</v>
      </c>
      <c r="E297" s="115" t="str">
        <f t="shared" si="3"/>
        <v>#REF!</v>
      </c>
      <c r="F297" s="56" t="s">
        <v>1930</v>
      </c>
      <c r="G297" s="68" t="s">
        <v>27</v>
      </c>
      <c r="H297" s="69" t="s">
        <v>747</v>
      </c>
      <c r="I297" s="12" t="s">
        <v>367</v>
      </c>
      <c r="J297" s="13" t="s">
        <v>680</v>
      </c>
      <c r="K297" s="14">
        <v>3200.0</v>
      </c>
      <c r="L297" s="15">
        <v>712.0</v>
      </c>
      <c r="M297" s="14"/>
      <c r="N297" s="15">
        <v>759.0</v>
      </c>
      <c r="O297" s="14"/>
      <c r="P297" s="14"/>
      <c r="Q297" s="14"/>
      <c r="R297" s="16"/>
      <c r="S297" s="3">
        <f t="shared" si="4"/>
        <v>759</v>
      </c>
      <c r="T297" s="56"/>
      <c r="U297" s="18" t="s">
        <v>34</v>
      </c>
      <c r="V297" s="18" t="s">
        <v>101</v>
      </c>
      <c r="W297" s="19" t="s">
        <v>748</v>
      </c>
      <c r="X297" s="45"/>
      <c r="Y297" s="116"/>
      <c r="Z297" s="117"/>
      <c r="AA297" s="93"/>
      <c r="AB297" s="19"/>
      <c r="AC297" s="56"/>
      <c r="AD297" s="118"/>
      <c r="AE297" s="118"/>
      <c r="AF297" s="17"/>
      <c r="AG297" s="17"/>
      <c r="AH297" s="25"/>
      <c r="AI297" s="93"/>
      <c r="AJ297" s="93"/>
      <c r="AK297" s="25"/>
      <c r="AL297" s="25"/>
      <c r="AM297" s="93"/>
      <c r="AN297" s="93"/>
      <c r="AO297" s="93"/>
      <c r="AP297" s="20"/>
      <c r="AQ297" s="20"/>
      <c r="AR297" s="20"/>
      <c r="AS297" s="20"/>
      <c r="AT297" s="20"/>
      <c r="AU297" s="20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</row>
    <row r="298" ht="18.0" customHeight="1">
      <c r="A298" s="8" t="s">
        <v>3134</v>
      </c>
      <c r="B298" s="9">
        <v>45096.0</v>
      </c>
      <c r="C298" s="115" t="str">
        <f t="shared" si="5"/>
        <v>#REF!</v>
      </c>
      <c r="D298" s="115" t="str">
        <f t="shared" si="2"/>
        <v>#REF!</v>
      </c>
      <c r="E298" s="115" t="str">
        <f t="shared" si="3"/>
        <v>#REF!</v>
      </c>
      <c r="F298" s="56" t="s">
        <v>1930</v>
      </c>
      <c r="G298" s="68" t="s">
        <v>20</v>
      </c>
      <c r="H298" s="69" t="s">
        <v>749</v>
      </c>
      <c r="I298" s="12" t="s">
        <v>367</v>
      </c>
      <c r="J298" s="13" t="s">
        <v>680</v>
      </c>
      <c r="K298" s="14">
        <v>2000.0</v>
      </c>
      <c r="L298" s="15">
        <v>712.0</v>
      </c>
      <c r="M298" s="14"/>
      <c r="N298" s="15">
        <v>759.0</v>
      </c>
      <c r="O298" s="14"/>
      <c r="P298" s="14"/>
      <c r="Q298" s="14"/>
      <c r="R298" s="16"/>
      <c r="S298" s="3">
        <f t="shared" si="4"/>
        <v>759</v>
      </c>
      <c r="T298" s="56"/>
      <c r="U298" s="18" t="s">
        <v>196</v>
      </c>
      <c r="V298" s="18" t="s">
        <v>101</v>
      </c>
      <c r="W298" s="19" t="s">
        <v>750</v>
      </c>
      <c r="X298" s="45"/>
      <c r="Y298" s="116"/>
      <c r="Z298" s="117"/>
      <c r="AA298" s="93"/>
      <c r="AB298" s="19"/>
      <c r="AC298" s="56"/>
      <c r="AD298" s="118"/>
      <c r="AE298" s="118"/>
      <c r="AF298" s="17"/>
      <c r="AG298" s="17"/>
      <c r="AH298" s="25"/>
      <c r="AI298" s="93"/>
      <c r="AJ298" s="93"/>
      <c r="AK298" s="25"/>
      <c r="AL298" s="25"/>
      <c r="AM298" s="93"/>
      <c r="AN298" s="93"/>
      <c r="AO298" s="93"/>
      <c r="AP298" s="20"/>
      <c r="AQ298" s="20"/>
      <c r="AR298" s="20"/>
      <c r="AS298" s="20"/>
      <c r="AT298" s="20"/>
      <c r="AU298" s="20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</row>
    <row r="299" ht="18.0" customHeight="1">
      <c r="A299" s="8" t="s">
        <v>3134</v>
      </c>
      <c r="B299" s="9">
        <v>45099.0</v>
      </c>
      <c r="C299" s="115" t="str">
        <f t="shared" si="5"/>
        <v>#REF!</v>
      </c>
      <c r="D299" s="115" t="str">
        <f t="shared" si="2"/>
        <v>#REF!</v>
      </c>
      <c r="E299" s="115" t="str">
        <f t="shared" si="3"/>
        <v>#REF!</v>
      </c>
      <c r="F299" s="56" t="s">
        <v>1930</v>
      </c>
      <c r="G299" s="68" t="s">
        <v>27</v>
      </c>
      <c r="H299" s="69" t="s">
        <v>751</v>
      </c>
      <c r="I299" s="12" t="s">
        <v>27</v>
      </c>
      <c r="J299" s="13" t="s">
        <v>680</v>
      </c>
      <c r="K299" s="14">
        <v>3000.0</v>
      </c>
      <c r="L299" s="15">
        <v>498.0</v>
      </c>
      <c r="M299" s="14"/>
      <c r="N299" s="15">
        <v>531.0</v>
      </c>
      <c r="O299" s="14"/>
      <c r="P299" s="14"/>
      <c r="Q299" s="14"/>
      <c r="R299" s="16"/>
      <c r="S299" s="3">
        <f t="shared" si="4"/>
        <v>531</v>
      </c>
      <c r="T299" s="56"/>
      <c r="U299" s="18" t="s">
        <v>30</v>
      </c>
      <c r="V299" s="18" t="s">
        <v>438</v>
      </c>
      <c r="W299" s="19" t="s">
        <v>752</v>
      </c>
      <c r="X299" s="45"/>
      <c r="Y299" s="116"/>
      <c r="Z299" s="117"/>
      <c r="AA299" s="93"/>
      <c r="AB299" s="19"/>
      <c r="AC299" s="56"/>
      <c r="AD299" s="118"/>
      <c r="AE299" s="118"/>
      <c r="AF299" s="17"/>
      <c r="AG299" s="17"/>
      <c r="AH299" s="25"/>
      <c r="AI299" s="93"/>
      <c r="AJ299" s="93"/>
      <c r="AK299" s="25"/>
      <c r="AL299" s="25"/>
      <c r="AM299" s="93"/>
      <c r="AN299" s="93"/>
      <c r="AO299" s="93"/>
      <c r="AP299" s="20"/>
      <c r="AQ299" s="20"/>
      <c r="AR299" s="20"/>
      <c r="AS299" s="20"/>
      <c r="AT299" s="20"/>
      <c r="AU299" s="20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</row>
    <row r="300" ht="18.0" customHeight="1">
      <c r="A300" s="8" t="s">
        <v>3134</v>
      </c>
      <c r="B300" s="9">
        <v>45099.0</v>
      </c>
      <c r="C300" s="115" t="str">
        <f t="shared" si="5"/>
        <v>#REF!</v>
      </c>
      <c r="D300" s="115" t="str">
        <f t="shared" si="2"/>
        <v>#REF!</v>
      </c>
      <c r="E300" s="115" t="str">
        <f t="shared" si="3"/>
        <v>#REF!</v>
      </c>
      <c r="F300" s="56" t="s">
        <v>1930</v>
      </c>
      <c r="G300" s="68" t="s">
        <v>27</v>
      </c>
      <c r="H300" s="69" t="s">
        <v>753</v>
      </c>
      <c r="I300" s="12" t="s">
        <v>27</v>
      </c>
      <c r="J300" s="13" t="s">
        <v>680</v>
      </c>
      <c r="K300" s="14">
        <v>3600.0</v>
      </c>
      <c r="L300" s="15">
        <f>918-150</f>
        <v>768</v>
      </c>
      <c r="M300" s="14"/>
      <c r="N300" s="15">
        <v>768.0</v>
      </c>
      <c r="O300" s="14"/>
      <c r="P300" s="14"/>
      <c r="Q300" s="14"/>
      <c r="R300" s="16"/>
      <c r="S300" s="3">
        <f t="shared" si="4"/>
        <v>768</v>
      </c>
      <c r="T300" s="56"/>
      <c r="U300" s="18" t="s">
        <v>30</v>
      </c>
      <c r="V300" s="18" t="s">
        <v>438</v>
      </c>
      <c r="W300" s="19" t="s">
        <v>755</v>
      </c>
      <c r="X300" s="45"/>
      <c r="Y300" s="116"/>
      <c r="Z300" s="117"/>
      <c r="AA300" s="93"/>
      <c r="AB300" s="19"/>
      <c r="AC300" s="56"/>
      <c r="AD300" s="118"/>
      <c r="AE300" s="118"/>
      <c r="AF300" s="17"/>
      <c r="AG300" s="17"/>
      <c r="AH300" s="25"/>
      <c r="AI300" s="93"/>
      <c r="AJ300" s="93"/>
      <c r="AK300" s="25"/>
      <c r="AL300" s="25"/>
      <c r="AM300" s="93"/>
      <c r="AN300" s="93"/>
      <c r="AO300" s="93"/>
      <c r="AP300" s="20"/>
      <c r="AQ300" s="20"/>
      <c r="AR300" s="20"/>
      <c r="AS300" s="20"/>
      <c r="AT300" s="20"/>
      <c r="AU300" s="20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</row>
    <row r="301" ht="18.0" customHeight="1">
      <c r="A301" s="8" t="s">
        <v>3134</v>
      </c>
      <c r="B301" s="9">
        <v>45100.0</v>
      </c>
      <c r="C301" s="115" t="str">
        <f t="shared" si="5"/>
        <v>#REF!</v>
      </c>
      <c r="D301" s="115" t="str">
        <f t="shared" si="2"/>
        <v>#REF!</v>
      </c>
      <c r="E301" s="115" t="str">
        <f t="shared" si="3"/>
        <v>#REF!</v>
      </c>
      <c r="F301" s="56" t="s">
        <v>1930</v>
      </c>
      <c r="G301" s="68" t="s">
        <v>20</v>
      </c>
      <c r="H301" s="69" t="s">
        <v>756</v>
      </c>
      <c r="I301" s="12" t="s">
        <v>367</v>
      </c>
      <c r="J301" s="13" t="s">
        <v>680</v>
      </c>
      <c r="K301" s="14">
        <v>1000.0</v>
      </c>
      <c r="L301" s="15">
        <v>712.0</v>
      </c>
      <c r="M301" s="14"/>
      <c r="N301" s="15">
        <v>759.0</v>
      </c>
      <c r="O301" s="14"/>
      <c r="P301" s="14"/>
      <c r="Q301" s="14"/>
      <c r="R301" s="16"/>
      <c r="S301" s="3">
        <f t="shared" si="4"/>
        <v>759</v>
      </c>
      <c r="T301" s="56"/>
      <c r="U301" s="18" t="s">
        <v>503</v>
      </c>
      <c r="V301" s="18" t="s">
        <v>101</v>
      </c>
      <c r="W301" s="19" t="s">
        <v>757</v>
      </c>
      <c r="X301" s="45"/>
      <c r="Y301" s="116"/>
      <c r="Z301" s="117"/>
      <c r="AA301" s="93"/>
      <c r="AB301" s="19"/>
      <c r="AC301" s="56"/>
      <c r="AD301" s="118"/>
      <c r="AE301" s="118"/>
      <c r="AF301" s="17"/>
      <c r="AG301" s="17"/>
      <c r="AH301" s="25"/>
      <c r="AI301" s="93"/>
      <c r="AJ301" s="93"/>
      <c r="AK301" s="25"/>
      <c r="AL301" s="25"/>
      <c r="AM301" s="93"/>
      <c r="AN301" s="93"/>
      <c r="AO301" s="93"/>
      <c r="AP301" s="20"/>
      <c r="AQ301" s="20"/>
      <c r="AR301" s="20"/>
      <c r="AS301" s="20"/>
      <c r="AT301" s="20"/>
      <c r="AU301" s="20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</row>
    <row r="302" ht="18.0" customHeight="1">
      <c r="A302" s="8" t="s">
        <v>3134</v>
      </c>
      <c r="B302" s="9">
        <v>45104.0</v>
      </c>
      <c r="C302" s="115" t="str">
        <f t="shared" si="5"/>
        <v>#REF!</v>
      </c>
      <c r="D302" s="115" t="str">
        <f t="shared" si="2"/>
        <v>#REF!</v>
      </c>
      <c r="E302" s="115" t="str">
        <f t="shared" si="3"/>
        <v>#REF!</v>
      </c>
      <c r="F302" s="56" t="s">
        <v>1930</v>
      </c>
      <c r="G302" s="68" t="s">
        <v>20</v>
      </c>
      <c r="H302" s="69" t="s">
        <v>758</v>
      </c>
      <c r="I302" s="12" t="s">
        <v>367</v>
      </c>
      <c r="J302" s="13" t="s">
        <v>680</v>
      </c>
      <c r="K302" s="14">
        <v>3000.0</v>
      </c>
      <c r="L302" s="15">
        <v>712.0</v>
      </c>
      <c r="M302" s="14"/>
      <c r="N302" s="15">
        <v>759.0</v>
      </c>
      <c r="O302" s="14"/>
      <c r="P302" s="14"/>
      <c r="Q302" s="14"/>
      <c r="R302" s="16"/>
      <c r="S302" s="3">
        <f t="shared" si="4"/>
        <v>759</v>
      </c>
      <c r="T302" s="56"/>
      <c r="U302" s="18" t="s">
        <v>670</v>
      </c>
      <c r="V302" s="18" t="s">
        <v>101</v>
      </c>
      <c r="W302" s="19" t="s">
        <v>759</v>
      </c>
      <c r="X302" s="45"/>
      <c r="Y302" s="116"/>
      <c r="Z302" s="117"/>
      <c r="AA302" s="93"/>
      <c r="AB302" s="19"/>
      <c r="AC302" s="56"/>
      <c r="AD302" s="118"/>
      <c r="AE302" s="118"/>
      <c r="AF302" s="17"/>
      <c r="AG302" s="17"/>
      <c r="AH302" s="25"/>
      <c r="AI302" s="93"/>
      <c r="AJ302" s="93"/>
      <c r="AK302" s="25"/>
      <c r="AL302" s="25"/>
      <c r="AM302" s="93"/>
      <c r="AN302" s="93"/>
      <c r="AO302" s="93"/>
      <c r="AP302" s="20"/>
      <c r="AQ302" s="20"/>
      <c r="AR302" s="20"/>
      <c r="AS302" s="20"/>
      <c r="AT302" s="20"/>
      <c r="AU302" s="20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</row>
    <row r="303" ht="18.0" customHeight="1">
      <c r="A303" s="8" t="s">
        <v>3134</v>
      </c>
      <c r="B303" s="9">
        <v>44687.0</v>
      </c>
      <c r="C303" s="115" t="str">
        <f t="shared" si="5"/>
        <v>#REF!</v>
      </c>
      <c r="D303" s="115" t="str">
        <f t="shared" si="2"/>
        <v>#REF!</v>
      </c>
      <c r="E303" s="115" t="str">
        <f t="shared" si="3"/>
        <v>#REF!</v>
      </c>
      <c r="F303" s="56" t="s">
        <v>1930</v>
      </c>
      <c r="G303" s="68" t="s">
        <v>20</v>
      </c>
      <c r="H303" s="69" t="s">
        <v>760</v>
      </c>
      <c r="I303" s="12" t="s">
        <v>367</v>
      </c>
      <c r="J303" s="13" t="s">
        <v>39</v>
      </c>
      <c r="K303" s="14"/>
      <c r="L303" s="15">
        <v>691.0</v>
      </c>
      <c r="M303" s="14"/>
      <c r="N303" s="15">
        <v>691.0</v>
      </c>
      <c r="O303" s="14"/>
      <c r="P303" s="14"/>
      <c r="Q303" s="14"/>
      <c r="R303" s="16"/>
      <c r="S303" s="3">
        <f t="shared" si="4"/>
        <v>691</v>
      </c>
      <c r="T303" s="56"/>
      <c r="U303" s="18" t="s">
        <v>61</v>
      </c>
      <c r="V303" s="18" t="s">
        <v>93</v>
      </c>
      <c r="W303" s="19">
        <v>4.0140690000107E13</v>
      </c>
      <c r="X303" s="45"/>
      <c r="Y303" s="116"/>
      <c r="Z303" s="117"/>
      <c r="AA303" s="93"/>
      <c r="AB303" s="19"/>
      <c r="AC303" s="56"/>
      <c r="AD303" s="118"/>
      <c r="AE303" s="118"/>
      <c r="AF303" s="17"/>
      <c r="AG303" s="17"/>
      <c r="AH303" s="25"/>
      <c r="AI303" s="93"/>
      <c r="AJ303" s="93"/>
      <c r="AK303" s="25"/>
      <c r="AL303" s="25"/>
      <c r="AM303" s="93"/>
      <c r="AN303" s="93"/>
      <c r="AO303" s="93"/>
      <c r="AP303" s="20"/>
      <c r="AQ303" s="20"/>
      <c r="AR303" s="20"/>
      <c r="AS303" s="20"/>
      <c r="AT303" s="20"/>
      <c r="AU303" s="20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</row>
    <row r="304" ht="18.0" customHeight="1">
      <c r="A304" s="8" t="s">
        <v>3134</v>
      </c>
      <c r="B304" s="9">
        <v>45124.0</v>
      </c>
      <c r="C304" s="115" t="str">
        <f t="shared" si="5"/>
        <v>#REF!</v>
      </c>
      <c r="D304" s="115" t="str">
        <f t="shared" si="2"/>
        <v>#REF!</v>
      </c>
      <c r="E304" s="115" t="str">
        <f t="shared" si="3"/>
        <v>#REF!</v>
      </c>
      <c r="F304" s="56" t="s">
        <v>1930</v>
      </c>
      <c r="G304" s="68" t="s">
        <v>67</v>
      </c>
      <c r="H304" s="69" t="s">
        <v>762</v>
      </c>
      <c r="I304" s="12" t="s">
        <v>367</v>
      </c>
      <c r="J304" s="13" t="s">
        <v>39</v>
      </c>
      <c r="K304" s="14">
        <v>4000.0</v>
      </c>
      <c r="L304" s="15">
        <v>1092.0</v>
      </c>
      <c r="M304" s="14"/>
      <c r="N304" s="15">
        <v>1092.0</v>
      </c>
      <c r="O304" s="14"/>
      <c r="P304" s="14"/>
      <c r="Q304" s="14"/>
      <c r="R304" s="16"/>
      <c r="S304" s="3">
        <f t="shared" si="4"/>
        <v>1092</v>
      </c>
      <c r="T304" s="56"/>
      <c r="U304" s="18" t="s">
        <v>34</v>
      </c>
      <c r="V304" s="18" t="s">
        <v>454</v>
      </c>
      <c r="W304" s="19" t="s">
        <v>763</v>
      </c>
      <c r="X304" s="45"/>
      <c r="Y304" s="116"/>
      <c r="Z304" s="117"/>
      <c r="AA304" s="93"/>
      <c r="AB304" s="19"/>
      <c r="AC304" s="56"/>
      <c r="AD304" s="118"/>
      <c r="AE304" s="118"/>
      <c r="AF304" s="17"/>
      <c r="AG304" s="17"/>
      <c r="AH304" s="25"/>
      <c r="AI304" s="93"/>
      <c r="AJ304" s="93"/>
      <c r="AK304" s="25"/>
      <c r="AL304" s="25"/>
      <c r="AM304" s="93"/>
      <c r="AN304" s="93"/>
      <c r="AO304" s="93"/>
      <c r="AP304" s="20"/>
      <c r="AQ304" s="20"/>
      <c r="AR304" s="20"/>
      <c r="AS304" s="20"/>
      <c r="AT304" s="20"/>
      <c r="AU304" s="20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</row>
    <row r="305" ht="18.0" customHeight="1">
      <c r="A305" s="8" t="s">
        <v>3134</v>
      </c>
      <c r="B305" s="9">
        <v>45125.0</v>
      </c>
      <c r="C305" s="115" t="str">
        <f t="shared" si="5"/>
        <v>#REF!</v>
      </c>
      <c r="D305" s="115" t="str">
        <f t="shared" si="2"/>
        <v>#REF!</v>
      </c>
      <c r="E305" s="115" t="str">
        <f t="shared" si="3"/>
        <v>#REF!</v>
      </c>
      <c r="F305" s="56" t="s">
        <v>1930</v>
      </c>
      <c r="G305" s="68" t="s">
        <v>20</v>
      </c>
      <c r="H305" s="69" t="s">
        <v>764</v>
      </c>
      <c r="I305" s="12" t="s">
        <v>367</v>
      </c>
      <c r="J305" s="13" t="s">
        <v>680</v>
      </c>
      <c r="K305" s="14">
        <v>1000.0</v>
      </c>
      <c r="L305" s="15">
        <v>625.0</v>
      </c>
      <c r="M305" s="14"/>
      <c r="N305" s="15">
        <v>625.0</v>
      </c>
      <c r="O305" s="14"/>
      <c r="P305" s="14"/>
      <c r="Q305" s="14">
        <v>410.0</v>
      </c>
      <c r="R305" s="16"/>
      <c r="S305" s="3">
        <f t="shared" si="4"/>
        <v>1035</v>
      </c>
      <c r="T305" s="56"/>
      <c r="U305" s="18" t="s">
        <v>30</v>
      </c>
      <c r="V305" s="18" t="s">
        <v>454</v>
      </c>
      <c r="W305" s="19" t="s">
        <v>765</v>
      </c>
      <c r="X305" s="45"/>
      <c r="Y305" s="116"/>
      <c r="Z305" s="117"/>
      <c r="AA305" s="93"/>
      <c r="AB305" s="19"/>
      <c r="AC305" s="56"/>
      <c r="AD305" s="118"/>
      <c r="AE305" s="118"/>
      <c r="AF305" s="17"/>
      <c r="AG305" s="17"/>
      <c r="AH305" s="25"/>
      <c r="AI305" s="93"/>
      <c r="AJ305" s="93"/>
      <c r="AK305" s="25"/>
      <c r="AL305" s="25"/>
      <c r="AM305" s="93"/>
      <c r="AN305" s="93"/>
      <c r="AO305" s="93"/>
      <c r="AP305" s="20"/>
      <c r="AQ305" s="20"/>
      <c r="AR305" s="20"/>
      <c r="AS305" s="20"/>
      <c r="AT305" s="20"/>
      <c r="AU305" s="20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</row>
    <row r="306" ht="18.0" customHeight="1">
      <c r="A306" s="8" t="s">
        <v>3134</v>
      </c>
      <c r="B306" s="9">
        <v>45125.0</v>
      </c>
      <c r="C306" s="115" t="str">
        <f t="shared" si="5"/>
        <v>#REF!</v>
      </c>
      <c r="D306" s="115" t="str">
        <f t="shared" si="2"/>
        <v>#REF!</v>
      </c>
      <c r="E306" s="115" t="str">
        <f t="shared" si="3"/>
        <v>#REF!</v>
      </c>
      <c r="F306" s="56" t="s">
        <v>1930</v>
      </c>
      <c r="G306" s="68" t="s">
        <v>20</v>
      </c>
      <c r="H306" s="69" t="s">
        <v>766</v>
      </c>
      <c r="I306" s="12" t="s">
        <v>367</v>
      </c>
      <c r="J306" s="13" t="s">
        <v>680</v>
      </c>
      <c r="K306" s="14">
        <v>1000.0</v>
      </c>
      <c r="L306" s="15">
        <v>625.0</v>
      </c>
      <c r="M306" s="14"/>
      <c r="N306" s="15">
        <v>625.0</v>
      </c>
      <c r="O306" s="14"/>
      <c r="P306" s="14"/>
      <c r="Q306" s="14"/>
      <c r="R306" s="16"/>
      <c r="S306" s="3">
        <f t="shared" si="4"/>
        <v>625</v>
      </c>
      <c r="T306" s="56"/>
      <c r="U306" s="18" t="s">
        <v>30</v>
      </c>
      <c r="V306" s="18" t="s">
        <v>454</v>
      </c>
      <c r="W306" s="19" t="s">
        <v>767</v>
      </c>
      <c r="X306" s="45"/>
      <c r="Y306" s="116"/>
      <c r="Z306" s="117"/>
      <c r="AA306" s="93"/>
      <c r="AB306" s="19"/>
      <c r="AC306" s="56"/>
      <c r="AD306" s="118"/>
      <c r="AE306" s="118"/>
      <c r="AF306" s="17"/>
      <c r="AG306" s="17"/>
      <c r="AH306" s="25"/>
      <c r="AI306" s="93"/>
      <c r="AJ306" s="93"/>
      <c r="AK306" s="25"/>
      <c r="AL306" s="25"/>
      <c r="AM306" s="93"/>
      <c r="AN306" s="93"/>
      <c r="AO306" s="93"/>
      <c r="AP306" s="20"/>
      <c r="AQ306" s="20"/>
      <c r="AR306" s="20"/>
      <c r="AS306" s="20"/>
      <c r="AT306" s="20"/>
      <c r="AU306" s="20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</row>
    <row r="307" ht="18.0" customHeight="1">
      <c r="A307" s="8" t="s">
        <v>3134</v>
      </c>
      <c r="B307" s="9">
        <v>45135.0</v>
      </c>
      <c r="C307" s="115" t="str">
        <f t="shared" si="5"/>
        <v>#REF!</v>
      </c>
      <c r="D307" s="115" t="str">
        <f t="shared" si="2"/>
        <v>#REF!</v>
      </c>
      <c r="E307" s="115" t="str">
        <f t="shared" si="3"/>
        <v>#REF!</v>
      </c>
      <c r="F307" s="56" t="s">
        <v>1930</v>
      </c>
      <c r="G307" s="68" t="s">
        <v>20</v>
      </c>
      <c r="H307" s="69" t="s">
        <v>768</v>
      </c>
      <c r="I307" s="12" t="s">
        <v>367</v>
      </c>
      <c r="J307" s="13" t="s">
        <v>680</v>
      </c>
      <c r="K307" s="14">
        <v>2000.0</v>
      </c>
      <c r="L307" s="15">
        <v>853.0</v>
      </c>
      <c r="M307" s="14"/>
      <c r="N307" s="15">
        <v>853.0</v>
      </c>
      <c r="O307" s="14"/>
      <c r="P307" s="14"/>
      <c r="Q307" s="14"/>
      <c r="R307" s="16"/>
      <c r="S307" s="3">
        <f t="shared" si="4"/>
        <v>853</v>
      </c>
      <c r="T307" s="56"/>
      <c r="U307" s="18" t="s">
        <v>125</v>
      </c>
      <c r="V307" s="18" t="s">
        <v>454</v>
      </c>
      <c r="W307" s="19" t="s">
        <v>769</v>
      </c>
      <c r="X307" s="45"/>
      <c r="Y307" s="116"/>
      <c r="Z307" s="117"/>
      <c r="AA307" s="93"/>
      <c r="AB307" s="19"/>
      <c r="AC307" s="56"/>
      <c r="AD307" s="118"/>
      <c r="AE307" s="118"/>
      <c r="AF307" s="17"/>
      <c r="AG307" s="17"/>
      <c r="AH307" s="25"/>
      <c r="AI307" s="93"/>
      <c r="AJ307" s="93"/>
      <c r="AK307" s="25"/>
      <c r="AL307" s="25"/>
      <c r="AM307" s="93"/>
      <c r="AN307" s="93"/>
      <c r="AO307" s="93"/>
      <c r="AP307" s="20"/>
      <c r="AQ307" s="20"/>
      <c r="AR307" s="20"/>
      <c r="AS307" s="20"/>
      <c r="AT307" s="20"/>
      <c r="AU307" s="20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</row>
    <row r="308" ht="18.0" customHeight="1">
      <c r="A308" s="8" t="s">
        <v>3134</v>
      </c>
      <c r="B308" s="9">
        <v>43160.0</v>
      </c>
      <c r="C308" s="115" t="str">
        <f t="shared" si="5"/>
        <v>#REF!</v>
      </c>
      <c r="D308" s="115" t="str">
        <f t="shared" si="2"/>
        <v>#REF!</v>
      </c>
      <c r="E308" s="115" t="str">
        <f t="shared" si="3"/>
        <v>#REF!</v>
      </c>
      <c r="F308" s="56"/>
      <c r="G308" s="68" t="s">
        <v>27</v>
      </c>
      <c r="H308" s="69" t="s">
        <v>770</v>
      </c>
      <c r="I308" s="12" t="s">
        <v>367</v>
      </c>
      <c r="J308" s="13" t="s">
        <v>39</v>
      </c>
      <c r="K308" s="14"/>
      <c r="L308" s="15">
        <v>410.0</v>
      </c>
      <c r="M308" s="14"/>
      <c r="N308" s="15">
        <v>410.0</v>
      </c>
      <c r="O308" s="14"/>
      <c r="P308" s="14"/>
      <c r="Q308" s="14"/>
      <c r="R308" s="16"/>
      <c r="S308" s="3">
        <f t="shared" si="4"/>
        <v>410</v>
      </c>
      <c r="T308" s="56"/>
      <c r="U308" s="18" t="s">
        <v>34</v>
      </c>
      <c r="V308" s="18" t="s">
        <v>25</v>
      </c>
      <c r="W308" s="19" t="s">
        <v>771</v>
      </c>
      <c r="X308" s="45"/>
      <c r="Y308" s="116"/>
      <c r="Z308" s="117"/>
      <c r="AA308" s="93"/>
      <c r="AB308" s="19"/>
      <c r="AC308" s="56"/>
      <c r="AD308" s="118"/>
      <c r="AE308" s="118"/>
      <c r="AF308" s="17"/>
      <c r="AG308" s="17"/>
      <c r="AH308" s="25"/>
      <c r="AI308" s="93"/>
      <c r="AJ308" s="93"/>
      <c r="AK308" s="25"/>
      <c r="AL308" s="25"/>
      <c r="AM308" s="93"/>
      <c r="AN308" s="93"/>
      <c r="AO308" s="93"/>
      <c r="AP308" s="20"/>
      <c r="AQ308" s="20"/>
      <c r="AR308" s="20"/>
      <c r="AS308" s="20"/>
      <c r="AT308" s="20"/>
      <c r="AU308" s="20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</row>
    <row r="309" ht="18.0" customHeight="1">
      <c r="A309" s="8" t="s">
        <v>3134</v>
      </c>
      <c r="B309" s="9">
        <v>45139.0</v>
      </c>
      <c r="C309" s="115" t="str">
        <f t="shared" si="5"/>
        <v>#REF!</v>
      </c>
      <c r="D309" s="115" t="str">
        <f t="shared" si="2"/>
        <v>#REF!</v>
      </c>
      <c r="E309" s="115" t="str">
        <f t="shared" si="3"/>
        <v>#REF!</v>
      </c>
      <c r="F309" s="56" t="s">
        <v>1930</v>
      </c>
      <c r="G309" s="68" t="s">
        <v>20</v>
      </c>
      <c r="H309" s="69" t="s">
        <v>772</v>
      </c>
      <c r="I309" s="12" t="s">
        <v>367</v>
      </c>
      <c r="J309" s="13" t="s">
        <v>680</v>
      </c>
      <c r="K309" s="14">
        <v>2000.0</v>
      </c>
      <c r="L309" s="15">
        <v>557.0</v>
      </c>
      <c r="M309" s="14"/>
      <c r="N309" s="15">
        <v>307.0</v>
      </c>
      <c r="O309" s="14"/>
      <c r="P309" s="14"/>
      <c r="Q309" s="14">
        <v>250.0</v>
      </c>
      <c r="R309" s="16"/>
      <c r="S309" s="3">
        <f t="shared" si="4"/>
        <v>557</v>
      </c>
      <c r="T309" s="56"/>
      <c r="U309" s="18" t="s">
        <v>34</v>
      </c>
      <c r="V309" s="18" t="s">
        <v>379</v>
      </c>
      <c r="W309" s="19" t="s">
        <v>773</v>
      </c>
      <c r="X309" s="45"/>
      <c r="Y309" s="116"/>
      <c r="Z309" s="117"/>
      <c r="AA309" s="93"/>
      <c r="AB309" s="19"/>
      <c r="AC309" s="56"/>
      <c r="AD309" s="118"/>
      <c r="AE309" s="118"/>
      <c r="AF309" s="17"/>
      <c r="AG309" s="17"/>
      <c r="AH309" s="25"/>
      <c r="AI309" s="93"/>
      <c r="AJ309" s="93"/>
      <c r="AK309" s="25"/>
      <c r="AL309" s="25"/>
      <c r="AM309" s="93"/>
      <c r="AN309" s="93"/>
      <c r="AO309" s="93"/>
      <c r="AP309" s="20"/>
      <c r="AQ309" s="20"/>
      <c r="AR309" s="20"/>
      <c r="AS309" s="20"/>
      <c r="AT309" s="20"/>
      <c r="AU309" s="20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</row>
    <row r="310" ht="18.0" customHeight="1">
      <c r="A310" s="8" t="s">
        <v>3134</v>
      </c>
      <c r="B310" s="9">
        <v>45140.0</v>
      </c>
      <c r="C310" s="115" t="str">
        <f t="shared" si="5"/>
        <v>#REF!</v>
      </c>
      <c r="D310" s="115" t="str">
        <f t="shared" si="2"/>
        <v>#REF!</v>
      </c>
      <c r="E310" s="115" t="str">
        <f t="shared" si="3"/>
        <v>#REF!</v>
      </c>
      <c r="F310" s="56" t="s">
        <v>1930</v>
      </c>
      <c r="G310" s="68" t="s">
        <v>20</v>
      </c>
      <c r="H310" s="69" t="s">
        <v>774</v>
      </c>
      <c r="I310" s="12" t="s">
        <v>367</v>
      </c>
      <c r="J310" s="13" t="s">
        <v>680</v>
      </c>
      <c r="K310" s="14">
        <v>3500.0</v>
      </c>
      <c r="L310" s="15">
        <v>759.0</v>
      </c>
      <c r="M310" s="14"/>
      <c r="N310" s="15">
        <v>759.0</v>
      </c>
      <c r="O310" s="14"/>
      <c r="P310" s="14"/>
      <c r="Q310" s="14"/>
      <c r="R310" s="16"/>
      <c r="S310" s="3">
        <f t="shared" si="4"/>
        <v>759</v>
      </c>
      <c r="T310" s="56"/>
      <c r="U310" s="18" t="s">
        <v>34</v>
      </c>
      <c r="V310" s="18" t="s">
        <v>379</v>
      </c>
      <c r="W310" s="19" t="s">
        <v>775</v>
      </c>
      <c r="X310" s="45"/>
      <c r="Y310" s="116"/>
      <c r="Z310" s="117"/>
      <c r="AA310" s="93"/>
      <c r="AB310" s="19"/>
      <c r="AC310" s="56"/>
      <c r="AD310" s="118"/>
      <c r="AE310" s="118"/>
      <c r="AF310" s="17"/>
      <c r="AG310" s="17"/>
      <c r="AH310" s="25"/>
      <c r="AI310" s="93"/>
      <c r="AJ310" s="93"/>
      <c r="AK310" s="25"/>
      <c r="AL310" s="25"/>
      <c r="AM310" s="93"/>
      <c r="AN310" s="93"/>
      <c r="AO310" s="93"/>
      <c r="AP310" s="20"/>
      <c r="AQ310" s="20"/>
      <c r="AR310" s="20"/>
      <c r="AS310" s="20"/>
      <c r="AT310" s="20"/>
      <c r="AU310" s="20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</row>
    <row r="311" ht="18.0" customHeight="1">
      <c r="A311" s="8" t="s">
        <v>3134</v>
      </c>
      <c r="B311" s="9">
        <v>45146.0</v>
      </c>
      <c r="C311" s="115" t="str">
        <f t="shared" si="5"/>
        <v>#REF!</v>
      </c>
      <c r="D311" s="115" t="str">
        <f t="shared" si="2"/>
        <v>#REF!</v>
      </c>
      <c r="E311" s="115" t="str">
        <f t="shared" si="3"/>
        <v>#REF!</v>
      </c>
      <c r="F311" s="56" t="s">
        <v>1930</v>
      </c>
      <c r="G311" s="68" t="s">
        <v>20</v>
      </c>
      <c r="H311" s="69" t="s">
        <v>776</v>
      </c>
      <c r="I311" s="12" t="s">
        <v>367</v>
      </c>
      <c r="J311" s="13" t="s">
        <v>680</v>
      </c>
      <c r="K311" s="14">
        <v>4000.0</v>
      </c>
      <c r="L311" s="15">
        <v>669.0</v>
      </c>
      <c r="M311" s="14"/>
      <c r="N311" s="15">
        <v>669.0</v>
      </c>
      <c r="O311" s="14"/>
      <c r="P311" s="14"/>
      <c r="Q311" s="14"/>
      <c r="R311" s="16"/>
      <c r="S311" s="3">
        <f t="shared" si="4"/>
        <v>669</v>
      </c>
      <c r="T311" s="56"/>
      <c r="U311" s="18" t="s">
        <v>379</v>
      </c>
      <c r="V311" s="18" t="s">
        <v>379</v>
      </c>
      <c r="W311" s="19" t="s">
        <v>777</v>
      </c>
      <c r="X311" s="45"/>
      <c r="Y311" s="116"/>
      <c r="Z311" s="117"/>
      <c r="AA311" s="93"/>
      <c r="AB311" s="19"/>
      <c r="AC311" s="56"/>
      <c r="AD311" s="118"/>
      <c r="AE311" s="118"/>
      <c r="AF311" s="17"/>
      <c r="AG311" s="17"/>
      <c r="AH311" s="25"/>
      <c r="AI311" s="93"/>
      <c r="AJ311" s="93"/>
      <c r="AK311" s="25"/>
      <c r="AL311" s="25"/>
      <c r="AM311" s="93"/>
      <c r="AN311" s="93"/>
      <c r="AO311" s="93"/>
      <c r="AP311" s="20"/>
      <c r="AQ311" s="20"/>
      <c r="AR311" s="20"/>
      <c r="AS311" s="20"/>
      <c r="AT311" s="20"/>
      <c r="AU311" s="20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</row>
    <row r="312" ht="18.0" customHeight="1">
      <c r="A312" s="8" t="s">
        <v>3134</v>
      </c>
      <c r="B312" s="9">
        <v>45146.0</v>
      </c>
      <c r="C312" s="115" t="str">
        <f t="shared" si="5"/>
        <v>#REF!</v>
      </c>
      <c r="D312" s="115" t="str">
        <f t="shared" si="2"/>
        <v>#REF!</v>
      </c>
      <c r="E312" s="115" t="str">
        <f t="shared" si="3"/>
        <v>#REF!</v>
      </c>
      <c r="F312" s="56" t="s">
        <v>1930</v>
      </c>
      <c r="G312" s="68" t="s">
        <v>27</v>
      </c>
      <c r="H312" s="69" t="s">
        <v>778</v>
      </c>
      <c r="I312" s="12" t="s">
        <v>367</v>
      </c>
      <c r="J312" s="13" t="s">
        <v>680</v>
      </c>
      <c r="K312" s="14">
        <v>4000.0</v>
      </c>
      <c r="L312" s="15">
        <v>759.0</v>
      </c>
      <c r="M312" s="14"/>
      <c r="N312" s="15">
        <v>759.0</v>
      </c>
      <c r="O312" s="14"/>
      <c r="P312" s="14"/>
      <c r="Q312" s="14"/>
      <c r="R312" s="16"/>
      <c r="S312" s="3">
        <f t="shared" si="4"/>
        <v>759</v>
      </c>
      <c r="T312" s="56"/>
      <c r="U312" s="18" t="s">
        <v>30</v>
      </c>
      <c r="V312" s="18" t="s">
        <v>379</v>
      </c>
      <c r="W312" s="19" t="s">
        <v>779</v>
      </c>
      <c r="X312" s="45"/>
      <c r="Y312" s="116"/>
      <c r="Z312" s="117"/>
      <c r="AA312" s="93"/>
      <c r="AB312" s="19"/>
      <c r="AC312" s="56"/>
      <c r="AD312" s="118"/>
      <c r="AE312" s="118"/>
      <c r="AF312" s="17"/>
      <c r="AG312" s="17"/>
      <c r="AH312" s="25"/>
      <c r="AI312" s="93"/>
      <c r="AJ312" s="93"/>
      <c r="AK312" s="25"/>
      <c r="AL312" s="25"/>
      <c r="AM312" s="93"/>
      <c r="AN312" s="93"/>
      <c r="AO312" s="93"/>
      <c r="AP312" s="20"/>
      <c r="AQ312" s="20"/>
      <c r="AR312" s="20"/>
      <c r="AS312" s="20"/>
      <c r="AT312" s="20"/>
      <c r="AU312" s="20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</row>
    <row r="313" ht="18.0" customHeight="1">
      <c r="A313" s="8" t="s">
        <v>3134</v>
      </c>
      <c r="B313" s="9">
        <v>45148.0</v>
      </c>
      <c r="C313" s="115" t="str">
        <f t="shared" si="5"/>
        <v>#REF!</v>
      </c>
      <c r="D313" s="115" t="str">
        <f t="shared" si="2"/>
        <v>#REF!</v>
      </c>
      <c r="E313" s="115" t="str">
        <f t="shared" si="3"/>
        <v>#REF!</v>
      </c>
      <c r="F313" s="56" t="s">
        <v>1930</v>
      </c>
      <c r="G313" s="68" t="s">
        <v>27</v>
      </c>
      <c r="H313" s="69" t="s">
        <v>780</v>
      </c>
      <c r="I313" s="12" t="s">
        <v>27</v>
      </c>
      <c r="J313" s="13" t="s">
        <v>680</v>
      </c>
      <c r="K313" s="14">
        <v>4000.0</v>
      </c>
      <c r="L313" s="15">
        <v>759.0</v>
      </c>
      <c r="M313" s="14"/>
      <c r="N313" s="15">
        <v>759.0</v>
      </c>
      <c r="O313" s="14"/>
      <c r="P313" s="14"/>
      <c r="Q313" s="14">
        <v>380.0</v>
      </c>
      <c r="R313" s="16"/>
      <c r="S313" s="3">
        <f t="shared" si="4"/>
        <v>1139</v>
      </c>
      <c r="T313" s="56"/>
      <c r="U313" s="18" t="s">
        <v>30</v>
      </c>
      <c r="V313" s="18" t="s">
        <v>660</v>
      </c>
      <c r="W313" s="19" t="s">
        <v>781</v>
      </c>
      <c r="X313" s="45"/>
      <c r="Y313" s="116"/>
      <c r="Z313" s="117"/>
      <c r="AA313" s="93"/>
      <c r="AB313" s="19"/>
      <c r="AC313" s="56"/>
      <c r="AD313" s="118"/>
      <c r="AE313" s="118"/>
      <c r="AF313" s="17"/>
      <c r="AG313" s="17"/>
      <c r="AH313" s="25"/>
      <c r="AI313" s="93"/>
      <c r="AJ313" s="93"/>
      <c r="AK313" s="25"/>
      <c r="AL313" s="25"/>
      <c r="AM313" s="93"/>
      <c r="AN313" s="93"/>
      <c r="AO313" s="93"/>
      <c r="AP313" s="20"/>
      <c r="AQ313" s="20"/>
      <c r="AR313" s="20"/>
      <c r="AS313" s="20"/>
      <c r="AT313" s="20"/>
      <c r="AU313" s="20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</row>
    <row r="314" ht="18.0" customHeight="1">
      <c r="A314" s="8" t="s">
        <v>3134</v>
      </c>
      <c r="B314" s="9">
        <v>45149.0</v>
      </c>
      <c r="C314" s="115" t="str">
        <f t="shared" si="5"/>
        <v>#REF!</v>
      </c>
      <c r="D314" s="115" t="str">
        <f t="shared" si="2"/>
        <v>#REF!</v>
      </c>
      <c r="E314" s="115" t="str">
        <f t="shared" si="3"/>
        <v>#REF!</v>
      </c>
      <c r="F314" s="56" t="s">
        <v>1930</v>
      </c>
      <c r="G314" s="68" t="s">
        <v>20</v>
      </c>
      <c r="H314" s="69" t="s">
        <v>782</v>
      </c>
      <c r="I314" s="12" t="s">
        <v>367</v>
      </c>
      <c r="J314" s="13" t="s">
        <v>680</v>
      </c>
      <c r="K314" s="14">
        <v>4000.0</v>
      </c>
      <c r="L314" s="15">
        <v>759.0</v>
      </c>
      <c r="M314" s="14"/>
      <c r="N314" s="15">
        <v>759.0</v>
      </c>
      <c r="O314" s="14"/>
      <c r="P314" s="14"/>
      <c r="Q314" s="14">
        <f>410*2</f>
        <v>820</v>
      </c>
      <c r="R314" s="16"/>
      <c r="S314" s="3">
        <f t="shared" si="4"/>
        <v>1579</v>
      </c>
      <c r="T314" s="56"/>
      <c r="U314" s="18" t="s">
        <v>34</v>
      </c>
      <c r="V314" s="18" t="s">
        <v>379</v>
      </c>
      <c r="W314" s="19" t="s">
        <v>783</v>
      </c>
      <c r="X314" s="45"/>
      <c r="Y314" s="116"/>
      <c r="Z314" s="117"/>
      <c r="AA314" s="93"/>
      <c r="AB314" s="19"/>
      <c r="AC314" s="56"/>
      <c r="AD314" s="118"/>
      <c r="AE314" s="118"/>
      <c r="AF314" s="17"/>
      <c r="AG314" s="17"/>
      <c r="AH314" s="25"/>
      <c r="AI314" s="93"/>
      <c r="AJ314" s="93"/>
      <c r="AK314" s="25"/>
      <c r="AL314" s="25"/>
      <c r="AM314" s="93"/>
      <c r="AN314" s="93"/>
      <c r="AO314" s="93"/>
      <c r="AP314" s="20"/>
      <c r="AQ314" s="20"/>
      <c r="AR314" s="20"/>
      <c r="AS314" s="20"/>
      <c r="AT314" s="20"/>
      <c r="AU314" s="20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</row>
    <row r="315" ht="18.0" customHeight="1">
      <c r="A315" s="8" t="s">
        <v>3134</v>
      </c>
      <c r="B315" s="9">
        <v>45152.0</v>
      </c>
      <c r="C315" s="115" t="str">
        <f t="shared" si="5"/>
        <v>#REF!</v>
      </c>
      <c r="D315" s="115" t="str">
        <f t="shared" si="2"/>
        <v>#REF!</v>
      </c>
      <c r="E315" s="115" t="str">
        <f t="shared" si="3"/>
        <v>#REF!</v>
      </c>
      <c r="F315" s="56" t="s">
        <v>1930</v>
      </c>
      <c r="G315" s="68" t="s">
        <v>20</v>
      </c>
      <c r="H315" s="69" t="s">
        <v>784</v>
      </c>
      <c r="I315" s="12" t="s">
        <v>367</v>
      </c>
      <c r="J315" s="13" t="s">
        <v>680</v>
      </c>
      <c r="K315" s="14">
        <v>3600.0</v>
      </c>
      <c r="L315" s="15">
        <v>669.0</v>
      </c>
      <c r="M315" s="14"/>
      <c r="N315" s="15">
        <v>669.0</v>
      </c>
      <c r="O315" s="14"/>
      <c r="P315" s="14"/>
      <c r="Q315" s="14"/>
      <c r="R315" s="16"/>
      <c r="S315" s="3">
        <f t="shared" si="4"/>
        <v>669</v>
      </c>
      <c r="T315" s="56"/>
      <c r="U315" s="18" t="s">
        <v>667</v>
      </c>
      <c r="V315" s="18" t="s">
        <v>379</v>
      </c>
      <c r="W315" s="19" t="s">
        <v>785</v>
      </c>
      <c r="X315" s="45"/>
      <c r="Y315" s="116"/>
      <c r="Z315" s="117"/>
      <c r="AA315" s="93"/>
      <c r="AB315" s="19"/>
      <c r="AC315" s="56"/>
      <c r="AD315" s="118"/>
      <c r="AE315" s="118"/>
      <c r="AF315" s="17"/>
      <c r="AG315" s="17"/>
      <c r="AH315" s="25"/>
      <c r="AI315" s="93"/>
      <c r="AJ315" s="93"/>
      <c r="AK315" s="25"/>
      <c r="AL315" s="25"/>
      <c r="AM315" s="93"/>
      <c r="AN315" s="93"/>
      <c r="AO315" s="93"/>
      <c r="AP315" s="20"/>
      <c r="AQ315" s="20"/>
      <c r="AR315" s="20"/>
      <c r="AS315" s="20"/>
      <c r="AT315" s="20"/>
      <c r="AU315" s="20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</row>
    <row r="316" ht="18.0" customHeight="1">
      <c r="A316" s="8" t="s">
        <v>3134</v>
      </c>
      <c r="B316" s="9">
        <v>45154.0</v>
      </c>
      <c r="C316" s="115" t="str">
        <f t="shared" si="5"/>
        <v>#REF!</v>
      </c>
      <c r="D316" s="115" t="str">
        <f t="shared" si="2"/>
        <v>#REF!</v>
      </c>
      <c r="E316" s="115" t="str">
        <f t="shared" si="3"/>
        <v>#REF!</v>
      </c>
      <c r="F316" s="56" t="s">
        <v>1930</v>
      </c>
      <c r="G316" s="68" t="s">
        <v>20</v>
      </c>
      <c r="H316" s="69" t="s">
        <v>786</v>
      </c>
      <c r="I316" s="12" t="s">
        <v>367</v>
      </c>
      <c r="J316" s="13" t="s">
        <v>680</v>
      </c>
      <c r="K316" s="14">
        <v>4000.0</v>
      </c>
      <c r="L316" s="15">
        <v>759.0</v>
      </c>
      <c r="M316" s="14"/>
      <c r="N316" s="15">
        <v>759.0</v>
      </c>
      <c r="O316" s="14"/>
      <c r="P316" s="14"/>
      <c r="Q316" s="14"/>
      <c r="R316" s="16"/>
      <c r="S316" s="3">
        <f t="shared" si="4"/>
        <v>759</v>
      </c>
      <c r="T316" s="56"/>
      <c r="U316" s="18" t="s">
        <v>34</v>
      </c>
      <c r="V316" s="18" t="s">
        <v>379</v>
      </c>
      <c r="W316" s="19" t="s">
        <v>787</v>
      </c>
      <c r="X316" s="45"/>
      <c r="Y316" s="116"/>
      <c r="Z316" s="117"/>
      <c r="AA316" s="93"/>
      <c r="AB316" s="19"/>
      <c r="AC316" s="56"/>
      <c r="AD316" s="118"/>
      <c r="AE316" s="118"/>
      <c r="AF316" s="17"/>
      <c r="AG316" s="17"/>
      <c r="AH316" s="25"/>
      <c r="AI316" s="93"/>
      <c r="AJ316" s="93"/>
      <c r="AK316" s="25"/>
      <c r="AL316" s="25"/>
      <c r="AM316" s="93"/>
      <c r="AN316" s="93"/>
      <c r="AO316" s="93"/>
      <c r="AP316" s="20"/>
      <c r="AQ316" s="20"/>
      <c r="AR316" s="20"/>
      <c r="AS316" s="20"/>
      <c r="AT316" s="20"/>
      <c r="AU316" s="20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</row>
    <row r="317" ht="18.0" customHeight="1">
      <c r="A317" s="8" t="s">
        <v>3134</v>
      </c>
      <c r="B317" s="9">
        <v>45163.0</v>
      </c>
      <c r="C317" s="115" t="str">
        <f t="shared" si="5"/>
        <v>#REF!</v>
      </c>
      <c r="D317" s="115" t="str">
        <f t="shared" si="2"/>
        <v>#REF!</v>
      </c>
      <c r="E317" s="115" t="str">
        <f t="shared" si="3"/>
        <v>#REF!</v>
      </c>
      <c r="F317" s="56" t="s">
        <v>1930</v>
      </c>
      <c r="G317" s="68" t="s">
        <v>20</v>
      </c>
      <c r="H317" s="69" t="s">
        <v>794</v>
      </c>
      <c r="I317" s="12" t="s">
        <v>367</v>
      </c>
      <c r="J317" s="13" t="s">
        <v>680</v>
      </c>
      <c r="K317" s="14">
        <v>4000.0</v>
      </c>
      <c r="L317" s="15">
        <v>759.0</v>
      </c>
      <c r="M317" s="14"/>
      <c r="N317" s="15">
        <v>759.0</v>
      </c>
      <c r="O317" s="14"/>
      <c r="P317" s="14"/>
      <c r="Q317" s="14"/>
      <c r="R317" s="16"/>
      <c r="S317" s="3">
        <f t="shared" si="4"/>
        <v>759</v>
      </c>
      <c r="T317" s="56"/>
      <c r="U317" s="18" t="s">
        <v>125</v>
      </c>
      <c r="V317" s="18" t="s">
        <v>379</v>
      </c>
      <c r="W317" s="19" t="s">
        <v>795</v>
      </c>
      <c r="X317" s="45"/>
      <c r="Y317" s="116"/>
      <c r="Z317" s="117"/>
      <c r="AA317" s="93"/>
      <c r="AB317" s="19"/>
      <c r="AC317" s="56"/>
      <c r="AD317" s="118"/>
      <c r="AE317" s="118"/>
      <c r="AF317" s="17"/>
      <c r="AG317" s="17"/>
      <c r="AH317" s="25"/>
      <c r="AI317" s="93"/>
      <c r="AJ317" s="93"/>
      <c r="AK317" s="25"/>
      <c r="AL317" s="25"/>
      <c r="AM317" s="93"/>
      <c r="AN317" s="93"/>
      <c r="AO317" s="93"/>
      <c r="AP317" s="20"/>
      <c r="AQ317" s="20"/>
      <c r="AR317" s="20"/>
      <c r="AS317" s="20"/>
      <c r="AT317" s="20"/>
      <c r="AU317" s="20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</row>
    <row r="318" ht="18.0" customHeight="1">
      <c r="A318" s="8" t="s">
        <v>3134</v>
      </c>
      <c r="B318" s="9">
        <v>44834.0</v>
      </c>
      <c r="C318" s="115" t="str">
        <f t="shared" si="5"/>
        <v>#REF!</v>
      </c>
      <c r="D318" s="115" t="str">
        <f t="shared" si="2"/>
        <v>#REF!</v>
      </c>
      <c r="E318" s="115" t="str">
        <f t="shared" si="3"/>
        <v>#REF!</v>
      </c>
      <c r="F318" s="56" t="s">
        <v>1930</v>
      </c>
      <c r="G318" s="68" t="s">
        <v>20</v>
      </c>
      <c r="H318" s="69" t="s">
        <v>796</v>
      </c>
      <c r="I318" s="12" t="s">
        <v>367</v>
      </c>
      <c r="J318" s="13" t="s">
        <v>39</v>
      </c>
      <c r="K318" s="14"/>
      <c r="L318" s="15">
        <v>1204.0</v>
      </c>
      <c r="M318" s="14"/>
      <c r="N318" s="15">
        <v>1204.0</v>
      </c>
      <c r="O318" s="14"/>
      <c r="P318" s="14"/>
      <c r="Q318" s="14"/>
      <c r="R318" s="16"/>
      <c r="S318" s="3">
        <f t="shared" si="4"/>
        <v>1204</v>
      </c>
      <c r="T318" s="56"/>
      <c r="U318" s="18" t="s">
        <v>125</v>
      </c>
      <c r="V318" s="18" t="s">
        <v>379</v>
      </c>
      <c r="W318" s="19" t="s">
        <v>797</v>
      </c>
      <c r="X318" s="45"/>
      <c r="Y318" s="116"/>
      <c r="Z318" s="117"/>
      <c r="AA318" s="93"/>
      <c r="AB318" s="19"/>
      <c r="AC318" s="56"/>
      <c r="AD318" s="118"/>
      <c r="AE318" s="118"/>
      <c r="AF318" s="17"/>
      <c r="AG318" s="17"/>
      <c r="AH318" s="25"/>
      <c r="AI318" s="93"/>
      <c r="AJ318" s="93"/>
      <c r="AK318" s="25"/>
      <c r="AL318" s="25"/>
      <c r="AM318" s="93"/>
      <c r="AN318" s="93"/>
      <c r="AO318" s="93"/>
      <c r="AP318" s="20"/>
      <c r="AQ318" s="20"/>
      <c r="AR318" s="20"/>
      <c r="AS318" s="20"/>
      <c r="AT318" s="20"/>
      <c r="AU318" s="20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</row>
    <row r="319" ht="18.0" customHeight="1">
      <c r="A319" s="8" t="s">
        <v>3134</v>
      </c>
      <c r="B319" s="9">
        <v>45173.0</v>
      </c>
      <c r="C319" s="115" t="str">
        <f t="shared" si="5"/>
        <v>#REF!</v>
      </c>
      <c r="D319" s="115" t="str">
        <f t="shared" si="2"/>
        <v>#REF!</v>
      </c>
      <c r="E319" s="115" t="str">
        <f t="shared" si="3"/>
        <v>#REF!</v>
      </c>
      <c r="F319" s="56" t="s">
        <v>1930</v>
      </c>
      <c r="G319" s="68" t="s">
        <v>20</v>
      </c>
      <c r="H319" s="69" t="s">
        <v>798</v>
      </c>
      <c r="I319" s="12" t="s">
        <v>367</v>
      </c>
      <c r="J319" s="13" t="s">
        <v>680</v>
      </c>
      <c r="K319" s="14">
        <v>4000.0</v>
      </c>
      <c r="L319" s="15">
        <v>759.0</v>
      </c>
      <c r="M319" s="14"/>
      <c r="N319" s="15">
        <v>759.0</v>
      </c>
      <c r="O319" s="14"/>
      <c r="P319" s="14"/>
      <c r="Q319" s="14"/>
      <c r="R319" s="16"/>
      <c r="S319" s="3">
        <f t="shared" si="4"/>
        <v>759</v>
      </c>
      <c r="T319" s="56"/>
      <c r="U319" s="18" t="s">
        <v>34</v>
      </c>
      <c r="V319" s="18" t="s">
        <v>379</v>
      </c>
      <c r="W319" s="19" t="s">
        <v>799</v>
      </c>
      <c r="X319" s="45"/>
      <c r="Y319" s="116"/>
      <c r="Z319" s="117"/>
      <c r="AA319" s="93"/>
      <c r="AB319" s="19"/>
      <c r="AC319" s="56"/>
      <c r="AD319" s="118"/>
      <c r="AE319" s="118"/>
      <c r="AF319" s="17"/>
      <c r="AG319" s="17"/>
      <c r="AH319" s="25"/>
      <c r="AI319" s="93"/>
      <c r="AJ319" s="93"/>
      <c r="AK319" s="25"/>
      <c r="AL319" s="25"/>
      <c r="AM319" s="93"/>
      <c r="AN319" s="93"/>
      <c r="AO319" s="93"/>
      <c r="AP319" s="20"/>
      <c r="AQ319" s="20"/>
      <c r="AR319" s="20"/>
      <c r="AS319" s="20"/>
      <c r="AT319" s="20"/>
      <c r="AU319" s="20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</row>
    <row r="320" ht="18.0" customHeight="1">
      <c r="A320" s="8" t="s">
        <v>3134</v>
      </c>
      <c r="B320" s="9">
        <v>45183.0</v>
      </c>
      <c r="C320" s="115" t="str">
        <f t="shared" si="5"/>
        <v>#REF!</v>
      </c>
      <c r="D320" s="115" t="str">
        <f t="shared" si="2"/>
        <v>#REF!</v>
      </c>
      <c r="E320" s="115" t="str">
        <f t="shared" si="3"/>
        <v>#REF!</v>
      </c>
      <c r="F320" s="56" t="s">
        <v>1930</v>
      </c>
      <c r="G320" s="68" t="s">
        <v>27</v>
      </c>
      <c r="H320" s="69" t="s">
        <v>800</v>
      </c>
      <c r="I320" s="12" t="s">
        <v>27</v>
      </c>
      <c r="J320" s="13" t="s">
        <v>680</v>
      </c>
      <c r="K320" s="14">
        <v>4000.0</v>
      </c>
      <c r="L320" s="15">
        <v>759.0</v>
      </c>
      <c r="M320" s="14"/>
      <c r="N320" s="15">
        <v>759.0</v>
      </c>
      <c r="O320" s="14"/>
      <c r="P320" s="14"/>
      <c r="Q320" s="14"/>
      <c r="R320" s="16"/>
      <c r="S320" s="3">
        <f t="shared" si="4"/>
        <v>759</v>
      </c>
      <c r="T320" s="56"/>
      <c r="U320" s="18" t="s">
        <v>30</v>
      </c>
      <c r="V320" s="18">
        <v>9.0</v>
      </c>
      <c r="W320" s="19" t="s">
        <v>801</v>
      </c>
      <c r="X320" s="45"/>
      <c r="Y320" s="116"/>
      <c r="Z320" s="117"/>
      <c r="AA320" s="93"/>
      <c r="AB320" s="19"/>
      <c r="AC320" s="56"/>
      <c r="AD320" s="118"/>
      <c r="AE320" s="118"/>
      <c r="AF320" s="17"/>
      <c r="AG320" s="17"/>
      <c r="AH320" s="25"/>
      <c r="AI320" s="93"/>
      <c r="AJ320" s="93"/>
      <c r="AK320" s="25"/>
      <c r="AL320" s="25"/>
      <c r="AM320" s="93"/>
      <c r="AN320" s="93"/>
      <c r="AO320" s="93"/>
      <c r="AP320" s="20"/>
      <c r="AQ320" s="20"/>
      <c r="AR320" s="20"/>
      <c r="AS320" s="20"/>
      <c r="AT320" s="20"/>
      <c r="AU320" s="20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</row>
    <row r="321" ht="18.0" customHeight="1">
      <c r="A321" s="8" t="s">
        <v>3134</v>
      </c>
      <c r="B321" s="9">
        <v>45190.0</v>
      </c>
      <c r="C321" s="115" t="str">
        <f t="shared" si="5"/>
        <v>#REF!</v>
      </c>
      <c r="D321" s="115" t="str">
        <f t="shared" si="2"/>
        <v>#REF!</v>
      </c>
      <c r="E321" s="115" t="str">
        <f t="shared" si="3"/>
        <v>#REF!</v>
      </c>
      <c r="F321" s="56" t="s">
        <v>1930</v>
      </c>
      <c r="G321" s="68" t="s">
        <v>20</v>
      </c>
      <c r="H321" s="69" t="s">
        <v>802</v>
      </c>
      <c r="I321" s="12" t="s">
        <v>367</v>
      </c>
      <c r="J321" s="13" t="s">
        <v>680</v>
      </c>
      <c r="K321" s="14">
        <v>3800.0</v>
      </c>
      <c r="L321" s="15">
        <v>759.0</v>
      </c>
      <c r="M321" s="14"/>
      <c r="N321" s="15">
        <v>759.0</v>
      </c>
      <c r="O321" s="14"/>
      <c r="P321" s="14"/>
      <c r="Q321" s="14">
        <f>680+410</f>
        <v>1090</v>
      </c>
      <c r="R321" s="16"/>
      <c r="S321" s="3">
        <f t="shared" si="4"/>
        <v>1849</v>
      </c>
      <c r="T321" s="56"/>
      <c r="U321" s="18" t="s">
        <v>196</v>
      </c>
      <c r="V321" s="18" t="s">
        <v>379</v>
      </c>
      <c r="W321" s="19" t="s">
        <v>803</v>
      </c>
      <c r="X321" s="45"/>
      <c r="Y321" s="116"/>
      <c r="Z321" s="117"/>
      <c r="AA321" s="93"/>
      <c r="AB321" s="19"/>
      <c r="AC321" s="56"/>
      <c r="AD321" s="118"/>
      <c r="AE321" s="118"/>
      <c r="AF321" s="17"/>
      <c r="AG321" s="17"/>
      <c r="AH321" s="25"/>
      <c r="AI321" s="93"/>
      <c r="AJ321" s="93"/>
      <c r="AK321" s="25"/>
      <c r="AL321" s="25"/>
      <c r="AM321" s="93"/>
      <c r="AN321" s="93"/>
      <c r="AO321" s="93"/>
      <c r="AP321" s="20"/>
      <c r="AQ321" s="20"/>
      <c r="AR321" s="20"/>
      <c r="AS321" s="20"/>
      <c r="AT321" s="20"/>
      <c r="AU321" s="20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</row>
    <row r="322" ht="18.0" customHeight="1">
      <c r="A322" s="8" t="s">
        <v>3134</v>
      </c>
      <c r="B322" s="9">
        <v>45190.0</v>
      </c>
      <c r="C322" s="115" t="str">
        <f t="shared" si="5"/>
        <v>#REF!</v>
      </c>
      <c r="D322" s="115" t="str">
        <f t="shared" si="2"/>
        <v>#REF!</v>
      </c>
      <c r="E322" s="115" t="str">
        <f t="shared" si="3"/>
        <v>#REF!</v>
      </c>
      <c r="F322" s="56" t="s">
        <v>1930</v>
      </c>
      <c r="G322" s="68" t="s">
        <v>27</v>
      </c>
      <c r="H322" s="69" t="s">
        <v>804</v>
      </c>
      <c r="I322" s="12" t="s">
        <v>27</v>
      </c>
      <c r="J322" s="13" t="s">
        <v>453</v>
      </c>
      <c r="K322" s="14">
        <v>4000.0</v>
      </c>
      <c r="L322" s="15">
        <v>1555.0</v>
      </c>
      <c r="M322" s="14"/>
      <c r="N322" s="15">
        <v>1555.0</v>
      </c>
      <c r="O322" s="14"/>
      <c r="P322" s="14"/>
      <c r="Q322" s="14">
        <f>150*2</f>
        <v>300</v>
      </c>
      <c r="R322" s="16"/>
      <c r="S322" s="3">
        <f t="shared" si="4"/>
        <v>1855</v>
      </c>
      <c r="T322" s="56"/>
      <c r="U322" s="18" t="s">
        <v>30</v>
      </c>
      <c r="V322" s="18">
        <v>9.0</v>
      </c>
      <c r="W322" s="19" t="s">
        <v>806</v>
      </c>
      <c r="X322" s="45"/>
      <c r="Y322" s="116"/>
      <c r="Z322" s="117"/>
      <c r="AA322" s="93"/>
      <c r="AB322" s="19"/>
      <c r="AC322" s="56"/>
      <c r="AD322" s="118"/>
      <c r="AE322" s="118"/>
      <c r="AF322" s="17"/>
      <c r="AG322" s="17"/>
      <c r="AH322" s="25"/>
      <c r="AI322" s="93"/>
      <c r="AJ322" s="93"/>
      <c r="AK322" s="25"/>
      <c r="AL322" s="25"/>
      <c r="AM322" s="93"/>
      <c r="AN322" s="93"/>
      <c r="AO322" s="93"/>
      <c r="AP322" s="20"/>
      <c r="AQ322" s="20"/>
      <c r="AR322" s="20"/>
      <c r="AS322" s="20"/>
      <c r="AT322" s="20"/>
      <c r="AU322" s="20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</row>
    <row r="323" ht="18.0" customHeight="1">
      <c r="A323" s="8" t="s">
        <v>3134</v>
      </c>
      <c r="B323" s="9">
        <v>45191.0</v>
      </c>
      <c r="C323" s="115" t="str">
        <f t="shared" si="5"/>
        <v>#REF!</v>
      </c>
      <c r="D323" s="115" t="str">
        <f t="shared" si="2"/>
        <v>#REF!</v>
      </c>
      <c r="E323" s="115" t="str">
        <f t="shared" si="3"/>
        <v>#REF!</v>
      </c>
      <c r="F323" s="56" t="s">
        <v>1930</v>
      </c>
      <c r="G323" s="68" t="s">
        <v>27</v>
      </c>
      <c r="H323" s="69" t="s">
        <v>807</v>
      </c>
      <c r="I323" s="12" t="s">
        <v>27</v>
      </c>
      <c r="J323" s="13" t="s">
        <v>680</v>
      </c>
      <c r="K323" s="14">
        <v>4000.0</v>
      </c>
      <c r="L323" s="15">
        <v>759.0</v>
      </c>
      <c r="M323" s="14"/>
      <c r="N323" s="15">
        <v>759.0</v>
      </c>
      <c r="O323" s="14"/>
      <c r="P323" s="14"/>
      <c r="Q323" s="14"/>
      <c r="R323" s="16"/>
      <c r="S323" s="3">
        <f t="shared" si="4"/>
        <v>759</v>
      </c>
      <c r="T323" s="56"/>
      <c r="U323" s="18" t="s">
        <v>30</v>
      </c>
      <c r="V323" s="18">
        <v>9.0</v>
      </c>
      <c r="W323" s="19" t="s">
        <v>808</v>
      </c>
      <c r="X323" s="45"/>
      <c r="Y323" s="116"/>
      <c r="Z323" s="117"/>
      <c r="AA323" s="93"/>
      <c r="AB323" s="19"/>
      <c r="AC323" s="56"/>
      <c r="AD323" s="118"/>
      <c r="AE323" s="118"/>
      <c r="AF323" s="17"/>
      <c r="AG323" s="17"/>
      <c r="AH323" s="25"/>
      <c r="AI323" s="93"/>
      <c r="AJ323" s="93"/>
      <c r="AK323" s="25"/>
      <c r="AL323" s="25"/>
      <c r="AM323" s="93"/>
      <c r="AN323" s="93"/>
      <c r="AO323" s="93"/>
      <c r="AP323" s="20"/>
      <c r="AQ323" s="20"/>
      <c r="AR323" s="20"/>
      <c r="AS323" s="20"/>
      <c r="AT323" s="20"/>
      <c r="AU323" s="20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</row>
    <row r="324" ht="18.0" customHeight="1">
      <c r="A324" s="8" t="s">
        <v>3134</v>
      </c>
      <c r="B324" s="9">
        <v>45196.0</v>
      </c>
      <c r="C324" s="115" t="str">
        <f t="shared" si="5"/>
        <v>#REF!</v>
      </c>
      <c r="D324" s="115" t="str">
        <f t="shared" si="2"/>
        <v>#REF!</v>
      </c>
      <c r="E324" s="115" t="str">
        <f t="shared" si="3"/>
        <v>#REF!</v>
      </c>
      <c r="F324" s="56" t="s">
        <v>1930</v>
      </c>
      <c r="G324" s="68" t="s">
        <v>20</v>
      </c>
      <c r="H324" s="69" t="s">
        <v>809</v>
      </c>
      <c r="I324" s="12" t="s">
        <v>367</v>
      </c>
      <c r="J324" s="13" t="s">
        <v>680</v>
      </c>
      <c r="K324" s="14">
        <v>4000.0</v>
      </c>
      <c r="L324" s="15">
        <v>759.0</v>
      </c>
      <c r="M324" s="14"/>
      <c r="N324" s="15">
        <v>759.0</v>
      </c>
      <c r="O324" s="14"/>
      <c r="P324" s="14"/>
      <c r="Q324" s="14"/>
      <c r="R324" s="16"/>
      <c r="S324" s="3">
        <f t="shared" si="4"/>
        <v>759</v>
      </c>
      <c r="T324" s="56"/>
      <c r="U324" s="18" t="s">
        <v>125</v>
      </c>
      <c r="V324" s="18" t="s">
        <v>379</v>
      </c>
      <c r="W324" s="19" t="s">
        <v>810</v>
      </c>
      <c r="X324" s="45"/>
      <c r="Y324" s="116"/>
      <c r="Z324" s="117"/>
      <c r="AA324" s="93"/>
      <c r="AB324" s="19"/>
      <c r="AC324" s="56"/>
      <c r="AD324" s="118"/>
      <c r="AE324" s="118"/>
      <c r="AF324" s="17"/>
      <c r="AG324" s="17"/>
      <c r="AH324" s="25"/>
      <c r="AI324" s="93"/>
      <c r="AJ324" s="93"/>
      <c r="AK324" s="25"/>
      <c r="AL324" s="25"/>
      <c r="AM324" s="93"/>
      <c r="AN324" s="93"/>
      <c r="AO324" s="93"/>
      <c r="AP324" s="20"/>
      <c r="AQ324" s="20"/>
      <c r="AR324" s="20"/>
      <c r="AS324" s="20"/>
      <c r="AT324" s="20"/>
      <c r="AU324" s="20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</row>
    <row r="325" ht="18.0" customHeight="1">
      <c r="A325" s="8" t="s">
        <v>3134</v>
      </c>
      <c r="B325" s="9">
        <v>45204.0</v>
      </c>
      <c r="C325" s="115" t="str">
        <f t="shared" si="5"/>
        <v>#REF!</v>
      </c>
      <c r="D325" s="115" t="str">
        <f t="shared" si="2"/>
        <v>#REF!</v>
      </c>
      <c r="E325" s="115" t="str">
        <f t="shared" si="3"/>
        <v>#REF!</v>
      </c>
      <c r="F325" s="56" t="s">
        <v>1930</v>
      </c>
      <c r="G325" s="68" t="s">
        <v>20</v>
      </c>
      <c r="H325" s="69" t="s">
        <v>811</v>
      </c>
      <c r="I325" s="12" t="s">
        <v>367</v>
      </c>
      <c r="J325" s="13" t="s">
        <v>39</v>
      </c>
      <c r="K325" s="14">
        <v>4000.0</v>
      </c>
      <c r="L325" s="15">
        <v>1093.0</v>
      </c>
      <c r="M325" s="14"/>
      <c r="N325" s="15">
        <v>1093.0</v>
      </c>
      <c r="O325" s="14"/>
      <c r="P325" s="14"/>
      <c r="Q325" s="14">
        <f>680*3</f>
        <v>2040</v>
      </c>
      <c r="R325" s="16"/>
      <c r="S325" s="3">
        <f t="shared" si="4"/>
        <v>3133</v>
      </c>
      <c r="T325" s="56"/>
      <c r="U325" s="18" t="s">
        <v>34</v>
      </c>
      <c r="V325" s="18">
        <v>10.0</v>
      </c>
      <c r="W325" s="19" t="s">
        <v>812</v>
      </c>
      <c r="X325" s="45"/>
      <c r="Y325" s="116"/>
      <c r="Z325" s="117"/>
      <c r="AA325" s="93"/>
      <c r="AB325" s="19"/>
      <c r="AC325" s="56"/>
      <c r="AD325" s="118"/>
      <c r="AE325" s="118"/>
      <c r="AF325" s="17"/>
      <c r="AG325" s="17"/>
      <c r="AH325" s="25"/>
      <c r="AI325" s="93"/>
      <c r="AJ325" s="93"/>
      <c r="AK325" s="25"/>
      <c r="AL325" s="25"/>
      <c r="AM325" s="93"/>
      <c r="AN325" s="93"/>
      <c r="AO325" s="93"/>
      <c r="AP325" s="20"/>
      <c r="AQ325" s="20"/>
      <c r="AR325" s="20"/>
      <c r="AS325" s="20"/>
      <c r="AT325" s="20"/>
      <c r="AU325" s="20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</row>
    <row r="326" ht="18.0" customHeight="1">
      <c r="A326" s="8" t="s">
        <v>3134</v>
      </c>
      <c r="B326" s="9">
        <v>45229.0</v>
      </c>
      <c r="C326" s="115" t="str">
        <f t="shared" si="5"/>
        <v>#REF!</v>
      </c>
      <c r="D326" s="115" t="str">
        <f t="shared" si="2"/>
        <v>#REF!</v>
      </c>
      <c r="E326" s="115" t="str">
        <f t="shared" si="3"/>
        <v>#REF!</v>
      </c>
      <c r="F326" s="56" t="s">
        <v>1930</v>
      </c>
      <c r="G326" s="68" t="s">
        <v>67</v>
      </c>
      <c r="H326" s="69" t="s">
        <v>813</v>
      </c>
      <c r="I326" s="12" t="s">
        <v>367</v>
      </c>
      <c r="J326" s="13" t="s">
        <v>680</v>
      </c>
      <c r="K326" s="14">
        <v>4000.0</v>
      </c>
      <c r="L326" s="15">
        <v>759.0</v>
      </c>
      <c r="M326" s="14"/>
      <c r="N326" s="15">
        <v>759.0</v>
      </c>
      <c r="O326" s="14"/>
      <c r="P326" s="14"/>
      <c r="Q326" s="14"/>
      <c r="R326" s="16"/>
      <c r="S326" s="3">
        <f t="shared" si="4"/>
        <v>759</v>
      </c>
      <c r="T326" s="56"/>
      <c r="U326" s="18" t="s">
        <v>596</v>
      </c>
      <c r="V326" s="18">
        <v>10.0</v>
      </c>
      <c r="W326" s="19" t="s">
        <v>814</v>
      </c>
      <c r="X326" s="45"/>
      <c r="Y326" s="116"/>
      <c r="Z326" s="117"/>
      <c r="AA326" s="93"/>
      <c r="AB326" s="19"/>
      <c r="AC326" s="56"/>
      <c r="AD326" s="118"/>
      <c r="AE326" s="118"/>
      <c r="AF326" s="17"/>
      <c r="AG326" s="17"/>
      <c r="AH326" s="25"/>
      <c r="AI326" s="93"/>
      <c r="AJ326" s="93"/>
      <c r="AK326" s="25"/>
      <c r="AL326" s="25"/>
      <c r="AM326" s="93"/>
      <c r="AN326" s="93"/>
      <c r="AO326" s="93"/>
      <c r="AP326" s="20"/>
      <c r="AQ326" s="20"/>
      <c r="AR326" s="20"/>
      <c r="AS326" s="20"/>
      <c r="AT326" s="20"/>
      <c r="AU326" s="20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</row>
    <row r="327" ht="18.0" customHeight="1">
      <c r="A327" s="8" t="s">
        <v>3134</v>
      </c>
      <c r="B327" s="9">
        <v>44039.0</v>
      </c>
      <c r="C327" s="115" t="str">
        <f t="shared" si="5"/>
        <v>#REF!</v>
      </c>
      <c r="D327" s="115" t="str">
        <f t="shared" si="2"/>
        <v>#REF!</v>
      </c>
      <c r="E327" s="115" t="str">
        <f t="shared" si="3"/>
        <v>#REF!</v>
      </c>
      <c r="F327" s="56" t="s">
        <v>1930</v>
      </c>
      <c r="G327" s="68" t="s">
        <v>20</v>
      </c>
      <c r="H327" s="69" t="s">
        <v>815</v>
      </c>
      <c r="I327" s="12" t="s">
        <v>367</v>
      </c>
      <c r="J327" s="13" t="s">
        <v>39</v>
      </c>
      <c r="K327" s="14"/>
      <c r="L327" s="15">
        <v>460.0</v>
      </c>
      <c r="M327" s="14"/>
      <c r="N327" s="15">
        <v>460.0</v>
      </c>
      <c r="O327" s="14"/>
      <c r="P327" s="14"/>
      <c r="Q327" s="14"/>
      <c r="R327" s="16"/>
      <c r="S327" s="3">
        <f t="shared" si="4"/>
        <v>460</v>
      </c>
      <c r="T327" s="56"/>
      <c r="U327" s="18" t="s">
        <v>34</v>
      </c>
      <c r="V327" s="18" t="s">
        <v>25</v>
      </c>
      <c r="W327" s="19" t="s">
        <v>816</v>
      </c>
      <c r="X327" s="45"/>
      <c r="Y327" s="116"/>
      <c r="Z327" s="117"/>
      <c r="AA327" s="93"/>
      <c r="AB327" s="19"/>
      <c r="AC327" s="56"/>
      <c r="AD327" s="118"/>
      <c r="AE327" s="118"/>
      <c r="AF327" s="17"/>
      <c r="AG327" s="17"/>
      <c r="AH327" s="25"/>
      <c r="AI327" s="93"/>
      <c r="AJ327" s="93"/>
      <c r="AK327" s="25"/>
      <c r="AL327" s="25"/>
      <c r="AM327" s="93"/>
      <c r="AN327" s="93"/>
      <c r="AO327" s="93"/>
      <c r="AP327" s="20"/>
      <c r="AQ327" s="20"/>
      <c r="AR327" s="20"/>
      <c r="AS327" s="20"/>
      <c r="AT327" s="20"/>
      <c r="AU327" s="20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</row>
    <row r="328" ht="18.0" customHeight="1">
      <c r="A328" s="8" t="s">
        <v>3134</v>
      </c>
      <c r="B328" s="9">
        <v>45251.0</v>
      </c>
      <c r="C328" s="115" t="str">
        <f t="shared" si="5"/>
        <v>#REF!</v>
      </c>
      <c r="D328" s="115" t="str">
        <f t="shared" si="2"/>
        <v>#REF!</v>
      </c>
      <c r="E328" s="115" t="str">
        <f t="shared" si="3"/>
        <v>#REF!</v>
      </c>
      <c r="F328" s="56" t="s">
        <v>1930</v>
      </c>
      <c r="G328" s="68" t="s">
        <v>20</v>
      </c>
      <c r="H328" s="69" t="s">
        <v>817</v>
      </c>
      <c r="I328" s="12" t="s">
        <v>367</v>
      </c>
      <c r="J328" s="13" t="s">
        <v>680</v>
      </c>
      <c r="K328" s="14">
        <v>625.0</v>
      </c>
      <c r="L328" s="15">
        <v>279.0</v>
      </c>
      <c r="M328" s="14"/>
      <c r="N328" s="15">
        <v>279.0</v>
      </c>
      <c r="O328" s="14"/>
      <c r="P328" s="14"/>
      <c r="Q328" s="14"/>
      <c r="R328" s="16"/>
      <c r="S328" s="3">
        <f t="shared" si="4"/>
        <v>279</v>
      </c>
      <c r="T328" s="56"/>
      <c r="U328" s="18" t="s">
        <v>406</v>
      </c>
      <c r="V328" s="18">
        <v>11.0</v>
      </c>
      <c r="W328" s="19" t="s">
        <v>818</v>
      </c>
      <c r="X328" s="45"/>
      <c r="Y328" s="116"/>
      <c r="Z328" s="117"/>
      <c r="AA328" s="93"/>
      <c r="AB328" s="19"/>
      <c r="AC328" s="56"/>
      <c r="AD328" s="118"/>
      <c r="AE328" s="118"/>
      <c r="AF328" s="17"/>
      <c r="AG328" s="17"/>
      <c r="AH328" s="25"/>
      <c r="AI328" s="93"/>
      <c r="AJ328" s="93"/>
      <c r="AK328" s="25"/>
      <c r="AL328" s="25"/>
      <c r="AM328" s="93"/>
      <c r="AN328" s="93"/>
      <c r="AO328" s="93"/>
      <c r="AP328" s="20"/>
      <c r="AQ328" s="20"/>
      <c r="AR328" s="20"/>
      <c r="AS328" s="20"/>
      <c r="AT328" s="20"/>
      <c r="AU328" s="20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</row>
    <row r="329" ht="18.0" customHeight="1">
      <c r="A329" s="8" t="s">
        <v>3134</v>
      </c>
      <c r="B329" s="9">
        <v>45252.0</v>
      </c>
      <c r="C329" s="115" t="str">
        <f t="shared" si="5"/>
        <v>#REF!</v>
      </c>
      <c r="D329" s="115" t="str">
        <f t="shared" si="2"/>
        <v>#REF!</v>
      </c>
      <c r="E329" s="115" t="str">
        <f t="shared" si="3"/>
        <v>#REF!</v>
      </c>
      <c r="F329" s="56" t="s">
        <v>1930</v>
      </c>
      <c r="G329" s="68" t="s">
        <v>20</v>
      </c>
      <c r="H329" s="69" t="s">
        <v>822</v>
      </c>
      <c r="I329" s="12" t="s">
        <v>367</v>
      </c>
      <c r="J329" s="13" t="s">
        <v>680</v>
      </c>
      <c r="K329" s="14">
        <v>2000.0</v>
      </c>
      <c r="L329" s="15">
        <v>759.0</v>
      </c>
      <c r="M329" s="14"/>
      <c r="N329" s="15">
        <v>759.0</v>
      </c>
      <c r="O329" s="14"/>
      <c r="P329" s="14"/>
      <c r="Q329" s="14"/>
      <c r="R329" s="16"/>
      <c r="S329" s="3">
        <f t="shared" si="4"/>
        <v>759</v>
      </c>
      <c r="T329" s="56"/>
      <c r="U329" s="18" t="s">
        <v>196</v>
      </c>
      <c r="V329" s="18">
        <v>11.0</v>
      </c>
      <c r="W329" s="19" t="s">
        <v>823</v>
      </c>
      <c r="X329" s="45"/>
      <c r="Y329" s="116"/>
      <c r="Z329" s="117"/>
      <c r="AA329" s="93"/>
      <c r="AB329" s="19"/>
      <c r="AC329" s="56"/>
      <c r="AD329" s="118"/>
      <c r="AE329" s="118"/>
      <c r="AF329" s="17"/>
      <c r="AG329" s="17"/>
      <c r="AH329" s="25"/>
      <c r="AI329" s="93"/>
      <c r="AJ329" s="93"/>
      <c r="AK329" s="25"/>
      <c r="AL329" s="25"/>
      <c r="AM329" s="93"/>
      <c r="AN329" s="93"/>
      <c r="AO329" s="93"/>
      <c r="AP329" s="20"/>
      <c r="AQ329" s="20"/>
      <c r="AR329" s="20"/>
      <c r="AS329" s="20"/>
      <c r="AT329" s="20"/>
      <c r="AU329" s="20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</row>
    <row r="330" ht="18.0" customHeight="1">
      <c r="A330" s="8" t="s">
        <v>3134</v>
      </c>
      <c r="B330" s="9">
        <v>45259.0</v>
      </c>
      <c r="C330" s="115" t="str">
        <f t="shared" si="5"/>
        <v>#REF!</v>
      </c>
      <c r="D330" s="115" t="str">
        <f t="shared" si="2"/>
        <v>#REF!</v>
      </c>
      <c r="E330" s="115" t="str">
        <f t="shared" si="3"/>
        <v>#REF!</v>
      </c>
      <c r="F330" s="56" t="s">
        <v>1930</v>
      </c>
      <c r="G330" s="68" t="s">
        <v>20</v>
      </c>
      <c r="H330" s="69" t="s">
        <v>827</v>
      </c>
      <c r="I330" s="12" t="s">
        <v>367</v>
      </c>
      <c r="J330" s="13" t="s">
        <v>680</v>
      </c>
      <c r="K330" s="14">
        <v>2000.0</v>
      </c>
      <c r="L330" s="15">
        <v>759.0</v>
      </c>
      <c r="M330" s="14"/>
      <c r="N330" s="15">
        <v>759.0</v>
      </c>
      <c r="O330" s="14"/>
      <c r="P330" s="14"/>
      <c r="Q330" s="14"/>
      <c r="R330" s="16"/>
      <c r="S330" s="3">
        <f t="shared" si="4"/>
        <v>759</v>
      </c>
      <c r="T330" s="56"/>
      <c r="U330" s="18" t="s">
        <v>596</v>
      </c>
      <c r="V330" s="18">
        <v>11.0</v>
      </c>
      <c r="W330" s="19" t="s">
        <v>828</v>
      </c>
      <c r="X330" s="45"/>
      <c r="Y330" s="116"/>
      <c r="Z330" s="117"/>
      <c r="AA330" s="93"/>
      <c r="AB330" s="19"/>
      <c r="AC330" s="56"/>
      <c r="AD330" s="118"/>
      <c r="AE330" s="118"/>
      <c r="AF330" s="17"/>
      <c r="AG330" s="17"/>
      <c r="AH330" s="25"/>
      <c r="AI330" s="93"/>
      <c r="AJ330" s="93"/>
      <c r="AK330" s="25"/>
      <c r="AL330" s="25"/>
      <c r="AM330" s="93"/>
      <c r="AN330" s="93"/>
      <c r="AO330" s="93"/>
      <c r="AP330" s="20"/>
      <c r="AQ330" s="20"/>
      <c r="AR330" s="20"/>
      <c r="AS330" s="20"/>
      <c r="AT330" s="20"/>
      <c r="AU330" s="20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</row>
    <row r="331" ht="18.0" customHeight="1">
      <c r="A331" s="8" t="s">
        <v>3134</v>
      </c>
      <c r="B331" s="9">
        <v>45261.0</v>
      </c>
      <c r="C331" s="115" t="str">
        <f t="shared" si="5"/>
        <v>#REF!</v>
      </c>
      <c r="D331" s="115" t="str">
        <f t="shared" si="2"/>
        <v>#REF!</v>
      </c>
      <c r="E331" s="115" t="str">
        <f t="shared" si="3"/>
        <v>#REF!</v>
      </c>
      <c r="F331" s="56" t="s">
        <v>1930</v>
      </c>
      <c r="G331" s="68" t="s">
        <v>20</v>
      </c>
      <c r="H331" s="69" t="s">
        <v>829</v>
      </c>
      <c r="I331" s="12" t="s">
        <v>367</v>
      </c>
      <c r="J331" s="13" t="s">
        <v>680</v>
      </c>
      <c r="K331" s="14">
        <v>0.0</v>
      </c>
      <c r="L331" s="15">
        <v>724.0</v>
      </c>
      <c r="M331" s="14"/>
      <c r="N331" s="15">
        <v>724.0</v>
      </c>
      <c r="O331" s="14"/>
      <c r="P331" s="14"/>
      <c r="Q331" s="14"/>
      <c r="R331" s="16"/>
      <c r="S331" s="3">
        <f t="shared" si="4"/>
        <v>724</v>
      </c>
      <c r="T331" s="56"/>
      <c r="U331" s="18" t="s">
        <v>34</v>
      </c>
      <c r="V331" s="18" t="s">
        <v>379</v>
      </c>
      <c r="W331" s="19" t="s">
        <v>830</v>
      </c>
      <c r="X331" s="45"/>
      <c r="Y331" s="116"/>
      <c r="Z331" s="117"/>
      <c r="AA331" s="93"/>
      <c r="AB331" s="19"/>
      <c r="AC331" s="56"/>
      <c r="AD331" s="118"/>
      <c r="AE331" s="118"/>
      <c r="AF331" s="17"/>
      <c r="AG331" s="17"/>
      <c r="AH331" s="25"/>
      <c r="AI331" s="93"/>
      <c r="AJ331" s="93"/>
      <c r="AK331" s="25"/>
      <c r="AL331" s="25"/>
      <c r="AM331" s="93"/>
      <c r="AN331" s="93"/>
      <c r="AO331" s="93"/>
      <c r="AP331" s="20"/>
      <c r="AQ331" s="20"/>
      <c r="AR331" s="20"/>
      <c r="AS331" s="20"/>
      <c r="AT331" s="20"/>
      <c r="AU331" s="20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</row>
    <row r="332" ht="18.0" customHeight="1">
      <c r="A332" s="8" t="s">
        <v>3134</v>
      </c>
      <c r="B332" s="9">
        <v>45265.0</v>
      </c>
      <c r="C332" s="115" t="str">
        <f t="shared" si="5"/>
        <v>#REF!</v>
      </c>
      <c r="D332" s="115" t="str">
        <f t="shared" si="2"/>
        <v>#REF!</v>
      </c>
      <c r="E332" s="115" t="str">
        <f t="shared" si="3"/>
        <v>#REF!</v>
      </c>
      <c r="F332" s="56"/>
      <c r="G332" s="68" t="s">
        <v>20</v>
      </c>
      <c r="H332" s="69" t="s">
        <v>831</v>
      </c>
      <c r="I332" s="12" t="s">
        <v>367</v>
      </c>
      <c r="J332" s="13" t="s">
        <v>680</v>
      </c>
      <c r="K332" s="14">
        <v>680.0</v>
      </c>
      <c r="L332" s="15">
        <v>680.0</v>
      </c>
      <c r="M332" s="14"/>
      <c r="N332" s="15">
        <f>L332</f>
        <v>680</v>
      </c>
      <c r="O332" s="14"/>
      <c r="P332" s="14"/>
      <c r="Q332" s="14"/>
      <c r="R332" s="16"/>
      <c r="S332" s="3">
        <f t="shared" si="4"/>
        <v>680</v>
      </c>
      <c r="T332" s="56"/>
      <c r="U332" s="18" t="s">
        <v>125</v>
      </c>
      <c r="V332" s="18" t="s">
        <v>454</v>
      </c>
      <c r="W332" s="19" t="s">
        <v>832</v>
      </c>
      <c r="X332" s="45"/>
      <c r="Y332" s="116"/>
      <c r="Z332" s="117"/>
      <c r="AA332" s="93"/>
      <c r="AB332" s="19"/>
      <c r="AC332" s="56"/>
      <c r="AD332" s="118"/>
      <c r="AE332" s="118"/>
      <c r="AF332" s="17"/>
      <c r="AG332" s="17"/>
      <c r="AH332" s="25"/>
      <c r="AI332" s="93"/>
      <c r="AJ332" s="93"/>
      <c r="AK332" s="25"/>
      <c r="AL332" s="25"/>
      <c r="AM332" s="93"/>
      <c r="AN332" s="93"/>
      <c r="AO332" s="93"/>
      <c r="AP332" s="20"/>
      <c r="AQ332" s="20"/>
      <c r="AR332" s="20"/>
      <c r="AS332" s="20"/>
      <c r="AT332" s="20"/>
      <c r="AU332" s="20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</row>
    <row r="333" ht="18.0" customHeight="1">
      <c r="A333" s="8" t="s">
        <v>3134</v>
      </c>
      <c r="B333" s="9">
        <v>45272.0</v>
      </c>
      <c r="C333" s="115" t="str">
        <f t="shared" si="5"/>
        <v>#REF!</v>
      </c>
      <c r="D333" s="115" t="str">
        <f t="shared" si="2"/>
        <v>#REF!</v>
      </c>
      <c r="E333" s="115" t="str">
        <f t="shared" si="3"/>
        <v>#REF!</v>
      </c>
      <c r="F333" s="56" t="s">
        <v>1930</v>
      </c>
      <c r="G333" s="68" t="s">
        <v>27</v>
      </c>
      <c r="H333" s="69" t="s">
        <v>833</v>
      </c>
      <c r="I333" s="12" t="s">
        <v>27</v>
      </c>
      <c r="J333" s="13" t="s">
        <v>680</v>
      </c>
      <c r="K333" s="14">
        <v>4000.0</v>
      </c>
      <c r="L333" s="15">
        <v>759.0</v>
      </c>
      <c r="M333" s="14"/>
      <c r="N333" s="15">
        <v>759.0</v>
      </c>
      <c r="O333" s="14"/>
      <c r="P333" s="14"/>
      <c r="Q333" s="14"/>
      <c r="R333" s="16"/>
      <c r="S333" s="3">
        <f t="shared" si="4"/>
        <v>759</v>
      </c>
      <c r="T333" s="56"/>
      <c r="U333" s="18" t="s">
        <v>30</v>
      </c>
      <c r="V333" s="18" t="s">
        <v>213</v>
      </c>
      <c r="W333" s="19" t="s">
        <v>834</v>
      </c>
      <c r="X333" s="45"/>
      <c r="Y333" s="116"/>
      <c r="Z333" s="117"/>
      <c r="AA333" s="93"/>
      <c r="AB333" s="19"/>
      <c r="AC333" s="56"/>
      <c r="AD333" s="118"/>
      <c r="AE333" s="118"/>
      <c r="AF333" s="17"/>
      <c r="AG333" s="17"/>
      <c r="AH333" s="25"/>
      <c r="AI333" s="93"/>
      <c r="AJ333" s="93"/>
      <c r="AK333" s="25"/>
      <c r="AL333" s="25"/>
      <c r="AM333" s="93"/>
      <c r="AN333" s="93"/>
      <c r="AO333" s="93"/>
      <c r="AP333" s="20"/>
      <c r="AQ333" s="20"/>
      <c r="AR333" s="20"/>
      <c r="AS333" s="20"/>
      <c r="AT333" s="20"/>
      <c r="AU333" s="20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</row>
    <row r="334" ht="18.0" customHeight="1">
      <c r="A334" s="8" t="s">
        <v>3134</v>
      </c>
      <c r="B334" s="9">
        <v>45280.0</v>
      </c>
      <c r="C334" s="115" t="str">
        <f t="shared" si="5"/>
        <v>#REF!</v>
      </c>
      <c r="D334" s="115" t="str">
        <f t="shared" si="2"/>
        <v>#REF!</v>
      </c>
      <c r="E334" s="115" t="str">
        <f t="shared" si="3"/>
        <v>#REF!</v>
      </c>
      <c r="F334" s="56" t="s">
        <v>1930</v>
      </c>
      <c r="G334" s="68" t="s">
        <v>20</v>
      </c>
      <c r="H334" s="69" t="s">
        <v>835</v>
      </c>
      <c r="I334" s="12" t="s">
        <v>367</v>
      </c>
      <c r="J334" s="13" t="s">
        <v>680</v>
      </c>
      <c r="K334" s="14">
        <v>0.0</v>
      </c>
      <c r="L334" s="15">
        <v>724.0</v>
      </c>
      <c r="M334" s="14"/>
      <c r="N334" s="15">
        <v>724.0</v>
      </c>
      <c r="O334" s="14"/>
      <c r="P334" s="14"/>
      <c r="Q334" s="14"/>
      <c r="R334" s="16"/>
      <c r="S334" s="3">
        <f t="shared" si="4"/>
        <v>724</v>
      </c>
      <c r="T334" s="56"/>
      <c r="U334" s="18" t="s">
        <v>101</v>
      </c>
      <c r="V334" s="18" t="s">
        <v>213</v>
      </c>
      <c r="W334" s="19" t="s">
        <v>836</v>
      </c>
      <c r="X334" s="45"/>
      <c r="Y334" s="116"/>
      <c r="Z334" s="117"/>
      <c r="AA334" s="93"/>
      <c r="AB334" s="19"/>
      <c r="AC334" s="56"/>
      <c r="AD334" s="118"/>
      <c r="AE334" s="118"/>
      <c r="AF334" s="17"/>
      <c r="AG334" s="17"/>
      <c r="AH334" s="25"/>
      <c r="AI334" s="93"/>
      <c r="AJ334" s="93"/>
      <c r="AK334" s="25"/>
      <c r="AL334" s="25"/>
      <c r="AM334" s="93"/>
      <c r="AN334" s="93"/>
      <c r="AO334" s="93"/>
      <c r="AP334" s="20"/>
      <c r="AQ334" s="20"/>
      <c r="AR334" s="20"/>
      <c r="AS334" s="20"/>
      <c r="AT334" s="20"/>
      <c r="AU334" s="20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</row>
    <row r="335" ht="18.0" customHeight="1">
      <c r="A335" s="8" t="s">
        <v>3134</v>
      </c>
      <c r="B335" s="9">
        <v>45302.0</v>
      </c>
      <c r="C335" s="115" t="str">
        <f t="shared" si="5"/>
        <v>#REF!</v>
      </c>
      <c r="D335" s="115" t="str">
        <f t="shared" si="2"/>
        <v>#REF!</v>
      </c>
      <c r="E335" s="115" t="str">
        <f t="shared" si="3"/>
        <v>#REF!</v>
      </c>
      <c r="F335" s="56" t="s">
        <v>1930</v>
      </c>
      <c r="G335" s="68" t="s">
        <v>20</v>
      </c>
      <c r="H335" s="69" t="s">
        <v>837</v>
      </c>
      <c r="I335" s="12" t="s">
        <v>367</v>
      </c>
      <c r="J335" s="13" t="s">
        <v>680</v>
      </c>
      <c r="K335" s="14">
        <v>3500.0</v>
      </c>
      <c r="L335" s="15">
        <v>772.0</v>
      </c>
      <c r="M335" s="14"/>
      <c r="N335" s="15">
        <v>772.0</v>
      </c>
      <c r="O335" s="14"/>
      <c r="P335" s="14"/>
      <c r="Q335" s="14"/>
      <c r="R335" s="16"/>
      <c r="S335" s="3">
        <f t="shared" si="4"/>
        <v>772</v>
      </c>
      <c r="T335" s="56"/>
      <c r="U335" s="18" t="s">
        <v>458</v>
      </c>
      <c r="V335" s="18" t="s">
        <v>519</v>
      </c>
      <c r="W335" s="19" t="s">
        <v>838</v>
      </c>
      <c r="X335" s="45"/>
      <c r="Y335" s="116"/>
      <c r="Z335" s="117"/>
      <c r="AA335" s="93"/>
      <c r="AB335" s="19"/>
      <c r="AC335" s="56"/>
      <c r="AD335" s="118"/>
      <c r="AE335" s="118"/>
      <c r="AF335" s="17"/>
      <c r="AG335" s="17"/>
      <c r="AH335" s="25"/>
      <c r="AI335" s="93"/>
      <c r="AJ335" s="93"/>
      <c r="AK335" s="25"/>
      <c r="AL335" s="25"/>
      <c r="AM335" s="93"/>
      <c r="AN335" s="93"/>
      <c r="AO335" s="93"/>
      <c r="AP335" s="20"/>
      <c r="AQ335" s="20"/>
      <c r="AR335" s="20"/>
      <c r="AS335" s="20"/>
      <c r="AT335" s="20"/>
      <c r="AU335" s="20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</row>
    <row r="336" ht="18.0" customHeight="1">
      <c r="A336" s="8" t="s">
        <v>3134</v>
      </c>
      <c r="B336" s="9">
        <v>45307.0</v>
      </c>
      <c r="C336" s="115" t="str">
        <f t="shared" si="5"/>
        <v>#REF!</v>
      </c>
      <c r="D336" s="115" t="str">
        <f t="shared" si="2"/>
        <v>#REF!</v>
      </c>
      <c r="E336" s="115" t="str">
        <f t="shared" si="3"/>
        <v>#REF!</v>
      </c>
      <c r="F336" s="56" t="s">
        <v>1930</v>
      </c>
      <c r="G336" s="68" t="s">
        <v>20</v>
      </c>
      <c r="H336" s="69" t="s">
        <v>839</v>
      </c>
      <c r="I336" s="12" t="s">
        <v>367</v>
      </c>
      <c r="J336" s="13" t="s">
        <v>680</v>
      </c>
      <c r="K336" s="14">
        <v>0.0</v>
      </c>
      <c r="L336" s="15">
        <v>418.0</v>
      </c>
      <c r="M336" s="14"/>
      <c r="N336" s="15">
        <v>418.0</v>
      </c>
      <c r="O336" s="14"/>
      <c r="P336" s="14"/>
      <c r="Q336" s="14"/>
      <c r="R336" s="16"/>
      <c r="S336" s="3">
        <f t="shared" si="4"/>
        <v>418</v>
      </c>
      <c r="T336" s="56"/>
      <c r="U336" s="18" t="s">
        <v>458</v>
      </c>
      <c r="V336" s="18" t="s">
        <v>519</v>
      </c>
      <c r="W336" s="19" t="s">
        <v>840</v>
      </c>
      <c r="X336" s="45"/>
      <c r="Y336" s="116"/>
      <c r="Z336" s="117"/>
      <c r="AA336" s="93"/>
      <c r="AB336" s="19"/>
      <c r="AC336" s="56"/>
      <c r="AD336" s="118"/>
      <c r="AE336" s="118"/>
      <c r="AF336" s="17"/>
      <c r="AG336" s="17"/>
      <c r="AH336" s="25"/>
      <c r="AI336" s="93"/>
      <c r="AJ336" s="93"/>
      <c r="AK336" s="25"/>
      <c r="AL336" s="25"/>
      <c r="AM336" s="93"/>
      <c r="AN336" s="93"/>
      <c r="AO336" s="93"/>
      <c r="AP336" s="20"/>
      <c r="AQ336" s="20"/>
      <c r="AR336" s="20"/>
      <c r="AS336" s="20"/>
      <c r="AT336" s="20"/>
      <c r="AU336" s="20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</row>
    <row r="337" ht="18.0" customHeight="1">
      <c r="A337" s="8" t="s">
        <v>3134</v>
      </c>
      <c r="B337" s="9">
        <v>45314.0</v>
      </c>
      <c r="C337" s="115" t="str">
        <f t="shared" si="5"/>
        <v>#REF!</v>
      </c>
      <c r="D337" s="115" t="str">
        <f t="shared" si="2"/>
        <v>#REF!</v>
      </c>
      <c r="E337" s="115" t="str">
        <f t="shared" si="3"/>
        <v>#REF!</v>
      </c>
      <c r="F337" s="56" t="s">
        <v>1930</v>
      </c>
      <c r="G337" s="68" t="s">
        <v>20</v>
      </c>
      <c r="H337" s="69" t="s">
        <v>841</v>
      </c>
      <c r="I337" s="12" t="s">
        <v>367</v>
      </c>
      <c r="J337" s="13" t="s">
        <v>680</v>
      </c>
      <c r="K337" s="14">
        <v>3800.0</v>
      </c>
      <c r="L337" s="15">
        <v>772.0</v>
      </c>
      <c r="M337" s="14"/>
      <c r="N337" s="15">
        <v>772.0</v>
      </c>
      <c r="O337" s="14"/>
      <c r="P337" s="14"/>
      <c r="Q337" s="14"/>
      <c r="R337" s="16"/>
      <c r="S337" s="3">
        <f t="shared" si="4"/>
        <v>772</v>
      </c>
      <c r="T337" s="56"/>
      <c r="U337" s="18" t="s">
        <v>647</v>
      </c>
      <c r="V337" s="18" t="s">
        <v>519</v>
      </c>
      <c r="W337" s="19" t="s">
        <v>842</v>
      </c>
      <c r="X337" s="45"/>
      <c r="Y337" s="116"/>
      <c r="Z337" s="117"/>
      <c r="AA337" s="93"/>
      <c r="AB337" s="19"/>
      <c r="AC337" s="56"/>
      <c r="AD337" s="118"/>
      <c r="AE337" s="118"/>
      <c r="AF337" s="17"/>
      <c r="AG337" s="17"/>
      <c r="AH337" s="25"/>
      <c r="AI337" s="93"/>
      <c r="AJ337" s="93"/>
      <c r="AK337" s="25"/>
      <c r="AL337" s="25"/>
      <c r="AM337" s="93"/>
      <c r="AN337" s="93"/>
      <c r="AO337" s="93"/>
      <c r="AP337" s="20"/>
      <c r="AQ337" s="20"/>
      <c r="AR337" s="20"/>
      <c r="AS337" s="20"/>
      <c r="AT337" s="20"/>
      <c r="AU337" s="20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</row>
    <row r="338" ht="18.0" customHeight="1">
      <c r="A338" s="8" t="s">
        <v>3134</v>
      </c>
      <c r="B338" s="9">
        <v>45314.0</v>
      </c>
      <c r="C338" s="115" t="str">
        <f t="shared" si="5"/>
        <v>#REF!</v>
      </c>
      <c r="D338" s="115" t="str">
        <f t="shared" si="2"/>
        <v>#REF!</v>
      </c>
      <c r="E338" s="115" t="str">
        <f t="shared" si="3"/>
        <v>#REF!</v>
      </c>
      <c r="F338" s="56" t="s">
        <v>1930</v>
      </c>
      <c r="G338" s="68" t="s">
        <v>20</v>
      </c>
      <c r="H338" s="69" t="s">
        <v>841</v>
      </c>
      <c r="I338" s="12" t="s">
        <v>367</v>
      </c>
      <c r="J338" s="13" t="s">
        <v>1442</v>
      </c>
      <c r="K338" s="14"/>
      <c r="L338" s="15"/>
      <c r="M338" s="14"/>
      <c r="N338" s="15"/>
      <c r="O338" s="14"/>
      <c r="P338" s="14"/>
      <c r="Q338" s="14">
        <v>407.0</v>
      </c>
      <c r="R338" s="16"/>
      <c r="S338" s="3">
        <f t="shared" si="4"/>
        <v>407</v>
      </c>
      <c r="T338" s="56"/>
      <c r="U338" s="18" t="s">
        <v>647</v>
      </c>
      <c r="V338" s="18" t="s">
        <v>519</v>
      </c>
      <c r="W338" s="19" t="s">
        <v>842</v>
      </c>
      <c r="X338" s="45"/>
      <c r="Y338" s="116"/>
      <c r="Z338" s="117"/>
      <c r="AA338" s="93"/>
      <c r="AB338" s="19"/>
      <c r="AC338" s="56"/>
      <c r="AD338" s="118"/>
      <c r="AE338" s="118"/>
      <c r="AF338" s="17"/>
      <c r="AG338" s="17"/>
      <c r="AH338" s="25"/>
      <c r="AI338" s="93"/>
      <c r="AJ338" s="93"/>
      <c r="AK338" s="25"/>
      <c r="AL338" s="25"/>
      <c r="AM338" s="93"/>
      <c r="AN338" s="93"/>
      <c r="AO338" s="93"/>
      <c r="AP338" s="20"/>
      <c r="AQ338" s="20"/>
      <c r="AR338" s="20"/>
      <c r="AS338" s="20"/>
      <c r="AT338" s="20"/>
      <c r="AU338" s="20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</row>
    <row r="339" ht="18.0" customHeight="1">
      <c r="A339" s="8" t="s">
        <v>3134</v>
      </c>
      <c r="B339" s="9">
        <v>45314.0</v>
      </c>
      <c r="C339" s="115" t="str">
        <f t="shared" si="5"/>
        <v>#REF!</v>
      </c>
      <c r="D339" s="115" t="str">
        <f t="shared" si="2"/>
        <v>#REF!</v>
      </c>
      <c r="E339" s="115" t="str">
        <f t="shared" si="3"/>
        <v>#REF!</v>
      </c>
      <c r="F339" s="56" t="s">
        <v>1930</v>
      </c>
      <c r="G339" s="68" t="s">
        <v>20</v>
      </c>
      <c r="H339" s="69" t="s">
        <v>843</v>
      </c>
      <c r="I339" s="12" t="s">
        <v>367</v>
      </c>
      <c r="J339" s="13" t="s">
        <v>680</v>
      </c>
      <c r="K339" s="14">
        <v>3600.0</v>
      </c>
      <c r="L339" s="15">
        <v>724.0</v>
      </c>
      <c r="M339" s="14"/>
      <c r="N339" s="15">
        <v>724.0</v>
      </c>
      <c r="O339" s="14"/>
      <c r="P339" s="14"/>
      <c r="Q339" s="14"/>
      <c r="R339" s="16"/>
      <c r="S339" s="3">
        <f t="shared" si="4"/>
        <v>724</v>
      </c>
      <c r="T339" s="56"/>
      <c r="U339" s="18" t="s">
        <v>647</v>
      </c>
      <c r="V339" s="18" t="s">
        <v>519</v>
      </c>
      <c r="W339" s="19" t="s">
        <v>844</v>
      </c>
      <c r="X339" s="45"/>
      <c r="Y339" s="116"/>
      <c r="Z339" s="117"/>
      <c r="AA339" s="93"/>
      <c r="AB339" s="19"/>
      <c r="AC339" s="56"/>
      <c r="AD339" s="118"/>
      <c r="AE339" s="118"/>
      <c r="AF339" s="17"/>
      <c r="AG339" s="17"/>
      <c r="AH339" s="25"/>
      <c r="AI339" s="93"/>
      <c r="AJ339" s="93"/>
      <c r="AK339" s="25"/>
      <c r="AL339" s="25"/>
      <c r="AM339" s="93"/>
      <c r="AN339" s="93"/>
      <c r="AO339" s="93"/>
      <c r="AP339" s="20"/>
      <c r="AQ339" s="20"/>
      <c r="AR339" s="20"/>
      <c r="AS339" s="20"/>
      <c r="AT339" s="20"/>
      <c r="AU339" s="20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</row>
    <row r="340" ht="18.0" customHeight="1">
      <c r="A340" s="8" t="s">
        <v>3134</v>
      </c>
      <c r="B340" s="9">
        <v>45322.0</v>
      </c>
      <c r="C340" s="115" t="s">
        <v>3137</v>
      </c>
      <c r="D340" s="115" t="str">
        <f t="shared" si="2"/>
        <v>#REF!</v>
      </c>
      <c r="E340" s="115" t="str">
        <f t="shared" si="3"/>
        <v>#REF!</v>
      </c>
      <c r="F340" s="56" t="s">
        <v>1930</v>
      </c>
      <c r="G340" s="68" t="s">
        <v>20</v>
      </c>
      <c r="H340" s="69" t="s">
        <v>847</v>
      </c>
      <c r="I340" s="12" t="s">
        <v>367</v>
      </c>
      <c r="J340" s="13" t="s">
        <v>39</v>
      </c>
      <c r="K340" s="14">
        <v>0.0</v>
      </c>
      <c r="L340" s="15">
        <v>680.0</v>
      </c>
      <c r="M340" s="14"/>
      <c r="N340" s="15">
        <v>680.0</v>
      </c>
      <c r="O340" s="14"/>
      <c r="P340" s="14"/>
      <c r="Q340" s="14"/>
      <c r="R340" s="16"/>
      <c r="S340" s="3">
        <f t="shared" si="4"/>
        <v>680</v>
      </c>
      <c r="T340" s="56"/>
      <c r="U340" s="18" t="s">
        <v>125</v>
      </c>
      <c r="V340" s="18" t="s">
        <v>519</v>
      </c>
      <c r="W340" s="19" t="s">
        <v>848</v>
      </c>
      <c r="X340" s="45"/>
      <c r="Y340" s="116"/>
      <c r="Z340" s="117"/>
      <c r="AA340" s="93"/>
      <c r="AB340" s="19"/>
      <c r="AC340" s="56"/>
      <c r="AD340" s="118"/>
      <c r="AE340" s="118"/>
      <c r="AF340" s="17"/>
      <c r="AG340" s="17"/>
      <c r="AH340" s="25"/>
      <c r="AI340" s="93"/>
      <c r="AJ340" s="93"/>
      <c r="AK340" s="25"/>
      <c r="AL340" s="25"/>
      <c r="AM340" s="93"/>
      <c r="AN340" s="93"/>
      <c r="AO340" s="93"/>
      <c r="AP340" s="20"/>
      <c r="AQ340" s="20"/>
      <c r="AR340" s="20"/>
      <c r="AS340" s="20"/>
      <c r="AT340" s="20"/>
      <c r="AU340" s="20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</row>
    <row r="341" ht="18.0" customHeight="1">
      <c r="A341" s="8" t="s">
        <v>3134</v>
      </c>
      <c r="B341" s="9">
        <v>45322.0</v>
      </c>
      <c r="C341" s="115" t="s">
        <v>3137</v>
      </c>
      <c r="D341" s="115" t="str">
        <f t="shared" si="2"/>
        <v>#REF!</v>
      </c>
      <c r="E341" s="115" t="str">
        <f t="shared" si="3"/>
        <v>#REF!</v>
      </c>
      <c r="F341" s="56" t="s">
        <v>1930</v>
      </c>
      <c r="G341" s="68" t="s">
        <v>20</v>
      </c>
      <c r="H341" s="69" t="s">
        <v>847</v>
      </c>
      <c r="I341" s="12" t="s">
        <v>367</v>
      </c>
      <c r="J341" s="13" t="s">
        <v>1442</v>
      </c>
      <c r="K341" s="14"/>
      <c r="L341" s="15"/>
      <c r="M341" s="14">
        <f>23*5</f>
        <v>115</v>
      </c>
      <c r="N341" s="15"/>
      <c r="O341" s="14"/>
      <c r="P341" s="14"/>
      <c r="Q341" s="14">
        <f>382*5+359</f>
        <v>2269</v>
      </c>
      <c r="R341" s="16"/>
      <c r="S341" s="3">
        <f t="shared" si="4"/>
        <v>2269</v>
      </c>
      <c r="T341" s="56"/>
      <c r="U341" s="18" t="s">
        <v>125</v>
      </c>
      <c r="V341" s="18" t="s">
        <v>519</v>
      </c>
      <c r="W341" s="19" t="s">
        <v>848</v>
      </c>
      <c r="X341" s="45"/>
      <c r="Y341" s="116"/>
      <c r="Z341" s="117"/>
      <c r="AA341" s="93"/>
      <c r="AB341" s="19"/>
      <c r="AC341" s="56"/>
      <c r="AD341" s="118"/>
      <c r="AE341" s="118"/>
      <c r="AF341" s="17"/>
      <c r="AG341" s="17"/>
      <c r="AH341" s="25"/>
      <c r="AI341" s="93"/>
      <c r="AJ341" s="93"/>
      <c r="AK341" s="25"/>
      <c r="AL341" s="25"/>
      <c r="AM341" s="93"/>
      <c r="AN341" s="93"/>
      <c r="AO341" s="93"/>
      <c r="AP341" s="20"/>
      <c r="AQ341" s="20"/>
      <c r="AR341" s="20"/>
      <c r="AS341" s="20"/>
      <c r="AT341" s="20"/>
      <c r="AU341" s="20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</row>
    <row r="342" ht="18.0" customHeight="1">
      <c r="A342" s="8" t="s">
        <v>3134</v>
      </c>
      <c r="B342" s="9">
        <v>45327.0</v>
      </c>
      <c r="C342" s="115" t="str">
        <f t="shared" ref="C342:C399" si="6">VLOOKUP(H342,Dominios!$A:$D,3,0)</f>
        <v>#REF!</v>
      </c>
      <c r="D342" s="115" t="str">
        <f t="shared" si="2"/>
        <v>#REF!</v>
      </c>
      <c r="E342" s="115" t="str">
        <f t="shared" si="3"/>
        <v>#REF!</v>
      </c>
      <c r="F342" s="56">
        <v>0.0446</v>
      </c>
      <c r="G342" s="68" t="s">
        <v>20</v>
      </c>
      <c r="H342" s="69" t="s">
        <v>849</v>
      </c>
      <c r="I342" s="12" t="s">
        <v>367</v>
      </c>
      <c r="J342" s="13" t="s">
        <v>680</v>
      </c>
      <c r="K342" s="14">
        <v>3500.0</v>
      </c>
      <c r="L342" s="15">
        <v>667.0</v>
      </c>
      <c r="M342" s="14"/>
      <c r="N342" s="15">
        <v>667.0</v>
      </c>
      <c r="O342" s="14"/>
      <c r="P342" s="14"/>
      <c r="Q342" s="14"/>
      <c r="R342" s="16"/>
      <c r="S342" s="3">
        <f t="shared" si="4"/>
        <v>667</v>
      </c>
      <c r="T342" s="56"/>
      <c r="U342" s="18" t="s">
        <v>446</v>
      </c>
      <c r="V342" s="18" t="s">
        <v>550</v>
      </c>
      <c r="W342" s="19" t="s">
        <v>850</v>
      </c>
      <c r="X342" s="45"/>
      <c r="Y342" s="116"/>
      <c r="Z342" s="117"/>
      <c r="AA342" s="93"/>
      <c r="AB342" s="19"/>
      <c r="AC342" s="56"/>
      <c r="AD342" s="118"/>
      <c r="AE342" s="118"/>
      <c r="AF342" s="17"/>
      <c r="AG342" s="17"/>
      <c r="AH342" s="25"/>
      <c r="AI342" s="93"/>
      <c r="AJ342" s="93"/>
      <c r="AK342" s="25"/>
      <c r="AL342" s="25"/>
      <c r="AM342" s="93"/>
      <c r="AN342" s="93"/>
      <c r="AO342" s="93"/>
      <c r="AP342" s="20"/>
      <c r="AQ342" s="20"/>
      <c r="AR342" s="20"/>
      <c r="AS342" s="20"/>
      <c r="AT342" s="20"/>
      <c r="AU342" s="20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</row>
    <row r="343" ht="18.0" customHeight="1">
      <c r="A343" s="8" t="s">
        <v>3134</v>
      </c>
      <c r="B343" s="9">
        <v>45328.0</v>
      </c>
      <c r="C343" s="115" t="str">
        <f t="shared" si="6"/>
        <v>#REF!</v>
      </c>
      <c r="D343" s="115" t="str">
        <f t="shared" si="2"/>
        <v>#REF!</v>
      </c>
      <c r="E343" s="115" t="str">
        <f t="shared" si="3"/>
        <v>#REF!</v>
      </c>
      <c r="F343" s="56">
        <v>0.0446</v>
      </c>
      <c r="G343" s="68" t="s">
        <v>20</v>
      </c>
      <c r="H343" s="69" t="s">
        <v>851</v>
      </c>
      <c r="I343" s="12" t="s">
        <v>367</v>
      </c>
      <c r="J343" s="13" t="s">
        <v>680</v>
      </c>
      <c r="K343" s="14">
        <v>0.0</v>
      </c>
      <c r="L343" s="15">
        <v>756.0</v>
      </c>
      <c r="M343" s="14"/>
      <c r="N343" s="15">
        <v>756.0</v>
      </c>
      <c r="O343" s="14"/>
      <c r="P343" s="14"/>
      <c r="Q343" s="14"/>
      <c r="R343" s="16"/>
      <c r="S343" s="3">
        <f t="shared" si="4"/>
        <v>756</v>
      </c>
      <c r="T343" s="56"/>
      <c r="U343" s="18" t="s">
        <v>446</v>
      </c>
      <c r="V343" s="18" t="s">
        <v>550</v>
      </c>
      <c r="W343" s="19" t="s">
        <v>852</v>
      </c>
      <c r="X343" s="45"/>
      <c r="Y343" s="116"/>
      <c r="Z343" s="117"/>
      <c r="AA343" s="93"/>
      <c r="AB343" s="19"/>
      <c r="AC343" s="56"/>
      <c r="AD343" s="118"/>
      <c r="AE343" s="118"/>
      <c r="AF343" s="17"/>
      <c r="AG343" s="17"/>
      <c r="AH343" s="25"/>
      <c r="AI343" s="93"/>
      <c r="AJ343" s="93"/>
      <c r="AK343" s="25"/>
      <c r="AL343" s="25"/>
      <c r="AM343" s="93"/>
      <c r="AN343" s="93"/>
      <c r="AO343" s="93"/>
      <c r="AP343" s="20"/>
      <c r="AQ343" s="20"/>
      <c r="AR343" s="20"/>
      <c r="AS343" s="20"/>
      <c r="AT343" s="20"/>
      <c r="AU343" s="20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</row>
    <row r="344" ht="18.0" customHeight="1">
      <c r="A344" s="8" t="s">
        <v>3134</v>
      </c>
      <c r="B344" s="9">
        <v>45331.0</v>
      </c>
      <c r="C344" s="115" t="str">
        <f t="shared" si="6"/>
        <v>#REF!</v>
      </c>
      <c r="D344" s="115" t="str">
        <f t="shared" si="2"/>
        <v>#REF!</v>
      </c>
      <c r="E344" s="115" t="str">
        <f t="shared" si="3"/>
        <v>#REF!</v>
      </c>
      <c r="F344" s="56">
        <v>0.0446</v>
      </c>
      <c r="G344" s="68" t="s">
        <v>20</v>
      </c>
      <c r="H344" s="69" t="s">
        <v>853</v>
      </c>
      <c r="I344" s="12" t="s">
        <v>367</v>
      </c>
      <c r="J344" s="13" t="s">
        <v>854</v>
      </c>
      <c r="K344" s="14">
        <v>7000.0</v>
      </c>
      <c r="L344" s="15">
        <v>1577.0</v>
      </c>
      <c r="M344" s="14">
        <f>70+18</f>
        <v>88</v>
      </c>
      <c r="N344" s="15">
        <v>1647.0</v>
      </c>
      <c r="O344" s="14"/>
      <c r="P344" s="14"/>
      <c r="Q344" s="14">
        <v>428.0</v>
      </c>
      <c r="R344" s="16"/>
      <c r="S344" s="3">
        <f t="shared" si="4"/>
        <v>2075</v>
      </c>
      <c r="T344" s="56"/>
      <c r="U344" s="18" t="s">
        <v>482</v>
      </c>
      <c r="V344" s="18" t="s">
        <v>570</v>
      </c>
      <c r="W344" s="19" t="s">
        <v>855</v>
      </c>
      <c r="X344" s="45"/>
      <c r="Y344" s="116"/>
      <c r="Z344" s="117"/>
      <c r="AA344" s="93"/>
      <c r="AB344" s="19"/>
      <c r="AC344" s="56"/>
      <c r="AD344" s="118"/>
      <c r="AE344" s="118"/>
      <c r="AF344" s="17"/>
      <c r="AG344" s="17"/>
      <c r="AH344" s="25"/>
      <c r="AI344" s="93"/>
      <c r="AJ344" s="93"/>
      <c r="AK344" s="25"/>
      <c r="AL344" s="25"/>
      <c r="AM344" s="93"/>
      <c r="AN344" s="93"/>
      <c r="AO344" s="93"/>
      <c r="AP344" s="20"/>
      <c r="AQ344" s="20"/>
      <c r="AR344" s="20"/>
      <c r="AS344" s="20"/>
      <c r="AT344" s="20"/>
      <c r="AU344" s="20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</row>
    <row r="345" ht="18.0" customHeight="1">
      <c r="A345" s="8" t="s">
        <v>3134</v>
      </c>
      <c r="B345" s="9">
        <v>45337.0</v>
      </c>
      <c r="C345" s="115" t="str">
        <f t="shared" si="6"/>
        <v>#REF!</v>
      </c>
      <c r="D345" s="115" t="str">
        <f t="shared" si="2"/>
        <v>#REF!</v>
      </c>
      <c r="E345" s="115" t="str">
        <f t="shared" si="3"/>
        <v>#REF!</v>
      </c>
      <c r="F345" s="56">
        <v>0.0446</v>
      </c>
      <c r="G345" s="68" t="s">
        <v>27</v>
      </c>
      <c r="H345" s="69" t="s">
        <v>856</v>
      </c>
      <c r="I345" s="12" t="s">
        <v>27</v>
      </c>
      <c r="J345" s="13" t="s">
        <v>680</v>
      </c>
      <c r="K345" s="14">
        <v>4000.0</v>
      </c>
      <c r="L345" s="15">
        <v>710.0</v>
      </c>
      <c r="M345" s="14"/>
      <c r="N345" s="15">
        <v>710.0</v>
      </c>
      <c r="O345" s="14"/>
      <c r="P345" s="14"/>
      <c r="Q345" s="14"/>
      <c r="R345" s="16"/>
      <c r="S345" s="3">
        <f t="shared" si="4"/>
        <v>710</v>
      </c>
      <c r="T345" s="56"/>
      <c r="U345" s="18" t="s">
        <v>30</v>
      </c>
      <c r="V345" s="18" t="s">
        <v>550</v>
      </c>
      <c r="W345" s="19" t="s">
        <v>857</v>
      </c>
      <c r="X345" s="45"/>
      <c r="Y345" s="116"/>
      <c r="Z345" s="117"/>
      <c r="AA345" s="93"/>
      <c r="AB345" s="19"/>
      <c r="AC345" s="56"/>
      <c r="AD345" s="118"/>
      <c r="AE345" s="118"/>
      <c r="AF345" s="17"/>
      <c r="AG345" s="17"/>
      <c r="AH345" s="25"/>
      <c r="AI345" s="93"/>
      <c r="AJ345" s="93"/>
      <c r="AK345" s="25"/>
      <c r="AL345" s="25"/>
      <c r="AM345" s="93"/>
      <c r="AN345" s="93"/>
      <c r="AO345" s="93"/>
      <c r="AP345" s="20"/>
      <c r="AQ345" s="20"/>
      <c r="AR345" s="20"/>
      <c r="AS345" s="20"/>
      <c r="AT345" s="20"/>
      <c r="AU345" s="20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</row>
    <row r="346" ht="18.0" customHeight="1">
      <c r="A346" s="8" t="s">
        <v>3134</v>
      </c>
      <c r="B346" s="9">
        <v>45343.0</v>
      </c>
      <c r="C346" s="115" t="str">
        <f t="shared" si="6"/>
        <v>#REF!</v>
      </c>
      <c r="D346" s="115" t="str">
        <f t="shared" si="2"/>
        <v>#REF!</v>
      </c>
      <c r="E346" s="115" t="str">
        <f t="shared" si="3"/>
        <v>#REF!</v>
      </c>
      <c r="F346" s="56">
        <v>0.0446</v>
      </c>
      <c r="G346" s="68" t="s">
        <v>67</v>
      </c>
      <c r="H346" s="69" t="s">
        <v>858</v>
      </c>
      <c r="I346" s="12" t="s">
        <v>367</v>
      </c>
      <c r="J346" s="13" t="s">
        <v>680</v>
      </c>
      <c r="K346" s="14">
        <v>4000.0</v>
      </c>
      <c r="L346" s="15">
        <v>756.0</v>
      </c>
      <c r="M346" s="14"/>
      <c r="N346" s="15">
        <v>756.0</v>
      </c>
      <c r="O346" s="14"/>
      <c r="P346" s="14"/>
      <c r="Q346" s="14"/>
      <c r="R346" s="16"/>
      <c r="S346" s="3">
        <f t="shared" si="4"/>
        <v>756</v>
      </c>
      <c r="T346" s="56"/>
      <c r="U346" s="18" t="s">
        <v>34</v>
      </c>
      <c r="V346" s="18" t="s">
        <v>550</v>
      </c>
      <c r="W346" s="19" t="s">
        <v>859</v>
      </c>
      <c r="X346" s="45"/>
      <c r="Y346" s="116"/>
      <c r="Z346" s="117"/>
      <c r="AA346" s="93"/>
      <c r="AB346" s="19"/>
      <c r="AC346" s="56"/>
      <c r="AD346" s="118"/>
      <c r="AE346" s="118"/>
      <c r="AF346" s="17"/>
      <c r="AG346" s="17"/>
      <c r="AH346" s="25"/>
      <c r="AI346" s="93"/>
      <c r="AJ346" s="93"/>
      <c r="AK346" s="25"/>
      <c r="AL346" s="25"/>
      <c r="AM346" s="93"/>
      <c r="AN346" s="93"/>
      <c r="AO346" s="93"/>
      <c r="AP346" s="20"/>
      <c r="AQ346" s="20"/>
      <c r="AR346" s="20"/>
      <c r="AS346" s="20"/>
      <c r="AT346" s="20"/>
      <c r="AU346" s="20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</row>
    <row r="347" ht="18.0" customHeight="1">
      <c r="A347" s="8" t="s">
        <v>3134</v>
      </c>
      <c r="B347" s="9">
        <v>45343.0</v>
      </c>
      <c r="C347" s="115" t="str">
        <f t="shared" si="6"/>
        <v>#REF!</v>
      </c>
      <c r="D347" s="115" t="str">
        <f t="shared" si="2"/>
        <v>#REF!</v>
      </c>
      <c r="E347" s="115" t="str">
        <f t="shared" si="3"/>
        <v>#REF!</v>
      </c>
      <c r="F347" s="56">
        <v>0.0446</v>
      </c>
      <c r="G347" s="68" t="s">
        <v>20</v>
      </c>
      <c r="H347" s="69" t="s">
        <v>860</v>
      </c>
      <c r="I347" s="12" t="s">
        <v>367</v>
      </c>
      <c r="J347" s="13" t="s">
        <v>610</v>
      </c>
      <c r="K347" s="14"/>
      <c r="L347" s="15">
        <v>333.0</v>
      </c>
      <c r="M347" s="14"/>
      <c r="N347" s="15">
        <v>333.0</v>
      </c>
      <c r="O347" s="14"/>
      <c r="P347" s="14"/>
      <c r="Q347" s="14"/>
      <c r="R347" s="16"/>
      <c r="S347" s="3">
        <f t="shared" si="4"/>
        <v>333</v>
      </c>
      <c r="T347" s="56"/>
      <c r="U347" s="18" t="s">
        <v>196</v>
      </c>
      <c r="V347" s="18" t="s">
        <v>550</v>
      </c>
      <c r="W347" s="19" t="s">
        <v>861</v>
      </c>
      <c r="X347" s="45"/>
      <c r="Y347" s="116"/>
      <c r="Z347" s="117"/>
      <c r="AA347" s="93"/>
      <c r="AB347" s="19"/>
      <c r="AC347" s="56"/>
      <c r="AD347" s="118"/>
      <c r="AE347" s="118"/>
      <c r="AF347" s="17"/>
      <c r="AG347" s="17"/>
      <c r="AH347" s="25"/>
      <c r="AI347" s="93"/>
      <c r="AJ347" s="93"/>
      <c r="AK347" s="25"/>
      <c r="AL347" s="25"/>
      <c r="AM347" s="93"/>
      <c r="AN347" s="93"/>
      <c r="AO347" s="93"/>
      <c r="AP347" s="20"/>
      <c r="AQ347" s="20"/>
      <c r="AR347" s="20"/>
      <c r="AS347" s="20"/>
      <c r="AT347" s="20"/>
      <c r="AU347" s="20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</row>
    <row r="348" ht="18.0" customHeight="1">
      <c r="A348" s="8" t="s">
        <v>3134</v>
      </c>
      <c r="B348" s="9">
        <v>45343.0</v>
      </c>
      <c r="C348" s="115" t="str">
        <f t="shared" si="6"/>
        <v>#REF!</v>
      </c>
      <c r="D348" s="115" t="str">
        <f t="shared" si="2"/>
        <v>#REF!</v>
      </c>
      <c r="E348" s="115" t="str">
        <f t="shared" si="3"/>
        <v>#REF!</v>
      </c>
      <c r="F348" s="56">
        <v>0.0446</v>
      </c>
      <c r="G348" s="68" t="s">
        <v>20</v>
      </c>
      <c r="H348" s="69" t="s">
        <v>862</v>
      </c>
      <c r="I348" s="12" t="s">
        <v>367</v>
      </c>
      <c r="J348" s="13" t="s">
        <v>680</v>
      </c>
      <c r="K348" s="14">
        <v>0.0</v>
      </c>
      <c r="L348" s="15">
        <v>710.0</v>
      </c>
      <c r="M348" s="14"/>
      <c r="N348" s="15">
        <v>710.0</v>
      </c>
      <c r="O348" s="14"/>
      <c r="P348" s="14">
        <v>600.0</v>
      </c>
      <c r="Q348" s="14"/>
      <c r="R348" s="16">
        <v>381.0</v>
      </c>
      <c r="S348" s="3">
        <f t="shared" si="4"/>
        <v>929</v>
      </c>
      <c r="T348" s="56" t="s">
        <v>940</v>
      </c>
      <c r="U348" s="18" t="s">
        <v>196</v>
      </c>
      <c r="V348" s="18" t="s">
        <v>550</v>
      </c>
      <c r="W348" s="19" t="s">
        <v>864</v>
      </c>
      <c r="X348" s="45"/>
      <c r="Y348" s="116"/>
      <c r="Z348" s="117"/>
      <c r="AA348" s="93"/>
      <c r="AB348" s="19"/>
      <c r="AC348" s="56"/>
      <c r="AD348" s="118"/>
      <c r="AE348" s="118"/>
      <c r="AF348" s="17"/>
      <c r="AG348" s="17"/>
      <c r="AH348" s="25"/>
      <c r="AI348" s="93"/>
      <c r="AJ348" s="93"/>
      <c r="AK348" s="25"/>
      <c r="AL348" s="25"/>
      <c r="AM348" s="93"/>
      <c r="AN348" s="93"/>
      <c r="AO348" s="93"/>
      <c r="AP348" s="20"/>
      <c r="AQ348" s="20"/>
      <c r="AR348" s="20"/>
      <c r="AS348" s="20"/>
      <c r="AT348" s="20"/>
      <c r="AU348" s="20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</row>
    <row r="349" ht="18.0" customHeight="1">
      <c r="A349" s="8" t="s">
        <v>3134</v>
      </c>
      <c r="B349" s="9">
        <v>45345.0</v>
      </c>
      <c r="C349" s="115" t="str">
        <f t="shared" si="6"/>
        <v>#REF!</v>
      </c>
      <c r="D349" s="115" t="str">
        <f t="shared" si="2"/>
        <v>#REF!</v>
      </c>
      <c r="E349" s="115" t="str">
        <f t="shared" si="3"/>
        <v>#REF!</v>
      </c>
      <c r="F349" s="56">
        <v>0.0446</v>
      </c>
      <c r="G349" s="68" t="s">
        <v>20</v>
      </c>
      <c r="H349" s="69" t="s">
        <v>868</v>
      </c>
      <c r="I349" s="12" t="s">
        <v>367</v>
      </c>
      <c r="J349" s="13" t="s">
        <v>680</v>
      </c>
      <c r="K349" s="14">
        <v>4000.0</v>
      </c>
      <c r="L349" s="15">
        <v>756.0</v>
      </c>
      <c r="M349" s="14"/>
      <c r="N349" s="15">
        <v>756.0</v>
      </c>
      <c r="O349" s="14"/>
      <c r="P349" s="14"/>
      <c r="Q349" s="14"/>
      <c r="R349" s="16"/>
      <c r="S349" s="3">
        <f t="shared" si="4"/>
        <v>756</v>
      </c>
      <c r="T349" s="56"/>
      <c r="U349" s="18" t="s">
        <v>647</v>
      </c>
      <c r="V349" s="18" t="s">
        <v>550</v>
      </c>
      <c r="W349" s="19" t="s">
        <v>869</v>
      </c>
      <c r="X349" s="45"/>
      <c r="Y349" s="116"/>
      <c r="Z349" s="117"/>
      <c r="AA349" s="93"/>
      <c r="AB349" s="19"/>
      <c r="AC349" s="56"/>
      <c r="AD349" s="118"/>
      <c r="AE349" s="118"/>
      <c r="AF349" s="17"/>
      <c r="AG349" s="17"/>
      <c r="AH349" s="25"/>
      <c r="AI349" s="93"/>
      <c r="AJ349" s="93"/>
      <c r="AK349" s="25"/>
      <c r="AL349" s="25"/>
      <c r="AM349" s="93"/>
      <c r="AN349" s="93"/>
      <c r="AO349" s="93"/>
      <c r="AP349" s="20"/>
      <c r="AQ349" s="20"/>
      <c r="AR349" s="20"/>
      <c r="AS349" s="20"/>
      <c r="AT349" s="20"/>
      <c r="AU349" s="20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</row>
    <row r="350" ht="18.0" customHeight="1">
      <c r="A350" s="8" t="s">
        <v>3134</v>
      </c>
      <c r="B350" s="9">
        <v>45345.0</v>
      </c>
      <c r="C350" s="115" t="str">
        <f t="shared" si="6"/>
        <v>#REF!</v>
      </c>
      <c r="D350" s="115" t="str">
        <f t="shared" si="2"/>
        <v>#REF!</v>
      </c>
      <c r="E350" s="115" t="str">
        <f t="shared" si="3"/>
        <v>#REF!</v>
      </c>
      <c r="F350" s="56">
        <v>0.0446</v>
      </c>
      <c r="G350" s="68" t="s">
        <v>20</v>
      </c>
      <c r="H350" s="69" t="s">
        <v>870</v>
      </c>
      <c r="I350" s="12" t="s">
        <v>367</v>
      </c>
      <c r="J350" s="13" t="s">
        <v>610</v>
      </c>
      <c r="K350" s="14">
        <v>0.0</v>
      </c>
      <c r="L350" s="15">
        <v>399.0</v>
      </c>
      <c r="M350" s="14"/>
      <c r="N350" s="15">
        <v>399.0</v>
      </c>
      <c r="O350" s="14"/>
      <c r="P350" s="14"/>
      <c r="Q350" s="14"/>
      <c r="R350" s="16"/>
      <c r="S350" s="3">
        <f t="shared" si="4"/>
        <v>399</v>
      </c>
      <c r="T350" s="56"/>
      <c r="U350" s="18" t="s">
        <v>647</v>
      </c>
      <c r="V350" s="18" t="s">
        <v>550</v>
      </c>
      <c r="W350" s="19" t="s">
        <v>871</v>
      </c>
      <c r="X350" s="45"/>
      <c r="Y350" s="116"/>
      <c r="Z350" s="117"/>
      <c r="AA350" s="93"/>
      <c r="AB350" s="19"/>
      <c r="AC350" s="56"/>
      <c r="AD350" s="118"/>
      <c r="AE350" s="118"/>
      <c r="AF350" s="17"/>
      <c r="AG350" s="17"/>
      <c r="AH350" s="25"/>
      <c r="AI350" s="93"/>
      <c r="AJ350" s="93"/>
      <c r="AK350" s="25"/>
      <c r="AL350" s="25"/>
      <c r="AM350" s="93"/>
      <c r="AN350" s="93"/>
      <c r="AO350" s="93"/>
      <c r="AP350" s="20"/>
      <c r="AQ350" s="20"/>
      <c r="AR350" s="20"/>
      <c r="AS350" s="20"/>
      <c r="AT350" s="20"/>
      <c r="AU350" s="20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</row>
    <row r="351" ht="18.0" customHeight="1">
      <c r="A351" s="8" t="s">
        <v>3134</v>
      </c>
      <c r="B351" s="9">
        <v>45349.0</v>
      </c>
      <c r="C351" s="115" t="str">
        <f t="shared" si="6"/>
        <v>#REF!</v>
      </c>
      <c r="D351" s="115" t="str">
        <f t="shared" si="2"/>
        <v>#REF!</v>
      </c>
      <c r="E351" s="115" t="str">
        <f t="shared" si="3"/>
        <v>#REF!</v>
      </c>
      <c r="F351" s="56">
        <v>0.0446</v>
      </c>
      <c r="G351" s="68" t="s">
        <v>20</v>
      </c>
      <c r="H351" s="69" t="s">
        <v>872</v>
      </c>
      <c r="I351" s="12" t="s">
        <v>367</v>
      </c>
      <c r="J351" s="13" t="s">
        <v>680</v>
      </c>
      <c r="K351" s="14">
        <v>3400.0</v>
      </c>
      <c r="L351" s="15">
        <v>756.0</v>
      </c>
      <c r="M351" s="14"/>
      <c r="N351" s="15">
        <v>756.0</v>
      </c>
      <c r="O351" s="14"/>
      <c r="P351" s="14"/>
      <c r="Q351" s="14"/>
      <c r="R351" s="16"/>
      <c r="S351" s="3">
        <f t="shared" si="4"/>
        <v>756</v>
      </c>
      <c r="T351" s="56"/>
      <c r="U351" s="18" t="s">
        <v>647</v>
      </c>
      <c r="V351" s="18" t="s">
        <v>550</v>
      </c>
      <c r="W351" s="19" t="s">
        <v>873</v>
      </c>
      <c r="X351" s="45"/>
      <c r="Y351" s="116"/>
      <c r="Z351" s="117"/>
      <c r="AA351" s="93"/>
      <c r="AB351" s="19"/>
      <c r="AC351" s="56"/>
      <c r="AD351" s="118"/>
      <c r="AE351" s="118"/>
      <c r="AF351" s="17"/>
      <c r="AG351" s="17"/>
      <c r="AH351" s="25"/>
      <c r="AI351" s="93"/>
      <c r="AJ351" s="93"/>
      <c r="AK351" s="25"/>
      <c r="AL351" s="25"/>
      <c r="AM351" s="93"/>
      <c r="AN351" s="93"/>
      <c r="AO351" s="93"/>
      <c r="AP351" s="20"/>
      <c r="AQ351" s="20"/>
      <c r="AR351" s="20"/>
      <c r="AS351" s="20"/>
      <c r="AT351" s="20"/>
      <c r="AU351" s="20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</row>
    <row r="352" ht="18.0" customHeight="1">
      <c r="A352" s="8" t="s">
        <v>3134</v>
      </c>
      <c r="B352" s="9">
        <v>45349.0</v>
      </c>
      <c r="C352" s="115" t="str">
        <f t="shared" si="6"/>
        <v>#REF!</v>
      </c>
      <c r="D352" s="115" t="str">
        <f t="shared" si="2"/>
        <v>#REF!</v>
      </c>
      <c r="E352" s="115" t="str">
        <f t="shared" si="3"/>
        <v>#REF!</v>
      </c>
      <c r="F352" s="56"/>
      <c r="G352" s="68" t="s">
        <v>27</v>
      </c>
      <c r="H352" s="69" t="s">
        <v>874</v>
      </c>
      <c r="I352" s="12" t="s">
        <v>367</v>
      </c>
      <c r="J352" s="13" t="s">
        <v>392</v>
      </c>
      <c r="K352" s="14">
        <v>840.0</v>
      </c>
      <c r="L352" s="15"/>
      <c r="M352" s="14"/>
      <c r="N352" s="15"/>
      <c r="O352" s="14"/>
      <c r="P352" s="14">
        <v>840.0</v>
      </c>
      <c r="Q352" s="14"/>
      <c r="R352" s="16"/>
      <c r="S352" s="3">
        <f t="shared" si="4"/>
        <v>840</v>
      </c>
      <c r="T352" s="56"/>
      <c r="U352" s="18" t="s">
        <v>384</v>
      </c>
      <c r="V352" s="18" t="s">
        <v>550</v>
      </c>
      <c r="W352" s="19" t="s">
        <v>410</v>
      </c>
      <c r="X352" s="45"/>
      <c r="Y352" s="116"/>
      <c r="Z352" s="117"/>
      <c r="AA352" s="93"/>
      <c r="AB352" s="19"/>
      <c r="AC352" s="56"/>
      <c r="AD352" s="118"/>
      <c r="AE352" s="118"/>
      <c r="AF352" s="17"/>
      <c r="AG352" s="17"/>
      <c r="AH352" s="25"/>
      <c r="AI352" s="93"/>
      <c r="AJ352" s="93"/>
      <c r="AK352" s="25"/>
      <c r="AL352" s="25"/>
      <c r="AM352" s="93"/>
      <c r="AN352" s="93"/>
      <c r="AO352" s="93"/>
      <c r="AP352" s="20"/>
      <c r="AQ352" s="20"/>
      <c r="AR352" s="20"/>
      <c r="AS352" s="20"/>
      <c r="AT352" s="20"/>
      <c r="AU352" s="20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</row>
    <row r="353" ht="18.0" customHeight="1">
      <c r="A353" s="8" t="s">
        <v>3134</v>
      </c>
      <c r="B353" s="9">
        <v>45357.0</v>
      </c>
      <c r="C353" s="115" t="str">
        <f t="shared" si="6"/>
        <v>#REF!</v>
      </c>
      <c r="D353" s="115" t="str">
        <f t="shared" si="2"/>
        <v>#REF!</v>
      </c>
      <c r="E353" s="115" t="str">
        <f t="shared" si="3"/>
        <v>#REF!</v>
      </c>
      <c r="F353" s="56">
        <v>0.0446000000000001</v>
      </c>
      <c r="G353" s="68" t="s">
        <v>20</v>
      </c>
      <c r="H353" s="69" t="s">
        <v>877</v>
      </c>
      <c r="I353" s="12" t="s">
        <v>367</v>
      </c>
      <c r="J353" s="13" t="s">
        <v>680</v>
      </c>
      <c r="K353" s="14">
        <v>4000.0</v>
      </c>
      <c r="L353" s="15">
        <v>724.0</v>
      </c>
      <c r="M353" s="14">
        <f>32+18</f>
        <v>50</v>
      </c>
      <c r="N353" s="15">
        <v>756.0</v>
      </c>
      <c r="O353" s="14"/>
      <c r="P353" s="14"/>
      <c r="Q353" s="14">
        <v>428.0</v>
      </c>
      <c r="R353" s="16"/>
      <c r="S353" s="3">
        <f t="shared" si="4"/>
        <v>1184</v>
      </c>
      <c r="T353" s="56"/>
      <c r="U353" s="18" t="s">
        <v>101</v>
      </c>
      <c r="V353" s="18" t="s">
        <v>570</v>
      </c>
      <c r="W353" s="19" t="s">
        <v>878</v>
      </c>
      <c r="X353" s="45"/>
      <c r="Y353" s="116"/>
      <c r="Z353" s="117"/>
      <c r="AA353" s="93"/>
      <c r="AB353" s="19"/>
      <c r="AC353" s="56"/>
      <c r="AD353" s="118"/>
      <c r="AE353" s="118"/>
      <c r="AF353" s="17"/>
      <c r="AG353" s="17"/>
      <c r="AH353" s="25"/>
      <c r="AI353" s="93"/>
      <c r="AJ353" s="93"/>
      <c r="AK353" s="25"/>
      <c r="AL353" s="25"/>
      <c r="AM353" s="93"/>
      <c r="AN353" s="93"/>
      <c r="AO353" s="93"/>
      <c r="AP353" s="20"/>
      <c r="AQ353" s="20"/>
      <c r="AR353" s="20"/>
      <c r="AS353" s="20"/>
      <c r="AT353" s="20"/>
      <c r="AU353" s="20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</row>
    <row r="354" ht="18.0" customHeight="1">
      <c r="A354" s="8" t="s">
        <v>3134</v>
      </c>
      <c r="B354" s="9">
        <v>45366.0</v>
      </c>
      <c r="C354" s="115" t="str">
        <f t="shared" si="6"/>
        <v>#REF!</v>
      </c>
      <c r="D354" s="115" t="str">
        <f t="shared" si="2"/>
        <v>#REF!</v>
      </c>
      <c r="E354" s="115" t="str">
        <f t="shared" si="3"/>
        <v>#REF!</v>
      </c>
      <c r="F354" s="56">
        <v>0.0446000000000001</v>
      </c>
      <c r="G354" s="68" t="s">
        <v>20</v>
      </c>
      <c r="H354" s="69" t="s">
        <v>881</v>
      </c>
      <c r="I354" s="12" t="s">
        <v>367</v>
      </c>
      <c r="J354" s="13" t="s">
        <v>680</v>
      </c>
      <c r="K354" s="14">
        <f>4000+2000</f>
        <v>6000</v>
      </c>
      <c r="L354" s="15">
        <v>724.0</v>
      </c>
      <c r="M354" s="14">
        <v>32.0</v>
      </c>
      <c r="N354" s="15">
        <v>756.0</v>
      </c>
      <c r="O354" s="14"/>
      <c r="P354" s="14"/>
      <c r="Q354" s="14"/>
      <c r="R354" s="16"/>
      <c r="S354" s="3">
        <f t="shared" si="4"/>
        <v>756</v>
      </c>
      <c r="T354" s="56"/>
      <c r="U354" s="18" t="s">
        <v>34</v>
      </c>
      <c r="V354" s="18" t="s">
        <v>570</v>
      </c>
      <c r="W354" s="19" t="s">
        <v>882</v>
      </c>
      <c r="X354" s="45"/>
      <c r="Y354" s="116"/>
      <c r="Z354" s="117"/>
      <c r="AA354" s="93"/>
      <c r="AB354" s="19"/>
      <c r="AC354" s="56"/>
      <c r="AD354" s="118"/>
      <c r="AE354" s="118"/>
      <c r="AF354" s="17"/>
      <c r="AG354" s="17"/>
      <c r="AH354" s="25"/>
      <c r="AI354" s="93"/>
      <c r="AJ354" s="93"/>
      <c r="AK354" s="25"/>
      <c r="AL354" s="25"/>
      <c r="AM354" s="93"/>
      <c r="AN354" s="93"/>
      <c r="AO354" s="93"/>
      <c r="AP354" s="20"/>
      <c r="AQ354" s="20"/>
      <c r="AR354" s="20"/>
      <c r="AS354" s="20"/>
      <c r="AT354" s="20"/>
      <c r="AU354" s="20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</row>
    <row r="355" ht="18.0" customHeight="1">
      <c r="A355" s="8" t="s">
        <v>3134</v>
      </c>
      <c r="B355" s="9">
        <v>45370.0</v>
      </c>
      <c r="C355" s="115" t="str">
        <f t="shared" si="6"/>
        <v>#REF!</v>
      </c>
      <c r="D355" s="115" t="str">
        <f t="shared" si="2"/>
        <v>#REF!</v>
      </c>
      <c r="E355" s="115" t="str">
        <f t="shared" si="3"/>
        <v>#REF!</v>
      </c>
      <c r="F355" s="56">
        <v>0.0446000000000001</v>
      </c>
      <c r="G355" s="68" t="s">
        <v>20</v>
      </c>
      <c r="H355" s="69" t="s">
        <v>885</v>
      </c>
      <c r="I355" s="12" t="s">
        <v>367</v>
      </c>
      <c r="J355" s="13" t="s">
        <v>680</v>
      </c>
      <c r="K355" s="14">
        <v>4000.0</v>
      </c>
      <c r="L355" s="15">
        <v>724.0</v>
      </c>
      <c r="M355" s="14">
        <v>32.0</v>
      </c>
      <c r="N355" s="15">
        <v>756.0</v>
      </c>
      <c r="O355" s="14"/>
      <c r="P355" s="14"/>
      <c r="Q355" s="14"/>
      <c r="R355" s="16"/>
      <c r="S355" s="3">
        <f t="shared" si="4"/>
        <v>756</v>
      </c>
      <c r="T355" s="56"/>
      <c r="U355" s="18" t="s">
        <v>510</v>
      </c>
      <c r="V355" s="18" t="s">
        <v>570</v>
      </c>
      <c r="W355" s="19" t="s">
        <v>886</v>
      </c>
      <c r="X355" s="45"/>
      <c r="Y355" s="116"/>
      <c r="Z355" s="117"/>
      <c r="AA355" s="93"/>
      <c r="AB355" s="19"/>
      <c r="AC355" s="56"/>
      <c r="AD355" s="118"/>
      <c r="AE355" s="118"/>
      <c r="AF355" s="17"/>
      <c r="AG355" s="17"/>
      <c r="AH355" s="25"/>
      <c r="AI355" s="93"/>
      <c r="AJ355" s="93"/>
      <c r="AK355" s="25"/>
      <c r="AL355" s="25"/>
      <c r="AM355" s="93"/>
      <c r="AN355" s="93"/>
      <c r="AO355" s="93"/>
      <c r="AP355" s="20"/>
      <c r="AQ355" s="20"/>
      <c r="AR355" s="20"/>
      <c r="AS355" s="20"/>
      <c r="AT355" s="20"/>
      <c r="AU355" s="20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</row>
    <row r="356" ht="18.0" customHeight="1">
      <c r="A356" s="8" t="s">
        <v>3134</v>
      </c>
      <c r="B356" s="9">
        <v>45378.0</v>
      </c>
      <c r="C356" s="115" t="str">
        <f t="shared" si="6"/>
        <v>#REF!</v>
      </c>
      <c r="D356" s="115" t="str">
        <f t="shared" si="2"/>
        <v>#REF!</v>
      </c>
      <c r="E356" s="115" t="str">
        <f t="shared" si="3"/>
        <v>#REF!</v>
      </c>
      <c r="F356" s="56">
        <v>0.0446000000000001</v>
      </c>
      <c r="G356" s="68" t="s">
        <v>20</v>
      </c>
      <c r="H356" s="69" t="s">
        <v>887</v>
      </c>
      <c r="I356" s="12" t="s">
        <v>367</v>
      </c>
      <c r="J356" s="13" t="s">
        <v>680</v>
      </c>
      <c r="K356" s="14">
        <v>4000.0</v>
      </c>
      <c r="L356" s="15">
        <v>724.0</v>
      </c>
      <c r="M356" s="14">
        <v>32.0</v>
      </c>
      <c r="N356" s="15">
        <v>756.0</v>
      </c>
      <c r="O356" s="14"/>
      <c r="P356" s="14">
        <v>450.0</v>
      </c>
      <c r="Q356" s="14"/>
      <c r="R356" s="16"/>
      <c r="S356" s="3">
        <f t="shared" si="4"/>
        <v>1206</v>
      </c>
      <c r="T356" s="56"/>
      <c r="U356" s="18" t="s">
        <v>384</v>
      </c>
      <c r="V356" s="18" t="s">
        <v>570</v>
      </c>
      <c r="W356" s="19" t="s">
        <v>888</v>
      </c>
      <c r="X356" s="45"/>
      <c r="Y356" s="116"/>
      <c r="Z356" s="117"/>
      <c r="AA356" s="93"/>
      <c r="AB356" s="19"/>
      <c r="AC356" s="56"/>
      <c r="AD356" s="118"/>
      <c r="AE356" s="118"/>
      <c r="AF356" s="17"/>
      <c r="AG356" s="17"/>
      <c r="AH356" s="25"/>
      <c r="AI356" s="93"/>
      <c r="AJ356" s="93"/>
      <c r="AK356" s="25"/>
      <c r="AL356" s="25"/>
      <c r="AM356" s="93"/>
      <c r="AN356" s="93"/>
      <c r="AO356" s="93"/>
      <c r="AP356" s="20"/>
      <c r="AQ356" s="20"/>
      <c r="AR356" s="20"/>
      <c r="AS356" s="20"/>
      <c r="AT356" s="20"/>
      <c r="AU356" s="20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</row>
    <row r="357" ht="18.0" customHeight="1">
      <c r="A357" s="8" t="s">
        <v>3134</v>
      </c>
      <c r="B357" s="9">
        <v>45383.0</v>
      </c>
      <c r="C357" s="115" t="str">
        <f t="shared" si="6"/>
        <v>#REF!</v>
      </c>
      <c r="D357" s="115" t="str">
        <f t="shared" si="2"/>
        <v>#REF!</v>
      </c>
      <c r="E357" s="115" t="str">
        <f t="shared" si="3"/>
        <v>#REF!</v>
      </c>
      <c r="F357" s="56"/>
      <c r="G357" s="68" t="s">
        <v>20</v>
      </c>
      <c r="H357" s="69" t="s">
        <v>889</v>
      </c>
      <c r="I357" s="12" t="s">
        <v>367</v>
      </c>
      <c r="J357" s="13" t="s">
        <v>680</v>
      </c>
      <c r="K357" s="14">
        <v>4000.0</v>
      </c>
      <c r="L357" s="15">
        <v>724.0</v>
      </c>
      <c r="M357" s="14"/>
      <c r="N357" s="15">
        <v>724.0</v>
      </c>
      <c r="O357" s="14"/>
      <c r="P357" s="14"/>
      <c r="Q357" s="14"/>
      <c r="R357" s="16"/>
      <c r="S357" s="3">
        <f t="shared" si="4"/>
        <v>724</v>
      </c>
      <c r="T357" s="56"/>
      <c r="U357" s="18" t="s">
        <v>446</v>
      </c>
      <c r="V357" s="18" t="s">
        <v>25</v>
      </c>
      <c r="W357" s="19" t="s">
        <v>890</v>
      </c>
      <c r="X357" s="45"/>
      <c r="Y357" s="116"/>
      <c r="Z357" s="117"/>
      <c r="AA357" s="93"/>
      <c r="AB357" s="19"/>
      <c r="AC357" s="56"/>
      <c r="AD357" s="118"/>
      <c r="AE357" s="118"/>
      <c r="AF357" s="17"/>
      <c r="AG357" s="17"/>
      <c r="AH357" s="25"/>
      <c r="AI357" s="93"/>
      <c r="AJ357" s="93"/>
      <c r="AK357" s="25"/>
      <c r="AL357" s="25"/>
      <c r="AM357" s="93"/>
      <c r="AN357" s="93"/>
      <c r="AO357" s="93"/>
      <c r="AP357" s="20"/>
      <c r="AQ357" s="20"/>
      <c r="AR357" s="20"/>
      <c r="AS357" s="20"/>
      <c r="AT357" s="20"/>
      <c r="AU357" s="20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</row>
    <row r="358" ht="18.0" customHeight="1">
      <c r="A358" s="8" t="s">
        <v>3134</v>
      </c>
      <c r="B358" s="9">
        <v>45390.0</v>
      </c>
      <c r="C358" s="115" t="str">
        <f t="shared" si="6"/>
        <v>#REF!</v>
      </c>
      <c r="D358" s="115" t="str">
        <f t="shared" si="2"/>
        <v>#REF!</v>
      </c>
      <c r="E358" s="115" t="str">
        <f t="shared" si="3"/>
        <v>#REF!</v>
      </c>
      <c r="F358" s="56"/>
      <c r="G358" s="68" t="s">
        <v>20</v>
      </c>
      <c r="H358" s="69" t="s">
        <v>893</v>
      </c>
      <c r="I358" s="12" t="s">
        <v>367</v>
      </c>
      <c r="J358" s="13" t="s">
        <v>680</v>
      </c>
      <c r="K358" s="14">
        <v>2000.0</v>
      </c>
      <c r="L358" s="15">
        <v>1449.0</v>
      </c>
      <c r="M358" s="14"/>
      <c r="N358" s="15">
        <v>1449.0</v>
      </c>
      <c r="O358" s="14"/>
      <c r="P358" s="14"/>
      <c r="Q358" s="14">
        <v>340.0</v>
      </c>
      <c r="R358" s="16"/>
      <c r="S358" s="3">
        <f t="shared" si="4"/>
        <v>1789</v>
      </c>
      <c r="T358" s="56"/>
      <c r="U358" s="18" t="s">
        <v>446</v>
      </c>
      <c r="V358" s="18" t="s">
        <v>25</v>
      </c>
      <c r="W358" s="19" t="s">
        <v>894</v>
      </c>
      <c r="X358" s="45"/>
      <c r="Y358" s="116"/>
      <c r="Z358" s="117"/>
      <c r="AA358" s="93"/>
      <c r="AB358" s="19"/>
      <c r="AC358" s="56"/>
      <c r="AD358" s="118"/>
      <c r="AE358" s="118"/>
      <c r="AF358" s="17"/>
      <c r="AG358" s="17"/>
      <c r="AH358" s="25"/>
      <c r="AI358" s="93"/>
      <c r="AJ358" s="93"/>
      <c r="AK358" s="25"/>
      <c r="AL358" s="25"/>
      <c r="AM358" s="93"/>
      <c r="AN358" s="93"/>
      <c r="AO358" s="93"/>
      <c r="AP358" s="20"/>
      <c r="AQ358" s="20"/>
      <c r="AR358" s="20"/>
      <c r="AS358" s="20"/>
      <c r="AT358" s="20"/>
      <c r="AU358" s="20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</row>
    <row r="359" ht="18.0" customHeight="1">
      <c r="A359" s="8" t="s">
        <v>3134</v>
      </c>
      <c r="B359" s="9">
        <v>45391.0</v>
      </c>
      <c r="C359" s="115" t="str">
        <f t="shared" si="6"/>
        <v>#REF!</v>
      </c>
      <c r="D359" s="115" t="str">
        <f t="shared" si="2"/>
        <v>#REF!</v>
      </c>
      <c r="E359" s="115" t="str">
        <f t="shared" si="3"/>
        <v>#REF!</v>
      </c>
      <c r="F359" s="56"/>
      <c r="G359" s="68" t="s">
        <v>27</v>
      </c>
      <c r="H359" s="69" t="s">
        <v>895</v>
      </c>
      <c r="I359" s="12" t="s">
        <v>27</v>
      </c>
      <c r="J359" s="13" t="s">
        <v>680</v>
      </c>
      <c r="K359" s="14">
        <v>4000.0</v>
      </c>
      <c r="L359" s="15">
        <v>724.0</v>
      </c>
      <c r="M359" s="14"/>
      <c r="N359" s="15">
        <v>724.0</v>
      </c>
      <c r="O359" s="14"/>
      <c r="P359" s="14"/>
      <c r="Q359" s="14"/>
      <c r="R359" s="16"/>
      <c r="S359" s="3">
        <f t="shared" si="4"/>
        <v>724</v>
      </c>
      <c r="T359" s="56"/>
      <c r="U359" s="18" t="s">
        <v>446</v>
      </c>
      <c r="V359" s="18">
        <f>MONTH(B359)</f>
        <v>4</v>
      </c>
      <c r="W359" s="19" t="s">
        <v>896</v>
      </c>
      <c r="X359" s="45"/>
      <c r="Y359" s="116"/>
      <c r="Z359" s="117"/>
      <c r="AA359" s="93"/>
      <c r="AB359" s="19"/>
      <c r="AC359" s="56"/>
      <c r="AD359" s="118"/>
      <c r="AE359" s="118"/>
      <c r="AF359" s="17"/>
      <c r="AG359" s="17"/>
      <c r="AH359" s="25"/>
      <c r="AI359" s="93"/>
      <c r="AJ359" s="93"/>
      <c r="AK359" s="25"/>
      <c r="AL359" s="25"/>
      <c r="AM359" s="93"/>
      <c r="AN359" s="93"/>
      <c r="AO359" s="93"/>
      <c r="AP359" s="20"/>
      <c r="AQ359" s="20"/>
      <c r="AR359" s="20"/>
      <c r="AS359" s="20"/>
      <c r="AT359" s="20"/>
      <c r="AU359" s="20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</row>
    <row r="360" ht="18.0" customHeight="1">
      <c r="A360" s="8" t="s">
        <v>3134</v>
      </c>
      <c r="B360" s="9">
        <v>43588.0</v>
      </c>
      <c r="C360" s="115" t="str">
        <f t="shared" si="6"/>
        <v>#REF!</v>
      </c>
      <c r="D360" s="115" t="str">
        <f t="shared" si="2"/>
        <v>#REF!</v>
      </c>
      <c r="E360" s="115" t="str">
        <f t="shared" si="3"/>
        <v>#REF!</v>
      </c>
      <c r="F360" s="56" t="s">
        <v>1930</v>
      </c>
      <c r="G360" s="68" t="s">
        <v>27</v>
      </c>
      <c r="H360" s="69" t="s">
        <v>897</v>
      </c>
      <c r="I360" s="12" t="s">
        <v>367</v>
      </c>
      <c r="J360" s="13" t="s">
        <v>23</v>
      </c>
      <c r="K360" s="14">
        <v>0.0</v>
      </c>
      <c r="L360" s="15">
        <v>420.0</v>
      </c>
      <c r="M360" s="14"/>
      <c r="N360" s="15">
        <v>420.0</v>
      </c>
      <c r="O360" s="14"/>
      <c r="P360" s="14"/>
      <c r="Q360" s="14"/>
      <c r="R360" s="16"/>
      <c r="S360" s="3">
        <f t="shared" si="4"/>
        <v>420</v>
      </c>
      <c r="T360" s="56"/>
      <c r="U360" s="18" t="s">
        <v>101</v>
      </c>
      <c r="V360" s="18" t="s">
        <v>93</v>
      </c>
      <c r="W360" s="19" t="s">
        <v>898</v>
      </c>
      <c r="X360" s="45"/>
      <c r="Y360" s="116"/>
      <c r="Z360" s="117"/>
      <c r="AA360" s="93"/>
      <c r="AB360" s="19"/>
      <c r="AC360" s="56"/>
      <c r="AD360" s="118"/>
      <c r="AE360" s="118"/>
      <c r="AF360" s="17"/>
      <c r="AG360" s="17"/>
      <c r="AH360" s="25"/>
      <c r="AI360" s="93"/>
      <c r="AJ360" s="93"/>
      <c r="AK360" s="25"/>
      <c r="AL360" s="25"/>
      <c r="AM360" s="93"/>
      <c r="AN360" s="93"/>
      <c r="AO360" s="93"/>
      <c r="AP360" s="20"/>
      <c r="AQ360" s="20"/>
      <c r="AR360" s="20"/>
      <c r="AS360" s="20"/>
      <c r="AT360" s="20"/>
      <c r="AU360" s="20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</row>
    <row r="361" ht="18.0" customHeight="1">
      <c r="A361" s="8" t="s">
        <v>3134</v>
      </c>
      <c r="B361" s="9">
        <v>45398.0</v>
      </c>
      <c r="C361" s="115" t="str">
        <f t="shared" si="6"/>
        <v>#REF!</v>
      </c>
      <c r="D361" s="115" t="str">
        <f t="shared" si="2"/>
        <v>#REF!</v>
      </c>
      <c r="E361" s="115" t="str">
        <f t="shared" si="3"/>
        <v>#REF!</v>
      </c>
      <c r="F361" s="56"/>
      <c r="G361" s="68" t="s">
        <v>20</v>
      </c>
      <c r="H361" s="69" t="s">
        <v>899</v>
      </c>
      <c r="I361" s="12" t="s">
        <v>367</v>
      </c>
      <c r="J361" s="13" t="s">
        <v>680</v>
      </c>
      <c r="K361" s="14">
        <v>4000.0</v>
      </c>
      <c r="L361" s="15">
        <v>724.0</v>
      </c>
      <c r="M361" s="14"/>
      <c r="N361" s="15">
        <v>724.0</v>
      </c>
      <c r="O361" s="14"/>
      <c r="P361" s="14"/>
      <c r="Q361" s="14"/>
      <c r="R361" s="16"/>
      <c r="S361" s="3">
        <f t="shared" si="4"/>
        <v>724</v>
      </c>
      <c r="T361" s="56"/>
      <c r="U361" s="18">
        <f t="shared" ref="U361:U364" si="7">DAY(B361)</f>
        <v>16</v>
      </c>
      <c r="V361" s="18" t="s">
        <v>25</v>
      </c>
      <c r="W361" s="19" t="s">
        <v>900</v>
      </c>
      <c r="X361" s="45"/>
      <c r="Y361" s="116"/>
      <c r="Z361" s="117"/>
      <c r="AA361" s="93"/>
      <c r="AB361" s="19"/>
      <c r="AC361" s="56"/>
      <c r="AD361" s="118"/>
      <c r="AE361" s="118"/>
      <c r="AF361" s="17"/>
      <c r="AG361" s="17"/>
      <c r="AH361" s="25"/>
      <c r="AI361" s="93"/>
      <c r="AJ361" s="93"/>
      <c r="AK361" s="25"/>
      <c r="AL361" s="25"/>
      <c r="AM361" s="93"/>
      <c r="AN361" s="93"/>
      <c r="AO361" s="93"/>
      <c r="AP361" s="20"/>
      <c r="AQ361" s="20"/>
      <c r="AR361" s="20"/>
      <c r="AS361" s="20"/>
      <c r="AT361" s="20"/>
      <c r="AU361" s="20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</row>
    <row r="362" ht="18.0" customHeight="1">
      <c r="A362" s="8" t="s">
        <v>3134</v>
      </c>
      <c r="B362" s="9">
        <v>45399.0</v>
      </c>
      <c r="C362" s="115" t="str">
        <f t="shared" si="6"/>
        <v>#REF!</v>
      </c>
      <c r="D362" s="115" t="str">
        <f t="shared" si="2"/>
        <v>#REF!</v>
      </c>
      <c r="E362" s="115" t="str">
        <f t="shared" si="3"/>
        <v>#REF!</v>
      </c>
      <c r="F362" s="56"/>
      <c r="G362" s="68" t="s">
        <v>20</v>
      </c>
      <c r="H362" s="69" t="s">
        <v>901</v>
      </c>
      <c r="I362" s="12" t="s">
        <v>367</v>
      </c>
      <c r="J362" s="13" t="s">
        <v>453</v>
      </c>
      <c r="K362" s="14">
        <v>4000.0</v>
      </c>
      <c r="L362" s="15">
        <v>1044.0</v>
      </c>
      <c r="M362" s="14"/>
      <c r="N362" s="15">
        <v>1044.0</v>
      </c>
      <c r="O362" s="14"/>
      <c r="P362" s="14"/>
      <c r="Q362" s="14">
        <v>820.0</v>
      </c>
      <c r="R362" s="16"/>
      <c r="S362" s="3">
        <f t="shared" si="4"/>
        <v>1864</v>
      </c>
      <c r="T362" s="56"/>
      <c r="U362" s="18">
        <f t="shared" si="7"/>
        <v>17</v>
      </c>
      <c r="V362" s="18" t="s">
        <v>25</v>
      </c>
      <c r="W362" s="19" t="s">
        <v>902</v>
      </c>
      <c r="X362" s="45"/>
      <c r="Y362" s="116"/>
      <c r="Z362" s="117"/>
      <c r="AA362" s="93"/>
      <c r="AB362" s="19"/>
      <c r="AC362" s="56"/>
      <c r="AD362" s="118"/>
      <c r="AE362" s="118"/>
      <c r="AF362" s="17"/>
      <c r="AG362" s="17"/>
      <c r="AH362" s="25"/>
      <c r="AI362" s="93"/>
      <c r="AJ362" s="93"/>
      <c r="AK362" s="25"/>
      <c r="AL362" s="25"/>
      <c r="AM362" s="93"/>
      <c r="AN362" s="93"/>
      <c r="AO362" s="93"/>
      <c r="AP362" s="20"/>
      <c r="AQ362" s="20"/>
      <c r="AR362" s="20"/>
      <c r="AS362" s="20"/>
      <c r="AT362" s="20"/>
      <c r="AU362" s="20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</row>
    <row r="363" ht="18.0" customHeight="1">
      <c r="A363" s="8" t="s">
        <v>3134</v>
      </c>
      <c r="B363" s="9">
        <v>45404.0</v>
      </c>
      <c r="C363" s="115" t="str">
        <f t="shared" si="6"/>
        <v>#REF!</v>
      </c>
      <c r="D363" s="115" t="str">
        <f t="shared" si="2"/>
        <v>#REF!</v>
      </c>
      <c r="E363" s="115" t="str">
        <f t="shared" si="3"/>
        <v>#REF!</v>
      </c>
      <c r="F363" s="56"/>
      <c r="G363" s="68" t="s">
        <v>20</v>
      </c>
      <c r="H363" s="69" t="s">
        <v>903</v>
      </c>
      <c r="I363" s="12" t="s">
        <v>367</v>
      </c>
      <c r="J363" s="13" t="s">
        <v>345</v>
      </c>
      <c r="K363" s="14">
        <v>4000.0</v>
      </c>
      <c r="L363" s="15">
        <v>724.0</v>
      </c>
      <c r="M363" s="14"/>
      <c r="N363" s="15">
        <v>724.0</v>
      </c>
      <c r="O363" s="14"/>
      <c r="P363" s="14"/>
      <c r="Q363" s="14"/>
      <c r="R363" s="16"/>
      <c r="S363" s="3">
        <f t="shared" si="4"/>
        <v>724</v>
      </c>
      <c r="T363" s="56"/>
      <c r="U363" s="18">
        <f t="shared" si="7"/>
        <v>22</v>
      </c>
      <c r="V363" s="18" t="s">
        <v>25</v>
      </c>
      <c r="W363" s="19" t="s">
        <v>904</v>
      </c>
      <c r="X363" s="45"/>
      <c r="Y363" s="116"/>
      <c r="Z363" s="117"/>
      <c r="AA363" s="93"/>
      <c r="AB363" s="19"/>
      <c r="AC363" s="56"/>
      <c r="AD363" s="118"/>
      <c r="AE363" s="118"/>
      <c r="AF363" s="17"/>
      <c r="AG363" s="17"/>
      <c r="AH363" s="25"/>
      <c r="AI363" s="93"/>
      <c r="AJ363" s="93"/>
      <c r="AK363" s="25"/>
      <c r="AL363" s="25"/>
      <c r="AM363" s="93"/>
      <c r="AN363" s="93"/>
      <c r="AO363" s="93"/>
      <c r="AP363" s="20"/>
      <c r="AQ363" s="20"/>
      <c r="AR363" s="20"/>
      <c r="AS363" s="20"/>
      <c r="AT363" s="20"/>
      <c r="AU363" s="20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</row>
    <row r="364" ht="18.0" customHeight="1">
      <c r="A364" s="8" t="s">
        <v>3134</v>
      </c>
      <c r="B364" s="9">
        <v>45407.0</v>
      </c>
      <c r="C364" s="115" t="str">
        <f t="shared" si="6"/>
        <v>#REF!</v>
      </c>
      <c r="D364" s="115" t="str">
        <f t="shared" si="2"/>
        <v>#REF!</v>
      </c>
      <c r="E364" s="115" t="str">
        <f t="shared" si="3"/>
        <v>#REF!</v>
      </c>
      <c r="F364" s="56"/>
      <c r="G364" s="68" t="s">
        <v>20</v>
      </c>
      <c r="H364" s="69" t="s">
        <v>905</v>
      </c>
      <c r="I364" s="12" t="s">
        <v>367</v>
      </c>
      <c r="J364" s="13" t="s">
        <v>680</v>
      </c>
      <c r="K364" s="14">
        <v>4000.0</v>
      </c>
      <c r="L364" s="15">
        <v>724.0</v>
      </c>
      <c r="M364" s="14"/>
      <c r="N364" s="15">
        <v>724.0</v>
      </c>
      <c r="O364" s="14"/>
      <c r="P364" s="14"/>
      <c r="Q364" s="14"/>
      <c r="R364" s="16"/>
      <c r="S364" s="3">
        <f t="shared" si="4"/>
        <v>724</v>
      </c>
      <c r="T364" s="56"/>
      <c r="U364" s="18">
        <f t="shared" si="7"/>
        <v>25</v>
      </c>
      <c r="V364" s="18" t="s">
        <v>25</v>
      </c>
      <c r="W364" s="19" t="s">
        <v>906</v>
      </c>
      <c r="X364" s="45"/>
      <c r="Y364" s="116"/>
      <c r="Z364" s="117"/>
      <c r="AA364" s="93"/>
      <c r="AB364" s="19"/>
      <c r="AC364" s="56"/>
      <c r="AD364" s="118"/>
      <c r="AE364" s="118"/>
      <c r="AF364" s="17"/>
      <c r="AG364" s="17"/>
      <c r="AH364" s="25"/>
      <c r="AI364" s="93"/>
      <c r="AJ364" s="93"/>
      <c r="AK364" s="25"/>
      <c r="AL364" s="25"/>
      <c r="AM364" s="93"/>
      <c r="AN364" s="93"/>
      <c r="AO364" s="93"/>
      <c r="AP364" s="20"/>
      <c r="AQ364" s="20"/>
      <c r="AR364" s="20"/>
      <c r="AS364" s="20"/>
      <c r="AT364" s="20"/>
      <c r="AU364" s="20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</row>
    <row r="365" ht="18.0" customHeight="1">
      <c r="A365" s="8" t="s">
        <v>3134</v>
      </c>
      <c r="B365" s="9">
        <v>45408.0</v>
      </c>
      <c r="C365" s="115" t="str">
        <f t="shared" si="6"/>
        <v>#REF!</v>
      </c>
      <c r="D365" s="115" t="str">
        <f t="shared" si="2"/>
        <v>#REF!</v>
      </c>
      <c r="E365" s="115" t="str">
        <f t="shared" si="3"/>
        <v>#REF!</v>
      </c>
      <c r="F365" s="56"/>
      <c r="G365" s="68" t="s">
        <v>20</v>
      </c>
      <c r="H365" s="69" t="s">
        <v>907</v>
      </c>
      <c r="I365" s="12" t="s">
        <v>367</v>
      </c>
      <c r="J365" s="13" t="s">
        <v>680</v>
      </c>
      <c r="K365" s="14">
        <v>3500.0</v>
      </c>
      <c r="L365" s="15">
        <v>724.0</v>
      </c>
      <c r="M365" s="14"/>
      <c r="N365" s="15">
        <v>724.0</v>
      </c>
      <c r="O365" s="14"/>
      <c r="P365" s="14"/>
      <c r="Q365" s="14"/>
      <c r="R365" s="16"/>
      <c r="S365" s="3">
        <f t="shared" si="4"/>
        <v>724</v>
      </c>
      <c r="T365" s="56"/>
      <c r="U365" s="18" t="s">
        <v>446</v>
      </c>
      <c r="V365" s="18" t="s">
        <v>25</v>
      </c>
      <c r="W365" s="19" t="s">
        <v>908</v>
      </c>
      <c r="X365" s="45"/>
      <c r="Y365" s="116"/>
      <c r="Z365" s="117"/>
      <c r="AA365" s="93"/>
      <c r="AB365" s="19"/>
      <c r="AC365" s="56"/>
      <c r="AD365" s="118"/>
      <c r="AE365" s="118"/>
      <c r="AF365" s="17"/>
      <c r="AG365" s="17"/>
      <c r="AH365" s="25"/>
      <c r="AI365" s="93"/>
      <c r="AJ365" s="93"/>
      <c r="AK365" s="25"/>
      <c r="AL365" s="25"/>
      <c r="AM365" s="93"/>
      <c r="AN365" s="93"/>
      <c r="AO365" s="93"/>
      <c r="AP365" s="20"/>
      <c r="AQ365" s="20"/>
      <c r="AR365" s="20"/>
      <c r="AS365" s="20"/>
      <c r="AT365" s="20"/>
      <c r="AU365" s="20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</row>
    <row r="366" ht="18.0" customHeight="1">
      <c r="A366" s="8" t="s">
        <v>3134</v>
      </c>
      <c r="B366" s="9">
        <v>45343.0</v>
      </c>
      <c r="C366" s="115" t="str">
        <f t="shared" si="6"/>
        <v>#REF!</v>
      </c>
      <c r="D366" s="115" t="str">
        <f t="shared" si="2"/>
        <v>#REF!</v>
      </c>
      <c r="E366" s="115" t="str">
        <f t="shared" si="3"/>
        <v>#REF!</v>
      </c>
      <c r="F366" s="56" t="s">
        <v>1930</v>
      </c>
      <c r="G366" s="68" t="s">
        <v>20</v>
      </c>
      <c r="H366" s="69" t="s">
        <v>909</v>
      </c>
      <c r="I366" s="12" t="s">
        <v>367</v>
      </c>
      <c r="J366" s="13" t="s">
        <v>680</v>
      </c>
      <c r="K366" s="14">
        <v>4000.0</v>
      </c>
      <c r="L366" s="15">
        <v>756.0</v>
      </c>
      <c r="M366" s="14"/>
      <c r="N366" s="15">
        <v>756.0</v>
      </c>
      <c r="O366" s="14"/>
      <c r="P366" s="14"/>
      <c r="Q366" s="14"/>
      <c r="R366" s="16"/>
      <c r="S366" s="3">
        <f t="shared" si="4"/>
        <v>756</v>
      </c>
      <c r="T366" s="56"/>
      <c r="U366" s="18" t="s">
        <v>406</v>
      </c>
      <c r="V366" s="18" t="s">
        <v>550</v>
      </c>
      <c r="W366" s="19" t="s">
        <v>910</v>
      </c>
      <c r="X366" s="45"/>
      <c r="Y366" s="116"/>
      <c r="Z366" s="117"/>
      <c r="AA366" s="93"/>
      <c r="AB366" s="19"/>
      <c r="AC366" s="56"/>
      <c r="AD366" s="118"/>
      <c r="AE366" s="118"/>
      <c r="AF366" s="17"/>
      <c r="AG366" s="17"/>
      <c r="AH366" s="25"/>
      <c r="AI366" s="93"/>
      <c r="AJ366" s="93"/>
      <c r="AK366" s="25"/>
      <c r="AL366" s="25"/>
      <c r="AM366" s="93"/>
      <c r="AN366" s="93"/>
      <c r="AO366" s="93"/>
      <c r="AP366" s="20"/>
      <c r="AQ366" s="20"/>
      <c r="AR366" s="20"/>
      <c r="AS366" s="20"/>
      <c r="AT366" s="20"/>
      <c r="AU366" s="20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</row>
    <row r="367" ht="18.0" customHeight="1">
      <c r="A367" s="8" t="s">
        <v>3134</v>
      </c>
      <c r="B367" s="9">
        <v>45432.0</v>
      </c>
      <c r="C367" s="115" t="str">
        <f t="shared" si="6"/>
        <v>#REF!</v>
      </c>
      <c r="D367" s="115" t="str">
        <f t="shared" si="2"/>
        <v>#REF!</v>
      </c>
      <c r="E367" s="115" t="str">
        <f t="shared" si="3"/>
        <v>#REF!</v>
      </c>
      <c r="F367" s="56" t="s">
        <v>1930</v>
      </c>
      <c r="G367" s="68" t="s">
        <v>27</v>
      </c>
      <c r="H367" s="69" t="s">
        <v>917</v>
      </c>
      <c r="I367" s="12" t="s">
        <v>27</v>
      </c>
      <c r="J367" s="13" t="s">
        <v>680</v>
      </c>
      <c r="K367" s="14">
        <v>3400.0</v>
      </c>
      <c r="L367" s="15">
        <v>724.0</v>
      </c>
      <c r="M367" s="14"/>
      <c r="N367" s="15">
        <v>724.0</v>
      </c>
      <c r="O367" s="14"/>
      <c r="P367" s="14"/>
      <c r="Q367" s="14"/>
      <c r="R367" s="16"/>
      <c r="S367" s="3">
        <f t="shared" si="4"/>
        <v>724</v>
      </c>
      <c r="T367" s="56"/>
      <c r="U367" s="18" t="s">
        <v>30</v>
      </c>
      <c r="V367" s="18" t="s">
        <v>918</v>
      </c>
      <c r="W367" s="19" t="s">
        <v>919</v>
      </c>
      <c r="X367" s="45"/>
      <c r="Y367" s="116"/>
      <c r="Z367" s="117"/>
      <c r="AA367" s="93"/>
      <c r="AB367" s="19"/>
      <c r="AC367" s="56"/>
      <c r="AD367" s="118"/>
      <c r="AE367" s="118"/>
      <c r="AF367" s="17"/>
      <c r="AG367" s="17"/>
      <c r="AH367" s="25"/>
      <c r="AI367" s="93"/>
      <c r="AJ367" s="93"/>
      <c r="AK367" s="25"/>
      <c r="AL367" s="25"/>
      <c r="AM367" s="93"/>
      <c r="AN367" s="93"/>
      <c r="AO367" s="93"/>
      <c r="AP367" s="20"/>
      <c r="AQ367" s="20"/>
      <c r="AR367" s="20"/>
      <c r="AS367" s="20"/>
      <c r="AT367" s="20"/>
      <c r="AU367" s="20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</row>
    <row r="368" ht="18.0" customHeight="1">
      <c r="A368" s="8" t="s">
        <v>3134</v>
      </c>
      <c r="B368" s="9">
        <v>45432.0</v>
      </c>
      <c r="C368" s="115" t="str">
        <f t="shared" si="6"/>
        <v>#REF!</v>
      </c>
      <c r="D368" s="115" t="str">
        <f t="shared" si="2"/>
        <v>#REF!</v>
      </c>
      <c r="E368" s="115" t="str">
        <f t="shared" si="3"/>
        <v>#REF!</v>
      </c>
      <c r="F368" s="56"/>
      <c r="G368" s="68" t="s">
        <v>27</v>
      </c>
      <c r="H368" s="69" t="s">
        <v>917</v>
      </c>
      <c r="I368" s="12" t="s">
        <v>367</v>
      </c>
      <c r="J368" s="13" t="s">
        <v>954</v>
      </c>
      <c r="K368" s="14">
        <v>1000.0</v>
      </c>
      <c r="L368" s="15"/>
      <c r="M368" s="14"/>
      <c r="N368" s="15"/>
      <c r="O368" s="14"/>
      <c r="P368" s="14">
        <v>600.0</v>
      </c>
      <c r="Q368" s="14"/>
      <c r="R368" s="16"/>
      <c r="S368" s="3">
        <f t="shared" si="4"/>
        <v>600</v>
      </c>
      <c r="T368" s="56"/>
      <c r="U368" s="18" t="s">
        <v>30</v>
      </c>
      <c r="V368" s="18" t="s">
        <v>93</v>
      </c>
      <c r="W368" s="19" t="s">
        <v>919</v>
      </c>
      <c r="X368" s="45"/>
      <c r="Y368" s="116"/>
      <c r="Z368" s="117"/>
      <c r="AA368" s="93"/>
      <c r="AB368" s="19"/>
      <c r="AC368" s="56"/>
      <c r="AD368" s="118"/>
      <c r="AE368" s="118"/>
      <c r="AF368" s="17"/>
      <c r="AG368" s="17"/>
      <c r="AH368" s="25"/>
      <c r="AI368" s="93"/>
      <c r="AJ368" s="93"/>
      <c r="AK368" s="25"/>
      <c r="AL368" s="25"/>
      <c r="AM368" s="93"/>
      <c r="AN368" s="93"/>
      <c r="AO368" s="93"/>
      <c r="AP368" s="20"/>
      <c r="AQ368" s="20"/>
      <c r="AR368" s="20"/>
      <c r="AS368" s="20"/>
      <c r="AT368" s="20"/>
      <c r="AU368" s="20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</row>
    <row r="369" ht="18.0" customHeight="1">
      <c r="A369" s="8" t="s">
        <v>3134</v>
      </c>
      <c r="B369" s="9">
        <v>45441.0</v>
      </c>
      <c r="C369" s="115" t="str">
        <f t="shared" si="6"/>
        <v>#REF!</v>
      </c>
      <c r="D369" s="115" t="str">
        <f t="shared" si="2"/>
        <v>#REF!</v>
      </c>
      <c r="E369" s="115" t="str">
        <f t="shared" si="3"/>
        <v>#REF!</v>
      </c>
      <c r="F369" s="56" t="s">
        <v>1930</v>
      </c>
      <c r="G369" s="68" t="s">
        <v>20</v>
      </c>
      <c r="H369" s="69" t="s">
        <v>920</v>
      </c>
      <c r="I369" s="12" t="s">
        <v>367</v>
      </c>
      <c r="J369" s="13" t="s">
        <v>680</v>
      </c>
      <c r="K369" s="14">
        <v>4000.0</v>
      </c>
      <c r="L369" s="15">
        <v>724.0</v>
      </c>
      <c r="M369" s="14"/>
      <c r="N369" s="15">
        <v>724.0</v>
      </c>
      <c r="O369" s="14"/>
      <c r="P369" s="14"/>
      <c r="Q369" s="14"/>
      <c r="R369" s="16"/>
      <c r="S369" s="3">
        <f t="shared" si="4"/>
        <v>724</v>
      </c>
      <c r="T369" s="56"/>
      <c r="U369" s="18" t="s">
        <v>596</v>
      </c>
      <c r="V369" s="18" t="s">
        <v>93</v>
      </c>
      <c r="W369" s="19" t="s">
        <v>921</v>
      </c>
      <c r="X369" s="45"/>
      <c r="Y369" s="116"/>
      <c r="Z369" s="117"/>
      <c r="AA369" s="93"/>
      <c r="AB369" s="19"/>
      <c r="AC369" s="56"/>
      <c r="AD369" s="118"/>
      <c r="AE369" s="118"/>
      <c r="AF369" s="17"/>
      <c r="AG369" s="17"/>
      <c r="AH369" s="25"/>
      <c r="AI369" s="93"/>
      <c r="AJ369" s="93"/>
      <c r="AK369" s="25"/>
      <c r="AL369" s="25"/>
      <c r="AM369" s="93"/>
      <c r="AN369" s="93"/>
      <c r="AO369" s="93"/>
      <c r="AP369" s="20"/>
      <c r="AQ369" s="20"/>
      <c r="AR369" s="20"/>
      <c r="AS369" s="20"/>
      <c r="AT369" s="20"/>
      <c r="AU369" s="20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</row>
    <row r="370" ht="18.0" customHeight="1">
      <c r="A370" s="8" t="s">
        <v>3134</v>
      </c>
      <c r="B370" s="9">
        <v>45441.0</v>
      </c>
      <c r="C370" s="115" t="str">
        <f t="shared" si="6"/>
        <v>#REF!</v>
      </c>
      <c r="D370" s="115" t="str">
        <f t="shared" si="2"/>
        <v>#REF!</v>
      </c>
      <c r="E370" s="115" t="str">
        <f t="shared" si="3"/>
        <v>#REF!</v>
      </c>
      <c r="F370" s="56" t="s">
        <v>1930</v>
      </c>
      <c r="G370" s="68" t="s">
        <v>27</v>
      </c>
      <c r="H370" s="69" t="s">
        <v>922</v>
      </c>
      <c r="I370" s="12" t="s">
        <v>27</v>
      </c>
      <c r="J370" s="13" t="s">
        <v>680</v>
      </c>
      <c r="K370" s="14">
        <v>0.0</v>
      </c>
      <c r="L370" s="15">
        <v>724.0</v>
      </c>
      <c r="M370" s="14"/>
      <c r="N370" s="15">
        <v>724.0</v>
      </c>
      <c r="O370" s="14"/>
      <c r="P370" s="14"/>
      <c r="Q370" s="14">
        <v>410.0</v>
      </c>
      <c r="R370" s="16"/>
      <c r="S370" s="3">
        <f t="shared" si="4"/>
        <v>1134</v>
      </c>
      <c r="T370" s="56"/>
      <c r="U370" s="18" t="s">
        <v>34</v>
      </c>
      <c r="V370" s="18" t="s">
        <v>918</v>
      </c>
      <c r="W370" s="19" t="s">
        <v>923</v>
      </c>
      <c r="X370" s="45"/>
      <c r="Y370" s="116"/>
      <c r="Z370" s="117"/>
      <c r="AA370" s="93"/>
      <c r="AB370" s="19"/>
      <c r="AC370" s="56"/>
      <c r="AD370" s="118"/>
      <c r="AE370" s="118"/>
      <c r="AF370" s="17"/>
      <c r="AG370" s="17"/>
      <c r="AH370" s="25"/>
      <c r="AI370" s="93"/>
      <c r="AJ370" s="93"/>
      <c r="AK370" s="25"/>
      <c r="AL370" s="25"/>
      <c r="AM370" s="93"/>
      <c r="AN370" s="93"/>
      <c r="AO370" s="93"/>
      <c r="AP370" s="20"/>
      <c r="AQ370" s="20"/>
      <c r="AR370" s="20"/>
      <c r="AS370" s="20"/>
      <c r="AT370" s="20"/>
      <c r="AU370" s="20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</row>
    <row r="371" ht="18.0" customHeight="1">
      <c r="A371" s="8" t="s">
        <v>3134</v>
      </c>
      <c r="B371" s="9">
        <v>45450.0</v>
      </c>
      <c r="C371" s="115" t="str">
        <f t="shared" si="6"/>
        <v>#REF!</v>
      </c>
      <c r="D371" s="115" t="str">
        <f t="shared" si="2"/>
        <v>#REF!</v>
      </c>
      <c r="E371" s="115" t="str">
        <f t="shared" si="3"/>
        <v>#REF!</v>
      </c>
      <c r="F371" s="56" t="s">
        <v>1930</v>
      </c>
      <c r="G371" s="68" t="s">
        <v>67</v>
      </c>
      <c r="H371" s="69" t="s">
        <v>924</v>
      </c>
      <c r="I371" s="12" t="s">
        <v>367</v>
      </c>
      <c r="J371" s="13" t="s">
        <v>680</v>
      </c>
      <c r="K371" s="14">
        <v>4000.0</v>
      </c>
      <c r="L371" s="15">
        <v>680.0</v>
      </c>
      <c r="M371" s="14"/>
      <c r="N371" s="15">
        <v>724.0</v>
      </c>
      <c r="O371" s="14"/>
      <c r="P371" s="14"/>
      <c r="Q371" s="14"/>
      <c r="R371" s="16"/>
      <c r="S371" s="3">
        <f t="shared" si="4"/>
        <v>724</v>
      </c>
      <c r="T371" s="56"/>
      <c r="U371" s="18" t="s">
        <v>446</v>
      </c>
      <c r="V371" s="18" t="s">
        <v>101</v>
      </c>
      <c r="W371" s="19" t="s">
        <v>925</v>
      </c>
      <c r="X371" s="45"/>
      <c r="Y371" s="116"/>
      <c r="Z371" s="117"/>
      <c r="AA371" s="93"/>
      <c r="AB371" s="19"/>
      <c r="AC371" s="56"/>
      <c r="AD371" s="118"/>
      <c r="AE371" s="118"/>
      <c r="AF371" s="17"/>
      <c r="AG371" s="17"/>
      <c r="AH371" s="25"/>
      <c r="AI371" s="93"/>
      <c r="AJ371" s="93"/>
      <c r="AK371" s="25"/>
      <c r="AL371" s="25"/>
      <c r="AM371" s="93"/>
      <c r="AN371" s="93"/>
      <c r="AO371" s="93"/>
      <c r="AP371" s="20"/>
      <c r="AQ371" s="20"/>
      <c r="AR371" s="20"/>
      <c r="AS371" s="20"/>
      <c r="AT371" s="20"/>
      <c r="AU371" s="20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</row>
    <row r="372" ht="18.0" customHeight="1">
      <c r="A372" s="8" t="s">
        <v>3134</v>
      </c>
      <c r="B372" s="9">
        <v>45462.0</v>
      </c>
      <c r="C372" s="115" t="str">
        <f t="shared" si="6"/>
        <v>#REF!</v>
      </c>
      <c r="D372" s="115" t="str">
        <f t="shared" si="2"/>
        <v>#REF!</v>
      </c>
      <c r="E372" s="115" t="str">
        <f t="shared" si="3"/>
        <v>#REF!</v>
      </c>
      <c r="F372" s="56" t="s">
        <v>1930</v>
      </c>
      <c r="G372" s="68" t="s">
        <v>20</v>
      </c>
      <c r="H372" s="69" t="s">
        <v>926</v>
      </c>
      <c r="I372" s="12" t="s">
        <v>367</v>
      </c>
      <c r="J372" s="13" t="s">
        <v>39</v>
      </c>
      <c r="K372" s="14">
        <v>349.0</v>
      </c>
      <c r="L372" s="15">
        <v>349.0</v>
      </c>
      <c r="M372" s="14"/>
      <c r="N372" s="15">
        <v>372.0</v>
      </c>
      <c r="O372" s="14"/>
      <c r="P372" s="14"/>
      <c r="Q372" s="14"/>
      <c r="R372" s="16"/>
      <c r="S372" s="3">
        <f t="shared" si="4"/>
        <v>372</v>
      </c>
      <c r="T372" s="56"/>
      <c r="U372" s="18" t="s">
        <v>510</v>
      </c>
      <c r="V372" s="18" t="s">
        <v>101</v>
      </c>
      <c r="W372" s="19" t="s">
        <v>927</v>
      </c>
      <c r="X372" s="45"/>
      <c r="Y372" s="116"/>
      <c r="Z372" s="117"/>
      <c r="AA372" s="93"/>
      <c r="AB372" s="19"/>
      <c r="AC372" s="56"/>
      <c r="AD372" s="118"/>
      <c r="AE372" s="118"/>
      <c r="AF372" s="17"/>
      <c r="AG372" s="17"/>
      <c r="AH372" s="25"/>
      <c r="AI372" s="93"/>
      <c r="AJ372" s="93"/>
      <c r="AK372" s="25"/>
      <c r="AL372" s="25"/>
      <c r="AM372" s="93"/>
      <c r="AN372" s="93"/>
      <c r="AO372" s="93"/>
      <c r="AP372" s="20"/>
      <c r="AQ372" s="20"/>
      <c r="AR372" s="20"/>
      <c r="AS372" s="20"/>
      <c r="AT372" s="20"/>
      <c r="AU372" s="20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</row>
    <row r="373" ht="18.0" customHeight="1">
      <c r="A373" s="8" t="s">
        <v>3134</v>
      </c>
      <c r="B373" s="9">
        <v>45464.0</v>
      </c>
      <c r="C373" s="115" t="str">
        <f t="shared" si="6"/>
        <v>#REF!</v>
      </c>
      <c r="D373" s="115" t="str">
        <f t="shared" si="2"/>
        <v>#REF!</v>
      </c>
      <c r="E373" s="115" t="str">
        <f t="shared" si="3"/>
        <v>#REF!</v>
      </c>
      <c r="F373" s="56" t="s">
        <v>1930</v>
      </c>
      <c r="G373" s="68" t="s">
        <v>20</v>
      </c>
      <c r="H373" s="69" t="s">
        <v>928</v>
      </c>
      <c r="I373" s="12" t="s">
        <v>367</v>
      </c>
      <c r="J373" s="13" t="s">
        <v>453</v>
      </c>
      <c r="K373" s="14">
        <v>4000.0</v>
      </c>
      <c r="L373" s="15">
        <v>980.0</v>
      </c>
      <c r="M373" s="14"/>
      <c r="N373" s="15">
        <v>1044.0</v>
      </c>
      <c r="O373" s="14"/>
      <c r="P373" s="14"/>
      <c r="Q373" s="14"/>
      <c r="R373" s="16"/>
      <c r="S373" s="3">
        <f t="shared" si="4"/>
        <v>1044</v>
      </c>
      <c r="T373" s="56"/>
      <c r="U373" s="18" t="s">
        <v>406</v>
      </c>
      <c r="V373" s="18" t="s">
        <v>101</v>
      </c>
      <c r="W373" s="19" t="s">
        <v>929</v>
      </c>
      <c r="X373" s="45"/>
      <c r="Y373" s="116"/>
      <c r="Z373" s="117"/>
      <c r="AA373" s="93"/>
      <c r="AB373" s="19"/>
      <c r="AC373" s="56"/>
      <c r="AD373" s="118"/>
      <c r="AE373" s="118"/>
      <c r="AF373" s="17"/>
      <c r="AG373" s="17"/>
      <c r="AH373" s="25"/>
      <c r="AI373" s="93"/>
      <c r="AJ373" s="93"/>
      <c r="AK373" s="25"/>
      <c r="AL373" s="25"/>
      <c r="AM373" s="93"/>
      <c r="AN373" s="93"/>
      <c r="AO373" s="93"/>
      <c r="AP373" s="20"/>
      <c r="AQ373" s="20"/>
      <c r="AR373" s="20"/>
      <c r="AS373" s="20"/>
      <c r="AT373" s="20"/>
      <c r="AU373" s="20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</row>
    <row r="374" ht="18.0" customHeight="1">
      <c r="A374" s="8" t="s">
        <v>3134</v>
      </c>
      <c r="B374" s="9">
        <v>45470.0</v>
      </c>
      <c r="C374" s="115" t="str">
        <f t="shared" si="6"/>
        <v>#REF!</v>
      </c>
      <c r="D374" s="115" t="str">
        <f t="shared" si="2"/>
        <v>#REF!</v>
      </c>
      <c r="E374" s="115" t="str">
        <f t="shared" si="3"/>
        <v>#REF!</v>
      </c>
      <c r="F374" s="56" t="s">
        <v>1930</v>
      </c>
      <c r="G374" s="68" t="s">
        <v>20</v>
      </c>
      <c r="H374" s="69" t="s">
        <v>932</v>
      </c>
      <c r="I374" s="12" t="s">
        <v>367</v>
      </c>
      <c r="J374" s="13" t="s">
        <v>680</v>
      </c>
      <c r="K374" s="14">
        <v>4000.0</v>
      </c>
      <c r="L374" s="15">
        <v>780.0</v>
      </c>
      <c r="M374" s="14"/>
      <c r="N374" s="15">
        <v>831.0</v>
      </c>
      <c r="O374" s="14"/>
      <c r="P374" s="14"/>
      <c r="Q374" s="14"/>
      <c r="R374" s="16"/>
      <c r="S374" s="3">
        <f t="shared" si="4"/>
        <v>831</v>
      </c>
      <c r="T374" s="56"/>
      <c r="U374" s="18" t="s">
        <v>384</v>
      </c>
      <c r="V374" s="18" t="s">
        <v>101</v>
      </c>
      <c r="W374" s="19" t="s">
        <v>933</v>
      </c>
      <c r="X374" s="45"/>
      <c r="Y374" s="116"/>
      <c r="Z374" s="117"/>
      <c r="AA374" s="93"/>
      <c r="AB374" s="19"/>
      <c r="AC374" s="56"/>
      <c r="AD374" s="118"/>
      <c r="AE374" s="118"/>
      <c r="AF374" s="17"/>
      <c r="AG374" s="17"/>
      <c r="AH374" s="25"/>
      <c r="AI374" s="93"/>
      <c r="AJ374" s="93"/>
      <c r="AK374" s="25"/>
      <c r="AL374" s="25"/>
      <c r="AM374" s="93"/>
      <c r="AN374" s="93"/>
      <c r="AO374" s="93"/>
      <c r="AP374" s="20"/>
      <c r="AQ374" s="20"/>
      <c r="AR374" s="20"/>
      <c r="AS374" s="20"/>
      <c r="AT374" s="20"/>
      <c r="AU374" s="20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</row>
    <row r="375" ht="18.0" customHeight="1">
      <c r="A375" s="8" t="s">
        <v>3134</v>
      </c>
      <c r="B375" s="9">
        <v>45476.0</v>
      </c>
      <c r="C375" s="115" t="str">
        <f t="shared" si="6"/>
        <v>#REF!</v>
      </c>
      <c r="D375" s="115" t="str">
        <f t="shared" si="2"/>
        <v>#REF!</v>
      </c>
      <c r="E375" s="115" t="str">
        <f t="shared" si="3"/>
        <v>#REF!</v>
      </c>
      <c r="F375" s="56" t="s">
        <v>1930</v>
      </c>
      <c r="G375" s="68" t="s">
        <v>27</v>
      </c>
      <c r="H375" s="69" t="s">
        <v>934</v>
      </c>
      <c r="I375" s="12" t="s">
        <v>27</v>
      </c>
      <c r="J375" s="13" t="s">
        <v>680</v>
      </c>
      <c r="K375" s="14">
        <v>1000.0</v>
      </c>
      <c r="L375" s="15">
        <v>933.0</v>
      </c>
      <c r="M375" s="14"/>
      <c r="N375" s="15">
        <v>933.0</v>
      </c>
      <c r="O375" s="14"/>
      <c r="P375" s="14"/>
      <c r="Q375" s="14"/>
      <c r="R375" s="16"/>
      <c r="S375" s="3">
        <f t="shared" si="4"/>
        <v>933</v>
      </c>
      <c r="T375" s="56"/>
      <c r="U375" s="18" t="s">
        <v>30</v>
      </c>
      <c r="V375" s="18" t="s">
        <v>461</v>
      </c>
      <c r="W375" s="19" t="s">
        <v>935</v>
      </c>
      <c r="X375" s="45"/>
      <c r="Y375" s="116"/>
      <c r="Z375" s="117"/>
      <c r="AA375" s="93"/>
      <c r="AB375" s="19"/>
      <c r="AC375" s="56"/>
      <c r="AD375" s="118"/>
      <c r="AE375" s="118"/>
      <c r="AF375" s="17"/>
      <c r="AG375" s="17"/>
      <c r="AH375" s="25"/>
      <c r="AI375" s="93"/>
      <c r="AJ375" s="93"/>
      <c r="AK375" s="25"/>
      <c r="AL375" s="25"/>
      <c r="AM375" s="93"/>
      <c r="AN375" s="93"/>
      <c r="AO375" s="93"/>
      <c r="AP375" s="20"/>
      <c r="AQ375" s="20"/>
      <c r="AR375" s="20"/>
      <c r="AS375" s="20"/>
      <c r="AT375" s="20"/>
      <c r="AU375" s="20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</row>
    <row r="376" ht="18.0" customHeight="1">
      <c r="A376" s="8" t="s">
        <v>3134</v>
      </c>
      <c r="B376" s="9">
        <v>45484.0</v>
      </c>
      <c r="C376" s="115" t="str">
        <f t="shared" si="6"/>
        <v>#REF!</v>
      </c>
      <c r="D376" s="115" t="str">
        <f t="shared" si="2"/>
        <v>#REF!</v>
      </c>
      <c r="E376" s="115" t="str">
        <f t="shared" si="3"/>
        <v>#REF!</v>
      </c>
      <c r="F376" s="56" t="s">
        <v>1930</v>
      </c>
      <c r="G376" s="68" t="s">
        <v>27</v>
      </c>
      <c r="H376" s="69" t="s">
        <v>936</v>
      </c>
      <c r="I376" s="12" t="s">
        <v>27</v>
      </c>
      <c r="J376" s="13" t="s">
        <v>680</v>
      </c>
      <c r="K376" s="14">
        <v>3600.0</v>
      </c>
      <c r="L376" s="15">
        <v>933.0</v>
      </c>
      <c r="M376" s="14"/>
      <c r="N376" s="15">
        <v>933.0</v>
      </c>
      <c r="O376" s="14"/>
      <c r="P376" s="14"/>
      <c r="Q376" s="14"/>
      <c r="R376" s="16">
        <v>69.0</v>
      </c>
      <c r="S376" s="3">
        <f t="shared" si="4"/>
        <v>864</v>
      </c>
      <c r="T376" s="56" t="s">
        <v>1220</v>
      </c>
      <c r="U376" s="18" t="s">
        <v>30</v>
      </c>
      <c r="V376" s="18" t="s">
        <v>461</v>
      </c>
      <c r="W376" s="19" t="s">
        <v>938</v>
      </c>
      <c r="X376" s="45"/>
      <c r="Y376" s="116"/>
      <c r="Z376" s="117"/>
      <c r="AA376" s="93"/>
      <c r="AB376" s="19"/>
      <c r="AC376" s="56"/>
      <c r="AD376" s="118"/>
      <c r="AE376" s="118"/>
      <c r="AF376" s="17"/>
      <c r="AG376" s="17"/>
      <c r="AH376" s="25"/>
      <c r="AI376" s="93"/>
      <c r="AJ376" s="93"/>
      <c r="AK376" s="25"/>
      <c r="AL376" s="25"/>
      <c r="AM376" s="93"/>
      <c r="AN376" s="93"/>
      <c r="AO376" s="93"/>
      <c r="AP376" s="20"/>
      <c r="AQ376" s="20"/>
      <c r="AR376" s="20"/>
      <c r="AS376" s="20"/>
      <c r="AT376" s="20"/>
      <c r="AU376" s="20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</row>
    <row r="377" ht="18.0" customHeight="1">
      <c r="A377" s="8" t="s">
        <v>3134</v>
      </c>
      <c r="B377" s="9">
        <v>45485.0</v>
      </c>
      <c r="C377" s="115" t="str">
        <f t="shared" si="6"/>
        <v>#REF!</v>
      </c>
      <c r="D377" s="115" t="str">
        <f t="shared" si="2"/>
        <v>#REF!</v>
      </c>
      <c r="E377" s="115" t="str">
        <f t="shared" si="3"/>
        <v>#REF!</v>
      </c>
      <c r="F377" s="56" t="s">
        <v>1930</v>
      </c>
      <c r="G377" s="68" t="s">
        <v>20</v>
      </c>
      <c r="H377" s="69" t="s">
        <v>939</v>
      </c>
      <c r="I377" s="12" t="s">
        <v>367</v>
      </c>
      <c r="J377" s="13" t="s">
        <v>39</v>
      </c>
      <c r="K377" s="14">
        <v>4000.0</v>
      </c>
      <c r="L377" s="15">
        <v>1193.0</v>
      </c>
      <c r="M377" s="14"/>
      <c r="N377" s="15">
        <v>1193.0</v>
      </c>
      <c r="O377" s="14"/>
      <c r="P377" s="14"/>
      <c r="Q377" s="14"/>
      <c r="R377" s="16">
        <v>224.0</v>
      </c>
      <c r="S377" s="3">
        <f t="shared" si="4"/>
        <v>969</v>
      </c>
      <c r="T377" s="56" t="s">
        <v>940</v>
      </c>
      <c r="U377" s="18">
        <v>12.0</v>
      </c>
      <c r="V377" s="18" t="s">
        <v>476</v>
      </c>
      <c r="W377" s="19" t="s">
        <v>941</v>
      </c>
      <c r="X377" s="45"/>
      <c r="Y377" s="116"/>
      <c r="Z377" s="117"/>
      <c r="AA377" s="93"/>
      <c r="AB377" s="19"/>
      <c r="AC377" s="56"/>
      <c r="AD377" s="118"/>
      <c r="AE377" s="118"/>
      <c r="AF377" s="17"/>
      <c r="AG377" s="17"/>
      <c r="AH377" s="25"/>
      <c r="AI377" s="93"/>
      <c r="AJ377" s="93"/>
      <c r="AK377" s="25"/>
      <c r="AL377" s="25"/>
      <c r="AM377" s="93"/>
      <c r="AN377" s="93"/>
      <c r="AO377" s="93"/>
      <c r="AP377" s="20"/>
      <c r="AQ377" s="20"/>
      <c r="AR377" s="20"/>
      <c r="AS377" s="20"/>
      <c r="AT377" s="20"/>
      <c r="AU377" s="20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</row>
    <row r="378" ht="18.0" customHeight="1">
      <c r="A378" s="8" t="s">
        <v>3134</v>
      </c>
      <c r="B378" s="9">
        <v>45495.0</v>
      </c>
      <c r="C378" s="115" t="str">
        <f t="shared" si="6"/>
        <v>#REF!</v>
      </c>
      <c r="D378" s="115" t="str">
        <f t="shared" si="2"/>
        <v>#REF!</v>
      </c>
      <c r="E378" s="115" t="str">
        <f t="shared" si="3"/>
        <v>#REF!</v>
      </c>
      <c r="F378" s="56" t="s">
        <v>1930</v>
      </c>
      <c r="G378" s="68" t="s">
        <v>20</v>
      </c>
      <c r="H378" s="69" t="s">
        <v>944</v>
      </c>
      <c r="I378" s="12" t="s">
        <v>367</v>
      </c>
      <c r="J378" s="13" t="s">
        <v>680</v>
      </c>
      <c r="K378" s="14">
        <v>3600.0</v>
      </c>
      <c r="L378" s="15">
        <v>933.0</v>
      </c>
      <c r="M378" s="14"/>
      <c r="N378" s="15">
        <v>933.0</v>
      </c>
      <c r="O378" s="14"/>
      <c r="P378" s="14"/>
      <c r="Q378" s="14"/>
      <c r="R378" s="16"/>
      <c r="S378" s="3">
        <f t="shared" si="4"/>
        <v>933</v>
      </c>
      <c r="T378" s="56"/>
      <c r="U378" s="18">
        <v>22.0</v>
      </c>
      <c r="V378" s="18" t="s">
        <v>476</v>
      </c>
      <c r="W378" s="19" t="s">
        <v>945</v>
      </c>
      <c r="X378" s="45"/>
      <c r="Y378" s="116"/>
      <c r="Z378" s="117"/>
      <c r="AA378" s="93"/>
      <c r="AB378" s="19"/>
      <c r="AC378" s="56"/>
      <c r="AD378" s="118"/>
      <c r="AE378" s="118"/>
      <c r="AF378" s="17"/>
      <c r="AG378" s="17"/>
      <c r="AH378" s="25"/>
      <c r="AI378" s="93"/>
      <c r="AJ378" s="93"/>
      <c r="AK378" s="25"/>
      <c r="AL378" s="25"/>
      <c r="AM378" s="93"/>
      <c r="AN378" s="93"/>
      <c r="AO378" s="93"/>
      <c r="AP378" s="20"/>
      <c r="AQ378" s="20"/>
      <c r="AR378" s="20"/>
      <c r="AS378" s="20"/>
      <c r="AT378" s="20"/>
      <c r="AU378" s="20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</row>
    <row r="379" ht="18.0" customHeight="1">
      <c r="A379" s="8" t="s">
        <v>3134</v>
      </c>
      <c r="B379" s="9">
        <v>45495.0</v>
      </c>
      <c r="C379" s="115" t="str">
        <f t="shared" si="6"/>
        <v>#REF!</v>
      </c>
      <c r="D379" s="115" t="str">
        <f t="shared" si="2"/>
        <v>#REF!</v>
      </c>
      <c r="E379" s="115" t="str">
        <f t="shared" si="3"/>
        <v>#REF!</v>
      </c>
      <c r="F379" s="56" t="s">
        <v>1930</v>
      </c>
      <c r="G379" s="68" t="s">
        <v>20</v>
      </c>
      <c r="H379" s="69" t="s">
        <v>946</v>
      </c>
      <c r="I379" s="12" t="s">
        <v>367</v>
      </c>
      <c r="J379" s="13" t="s">
        <v>680</v>
      </c>
      <c r="K379" s="14">
        <v>4000.0</v>
      </c>
      <c r="L379" s="15">
        <v>831.0</v>
      </c>
      <c r="M379" s="14"/>
      <c r="N379" s="15">
        <v>831.0</v>
      </c>
      <c r="O379" s="14"/>
      <c r="P379" s="14"/>
      <c r="Q379" s="14"/>
      <c r="R379" s="16"/>
      <c r="S379" s="3">
        <f t="shared" si="4"/>
        <v>831</v>
      </c>
      <c r="T379" s="56"/>
      <c r="U379" s="18">
        <v>22.0</v>
      </c>
      <c r="V379" s="18" t="s">
        <v>476</v>
      </c>
      <c r="W379" s="19" t="s">
        <v>947</v>
      </c>
      <c r="X379" s="45"/>
      <c r="Y379" s="116"/>
      <c r="Z379" s="117"/>
      <c r="AA379" s="93"/>
      <c r="AB379" s="19"/>
      <c r="AC379" s="56"/>
      <c r="AD379" s="118"/>
      <c r="AE379" s="118"/>
      <c r="AF379" s="17"/>
      <c r="AG379" s="17"/>
      <c r="AH379" s="25"/>
      <c r="AI379" s="93"/>
      <c r="AJ379" s="93"/>
      <c r="AK379" s="25"/>
      <c r="AL379" s="25"/>
      <c r="AM379" s="93"/>
      <c r="AN379" s="93"/>
      <c r="AO379" s="93"/>
      <c r="AP379" s="20"/>
      <c r="AQ379" s="20"/>
      <c r="AR379" s="20"/>
      <c r="AS379" s="20"/>
      <c r="AT379" s="20"/>
      <c r="AU379" s="20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</row>
    <row r="380" ht="18.0" customHeight="1">
      <c r="A380" s="8" t="s">
        <v>3134</v>
      </c>
      <c r="B380" s="9">
        <v>45509.0</v>
      </c>
      <c r="C380" s="115" t="str">
        <f t="shared" si="6"/>
        <v>#REF!</v>
      </c>
      <c r="D380" s="115" t="str">
        <f t="shared" si="2"/>
        <v>#REF!</v>
      </c>
      <c r="E380" s="115" t="str">
        <f t="shared" si="3"/>
        <v>#REF!</v>
      </c>
      <c r="F380" s="56" t="s">
        <v>1930</v>
      </c>
      <c r="G380" s="68" t="s">
        <v>20</v>
      </c>
      <c r="H380" s="69" t="s">
        <v>948</v>
      </c>
      <c r="I380" s="12" t="s">
        <v>367</v>
      </c>
      <c r="J380" s="13" t="s">
        <v>680</v>
      </c>
      <c r="K380" s="14">
        <v>680.0</v>
      </c>
      <c r="L380" s="15">
        <v>680.0</v>
      </c>
      <c r="M380" s="14"/>
      <c r="N380" s="15">
        <v>724.0</v>
      </c>
      <c r="O380" s="14"/>
      <c r="P380" s="14"/>
      <c r="Q380" s="14">
        <f>257.77*10+258+410</f>
        <v>3245.7</v>
      </c>
      <c r="R380" s="16"/>
      <c r="S380" s="3">
        <f t="shared" si="4"/>
        <v>3969.7</v>
      </c>
      <c r="T380" s="56"/>
      <c r="U380" s="18" t="s">
        <v>34</v>
      </c>
      <c r="V380" s="18" t="s">
        <v>476</v>
      </c>
      <c r="W380" s="19" t="s">
        <v>949</v>
      </c>
      <c r="X380" s="45"/>
      <c r="Y380" s="116"/>
      <c r="Z380" s="117"/>
      <c r="AA380" s="93"/>
      <c r="AB380" s="19"/>
      <c r="AC380" s="56"/>
      <c r="AD380" s="118"/>
      <c r="AE380" s="118"/>
      <c r="AF380" s="17"/>
      <c r="AG380" s="17"/>
      <c r="AH380" s="25"/>
      <c r="AI380" s="93"/>
      <c r="AJ380" s="93"/>
      <c r="AK380" s="25"/>
      <c r="AL380" s="25"/>
      <c r="AM380" s="93"/>
      <c r="AN380" s="93"/>
      <c r="AO380" s="93"/>
      <c r="AP380" s="20"/>
      <c r="AQ380" s="20"/>
      <c r="AR380" s="20"/>
      <c r="AS380" s="20"/>
      <c r="AT380" s="20"/>
      <c r="AU380" s="20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</row>
    <row r="381" ht="18.0" customHeight="1">
      <c r="A381" s="8" t="s">
        <v>3134</v>
      </c>
      <c r="B381" s="9">
        <v>45512.0</v>
      </c>
      <c r="C381" s="115" t="str">
        <f t="shared" si="6"/>
        <v>#REF!</v>
      </c>
      <c r="D381" s="115" t="str">
        <f t="shared" si="2"/>
        <v>#REF!</v>
      </c>
      <c r="E381" s="115" t="str">
        <f t="shared" si="3"/>
        <v>#REF!</v>
      </c>
      <c r="F381" s="56" t="s">
        <v>1930</v>
      </c>
      <c r="G381" s="68" t="s">
        <v>20</v>
      </c>
      <c r="H381" s="69" t="s">
        <v>950</v>
      </c>
      <c r="I381" s="12" t="s">
        <v>367</v>
      </c>
      <c r="J381" s="13" t="s">
        <v>680</v>
      </c>
      <c r="K381" s="14">
        <v>3500.0</v>
      </c>
      <c r="L381" s="15">
        <v>780.0</v>
      </c>
      <c r="M381" s="14"/>
      <c r="N381" s="15">
        <v>831.0</v>
      </c>
      <c r="O381" s="14"/>
      <c r="P381" s="14"/>
      <c r="Q381" s="14"/>
      <c r="R381" s="16"/>
      <c r="S381" s="3">
        <f t="shared" si="4"/>
        <v>831</v>
      </c>
      <c r="T381" s="56"/>
      <c r="U381" s="18" t="s">
        <v>476</v>
      </c>
      <c r="V381" s="18" t="s">
        <v>476</v>
      </c>
      <c r="W381" s="19" t="s">
        <v>951</v>
      </c>
      <c r="X381" s="45"/>
      <c r="Y381" s="116"/>
      <c r="Z381" s="117"/>
      <c r="AA381" s="93"/>
      <c r="AB381" s="19"/>
      <c r="AC381" s="56"/>
      <c r="AD381" s="118"/>
      <c r="AE381" s="118"/>
      <c r="AF381" s="17"/>
      <c r="AG381" s="17"/>
      <c r="AH381" s="25"/>
      <c r="AI381" s="93"/>
      <c r="AJ381" s="93"/>
      <c r="AK381" s="25"/>
      <c r="AL381" s="25"/>
      <c r="AM381" s="93"/>
      <c r="AN381" s="93"/>
      <c r="AO381" s="93"/>
      <c r="AP381" s="20"/>
      <c r="AQ381" s="20"/>
      <c r="AR381" s="20"/>
      <c r="AS381" s="20"/>
      <c r="AT381" s="20"/>
      <c r="AU381" s="20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</row>
    <row r="382" ht="18.0" customHeight="1">
      <c r="A382" s="8" t="s">
        <v>3134</v>
      </c>
      <c r="B382" s="9">
        <v>45513.0</v>
      </c>
      <c r="C382" s="115" t="str">
        <f t="shared" si="6"/>
        <v>#REF!</v>
      </c>
      <c r="D382" s="115" t="str">
        <f t="shared" si="2"/>
        <v>#REF!</v>
      </c>
      <c r="E382" s="115" t="str">
        <f t="shared" si="3"/>
        <v>#REF!</v>
      </c>
      <c r="F382" s="56" t="s">
        <v>1930</v>
      </c>
      <c r="G382" s="68" t="s">
        <v>20</v>
      </c>
      <c r="H382" s="69" t="s">
        <v>952</v>
      </c>
      <c r="I382" s="12" t="s">
        <v>367</v>
      </c>
      <c r="J382" s="13" t="s">
        <v>680</v>
      </c>
      <c r="K382" s="14">
        <v>4000.0</v>
      </c>
      <c r="L382" s="15">
        <v>780.0</v>
      </c>
      <c r="M382" s="14"/>
      <c r="N382" s="15">
        <v>831.0</v>
      </c>
      <c r="O382" s="14"/>
      <c r="P382" s="14"/>
      <c r="Q382" s="14"/>
      <c r="R382" s="16"/>
      <c r="S382" s="3">
        <f t="shared" si="4"/>
        <v>831</v>
      </c>
      <c r="T382" s="56"/>
      <c r="U382" s="18" t="s">
        <v>379</v>
      </c>
      <c r="V382" s="18" t="s">
        <v>476</v>
      </c>
      <c r="W382" s="19" t="s">
        <v>953</v>
      </c>
      <c r="X382" s="45"/>
      <c r="Y382" s="116"/>
      <c r="Z382" s="117"/>
      <c r="AA382" s="93"/>
      <c r="AB382" s="19"/>
      <c r="AC382" s="56"/>
      <c r="AD382" s="118"/>
      <c r="AE382" s="118"/>
      <c r="AF382" s="17"/>
      <c r="AG382" s="17"/>
      <c r="AH382" s="25"/>
      <c r="AI382" s="93"/>
      <c r="AJ382" s="93"/>
      <c r="AK382" s="25"/>
      <c r="AL382" s="25"/>
      <c r="AM382" s="93"/>
      <c r="AN382" s="93"/>
      <c r="AO382" s="93"/>
      <c r="AP382" s="20"/>
      <c r="AQ382" s="20"/>
      <c r="AR382" s="20"/>
      <c r="AS382" s="20"/>
      <c r="AT382" s="20"/>
      <c r="AU382" s="20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</row>
    <row r="383" ht="18.0" customHeight="1">
      <c r="A383" s="8" t="s">
        <v>3134</v>
      </c>
      <c r="B383" s="9">
        <v>45516.0</v>
      </c>
      <c r="C383" s="115" t="str">
        <f t="shared" si="6"/>
        <v>#REF!</v>
      </c>
      <c r="D383" s="115" t="str">
        <f t="shared" si="2"/>
        <v>#REF!</v>
      </c>
      <c r="E383" s="115" t="str">
        <f t="shared" si="3"/>
        <v>#REF!</v>
      </c>
      <c r="F383" s="56"/>
      <c r="G383" s="68" t="s">
        <v>27</v>
      </c>
      <c r="H383" s="69" t="s">
        <v>546</v>
      </c>
      <c r="I383" s="12" t="s">
        <v>367</v>
      </c>
      <c r="J383" s="13" t="s">
        <v>954</v>
      </c>
      <c r="K383" s="14">
        <v>756.0</v>
      </c>
      <c r="L383" s="15"/>
      <c r="M383" s="14"/>
      <c r="N383" s="15"/>
      <c r="O383" s="14"/>
      <c r="P383" s="14">
        <v>800.0</v>
      </c>
      <c r="Q383" s="14"/>
      <c r="R383" s="16"/>
      <c r="S383" s="3">
        <f t="shared" si="4"/>
        <v>800</v>
      </c>
      <c r="T383" s="56"/>
      <c r="U383" s="18" t="s">
        <v>30</v>
      </c>
      <c r="V383" s="18" t="s">
        <v>476</v>
      </c>
      <c r="W383" s="19" t="s">
        <v>548</v>
      </c>
      <c r="X383" s="45"/>
      <c r="Y383" s="116"/>
      <c r="Z383" s="117"/>
      <c r="AA383" s="93"/>
      <c r="AB383" s="19"/>
      <c r="AC383" s="56"/>
      <c r="AD383" s="118"/>
      <c r="AE383" s="118"/>
      <c r="AF383" s="17"/>
      <c r="AG383" s="17"/>
      <c r="AH383" s="25"/>
      <c r="AI383" s="93"/>
      <c r="AJ383" s="93"/>
      <c r="AK383" s="25"/>
      <c r="AL383" s="25"/>
      <c r="AM383" s="93"/>
      <c r="AN383" s="93"/>
      <c r="AO383" s="93"/>
      <c r="AP383" s="20"/>
      <c r="AQ383" s="20"/>
      <c r="AR383" s="20"/>
      <c r="AS383" s="20"/>
      <c r="AT383" s="20"/>
      <c r="AU383" s="20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</row>
    <row r="384" ht="18.0" customHeight="1">
      <c r="A384" s="8" t="s">
        <v>3134</v>
      </c>
      <c r="B384" s="9">
        <v>45524.0</v>
      </c>
      <c r="C384" s="115" t="str">
        <f t="shared" si="6"/>
        <v>#REF!</v>
      </c>
      <c r="D384" s="115" t="str">
        <f t="shared" si="2"/>
        <v>#REF!</v>
      </c>
      <c r="E384" s="115" t="str">
        <f t="shared" si="3"/>
        <v>#REF!</v>
      </c>
      <c r="F384" s="56" t="s">
        <v>1930</v>
      </c>
      <c r="G384" s="68" t="s">
        <v>20</v>
      </c>
      <c r="H384" s="69" t="s">
        <v>955</v>
      </c>
      <c r="I384" s="12" t="s">
        <v>367</v>
      </c>
      <c r="J384" s="13" t="s">
        <v>680</v>
      </c>
      <c r="K384" s="14">
        <v>4000.0</v>
      </c>
      <c r="L384" s="15">
        <v>780.0</v>
      </c>
      <c r="M384" s="14"/>
      <c r="N384" s="15">
        <v>831.0</v>
      </c>
      <c r="O384" s="14"/>
      <c r="P384" s="14"/>
      <c r="Q384" s="14"/>
      <c r="R384" s="16"/>
      <c r="S384" s="3">
        <f t="shared" si="4"/>
        <v>831</v>
      </c>
      <c r="T384" s="56"/>
      <c r="U384" s="18" t="s">
        <v>30</v>
      </c>
      <c r="V384" s="18" t="s">
        <v>476</v>
      </c>
      <c r="W384" s="19" t="s">
        <v>956</v>
      </c>
      <c r="X384" s="45"/>
      <c r="Y384" s="116"/>
      <c r="Z384" s="117"/>
      <c r="AA384" s="93"/>
      <c r="AB384" s="19"/>
      <c r="AC384" s="56"/>
      <c r="AD384" s="118"/>
      <c r="AE384" s="118"/>
      <c r="AF384" s="17"/>
      <c r="AG384" s="17"/>
      <c r="AH384" s="25"/>
      <c r="AI384" s="93"/>
      <c r="AJ384" s="93"/>
      <c r="AK384" s="25"/>
      <c r="AL384" s="25"/>
      <c r="AM384" s="93"/>
      <c r="AN384" s="93"/>
      <c r="AO384" s="93"/>
      <c r="AP384" s="20"/>
      <c r="AQ384" s="20"/>
      <c r="AR384" s="20"/>
      <c r="AS384" s="20"/>
      <c r="AT384" s="20"/>
      <c r="AU384" s="20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</row>
    <row r="385" ht="18.0" customHeight="1">
      <c r="A385" s="8" t="s">
        <v>3134</v>
      </c>
      <c r="B385" s="9">
        <v>45525.0</v>
      </c>
      <c r="C385" s="115" t="str">
        <f t="shared" si="6"/>
        <v>#REF!</v>
      </c>
      <c r="D385" s="115" t="str">
        <f t="shared" si="2"/>
        <v>#REF!</v>
      </c>
      <c r="E385" s="115" t="str">
        <f t="shared" si="3"/>
        <v>#REF!</v>
      </c>
      <c r="F385" s="56" t="s">
        <v>1930</v>
      </c>
      <c r="G385" s="68" t="s">
        <v>20</v>
      </c>
      <c r="H385" s="69" t="s">
        <v>957</v>
      </c>
      <c r="I385" s="12" t="s">
        <v>367</v>
      </c>
      <c r="J385" s="13" t="s">
        <v>680</v>
      </c>
      <c r="K385" s="14">
        <v>1000.0</v>
      </c>
      <c r="L385" s="15">
        <v>780.0</v>
      </c>
      <c r="M385" s="14"/>
      <c r="N385" s="15">
        <v>831.0</v>
      </c>
      <c r="O385" s="14"/>
      <c r="P385" s="14"/>
      <c r="Q385" s="14"/>
      <c r="R385" s="16"/>
      <c r="S385" s="3">
        <f t="shared" si="4"/>
        <v>831</v>
      </c>
      <c r="T385" s="56"/>
      <c r="U385" s="18" t="s">
        <v>406</v>
      </c>
      <c r="V385" s="18" t="s">
        <v>476</v>
      </c>
      <c r="W385" s="19" t="s">
        <v>958</v>
      </c>
      <c r="X385" s="45"/>
      <c r="Y385" s="116"/>
      <c r="Z385" s="117"/>
      <c r="AA385" s="93"/>
      <c r="AB385" s="19"/>
      <c r="AC385" s="56"/>
      <c r="AD385" s="118"/>
      <c r="AE385" s="118"/>
      <c r="AF385" s="17"/>
      <c r="AG385" s="17"/>
      <c r="AH385" s="25"/>
      <c r="AI385" s="93"/>
      <c r="AJ385" s="93"/>
      <c r="AK385" s="25"/>
      <c r="AL385" s="25"/>
      <c r="AM385" s="93"/>
      <c r="AN385" s="93"/>
      <c r="AO385" s="93"/>
      <c r="AP385" s="20"/>
      <c r="AQ385" s="20"/>
      <c r="AR385" s="20"/>
      <c r="AS385" s="20"/>
      <c r="AT385" s="20"/>
      <c r="AU385" s="20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</row>
    <row r="386" ht="18.0" customHeight="1">
      <c r="A386" s="8" t="s">
        <v>3134</v>
      </c>
      <c r="B386" s="9">
        <v>45530.0</v>
      </c>
      <c r="C386" s="115" t="str">
        <f t="shared" si="6"/>
        <v>#REF!</v>
      </c>
      <c r="D386" s="115" t="str">
        <f t="shared" si="2"/>
        <v>#REF!</v>
      </c>
      <c r="E386" s="115" t="str">
        <f t="shared" si="3"/>
        <v>#REF!</v>
      </c>
      <c r="F386" s="56" t="s">
        <v>1930</v>
      </c>
      <c r="G386" s="68" t="s">
        <v>20</v>
      </c>
      <c r="H386" s="69" t="s">
        <v>961</v>
      </c>
      <c r="I386" s="12" t="s">
        <v>367</v>
      </c>
      <c r="J386" s="13" t="s">
        <v>680</v>
      </c>
      <c r="K386" s="14">
        <v>3800.0</v>
      </c>
      <c r="L386" s="15">
        <v>780.0</v>
      </c>
      <c r="M386" s="14"/>
      <c r="N386" s="15">
        <v>831.0</v>
      </c>
      <c r="O386" s="14"/>
      <c r="P386" s="14"/>
      <c r="Q386" s="14"/>
      <c r="R386" s="16"/>
      <c r="S386" s="3">
        <f t="shared" si="4"/>
        <v>831</v>
      </c>
      <c r="T386" s="56"/>
      <c r="U386" s="18" t="s">
        <v>670</v>
      </c>
      <c r="V386" s="18" t="s">
        <v>476</v>
      </c>
      <c r="W386" s="19" t="s">
        <v>962</v>
      </c>
      <c r="X386" s="45"/>
      <c r="Y386" s="116"/>
      <c r="Z386" s="117"/>
      <c r="AA386" s="93"/>
      <c r="AB386" s="19"/>
      <c r="AC386" s="56"/>
      <c r="AD386" s="118"/>
      <c r="AE386" s="118"/>
      <c r="AF386" s="17"/>
      <c r="AG386" s="17"/>
      <c r="AH386" s="25"/>
      <c r="AI386" s="93"/>
      <c r="AJ386" s="93"/>
      <c r="AK386" s="25"/>
      <c r="AL386" s="25"/>
      <c r="AM386" s="93"/>
      <c r="AN386" s="93"/>
      <c r="AO386" s="93"/>
      <c r="AP386" s="20"/>
      <c r="AQ386" s="20"/>
      <c r="AR386" s="20"/>
      <c r="AS386" s="20"/>
      <c r="AT386" s="20"/>
      <c r="AU386" s="20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</row>
    <row r="387" ht="18.0" customHeight="1">
      <c r="A387" s="8" t="s">
        <v>3134</v>
      </c>
      <c r="B387" s="9">
        <v>45530.0</v>
      </c>
      <c r="C387" s="115" t="str">
        <f t="shared" si="6"/>
        <v>#REF!</v>
      </c>
      <c r="D387" s="115" t="str">
        <f t="shared" si="2"/>
        <v>#REF!</v>
      </c>
      <c r="E387" s="115" t="str">
        <f t="shared" si="3"/>
        <v>#REF!</v>
      </c>
      <c r="F387" s="56"/>
      <c r="G387" s="68" t="s">
        <v>27</v>
      </c>
      <c r="H387" s="69" t="s">
        <v>963</v>
      </c>
      <c r="I387" s="12" t="s">
        <v>367</v>
      </c>
      <c r="J387" s="13" t="s">
        <v>680</v>
      </c>
      <c r="K387" s="14">
        <v>0.0</v>
      </c>
      <c r="L387" s="15">
        <v>780.0</v>
      </c>
      <c r="M387" s="14"/>
      <c r="N387" s="15">
        <v>780.0</v>
      </c>
      <c r="O387" s="14"/>
      <c r="P387" s="14"/>
      <c r="Q387" s="14"/>
      <c r="R387" s="16"/>
      <c r="S387" s="3">
        <f t="shared" si="4"/>
        <v>780</v>
      </c>
      <c r="T387" s="56"/>
      <c r="U387" s="18" t="s">
        <v>670</v>
      </c>
      <c r="V387" s="18" t="s">
        <v>476</v>
      </c>
      <c r="W387" s="19" t="s">
        <v>965</v>
      </c>
      <c r="X387" s="45"/>
      <c r="Y387" s="116"/>
      <c r="Z387" s="117"/>
      <c r="AA387" s="93"/>
      <c r="AB387" s="19"/>
      <c r="AC387" s="56"/>
      <c r="AD387" s="118"/>
      <c r="AE387" s="118"/>
      <c r="AF387" s="17"/>
      <c r="AG387" s="17"/>
      <c r="AH387" s="25"/>
      <c r="AI387" s="93"/>
      <c r="AJ387" s="93"/>
      <c r="AK387" s="25"/>
      <c r="AL387" s="25"/>
      <c r="AM387" s="93"/>
      <c r="AN387" s="93"/>
      <c r="AO387" s="93"/>
      <c r="AP387" s="20"/>
      <c r="AQ387" s="20"/>
      <c r="AR387" s="20"/>
      <c r="AS387" s="20"/>
      <c r="AT387" s="20"/>
      <c r="AU387" s="20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</row>
    <row r="388" ht="18.0" customHeight="1">
      <c r="A388" s="8" t="s">
        <v>3134</v>
      </c>
      <c r="B388" s="9" t="s">
        <v>968</v>
      </c>
      <c r="C388" s="115" t="str">
        <f t="shared" si="6"/>
        <v>#REF!</v>
      </c>
      <c r="D388" s="115" t="str">
        <f t="shared" si="2"/>
        <v>#REF!</v>
      </c>
      <c r="E388" s="115" t="str">
        <f t="shared" si="3"/>
        <v>#REF!</v>
      </c>
      <c r="F388" s="56" t="s">
        <v>1930</v>
      </c>
      <c r="G388" s="68" t="s">
        <v>27</v>
      </c>
      <c r="H388" s="69" t="s">
        <v>969</v>
      </c>
      <c r="I388" s="12" t="s">
        <v>27</v>
      </c>
      <c r="J388" s="13" t="s">
        <v>680</v>
      </c>
      <c r="K388" s="14">
        <v>3400.0</v>
      </c>
      <c r="L388" s="15">
        <v>1193.0</v>
      </c>
      <c r="M388" s="14"/>
      <c r="N388" s="15">
        <v>1193.0</v>
      </c>
      <c r="O388" s="14"/>
      <c r="P388" s="14"/>
      <c r="Q388" s="14"/>
      <c r="R388" s="16"/>
      <c r="S388" s="3">
        <f t="shared" si="4"/>
        <v>1193</v>
      </c>
      <c r="T388" s="56"/>
      <c r="U388" s="18" t="s">
        <v>446</v>
      </c>
      <c r="V388" s="18" t="s">
        <v>379</v>
      </c>
      <c r="W388" s="19" t="s">
        <v>971</v>
      </c>
      <c r="X388" s="45"/>
      <c r="Y388" s="116"/>
      <c r="Z388" s="117"/>
      <c r="AA388" s="93"/>
      <c r="AB388" s="19"/>
      <c r="AC388" s="56"/>
      <c r="AD388" s="118"/>
      <c r="AE388" s="118"/>
      <c r="AF388" s="17"/>
      <c r="AG388" s="17"/>
      <c r="AH388" s="25"/>
      <c r="AI388" s="93"/>
      <c r="AJ388" s="93"/>
      <c r="AK388" s="25"/>
      <c r="AL388" s="25"/>
      <c r="AM388" s="93"/>
      <c r="AN388" s="93"/>
      <c r="AO388" s="93"/>
      <c r="AP388" s="20"/>
      <c r="AQ388" s="20"/>
      <c r="AR388" s="20"/>
      <c r="AS388" s="20"/>
      <c r="AT388" s="20"/>
      <c r="AU388" s="20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</row>
    <row r="389" ht="18.0" customHeight="1">
      <c r="A389" s="8" t="s">
        <v>3134</v>
      </c>
      <c r="B389" s="9" t="s">
        <v>972</v>
      </c>
      <c r="C389" s="115" t="str">
        <f t="shared" si="6"/>
        <v>#REF!</v>
      </c>
      <c r="D389" s="115" t="str">
        <f t="shared" si="2"/>
        <v>#REF!</v>
      </c>
      <c r="E389" s="115" t="str">
        <f t="shared" si="3"/>
        <v>#REF!</v>
      </c>
      <c r="F389" s="56" t="s">
        <v>1930</v>
      </c>
      <c r="G389" s="68" t="s">
        <v>27</v>
      </c>
      <c r="H389" s="69" t="s">
        <v>975</v>
      </c>
      <c r="I389" s="12" t="s">
        <v>27</v>
      </c>
      <c r="J389" s="13" t="s">
        <v>680</v>
      </c>
      <c r="K389" s="14">
        <v>3600.0</v>
      </c>
      <c r="L389" s="15">
        <v>831.0</v>
      </c>
      <c r="M389" s="14"/>
      <c r="N389" s="15">
        <v>831.0</v>
      </c>
      <c r="O389" s="14"/>
      <c r="P389" s="14"/>
      <c r="Q389" s="14"/>
      <c r="R389" s="16"/>
      <c r="S389" s="3">
        <f t="shared" si="4"/>
        <v>831</v>
      </c>
      <c r="T389" s="56"/>
      <c r="U389" s="18" t="s">
        <v>446</v>
      </c>
      <c r="V389" s="18" t="s">
        <v>379</v>
      </c>
      <c r="W389" s="19" t="s">
        <v>976</v>
      </c>
      <c r="X389" s="45"/>
      <c r="Y389" s="116"/>
      <c r="Z389" s="117"/>
      <c r="AA389" s="93"/>
      <c r="AB389" s="19"/>
      <c r="AC389" s="56"/>
      <c r="AD389" s="118"/>
      <c r="AE389" s="118"/>
      <c r="AF389" s="17"/>
      <c r="AG389" s="17"/>
      <c r="AH389" s="25"/>
      <c r="AI389" s="93"/>
      <c r="AJ389" s="93"/>
      <c r="AK389" s="25"/>
      <c r="AL389" s="25"/>
      <c r="AM389" s="93"/>
      <c r="AN389" s="93"/>
      <c r="AO389" s="93"/>
      <c r="AP389" s="20"/>
      <c r="AQ389" s="20"/>
      <c r="AR389" s="20"/>
      <c r="AS389" s="20"/>
      <c r="AT389" s="20"/>
      <c r="AU389" s="20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</row>
    <row r="390" ht="18.0" customHeight="1">
      <c r="A390" s="8" t="s">
        <v>3134</v>
      </c>
      <c r="B390" s="9" t="s">
        <v>981</v>
      </c>
      <c r="C390" s="115" t="str">
        <f t="shared" si="6"/>
        <v>#REF!</v>
      </c>
      <c r="D390" s="115" t="str">
        <f t="shared" si="2"/>
        <v>#REF!</v>
      </c>
      <c r="E390" s="115" t="str">
        <f t="shared" si="3"/>
        <v>#REF!</v>
      </c>
      <c r="F390" s="56" t="s">
        <v>1930</v>
      </c>
      <c r="G390" s="68" t="s">
        <v>20</v>
      </c>
      <c r="H390" s="69" t="s">
        <v>982</v>
      </c>
      <c r="I390" s="12" t="s">
        <v>367</v>
      </c>
      <c r="J390" s="13" t="s">
        <v>680</v>
      </c>
      <c r="K390" s="14">
        <v>2000.0</v>
      </c>
      <c r="L390" s="15">
        <v>693.0</v>
      </c>
      <c r="M390" s="14"/>
      <c r="N390" s="15">
        <v>693.0</v>
      </c>
      <c r="O390" s="14"/>
      <c r="P390" s="14"/>
      <c r="Q390" s="14">
        <v>410.0</v>
      </c>
      <c r="R390" s="16"/>
      <c r="S390" s="3">
        <f t="shared" si="4"/>
        <v>1103</v>
      </c>
      <c r="T390" s="56"/>
      <c r="U390" s="18" t="s">
        <v>52</v>
      </c>
      <c r="V390" s="18" t="s">
        <v>379</v>
      </c>
      <c r="W390" s="19" t="s">
        <v>983</v>
      </c>
      <c r="X390" s="45"/>
      <c r="Y390" s="116"/>
      <c r="Z390" s="117"/>
      <c r="AA390" s="93"/>
      <c r="AB390" s="19"/>
      <c r="AC390" s="56"/>
      <c r="AD390" s="118"/>
      <c r="AE390" s="118"/>
      <c r="AF390" s="17"/>
      <c r="AG390" s="17"/>
      <c r="AH390" s="25"/>
      <c r="AI390" s="93"/>
      <c r="AJ390" s="93"/>
      <c r="AK390" s="25"/>
      <c r="AL390" s="25"/>
      <c r="AM390" s="93"/>
      <c r="AN390" s="93"/>
      <c r="AO390" s="93"/>
      <c r="AP390" s="20"/>
      <c r="AQ390" s="20"/>
      <c r="AR390" s="20"/>
      <c r="AS390" s="20"/>
      <c r="AT390" s="20"/>
      <c r="AU390" s="20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</row>
    <row r="391" ht="18.0" customHeight="1">
      <c r="A391" s="8" t="s">
        <v>3134</v>
      </c>
      <c r="B391" s="9" t="s">
        <v>981</v>
      </c>
      <c r="C391" s="115" t="str">
        <f t="shared" si="6"/>
        <v>#REF!</v>
      </c>
      <c r="D391" s="115" t="str">
        <f t="shared" si="2"/>
        <v>#REF!</v>
      </c>
      <c r="E391" s="115" t="str">
        <f t="shared" si="3"/>
        <v>#REF!</v>
      </c>
      <c r="F391" s="56" t="s">
        <v>1930</v>
      </c>
      <c r="G391" s="68" t="s">
        <v>20</v>
      </c>
      <c r="H391" s="69" t="s">
        <v>2637</v>
      </c>
      <c r="I391" s="12" t="s">
        <v>367</v>
      </c>
      <c r="J391" s="13" t="s">
        <v>1075</v>
      </c>
      <c r="K391" s="14">
        <v>4000.0</v>
      </c>
      <c r="L391" s="15">
        <v>1100.0</v>
      </c>
      <c r="M391" s="14"/>
      <c r="N391" s="15">
        <v>1100.0</v>
      </c>
      <c r="O391" s="14"/>
      <c r="P391" s="14"/>
      <c r="Q391" s="14"/>
      <c r="R391" s="16"/>
      <c r="S391" s="3">
        <f t="shared" si="4"/>
        <v>1100</v>
      </c>
      <c r="T391" s="56"/>
      <c r="U391" s="18" t="s">
        <v>52</v>
      </c>
      <c r="V391" s="18" t="s">
        <v>379</v>
      </c>
      <c r="W391" s="19" t="s">
        <v>985</v>
      </c>
      <c r="X391" s="45"/>
      <c r="Y391" s="116"/>
      <c r="Z391" s="117"/>
      <c r="AA391" s="93"/>
      <c r="AB391" s="19"/>
      <c r="AC391" s="56"/>
      <c r="AD391" s="118"/>
      <c r="AE391" s="118"/>
      <c r="AF391" s="17"/>
      <c r="AG391" s="17"/>
      <c r="AH391" s="25"/>
      <c r="AI391" s="93"/>
      <c r="AJ391" s="93"/>
      <c r="AK391" s="25"/>
      <c r="AL391" s="25"/>
      <c r="AM391" s="93"/>
      <c r="AN391" s="93"/>
      <c r="AO391" s="93"/>
      <c r="AP391" s="20"/>
      <c r="AQ391" s="20"/>
      <c r="AR391" s="20"/>
      <c r="AS391" s="20"/>
      <c r="AT391" s="20"/>
      <c r="AU391" s="20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</row>
    <row r="392" ht="18.0" customHeight="1">
      <c r="A392" s="8" t="s">
        <v>3134</v>
      </c>
      <c r="B392" s="9">
        <v>45020.0</v>
      </c>
      <c r="C392" s="115" t="str">
        <f t="shared" si="6"/>
        <v>#REF!</v>
      </c>
      <c r="D392" s="115" t="str">
        <f t="shared" si="2"/>
        <v>#REF!</v>
      </c>
      <c r="E392" s="115" t="str">
        <f t="shared" si="3"/>
        <v>#REF!</v>
      </c>
      <c r="F392" s="56"/>
      <c r="G392" s="68" t="s">
        <v>27</v>
      </c>
      <c r="H392" s="69" t="s">
        <v>986</v>
      </c>
      <c r="I392" s="12" t="s">
        <v>27</v>
      </c>
      <c r="J392" s="13" t="s">
        <v>680</v>
      </c>
      <c r="K392" s="14">
        <v>3600.0</v>
      </c>
      <c r="L392" s="15">
        <v>724.0</v>
      </c>
      <c r="M392" s="14"/>
      <c r="N392" s="15">
        <v>724.0</v>
      </c>
      <c r="O392" s="14"/>
      <c r="P392" s="14"/>
      <c r="Q392" s="14"/>
      <c r="R392" s="16"/>
      <c r="S392" s="3">
        <f t="shared" si="4"/>
        <v>724</v>
      </c>
      <c r="T392" s="56"/>
      <c r="U392" s="18" t="s">
        <v>30</v>
      </c>
      <c r="V392" s="18" t="s">
        <v>31</v>
      </c>
      <c r="W392" s="19" t="s">
        <v>987</v>
      </c>
      <c r="X392" s="45"/>
      <c r="Y392" s="116"/>
      <c r="Z392" s="117"/>
      <c r="AA392" s="93"/>
      <c r="AB392" s="19"/>
      <c r="AC392" s="56"/>
      <c r="AD392" s="118"/>
      <c r="AE392" s="118"/>
      <c r="AF392" s="17"/>
      <c r="AG392" s="17"/>
      <c r="AH392" s="25"/>
      <c r="AI392" s="93"/>
      <c r="AJ392" s="93"/>
      <c r="AK392" s="25"/>
      <c r="AL392" s="25"/>
      <c r="AM392" s="93"/>
      <c r="AN392" s="93"/>
      <c r="AO392" s="93"/>
      <c r="AP392" s="20"/>
      <c r="AQ392" s="20"/>
      <c r="AR392" s="20"/>
      <c r="AS392" s="20"/>
      <c r="AT392" s="20"/>
      <c r="AU392" s="20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</row>
    <row r="393" ht="18.0" customHeight="1">
      <c r="A393" s="8" t="s">
        <v>3134</v>
      </c>
      <c r="B393" s="9">
        <v>45098.0</v>
      </c>
      <c r="C393" s="115" t="str">
        <f t="shared" si="6"/>
        <v>#REF!</v>
      </c>
      <c r="D393" s="115" t="str">
        <f t="shared" si="2"/>
        <v>#REF!</v>
      </c>
      <c r="E393" s="115" t="str">
        <f t="shared" si="3"/>
        <v>#REF!</v>
      </c>
      <c r="F393" s="56" t="s">
        <v>1930</v>
      </c>
      <c r="G393" s="68" t="s">
        <v>27</v>
      </c>
      <c r="H393" s="69" t="s">
        <v>988</v>
      </c>
      <c r="I393" s="12" t="s">
        <v>27</v>
      </c>
      <c r="J393" s="13" t="s">
        <v>680</v>
      </c>
      <c r="K393" s="14">
        <v>2000.0</v>
      </c>
      <c r="L393" s="15">
        <v>680.0</v>
      </c>
      <c r="M393" s="14"/>
      <c r="N393" s="15">
        <v>724.0</v>
      </c>
      <c r="O393" s="14"/>
      <c r="P393" s="14"/>
      <c r="Q393" s="14"/>
      <c r="R393" s="16"/>
      <c r="S393" s="3">
        <f t="shared" si="4"/>
        <v>724</v>
      </c>
      <c r="T393" s="56"/>
      <c r="U393" s="18" t="s">
        <v>30</v>
      </c>
      <c r="V393" s="18" t="s">
        <v>438</v>
      </c>
      <c r="W393" s="19" t="s">
        <v>989</v>
      </c>
      <c r="X393" s="45"/>
      <c r="Y393" s="116"/>
      <c r="Z393" s="117"/>
      <c r="AA393" s="93"/>
      <c r="AB393" s="19"/>
      <c r="AC393" s="56"/>
      <c r="AD393" s="118"/>
      <c r="AE393" s="118"/>
      <c r="AF393" s="17"/>
      <c r="AG393" s="17"/>
      <c r="AH393" s="25"/>
      <c r="AI393" s="93"/>
      <c r="AJ393" s="93"/>
      <c r="AK393" s="25"/>
      <c r="AL393" s="25"/>
      <c r="AM393" s="93"/>
      <c r="AN393" s="93"/>
      <c r="AO393" s="93"/>
      <c r="AP393" s="20"/>
      <c r="AQ393" s="20"/>
      <c r="AR393" s="20"/>
      <c r="AS393" s="20"/>
      <c r="AT393" s="20"/>
      <c r="AU393" s="20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</row>
    <row r="394" ht="18.0" customHeight="1">
      <c r="A394" s="8" t="s">
        <v>3134</v>
      </c>
      <c r="B394" s="9" t="s">
        <v>992</v>
      </c>
      <c r="C394" s="115" t="str">
        <f t="shared" si="6"/>
        <v>#REF!</v>
      </c>
      <c r="D394" s="115" t="str">
        <f t="shared" si="2"/>
        <v>#REF!</v>
      </c>
      <c r="E394" s="115" t="str">
        <f t="shared" si="3"/>
        <v>#REF!</v>
      </c>
      <c r="F394" s="56" t="s">
        <v>1930</v>
      </c>
      <c r="G394" s="68" t="s">
        <v>20</v>
      </c>
      <c r="H394" s="69" t="s">
        <v>993</v>
      </c>
      <c r="I394" s="12" t="s">
        <v>367</v>
      </c>
      <c r="J394" s="13" t="s">
        <v>680</v>
      </c>
      <c r="K394" s="14">
        <v>1500.0</v>
      </c>
      <c r="L394" s="15">
        <v>831.0</v>
      </c>
      <c r="M394" s="14"/>
      <c r="N394" s="15">
        <v>831.0</v>
      </c>
      <c r="O394" s="14"/>
      <c r="P394" s="14"/>
      <c r="Q394" s="14"/>
      <c r="R394" s="16"/>
      <c r="S394" s="3">
        <f t="shared" si="4"/>
        <v>831</v>
      </c>
      <c r="T394" s="56"/>
      <c r="U394" s="18" t="s">
        <v>61</v>
      </c>
      <c r="V394" s="18" t="s">
        <v>446</v>
      </c>
      <c r="W394" s="19" t="s">
        <v>994</v>
      </c>
      <c r="X394" s="45"/>
      <c r="Y394" s="116"/>
      <c r="Z394" s="117"/>
      <c r="AA394" s="93"/>
      <c r="AB394" s="19"/>
      <c r="AC394" s="56"/>
      <c r="AD394" s="118"/>
      <c r="AE394" s="118"/>
      <c r="AF394" s="17"/>
      <c r="AG394" s="17"/>
      <c r="AH394" s="25"/>
      <c r="AI394" s="93"/>
      <c r="AJ394" s="93"/>
      <c r="AK394" s="25"/>
      <c r="AL394" s="25"/>
      <c r="AM394" s="93"/>
      <c r="AN394" s="93"/>
      <c r="AO394" s="93"/>
      <c r="AP394" s="20"/>
      <c r="AQ394" s="20"/>
      <c r="AR394" s="20"/>
      <c r="AS394" s="20"/>
      <c r="AT394" s="20"/>
      <c r="AU394" s="20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</row>
    <row r="395" ht="18.0" customHeight="1">
      <c r="A395" s="8" t="s">
        <v>3134</v>
      </c>
      <c r="B395" s="9" t="s">
        <v>995</v>
      </c>
      <c r="C395" s="115" t="str">
        <f t="shared" si="6"/>
        <v>#REF!</v>
      </c>
      <c r="D395" s="115" t="str">
        <f t="shared" si="2"/>
        <v>#REF!</v>
      </c>
      <c r="E395" s="115" t="str">
        <f t="shared" si="3"/>
        <v>#REF!</v>
      </c>
      <c r="F395" s="56" t="s">
        <v>1930</v>
      </c>
      <c r="G395" s="68" t="s">
        <v>20</v>
      </c>
      <c r="H395" s="69" t="s">
        <v>996</v>
      </c>
      <c r="I395" s="12" t="s">
        <v>367</v>
      </c>
      <c r="J395" s="13" t="s">
        <v>680</v>
      </c>
      <c r="K395" s="14">
        <v>4000.0</v>
      </c>
      <c r="L395" s="15">
        <v>831.0</v>
      </c>
      <c r="M395" s="14"/>
      <c r="N395" s="15">
        <v>831.0</v>
      </c>
      <c r="O395" s="14"/>
      <c r="P395" s="14"/>
      <c r="Q395" s="14"/>
      <c r="R395" s="16"/>
      <c r="S395" s="3">
        <f t="shared" si="4"/>
        <v>831</v>
      </c>
      <c r="T395" s="56"/>
      <c r="U395" s="18" t="s">
        <v>406</v>
      </c>
      <c r="V395" s="18" t="s">
        <v>446</v>
      </c>
      <c r="W395" s="19" t="s">
        <v>997</v>
      </c>
      <c r="X395" s="45"/>
      <c r="Y395" s="116"/>
      <c r="Z395" s="117"/>
      <c r="AA395" s="93"/>
      <c r="AB395" s="19"/>
      <c r="AC395" s="56"/>
      <c r="AD395" s="118"/>
      <c r="AE395" s="118"/>
      <c r="AF395" s="17"/>
      <c r="AG395" s="17"/>
      <c r="AH395" s="25"/>
      <c r="AI395" s="93"/>
      <c r="AJ395" s="93"/>
      <c r="AK395" s="25"/>
      <c r="AL395" s="25"/>
      <c r="AM395" s="93"/>
      <c r="AN395" s="93"/>
      <c r="AO395" s="93"/>
      <c r="AP395" s="20"/>
      <c r="AQ395" s="20"/>
      <c r="AR395" s="20"/>
      <c r="AS395" s="20"/>
      <c r="AT395" s="20"/>
      <c r="AU395" s="20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</row>
    <row r="396" ht="18.0" customHeight="1">
      <c r="A396" s="8" t="s">
        <v>3134</v>
      </c>
      <c r="B396" s="9">
        <v>45590.0</v>
      </c>
      <c r="C396" s="115" t="str">
        <f t="shared" si="6"/>
        <v>#REF!</v>
      </c>
      <c r="D396" s="115" t="str">
        <f t="shared" si="2"/>
        <v>#REF!</v>
      </c>
      <c r="E396" s="115" t="str">
        <f t="shared" si="3"/>
        <v>#REF!</v>
      </c>
      <c r="F396" s="56" t="s">
        <v>1930</v>
      </c>
      <c r="G396" s="68" t="s">
        <v>20</v>
      </c>
      <c r="H396" s="69" t="s">
        <v>998</v>
      </c>
      <c r="I396" s="12" t="s">
        <v>367</v>
      </c>
      <c r="J396" s="13" t="s">
        <v>680</v>
      </c>
      <c r="K396" s="14">
        <v>2000.0</v>
      </c>
      <c r="L396" s="15">
        <v>831.0</v>
      </c>
      <c r="M396" s="14"/>
      <c r="N396" s="15">
        <v>831.0</v>
      </c>
      <c r="O396" s="14"/>
      <c r="P396" s="14"/>
      <c r="Q396" s="14"/>
      <c r="R396" s="16"/>
      <c r="S396" s="3">
        <f t="shared" si="4"/>
        <v>831</v>
      </c>
      <c r="T396" s="56" t="s">
        <v>999</v>
      </c>
      <c r="U396" s="18" t="s">
        <v>482</v>
      </c>
      <c r="V396" s="18" t="s">
        <v>446</v>
      </c>
      <c r="W396" s="19" t="s">
        <v>1000</v>
      </c>
      <c r="X396" s="45"/>
      <c r="Y396" s="116"/>
      <c r="Z396" s="117"/>
      <c r="AA396" s="93"/>
      <c r="AB396" s="19"/>
      <c r="AC396" s="56"/>
      <c r="AD396" s="118"/>
      <c r="AE396" s="118"/>
      <c r="AF396" s="17"/>
      <c r="AG396" s="17"/>
      <c r="AH396" s="25"/>
      <c r="AI396" s="93"/>
      <c r="AJ396" s="93"/>
      <c r="AK396" s="25"/>
      <c r="AL396" s="25"/>
      <c r="AM396" s="93"/>
      <c r="AN396" s="93"/>
      <c r="AO396" s="93"/>
      <c r="AP396" s="20"/>
      <c r="AQ396" s="20"/>
      <c r="AR396" s="20"/>
      <c r="AS396" s="20"/>
      <c r="AT396" s="20"/>
      <c r="AU396" s="20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</row>
    <row r="397" ht="18.0" customHeight="1">
      <c r="A397" s="8" t="s">
        <v>3134</v>
      </c>
      <c r="B397" s="9">
        <v>45595.0</v>
      </c>
      <c r="C397" s="115" t="str">
        <f t="shared" si="6"/>
        <v>#REF!</v>
      </c>
      <c r="D397" s="115" t="str">
        <f t="shared" si="2"/>
        <v>#REF!</v>
      </c>
      <c r="E397" s="115" t="str">
        <f t="shared" si="3"/>
        <v>#REF!</v>
      </c>
      <c r="F397" s="56" t="s">
        <v>1930</v>
      </c>
      <c r="G397" s="68" t="s">
        <v>20</v>
      </c>
      <c r="H397" s="69" t="s">
        <v>1001</v>
      </c>
      <c r="I397" s="12" t="s">
        <v>367</v>
      </c>
      <c r="J397" s="13" t="s">
        <v>680</v>
      </c>
      <c r="K397" s="14">
        <v>2000.0</v>
      </c>
      <c r="L397" s="15">
        <v>831.0</v>
      </c>
      <c r="M397" s="14"/>
      <c r="N397" s="15">
        <v>831.0</v>
      </c>
      <c r="O397" s="14"/>
      <c r="P397" s="14"/>
      <c r="Q397" s="14"/>
      <c r="R397" s="16"/>
      <c r="S397" s="3">
        <f t="shared" si="4"/>
        <v>831</v>
      </c>
      <c r="T397" s="56"/>
      <c r="U397" s="18" t="s">
        <v>52</v>
      </c>
      <c r="V397" s="18" t="s">
        <v>446</v>
      </c>
      <c r="W397" s="19" t="s">
        <v>1002</v>
      </c>
      <c r="X397" s="45"/>
      <c r="Y397" s="116"/>
      <c r="Z397" s="117"/>
      <c r="AA397" s="93"/>
      <c r="AB397" s="19"/>
      <c r="AC397" s="56"/>
      <c r="AD397" s="118"/>
      <c r="AE397" s="118"/>
      <c r="AF397" s="17"/>
      <c r="AG397" s="17"/>
      <c r="AH397" s="25"/>
      <c r="AI397" s="93"/>
      <c r="AJ397" s="93"/>
      <c r="AK397" s="25"/>
      <c r="AL397" s="25"/>
      <c r="AM397" s="93"/>
      <c r="AN397" s="93"/>
      <c r="AO397" s="93"/>
      <c r="AP397" s="20"/>
      <c r="AQ397" s="20"/>
      <c r="AR397" s="20"/>
      <c r="AS397" s="20"/>
      <c r="AT397" s="20"/>
      <c r="AU397" s="20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</row>
    <row r="398" ht="18.0" customHeight="1">
      <c r="A398" s="8" t="s">
        <v>3134</v>
      </c>
      <c r="B398" s="9">
        <v>44782.0</v>
      </c>
      <c r="C398" s="115" t="str">
        <f t="shared" si="6"/>
        <v>#REF!</v>
      </c>
      <c r="D398" s="115" t="str">
        <f t="shared" si="2"/>
        <v>#REF!</v>
      </c>
      <c r="E398" s="115" t="str">
        <f t="shared" si="3"/>
        <v>#REF!</v>
      </c>
      <c r="F398" s="56" t="s">
        <v>1930</v>
      </c>
      <c r="G398" s="68" t="s">
        <v>20</v>
      </c>
      <c r="H398" s="69" t="s">
        <v>1003</v>
      </c>
      <c r="I398" s="12" t="s">
        <v>367</v>
      </c>
      <c r="J398" s="13" t="s">
        <v>39</v>
      </c>
      <c r="K398" s="14"/>
      <c r="L398" s="15">
        <v>412.0</v>
      </c>
      <c r="M398" s="14"/>
      <c r="N398" s="15">
        <v>439.0</v>
      </c>
      <c r="O398" s="14"/>
      <c r="P398" s="14"/>
      <c r="Q398" s="14"/>
      <c r="R398" s="16"/>
      <c r="S398" s="3">
        <f t="shared" si="4"/>
        <v>439</v>
      </c>
      <c r="T398" s="56"/>
      <c r="U398" s="18" t="s">
        <v>213</v>
      </c>
      <c r="V398" s="18" t="s">
        <v>476</v>
      </c>
      <c r="W398" s="19" t="s">
        <v>1004</v>
      </c>
      <c r="X398" s="45"/>
      <c r="Y398" s="116"/>
      <c r="Z398" s="117"/>
      <c r="AA398" s="93"/>
      <c r="AB398" s="19"/>
      <c r="AC398" s="56"/>
      <c r="AD398" s="118"/>
      <c r="AE398" s="118"/>
      <c r="AF398" s="17"/>
      <c r="AG398" s="17"/>
      <c r="AH398" s="25"/>
      <c r="AI398" s="93"/>
      <c r="AJ398" s="93"/>
      <c r="AK398" s="25"/>
      <c r="AL398" s="25"/>
      <c r="AM398" s="93"/>
      <c r="AN398" s="93"/>
      <c r="AO398" s="93"/>
      <c r="AP398" s="20"/>
      <c r="AQ398" s="20"/>
      <c r="AR398" s="20"/>
      <c r="AS398" s="20"/>
      <c r="AT398" s="20"/>
      <c r="AU398" s="20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</row>
    <row r="399" ht="18.0" customHeight="1">
      <c r="A399" s="8" t="s">
        <v>3134</v>
      </c>
      <c r="B399" s="9">
        <v>44987.0</v>
      </c>
      <c r="C399" s="115" t="str">
        <f t="shared" si="6"/>
        <v>#REF!</v>
      </c>
      <c r="D399" s="115" t="str">
        <f t="shared" si="2"/>
        <v>#REF!</v>
      </c>
      <c r="E399" s="115" t="str">
        <f t="shared" si="3"/>
        <v>#REF!</v>
      </c>
      <c r="F399" s="56">
        <v>0.0446000000000001</v>
      </c>
      <c r="G399" s="68" t="s">
        <v>20</v>
      </c>
      <c r="H399" s="69" t="s">
        <v>1005</v>
      </c>
      <c r="I399" s="12" t="s">
        <v>367</v>
      </c>
      <c r="J399" s="13" t="s">
        <v>680</v>
      </c>
      <c r="K399" s="14">
        <v>4000.0</v>
      </c>
      <c r="L399" s="15">
        <v>759.0</v>
      </c>
      <c r="M399" s="14">
        <v>34.0</v>
      </c>
      <c r="N399" s="15">
        <v>793.0</v>
      </c>
      <c r="O399" s="14"/>
      <c r="P399" s="14"/>
      <c r="Q399" s="14"/>
      <c r="R399" s="16"/>
      <c r="S399" s="3">
        <f t="shared" si="4"/>
        <v>793</v>
      </c>
      <c r="T399" s="56"/>
      <c r="U399" s="18" t="s">
        <v>213</v>
      </c>
      <c r="V399" s="18" t="s">
        <v>570</v>
      </c>
      <c r="W399" s="19" t="s">
        <v>1006</v>
      </c>
      <c r="X399" s="45"/>
      <c r="Y399" s="116"/>
      <c r="Z399" s="117"/>
      <c r="AA399" s="93"/>
      <c r="AB399" s="19"/>
      <c r="AC399" s="56"/>
      <c r="AD399" s="118"/>
      <c r="AE399" s="118"/>
      <c r="AF399" s="17"/>
      <c r="AG399" s="17"/>
      <c r="AH399" s="25"/>
      <c r="AI399" s="93"/>
      <c r="AJ399" s="93"/>
      <c r="AK399" s="25"/>
      <c r="AL399" s="25"/>
      <c r="AM399" s="93"/>
      <c r="AN399" s="93"/>
      <c r="AO399" s="93"/>
      <c r="AP399" s="20"/>
      <c r="AQ399" s="20"/>
      <c r="AR399" s="20"/>
      <c r="AS399" s="20"/>
      <c r="AT399" s="20"/>
      <c r="AU399" s="20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</row>
    <row r="400" ht="18.0" customHeight="1">
      <c r="A400" s="8" t="s">
        <v>3134</v>
      </c>
      <c r="B400" s="9">
        <v>45604.0</v>
      </c>
      <c r="C400" s="115"/>
      <c r="D400" s="115" t="str">
        <f t="shared" si="2"/>
        <v>#REF!</v>
      </c>
      <c r="E400" s="115" t="s">
        <v>3138</v>
      </c>
      <c r="F400" s="56" t="s">
        <v>1930</v>
      </c>
      <c r="G400" s="68" t="s">
        <v>20</v>
      </c>
      <c r="H400" s="69" t="s">
        <v>1009</v>
      </c>
      <c r="I400" s="12" t="s">
        <v>367</v>
      </c>
      <c r="J400" s="13" t="s">
        <v>1010</v>
      </c>
      <c r="K400" s="14">
        <f>2500+4000</f>
        <v>6500</v>
      </c>
      <c r="L400" s="15">
        <v>1183.0</v>
      </c>
      <c r="M400" s="14"/>
      <c r="N400" s="15">
        <v>1183.0</v>
      </c>
      <c r="O400" s="14"/>
      <c r="P400" s="14"/>
      <c r="Q400" s="14"/>
      <c r="R400" s="16"/>
      <c r="S400" s="3">
        <f t="shared" si="4"/>
        <v>1183</v>
      </c>
      <c r="T400" s="56"/>
      <c r="U400" s="18" t="s">
        <v>476</v>
      </c>
      <c r="V400" s="18" t="s">
        <v>61</v>
      </c>
      <c r="W400" s="19" t="s">
        <v>1011</v>
      </c>
      <c r="X400" s="45"/>
      <c r="Y400" s="116"/>
      <c r="Z400" s="117"/>
      <c r="AA400" s="93"/>
      <c r="AB400" s="19"/>
      <c r="AC400" s="56"/>
      <c r="AD400" s="118"/>
      <c r="AE400" s="118"/>
      <c r="AF400" s="17"/>
      <c r="AG400" s="17"/>
      <c r="AH400" s="25"/>
      <c r="AI400" s="93"/>
      <c r="AJ400" s="93"/>
      <c r="AK400" s="25"/>
      <c r="AL400" s="25"/>
      <c r="AM400" s="93"/>
      <c r="AN400" s="93"/>
      <c r="AO400" s="93"/>
      <c r="AP400" s="20"/>
      <c r="AQ400" s="20"/>
      <c r="AR400" s="20"/>
      <c r="AS400" s="20"/>
      <c r="AT400" s="20"/>
      <c r="AU400" s="20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</row>
    <row r="401" ht="18.0" customHeight="1">
      <c r="A401" s="8" t="s">
        <v>3134</v>
      </c>
      <c r="B401" s="9">
        <v>45609.0</v>
      </c>
      <c r="C401" s="115"/>
      <c r="D401" s="115" t="str">
        <f t="shared" si="2"/>
        <v>#REF!</v>
      </c>
      <c r="E401" s="115"/>
      <c r="F401" s="56" t="s">
        <v>1930</v>
      </c>
      <c r="G401" s="68" t="s">
        <v>27</v>
      </c>
      <c r="H401" s="69" t="s">
        <v>1015</v>
      </c>
      <c r="I401" s="12" t="s">
        <v>27</v>
      </c>
      <c r="J401" s="13" t="s">
        <v>680</v>
      </c>
      <c r="K401" s="14">
        <v>2000.0</v>
      </c>
      <c r="L401" s="15">
        <v>831.0</v>
      </c>
      <c r="M401" s="14"/>
      <c r="N401" s="15">
        <v>831.0</v>
      </c>
      <c r="O401" s="14"/>
      <c r="P401" s="14"/>
      <c r="Q401" s="14"/>
      <c r="R401" s="16"/>
      <c r="S401" s="3">
        <f t="shared" si="4"/>
        <v>831</v>
      </c>
      <c r="T401" s="56"/>
      <c r="U401" s="18" t="s">
        <v>1013</v>
      </c>
      <c r="V401" s="18" t="s">
        <v>61</v>
      </c>
      <c r="W401" s="19" t="s">
        <v>1016</v>
      </c>
      <c r="X401" s="45"/>
      <c r="Y401" s="116"/>
      <c r="Z401" s="117"/>
      <c r="AA401" s="93"/>
      <c r="AB401" s="19"/>
      <c r="AC401" s="56"/>
      <c r="AD401" s="118"/>
      <c r="AE401" s="118"/>
      <c r="AF401" s="17"/>
      <c r="AG401" s="17"/>
      <c r="AH401" s="25"/>
      <c r="AI401" s="93"/>
      <c r="AJ401" s="93"/>
      <c r="AK401" s="25"/>
      <c r="AL401" s="25"/>
      <c r="AM401" s="93"/>
      <c r="AN401" s="93"/>
      <c r="AO401" s="93"/>
      <c r="AP401" s="20"/>
      <c r="AQ401" s="20"/>
      <c r="AR401" s="20"/>
      <c r="AS401" s="20"/>
      <c r="AT401" s="20"/>
      <c r="AU401" s="20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</row>
    <row r="402" ht="18.0" customHeight="1">
      <c r="A402" s="8" t="s">
        <v>3134</v>
      </c>
      <c r="B402" s="9">
        <v>45615.0</v>
      </c>
      <c r="C402" s="115"/>
      <c r="D402" s="115" t="str">
        <f t="shared" si="2"/>
        <v>#REF!</v>
      </c>
      <c r="E402" s="115" t="s">
        <v>3138</v>
      </c>
      <c r="F402" s="56" t="s">
        <v>1930</v>
      </c>
      <c r="G402" s="68" t="s">
        <v>20</v>
      </c>
      <c r="H402" s="69" t="s">
        <v>1017</v>
      </c>
      <c r="I402" s="12" t="s">
        <v>367</v>
      </c>
      <c r="J402" s="13" t="s">
        <v>1010</v>
      </c>
      <c r="K402" s="14">
        <f>2500+4000</f>
        <v>6500</v>
      </c>
      <c r="L402" s="15">
        <v>1183.0</v>
      </c>
      <c r="M402" s="14"/>
      <c r="N402" s="15">
        <v>1183.0</v>
      </c>
      <c r="O402" s="14"/>
      <c r="P402" s="14">
        <v>400.0</v>
      </c>
      <c r="Q402" s="14">
        <f>400*5</f>
        <v>2000</v>
      </c>
      <c r="R402" s="16">
        <v>400.0</v>
      </c>
      <c r="S402" s="3">
        <f t="shared" si="4"/>
        <v>3183</v>
      </c>
      <c r="T402" s="56" t="s">
        <v>1018</v>
      </c>
      <c r="U402" s="18" t="s">
        <v>510</v>
      </c>
      <c r="V402" s="18" t="s">
        <v>61</v>
      </c>
      <c r="W402" s="19" t="s">
        <v>1019</v>
      </c>
      <c r="X402" s="45"/>
      <c r="Y402" s="116"/>
      <c r="Z402" s="117"/>
      <c r="AA402" s="93"/>
      <c r="AB402" s="19"/>
      <c r="AC402" s="56"/>
      <c r="AD402" s="118"/>
      <c r="AE402" s="118"/>
      <c r="AF402" s="17"/>
      <c r="AG402" s="17"/>
      <c r="AH402" s="25"/>
      <c r="AI402" s="93"/>
      <c r="AJ402" s="93"/>
      <c r="AK402" s="25"/>
      <c r="AL402" s="25"/>
      <c r="AM402" s="93"/>
      <c r="AN402" s="93"/>
      <c r="AO402" s="93"/>
      <c r="AP402" s="20"/>
      <c r="AQ402" s="20"/>
      <c r="AR402" s="20"/>
      <c r="AS402" s="20"/>
      <c r="AT402" s="20"/>
      <c r="AU402" s="20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</row>
    <row r="403" ht="18.0" customHeight="1">
      <c r="A403" s="8" t="s">
        <v>3134</v>
      </c>
      <c r="B403" s="9">
        <v>45625.0</v>
      </c>
      <c r="C403" s="115"/>
      <c r="D403" s="115" t="str">
        <f t="shared" si="2"/>
        <v>#REF!</v>
      </c>
      <c r="E403" s="115" t="s">
        <v>3138</v>
      </c>
      <c r="F403" s="56" t="s">
        <v>1930</v>
      </c>
      <c r="G403" s="68" t="s">
        <v>20</v>
      </c>
      <c r="H403" s="69" t="s">
        <v>1023</v>
      </c>
      <c r="I403" s="12" t="s">
        <v>367</v>
      </c>
      <c r="J403" s="13" t="s">
        <v>680</v>
      </c>
      <c r="K403" s="14">
        <v>2000.0</v>
      </c>
      <c r="L403" s="15">
        <v>831.0</v>
      </c>
      <c r="M403" s="14"/>
      <c r="N403" s="15">
        <v>831.0</v>
      </c>
      <c r="O403" s="14"/>
      <c r="P403" s="14"/>
      <c r="Q403" s="14"/>
      <c r="R403" s="16"/>
      <c r="S403" s="3">
        <f t="shared" si="4"/>
        <v>831</v>
      </c>
      <c r="T403" s="56"/>
      <c r="U403" s="18" t="s">
        <v>596</v>
      </c>
      <c r="V403" s="18" t="s">
        <v>61</v>
      </c>
      <c r="W403" s="19" t="s">
        <v>1024</v>
      </c>
      <c r="X403" s="45"/>
      <c r="Y403" s="116"/>
      <c r="Z403" s="117"/>
      <c r="AA403" s="93"/>
      <c r="AB403" s="19"/>
      <c r="AC403" s="56"/>
      <c r="AD403" s="118"/>
      <c r="AE403" s="118"/>
      <c r="AF403" s="17"/>
      <c r="AG403" s="17"/>
      <c r="AH403" s="25"/>
      <c r="AI403" s="93"/>
      <c r="AJ403" s="93"/>
      <c r="AK403" s="25"/>
      <c r="AL403" s="25"/>
      <c r="AM403" s="93"/>
      <c r="AN403" s="93"/>
      <c r="AO403" s="93"/>
      <c r="AP403" s="20"/>
      <c r="AQ403" s="20"/>
      <c r="AR403" s="20"/>
      <c r="AS403" s="20"/>
      <c r="AT403" s="20"/>
      <c r="AU403" s="20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</row>
    <row r="404" ht="18.0" customHeight="1">
      <c r="A404" s="8" t="s">
        <v>3134</v>
      </c>
      <c r="B404" s="9">
        <v>45625.0</v>
      </c>
      <c r="C404" s="115"/>
      <c r="D404" s="115" t="str">
        <f t="shared" si="2"/>
        <v>#REF!</v>
      </c>
      <c r="E404" s="115" t="s">
        <v>3138</v>
      </c>
      <c r="F404" s="56" t="s">
        <v>1930</v>
      </c>
      <c r="G404" s="68" t="s">
        <v>20</v>
      </c>
      <c r="H404" s="69" t="s">
        <v>1025</v>
      </c>
      <c r="I404" s="12" t="s">
        <v>367</v>
      </c>
      <c r="J404" s="13" t="s">
        <v>453</v>
      </c>
      <c r="K404" s="14">
        <v>2000.0</v>
      </c>
      <c r="L404" s="15">
        <v>1193.0</v>
      </c>
      <c r="M404" s="14"/>
      <c r="N404" s="15">
        <v>1193.0</v>
      </c>
      <c r="O404" s="14"/>
      <c r="P404" s="14"/>
      <c r="Q404" s="14"/>
      <c r="R404" s="16"/>
      <c r="S404" s="3">
        <f t="shared" si="4"/>
        <v>1193</v>
      </c>
      <c r="T404" s="56"/>
      <c r="U404" s="18" t="s">
        <v>596</v>
      </c>
      <c r="V404" s="18" t="s">
        <v>61</v>
      </c>
      <c r="W404" s="19" t="s">
        <v>1026</v>
      </c>
      <c r="X404" s="45"/>
      <c r="Y404" s="116"/>
      <c r="Z404" s="117"/>
      <c r="AA404" s="93"/>
      <c r="AB404" s="19"/>
      <c r="AC404" s="56"/>
      <c r="AD404" s="118"/>
      <c r="AE404" s="118"/>
      <c r="AF404" s="17"/>
      <c r="AG404" s="17"/>
      <c r="AH404" s="25"/>
      <c r="AI404" s="93"/>
      <c r="AJ404" s="93"/>
      <c r="AK404" s="25"/>
      <c r="AL404" s="25"/>
      <c r="AM404" s="93"/>
      <c r="AN404" s="93"/>
      <c r="AO404" s="93"/>
      <c r="AP404" s="20"/>
      <c r="AQ404" s="20"/>
      <c r="AR404" s="20"/>
      <c r="AS404" s="20"/>
      <c r="AT404" s="20"/>
      <c r="AU404" s="20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</row>
    <row r="405" ht="18.0" customHeight="1">
      <c r="A405" s="8" t="s">
        <v>3134</v>
      </c>
      <c r="B405" s="9">
        <v>45635.0</v>
      </c>
      <c r="C405" s="115"/>
      <c r="D405" s="115" t="str">
        <f t="shared" si="2"/>
        <v>#REF!</v>
      </c>
      <c r="E405" s="115" t="s">
        <v>3139</v>
      </c>
      <c r="F405" s="56" t="s">
        <v>1930</v>
      </c>
      <c r="G405" s="68" t="s">
        <v>20</v>
      </c>
      <c r="H405" s="69" t="s">
        <v>1027</v>
      </c>
      <c r="I405" s="12" t="s">
        <v>367</v>
      </c>
      <c r="J405" s="13" t="s">
        <v>680</v>
      </c>
      <c r="K405" s="14">
        <v>780.0</v>
      </c>
      <c r="L405" s="15">
        <v>831.0</v>
      </c>
      <c r="M405" s="14"/>
      <c r="N405" s="15">
        <v>831.0</v>
      </c>
      <c r="O405" s="14"/>
      <c r="P405" s="14"/>
      <c r="Q405" s="14"/>
      <c r="R405" s="16"/>
      <c r="S405" s="3">
        <f t="shared" si="4"/>
        <v>831</v>
      </c>
      <c r="T405" s="56"/>
      <c r="U405" s="18" t="s">
        <v>379</v>
      </c>
      <c r="V405" s="18" t="s">
        <v>213</v>
      </c>
      <c r="W405" s="19" t="s">
        <v>1028</v>
      </c>
      <c r="X405" s="45"/>
      <c r="Y405" s="116"/>
      <c r="Z405" s="117"/>
      <c r="AA405" s="93"/>
      <c r="AB405" s="19"/>
      <c r="AC405" s="56"/>
      <c r="AD405" s="118"/>
      <c r="AE405" s="118"/>
      <c r="AF405" s="17"/>
      <c r="AG405" s="17"/>
      <c r="AH405" s="25"/>
      <c r="AI405" s="93"/>
      <c r="AJ405" s="93"/>
      <c r="AK405" s="25"/>
      <c r="AL405" s="25"/>
      <c r="AM405" s="93"/>
      <c r="AN405" s="93"/>
      <c r="AO405" s="93"/>
      <c r="AP405" s="20"/>
      <c r="AQ405" s="20"/>
      <c r="AR405" s="20"/>
      <c r="AS405" s="20"/>
      <c r="AT405" s="20"/>
      <c r="AU405" s="20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</row>
    <row r="406" ht="18.0" customHeight="1">
      <c r="A406" s="8" t="s">
        <v>3134</v>
      </c>
      <c r="B406" s="9">
        <v>45636.0</v>
      </c>
      <c r="C406" s="115"/>
      <c r="D406" s="115" t="str">
        <f t="shared" si="2"/>
        <v>#REF!</v>
      </c>
      <c r="E406" s="115" t="s">
        <v>3138</v>
      </c>
      <c r="F406" s="56" t="s">
        <v>1930</v>
      </c>
      <c r="G406" s="68" t="s">
        <v>20</v>
      </c>
      <c r="H406" s="69" t="s">
        <v>1029</v>
      </c>
      <c r="I406" s="12" t="s">
        <v>367</v>
      </c>
      <c r="J406" s="13" t="s">
        <v>680</v>
      </c>
      <c r="K406" s="14">
        <v>4000.0</v>
      </c>
      <c r="L406" s="15">
        <v>831.0</v>
      </c>
      <c r="M406" s="14"/>
      <c r="N406" s="15">
        <v>831.0</v>
      </c>
      <c r="O406" s="14"/>
      <c r="P406" s="14"/>
      <c r="Q406" s="14"/>
      <c r="R406" s="16"/>
      <c r="S406" s="3">
        <f t="shared" si="4"/>
        <v>831</v>
      </c>
      <c r="T406" s="56"/>
      <c r="U406" s="18" t="s">
        <v>446</v>
      </c>
      <c r="V406" s="18" t="s">
        <v>213</v>
      </c>
      <c r="W406" s="19" t="s">
        <v>1030</v>
      </c>
      <c r="X406" s="45"/>
      <c r="Y406" s="116"/>
      <c r="Z406" s="117"/>
      <c r="AA406" s="93"/>
      <c r="AB406" s="19"/>
      <c r="AC406" s="56"/>
      <c r="AD406" s="118"/>
      <c r="AE406" s="118"/>
      <c r="AF406" s="17"/>
      <c r="AG406" s="17"/>
      <c r="AH406" s="25"/>
      <c r="AI406" s="93"/>
      <c r="AJ406" s="93"/>
      <c r="AK406" s="25"/>
      <c r="AL406" s="25"/>
      <c r="AM406" s="93"/>
      <c r="AN406" s="93"/>
      <c r="AO406" s="93"/>
      <c r="AP406" s="20"/>
      <c r="AQ406" s="20"/>
      <c r="AR406" s="20"/>
      <c r="AS406" s="20"/>
      <c r="AT406" s="20"/>
      <c r="AU406" s="20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</row>
    <row r="407" ht="18.0" customHeight="1">
      <c r="A407" s="8" t="s">
        <v>3134</v>
      </c>
      <c r="B407" s="9">
        <v>43620.0</v>
      </c>
      <c r="C407" s="115" t="str">
        <f t="shared" ref="C407:C467" si="8">VLOOKUP(H407,Dominios!$A:$D,3,0)</f>
        <v>#REF!</v>
      </c>
      <c r="D407" s="115" t="str">
        <f t="shared" si="2"/>
        <v>#REF!</v>
      </c>
      <c r="E407" s="115">
        <f>COUNTIF($H$8152:$H$8704,H407)</f>
        <v>0</v>
      </c>
      <c r="F407" s="56"/>
      <c r="G407" s="68" t="s">
        <v>27</v>
      </c>
      <c r="H407" s="69" t="s">
        <v>1031</v>
      </c>
      <c r="I407" s="12" t="s">
        <v>27</v>
      </c>
      <c r="J407" s="13" t="s">
        <v>29</v>
      </c>
      <c r="K407" s="14"/>
      <c r="L407" s="15">
        <v>678.0</v>
      </c>
      <c r="M407" s="14"/>
      <c r="N407" s="15">
        <v>678.0</v>
      </c>
      <c r="O407" s="14"/>
      <c r="P407" s="14"/>
      <c r="Q407" s="14"/>
      <c r="R407" s="16"/>
      <c r="S407" s="3">
        <f t="shared" si="4"/>
        <v>678</v>
      </c>
      <c r="T407" s="56"/>
      <c r="U407" s="18" t="s">
        <v>30</v>
      </c>
      <c r="V407" s="18" t="s">
        <v>31</v>
      </c>
      <c r="W407" s="19" t="s">
        <v>1032</v>
      </c>
      <c r="X407" s="45"/>
      <c r="Y407" s="116"/>
      <c r="Z407" s="117"/>
      <c r="AA407" s="93"/>
      <c r="AB407" s="19"/>
      <c r="AC407" s="56"/>
      <c r="AD407" s="118"/>
      <c r="AE407" s="118"/>
      <c r="AF407" s="17"/>
      <c r="AG407" s="17"/>
      <c r="AH407" s="25"/>
      <c r="AI407" s="93"/>
      <c r="AJ407" s="93"/>
      <c r="AK407" s="25"/>
      <c r="AL407" s="25"/>
      <c r="AM407" s="93"/>
      <c r="AN407" s="93"/>
      <c r="AO407" s="93"/>
      <c r="AP407" s="20"/>
      <c r="AQ407" s="20"/>
      <c r="AR407" s="20"/>
      <c r="AS407" s="20"/>
      <c r="AT407" s="20"/>
      <c r="AU407" s="20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</row>
    <row r="408" ht="18.0" customHeight="1">
      <c r="A408" s="8" t="s">
        <v>3134</v>
      </c>
      <c r="B408" s="9">
        <v>45147.0</v>
      </c>
      <c r="C408" s="115" t="str">
        <f t="shared" si="8"/>
        <v>#REF!</v>
      </c>
      <c r="D408" s="115" t="str">
        <f t="shared" si="2"/>
        <v>#REF!</v>
      </c>
      <c r="E408" s="115" t="str">
        <f>COUNTIF(#REF!,H408)</f>
        <v>#REF!</v>
      </c>
      <c r="F408" s="56" t="s">
        <v>1930</v>
      </c>
      <c r="G408" s="68" t="s">
        <v>20</v>
      </c>
      <c r="H408" s="69" t="s">
        <v>1033</v>
      </c>
      <c r="I408" s="12" t="s">
        <v>367</v>
      </c>
      <c r="J408" s="13" t="s">
        <v>680</v>
      </c>
      <c r="K408" s="14">
        <v>1000.0</v>
      </c>
      <c r="L408" s="15">
        <v>531.0</v>
      </c>
      <c r="M408" s="14"/>
      <c r="N408" s="15">
        <v>531.0</v>
      </c>
      <c r="O408" s="14"/>
      <c r="P408" s="14"/>
      <c r="Q408" s="14"/>
      <c r="R408" s="16"/>
      <c r="S408" s="3">
        <f t="shared" si="4"/>
        <v>531</v>
      </c>
      <c r="T408" s="56"/>
      <c r="U408" s="18" t="s">
        <v>34</v>
      </c>
      <c r="V408" s="18" t="s">
        <v>379</v>
      </c>
      <c r="W408" s="19" t="s">
        <v>1034</v>
      </c>
      <c r="X408" s="45"/>
      <c r="Y408" s="116"/>
      <c r="Z408" s="117"/>
      <c r="AA408" s="93"/>
      <c r="AB408" s="19"/>
      <c r="AC408" s="56"/>
      <c r="AD408" s="118"/>
      <c r="AE408" s="118"/>
      <c r="AF408" s="17"/>
      <c r="AG408" s="17"/>
      <c r="AH408" s="25"/>
      <c r="AI408" s="93"/>
      <c r="AJ408" s="93"/>
      <c r="AK408" s="25"/>
      <c r="AL408" s="25"/>
      <c r="AM408" s="93"/>
      <c r="AN408" s="93"/>
      <c r="AO408" s="93"/>
      <c r="AP408" s="20"/>
      <c r="AQ408" s="20"/>
      <c r="AR408" s="20"/>
      <c r="AS408" s="20"/>
      <c r="AT408" s="20"/>
      <c r="AU408" s="20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</row>
    <row r="409" ht="18.0" customHeight="1">
      <c r="A409" s="8" t="s">
        <v>3134</v>
      </c>
      <c r="B409" s="9">
        <v>45670.0</v>
      </c>
      <c r="C409" s="115" t="str">
        <f t="shared" si="8"/>
        <v>#REF!</v>
      </c>
      <c r="D409" s="115" t="str">
        <f t="shared" si="2"/>
        <v>#REF!</v>
      </c>
      <c r="E409" s="115" t="s">
        <v>3138</v>
      </c>
      <c r="F409" s="56" t="s">
        <v>1930</v>
      </c>
      <c r="G409" s="68" t="s">
        <v>20</v>
      </c>
      <c r="H409" s="69" t="s">
        <v>1035</v>
      </c>
      <c r="I409" s="12" t="s">
        <v>367</v>
      </c>
      <c r="J409" s="13" t="s">
        <v>453</v>
      </c>
      <c r="K409" s="14">
        <v>2000.0</v>
      </c>
      <c r="L409" s="15">
        <v>1120.0</v>
      </c>
      <c r="M409" s="14">
        <v>73.0</v>
      </c>
      <c r="N409" s="15">
        <v>1193.0</v>
      </c>
      <c r="O409" s="14"/>
      <c r="P409" s="14"/>
      <c r="Q409" s="14"/>
      <c r="R409" s="16"/>
      <c r="S409" s="3">
        <f t="shared" si="4"/>
        <v>1193</v>
      </c>
      <c r="T409" s="56"/>
      <c r="U409" s="18" t="s">
        <v>1013</v>
      </c>
      <c r="V409" s="18" t="s">
        <v>519</v>
      </c>
      <c r="W409" s="19" t="s">
        <v>1036</v>
      </c>
      <c r="X409" s="45"/>
      <c r="Y409" s="116"/>
      <c r="Z409" s="117"/>
      <c r="AA409" s="93"/>
      <c r="AB409" s="19"/>
      <c r="AC409" s="56"/>
      <c r="AD409" s="118"/>
      <c r="AE409" s="118"/>
      <c r="AF409" s="17"/>
      <c r="AG409" s="17"/>
      <c r="AH409" s="25"/>
      <c r="AI409" s="93"/>
      <c r="AJ409" s="93"/>
      <c r="AK409" s="25"/>
      <c r="AL409" s="25"/>
      <c r="AM409" s="93"/>
      <c r="AN409" s="93"/>
      <c r="AO409" s="93"/>
      <c r="AP409" s="20"/>
      <c r="AQ409" s="20"/>
      <c r="AR409" s="20"/>
      <c r="AS409" s="20"/>
      <c r="AT409" s="20"/>
      <c r="AU409" s="20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</row>
    <row r="410" ht="18.0" customHeight="1">
      <c r="A410" s="8" t="s">
        <v>3134</v>
      </c>
      <c r="B410" s="9">
        <v>45671.0</v>
      </c>
      <c r="C410" s="115" t="str">
        <f t="shared" si="8"/>
        <v>#REF!</v>
      </c>
      <c r="D410" s="115" t="str">
        <f t="shared" si="2"/>
        <v>#REF!</v>
      </c>
      <c r="E410" s="115" t="s">
        <v>27</v>
      </c>
      <c r="F410" s="56" t="s">
        <v>1930</v>
      </c>
      <c r="G410" s="68" t="s">
        <v>27</v>
      </c>
      <c r="H410" s="69" t="s">
        <v>1037</v>
      </c>
      <c r="I410" s="12" t="s">
        <v>27</v>
      </c>
      <c r="J410" s="13" t="s">
        <v>680</v>
      </c>
      <c r="K410" s="14">
        <v>3200.0</v>
      </c>
      <c r="L410" s="15">
        <v>780.0</v>
      </c>
      <c r="M410" s="14">
        <v>51.0</v>
      </c>
      <c r="N410" s="15">
        <v>831.0</v>
      </c>
      <c r="O410" s="14"/>
      <c r="P410" s="14"/>
      <c r="Q410" s="14"/>
      <c r="R410" s="16">
        <f>L410*20%</f>
        <v>156</v>
      </c>
      <c r="S410" s="3">
        <f t="shared" si="4"/>
        <v>675</v>
      </c>
      <c r="T410" s="56" t="s">
        <v>1038</v>
      </c>
      <c r="U410" s="18" t="s">
        <v>30</v>
      </c>
      <c r="V410" s="18" t="s">
        <v>519</v>
      </c>
      <c r="W410" s="19">
        <v>4.9707567000191E13</v>
      </c>
      <c r="X410" s="45"/>
      <c r="Y410" s="116"/>
      <c r="Z410" s="117"/>
      <c r="AA410" s="93"/>
      <c r="AB410" s="19"/>
      <c r="AC410" s="56"/>
      <c r="AD410" s="118"/>
      <c r="AE410" s="118"/>
      <c r="AF410" s="17"/>
      <c r="AG410" s="17"/>
      <c r="AH410" s="25"/>
      <c r="AI410" s="93"/>
      <c r="AJ410" s="93"/>
      <c r="AK410" s="25"/>
      <c r="AL410" s="25"/>
      <c r="AM410" s="93"/>
      <c r="AN410" s="93"/>
      <c r="AO410" s="93"/>
      <c r="AP410" s="20"/>
      <c r="AQ410" s="20"/>
      <c r="AR410" s="20"/>
      <c r="AS410" s="20"/>
      <c r="AT410" s="20"/>
      <c r="AU410" s="20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</row>
    <row r="411" ht="18.0" customHeight="1">
      <c r="A411" s="8" t="s">
        <v>3134</v>
      </c>
      <c r="B411" s="9">
        <v>45674.0</v>
      </c>
      <c r="C411" s="115" t="str">
        <f t="shared" si="8"/>
        <v>#REF!</v>
      </c>
      <c r="D411" s="115" t="str">
        <f t="shared" si="2"/>
        <v>#REF!</v>
      </c>
      <c r="E411" s="115" t="s">
        <v>3140</v>
      </c>
      <c r="F411" s="56" t="s">
        <v>1930</v>
      </c>
      <c r="G411" s="68" t="s">
        <v>20</v>
      </c>
      <c r="H411" s="69" t="s">
        <v>1040</v>
      </c>
      <c r="I411" s="12" t="s">
        <v>367</v>
      </c>
      <c r="J411" s="13" t="s">
        <v>1010</v>
      </c>
      <c r="K411" s="14">
        <v>4000.0</v>
      </c>
      <c r="L411" s="15">
        <v>1100.0</v>
      </c>
      <c r="M411" s="14">
        <v>72.0</v>
      </c>
      <c r="N411" s="15">
        <v>1172.0</v>
      </c>
      <c r="O411" s="14"/>
      <c r="P411" s="14"/>
      <c r="Q411" s="14"/>
      <c r="R411" s="16"/>
      <c r="S411" s="3">
        <f t="shared" si="4"/>
        <v>1172</v>
      </c>
      <c r="T411" s="56"/>
      <c r="U411" s="18" t="s">
        <v>24</v>
      </c>
      <c r="V411" s="18" t="s">
        <v>519</v>
      </c>
      <c r="W411" s="19" t="s">
        <v>1041</v>
      </c>
      <c r="X411" s="45"/>
      <c r="Y411" s="116"/>
      <c r="Z411" s="117"/>
      <c r="AA411" s="93"/>
      <c r="AB411" s="19"/>
      <c r="AC411" s="56"/>
      <c r="AD411" s="118"/>
      <c r="AE411" s="118"/>
      <c r="AF411" s="17"/>
      <c r="AG411" s="17"/>
      <c r="AH411" s="25"/>
      <c r="AI411" s="93"/>
      <c r="AJ411" s="93"/>
      <c r="AK411" s="25"/>
      <c r="AL411" s="25"/>
      <c r="AM411" s="93"/>
      <c r="AN411" s="93"/>
      <c r="AO411" s="93"/>
      <c r="AP411" s="20"/>
      <c r="AQ411" s="20"/>
      <c r="AR411" s="20"/>
      <c r="AS411" s="20"/>
      <c r="AT411" s="20"/>
      <c r="AU411" s="20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</row>
    <row r="412" ht="18.0" customHeight="1">
      <c r="A412" s="8" t="s">
        <v>3134</v>
      </c>
      <c r="B412" s="9">
        <v>43640.0</v>
      </c>
      <c r="C412" s="115" t="str">
        <f t="shared" si="8"/>
        <v>#REF!</v>
      </c>
      <c r="D412" s="115" t="str">
        <f t="shared" si="2"/>
        <v>#REF!</v>
      </c>
      <c r="E412" s="115" t="s">
        <v>27</v>
      </c>
      <c r="F412" s="56" t="s">
        <v>1930</v>
      </c>
      <c r="G412" s="68" t="s">
        <v>27</v>
      </c>
      <c r="H412" s="69" t="s">
        <v>1042</v>
      </c>
      <c r="I412" s="12" t="s">
        <v>367</v>
      </c>
      <c r="J412" s="13" t="s">
        <v>29</v>
      </c>
      <c r="K412" s="14"/>
      <c r="L412" s="15">
        <v>266.0</v>
      </c>
      <c r="M412" s="14"/>
      <c r="N412" s="15">
        <v>266.0</v>
      </c>
      <c r="O412" s="14"/>
      <c r="P412" s="14"/>
      <c r="Q412" s="14"/>
      <c r="R412" s="16"/>
      <c r="S412" s="3">
        <f t="shared" si="4"/>
        <v>266</v>
      </c>
      <c r="T412" s="56"/>
      <c r="U412" s="18" t="s">
        <v>503</v>
      </c>
      <c r="V412" s="18" t="s">
        <v>519</v>
      </c>
      <c r="W412" s="19" t="s">
        <v>1043</v>
      </c>
      <c r="X412" s="45"/>
      <c r="Y412" s="116"/>
      <c r="Z412" s="117"/>
      <c r="AA412" s="93"/>
      <c r="AB412" s="19"/>
      <c r="AC412" s="56"/>
      <c r="AD412" s="118"/>
      <c r="AE412" s="118"/>
      <c r="AF412" s="17"/>
      <c r="AG412" s="17"/>
      <c r="AH412" s="25"/>
      <c r="AI412" s="93"/>
      <c r="AJ412" s="93"/>
      <c r="AK412" s="25"/>
      <c r="AL412" s="25"/>
      <c r="AM412" s="93"/>
      <c r="AN412" s="93"/>
      <c r="AO412" s="93"/>
      <c r="AP412" s="20"/>
      <c r="AQ412" s="20"/>
      <c r="AR412" s="20"/>
      <c r="AS412" s="20"/>
      <c r="AT412" s="20"/>
      <c r="AU412" s="20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</row>
    <row r="413" ht="18.0" customHeight="1">
      <c r="A413" s="8" t="s">
        <v>3134</v>
      </c>
      <c r="B413" s="9">
        <v>45680.0</v>
      </c>
      <c r="C413" s="115" t="str">
        <f t="shared" si="8"/>
        <v>#REF!</v>
      </c>
      <c r="D413" s="115" t="str">
        <f t="shared" si="2"/>
        <v>#REF!</v>
      </c>
      <c r="E413" s="115" t="s">
        <v>3138</v>
      </c>
      <c r="F413" s="56" t="s">
        <v>1930</v>
      </c>
      <c r="G413" s="68" t="s">
        <v>20</v>
      </c>
      <c r="H413" s="69" t="s">
        <v>1046</v>
      </c>
      <c r="I413" s="12" t="s">
        <v>367</v>
      </c>
      <c r="J413" s="13" t="s">
        <v>680</v>
      </c>
      <c r="K413" s="14">
        <v>2000.0</v>
      </c>
      <c r="L413" s="15">
        <v>780.0</v>
      </c>
      <c r="M413" s="14">
        <v>51.0</v>
      </c>
      <c r="N413" s="15">
        <v>831.0</v>
      </c>
      <c r="O413" s="14"/>
      <c r="P413" s="14"/>
      <c r="Q413" s="14"/>
      <c r="R413" s="16"/>
      <c r="S413" s="3">
        <f t="shared" si="4"/>
        <v>831</v>
      </c>
      <c r="T413" s="56"/>
      <c r="U413" s="18" t="s">
        <v>647</v>
      </c>
      <c r="V413" s="18" t="s">
        <v>519</v>
      </c>
      <c r="W413" s="19" t="s">
        <v>1047</v>
      </c>
      <c r="X413" s="45"/>
      <c r="Y413" s="116"/>
      <c r="Z413" s="117"/>
      <c r="AA413" s="93"/>
      <c r="AB413" s="19"/>
      <c r="AC413" s="56"/>
      <c r="AD413" s="118"/>
      <c r="AE413" s="118"/>
      <c r="AF413" s="17"/>
      <c r="AG413" s="17"/>
      <c r="AH413" s="25"/>
      <c r="AI413" s="93"/>
      <c r="AJ413" s="93"/>
      <c r="AK413" s="25"/>
      <c r="AL413" s="25"/>
      <c r="AM413" s="93"/>
      <c r="AN413" s="93"/>
      <c r="AO413" s="93"/>
      <c r="AP413" s="20"/>
      <c r="AQ413" s="20"/>
      <c r="AR413" s="20"/>
      <c r="AS413" s="20"/>
      <c r="AT413" s="20"/>
      <c r="AU413" s="20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</row>
    <row r="414" ht="18.0" customHeight="1">
      <c r="A414" s="8" t="s">
        <v>3134</v>
      </c>
      <c r="B414" s="9">
        <v>45681.0</v>
      </c>
      <c r="C414" s="115" t="str">
        <f t="shared" si="8"/>
        <v>#REF!</v>
      </c>
      <c r="D414" s="115" t="str">
        <f t="shared" si="2"/>
        <v>#REF!</v>
      </c>
      <c r="E414" s="115" t="s">
        <v>3138</v>
      </c>
      <c r="F414" s="56" t="s">
        <v>1930</v>
      </c>
      <c r="G414" s="68" t="s">
        <v>20</v>
      </c>
      <c r="H414" s="69" t="s">
        <v>1048</v>
      </c>
      <c r="I414" s="12" t="s">
        <v>367</v>
      </c>
      <c r="J414" s="13" t="s">
        <v>680</v>
      </c>
      <c r="K414" s="14">
        <v>2000.0</v>
      </c>
      <c r="L414" s="15">
        <v>831.0</v>
      </c>
      <c r="M414" s="14"/>
      <c r="N414" s="15">
        <v>831.0</v>
      </c>
      <c r="O414" s="14"/>
      <c r="P414" s="14"/>
      <c r="Q414" s="14"/>
      <c r="R414" s="16"/>
      <c r="S414" s="3">
        <f t="shared" si="4"/>
        <v>831</v>
      </c>
      <c r="T414" s="56"/>
      <c r="U414" s="18" t="s">
        <v>503</v>
      </c>
      <c r="V414" s="18" t="s">
        <v>519</v>
      </c>
      <c r="W414" s="19" t="s">
        <v>1049</v>
      </c>
      <c r="X414" s="45"/>
      <c r="Y414" s="116"/>
      <c r="Z414" s="117"/>
      <c r="AA414" s="93"/>
      <c r="AB414" s="19"/>
      <c r="AC414" s="56"/>
      <c r="AD414" s="118"/>
      <c r="AE414" s="118"/>
      <c r="AF414" s="17"/>
      <c r="AG414" s="17"/>
      <c r="AH414" s="25"/>
      <c r="AI414" s="93"/>
      <c r="AJ414" s="93"/>
      <c r="AK414" s="25"/>
      <c r="AL414" s="25"/>
      <c r="AM414" s="93"/>
      <c r="AN414" s="93"/>
      <c r="AO414" s="93"/>
      <c r="AP414" s="20"/>
      <c r="AQ414" s="20"/>
      <c r="AR414" s="20"/>
      <c r="AS414" s="20"/>
      <c r="AT414" s="20"/>
      <c r="AU414" s="20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</row>
    <row r="415" ht="18.0" customHeight="1">
      <c r="A415" s="8" t="s">
        <v>3134</v>
      </c>
      <c r="B415" s="9">
        <v>45681.0</v>
      </c>
      <c r="C415" s="115" t="str">
        <f t="shared" si="8"/>
        <v>#REF!</v>
      </c>
      <c r="D415" s="115" t="str">
        <f t="shared" si="2"/>
        <v>#REF!</v>
      </c>
      <c r="E415" s="115" t="s">
        <v>3140</v>
      </c>
      <c r="F415" s="56" t="s">
        <v>1930</v>
      </c>
      <c r="G415" s="68" t="s">
        <v>20</v>
      </c>
      <c r="H415" s="69" t="s">
        <v>1050</v>
      </c>
      <c r="I415" s="12" t="s">
        <v>367</v>
      </c>
      <c r="J415" s="13" t="s">
        <v>1010</v>
      </c>
      <c r="K415" s="14">
        <v>4000.0</v>
      </c>
      <c r="L415" s="15">
        <v>1172.0</v>
      </c>
      <c r="M415" s="14"/>
      <c r="N415" s="15">
        <v>1172.0</v>
      </c>
      <c r="O415" s="14"/>
      <c r="P415" s="14"/>
      <c r="Q415" s="14"/>
      <c r="R415" s="16"/>
      <c r="S415" s="3">
        <f t="shared" si="4"/>
        <v>1172</v>
      </c>
      <c r="T415" s="56"/>
      <c r="U415" s="18" t="s">
        <v>503</v>
      </c>
      <c r="V415" s="18" t="s">
        <v>519</v>
      </c>
      <c r="W415" s="19" t="s">
        <v>1051</v>
      </c>
      <c r="X415" s="45"/>
      <c r="Y415" s="116"/>
      <c r="Z415" s="117"/>
      <c r="AA415" s="93"/>
      <c r="AB415" s="19"/>
      <c r="AC415" s="56"/>
      <c r="AD415" s="118"/>
      <c r="AE415" s="118"/>
      <c r="AF415" s="17"/>
      <c r="AG415" s="17"/>
      <c r="AH415" s="25"/>
      <c r="AI415" s="93"/>
      <c r="AJ415" s="93"/>
      <c r="AK415" s="25"/>
      <c r="AL415" s="25"/>
      <c r="AM415" s="93"/>
      <c r="AN415" s="93"/>
      <c r="AO415" s="93"/>
      <c r="AP415" s="20"/>
      <c r="AQ415" s="20"/>
      <c r="AR415" s="20"/>
      <c r="AS415" s="20"/>
      <c r="AT415" s="20"/>
      <c r="AU415" s="20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</row>
    <row r="416" ht="18.0" customHeight="1">
      <c r="A416" s="8" t="s">
        <v>3134</v>
      </c>
      <c r="B416" s="9">
        <v>45684.0</v>
      </c>
      <c r="C416" s="115" t="str">
        <f t="shared" si="8"/>
        <v>#REF!</v>
      </c>
      <c r="D416" s="115" t="str">
        <f t="shared" si="2"/>
        <v>#REF!</v>
      </c>
      <c r="E416" s="115" t="s">
        <v>3140</v>
      </c>
      <c r="F416" s="56" t="s">
        <v>1930</v>
      </c>
      <c r="G416" s="68" t="s">
        <v>20</v>
      </c>
      <c r="H416" s="69" t="s">
        <v>1054</v>
      </c>
      <c r="I416" s="12" t="s">
        <v>367</v>
      </c>
      <c r="J416" s="13" t="s">
        <v>1010</v>
      </c>
      <c r="K416" s="14">
        <f>4000+2000</f>
        <v>6000</v>
      </c>
      <c r="L416" s="15">
        <v>1172.0</v>
      </c>
      <c r="M416" s="14"/>
      <c r="N416" s="15">
        <v>1172.0</v>
      </c>
      <c r="O416" s="14"/>
      <c r="P416" s="14"/>
      <c r="Q416" s="14"/>
      <c r="R416" s="16"/>
      <c r="S416" s="3">
        <f t="shared" si="4"/>
        <v>1172</v>
      </c>
      <c r="T416" s="56"/>
      <c r="U416" s="18" t="s">
        <v>384</v>
      </c>
      <c r="V416" s="18" t="s">
        <v>519</v>
      </c>
      <c r="W416" s="19" t="s">
        <v>1055</v>
      </c>
      <c r="X416" s="45"/>
      <c r="Y416" s="116"/>
      <c r="Z416" s="117"/>
      <c r="AA416" s="93"/>
      <c r="AB416" s="19"/>
      <c r="AC416" s="56"/>
      <c r="AD416" s="118"/>
      <c r="AE416" s="118"/>
      <c r="AF416" s="17"/>
      <c r="AG416" s="17"/>
      <c r="AH416" s="25"/>
      <c r="AI416" s="93"/>
      <c r="AJ416" s="93"/>
      <c r="AK416" s="25"/>
      <c r="AL416" s="25"/>
      <c r="AM416" s="93"/>
      <c r="AN416" s="93"/>
      <c r="AO416" s="93"/>
      <c r="AP416" s="20"/>
      <c r="AQ416" s="20"/>
      <c r="AR416" s="20"/>
      <c r="AS416" s="20"/>
      <c r="AT416" s="20"/>
      <c r="AU416" s="20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</row>
    <row r="417" ht="18.0" customHeight="1">
      <c r="A417" s="8" t="s">
        <v>3134</v>
      </c>
      <c r="B417" s="9">
        <v>45687.0</v>
      </c>
      <c r="C417" s="115" t="str">
        <f t="shared" si="8"/>
        <v>#REF!</v>
      </c>
      <c r="D417" s="115" t="str">
        <f t="shared" si="2"/>
        <v>#REF!</v>
      </c>
      <c r="E417" s="115" t="s">
        <v>3140</v>
      </c>
      <c r="F417" s="56" t="s">
        <v>1930</v>
      </c>
      <c r="G417" s="68" t="s">
        <v>20</v>
      </c>
      <c r="H417" s="69" t="s">
        <v>1059</v>
      </c>
      <c r="I417" s="12" t="s">
        <v>367</v>
      </c>
      <c r="J417" s="13" t="s">
        <v>1010</v>
      </c>
      <c r="K417" s="14">
        <v>4000.0</v>
      </c>
      <c r="L417" s="15">
        <v>1172.0</v>
      </c>
      <c r="M417" s="14"/>
      <c r="N417" s="15">
        <v>1172.0</v>
      </c>
      <c r="O417" s="14"/>
      <c r="P417" s="14"/>
      <c r="Q417" s="14"/>
      <c r="R417" s="16"/>
      <c r="S417" s="3">
        <f t="shared" si="4"/>
        <v>1172</v>
      </c>
      <c r="T417" s="56"/>
      <c r="U417" s="18" t="s">
        <v>52</v>
      </c>
      <c r="V417" s="18" t="s">
        <v>519</v>
      </c>
      <c r="W417" s="19" t="s">
        <v>1060</v>
      </c>
      <c r="X417" s="45"/>
      <c r="Y417" s="116"/>
      <c r="Z417" s="117"/>
      <c r="AA417" s="93"/>
      <c r="AB417" s="19"/>
      <c r="AC417" s="56"/>
      <c r="AD417" s="118"/>
      <c r="AE417" s="118"/>
      <c r="AF417" s="17"/>
      <c r="AG417" s="17"/>
      <c r="AH417" s="25"/>
      <c r="AI417" s="93"/>
      <c r="AJ417" s="93"/>
      <c r="AK417" s="25"/>
      <c r="AL417" s="25"/>
      <c r="AM417" s="93"/>
      <c r="AN417" s="93"/>
      <c r="AO417" s="93"/>
      <c r="AP417" s="20"/>
      <c r="AQ417" s="20"/>
      <c r="AR417" s="20"/>
      <c r="AS417" s="20"/>
      <c r="AT417" s="20"/>
      <c r="AU417" s="20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</row>
    <row r="418" ht="18.0" customHeight="1">
      <c r="A418" s="8" t="s">
        <v>3134</v>
      </c>
      <c r="B418" s="9">
        <v>45688.0</v>
      </c>
      <c r="C418" s="115" t="str">
        <f t="shared" si="8"/>
        <v>#REF!</v>
      </c>
      <c r="D418" s="115" t="str">
        <f t="shared" si="2"/>
        <v>#REF!</v>
      </c>
      <c r="E418" s="115" t="s">
        <v>3139</v>
      </c>
      <c r="F418" s="56" t="s">
        <v>1930</v>
      </c>
      <c r="G418" s="68" t="s">
        <v>1061</v>
      </c>
      <c r="H418" s="69" t="s">
        <v>1062</v>
      </c>
      <c r="I418" s="12" t="s">
        <v>367</v>
      </c>
      <c r="J418" s="13" t="s">
        <v>1010</v>
      </c>
      <c r="K418" s="14"/>
      <c r="L418" s="15">
        <v>1172.0</v>
      </c>
      <c r="M418" s="14"/>
      <c r="N418" s="15">
        <v>1172.0</v>
      </c>
      <c r="O418" s="14"/>
      <c r="P418" s="14"/>
      <c r="Q418" s="14"/>
      <c r="R418" s="16"/>
      <c r="S418" s="3">
        <f t="shared" si="4"/>
        <v>1172</v>
      </c>
      <c r="T418" s="56"/>
      <c r="U418" s="18" t="s">
        <v>52</v>
      </c>
      <c r="V418" s="18" t="s">
        <v>519</v>
      </c>
      <c r="W418" s="19" t="s">
        <v>1063</v>
      </c>
      <c r="X418" s="45"/>
      <c r="Y418" s="116"/>
      <c r="Z418" s="117"/>
      <c r="AA418" s="93"/>
      <c r="AB418" s="19"/>
      <c r="AC418" s="56"/>
      <c r="AD418" s="118"/>
      <c r="AE418" s="118"/>
      <c r="AF418" s="17"/>
      <c r="AG418" s="17"/>
      <c r="AH418" s="25"/>
      <c r="AI418" s="93"/>
      <c r="AJ418" s="93"/>
      <c r="AK418" s="25"/>
      <c r="AL418" s="25"/>
      <c r="AM418" s="93"/>
      <c r="AN418" s="93"/>
      <c r="AO418" s="93"/>
      <c r="AP418" s="20"/>
      <c r="AQ418" s="20"/>
      <c r="AR418" s="20"/>
      <c r="AS418" s="20"/>
      <c r="AT418" s="20"/>
      <c r="AU418" s="20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</row>
    <row r="419" ht="18.0" customHeight="1">
      <c r="A419" s="8" t="s">
        <v>3134</v>
      </c>
      <c r="B419" s="9">
        <v>45688.0</v>
      </c>
      <c r="C419" s="115" t="str">
        <f t="shared" si="8"/>
        <v>#REF!</v>
      </c>
      <c r="D419" s="115" t="str">
        <f t="shared" si="2"/>
        <v>#REF!</v>
      </c>
      <c r="E419" s="115" t="s">
        <v>3139</v>
      </c>
      <c r="F419" s="56" t="s">
        <v>1930</v>
      </c>
      <c r="G419" s="68" t="s">
        <v>1061</v>
      </c>
      <c r="H419" s="69" t="s">
        <v>1062</v>
      </c>
      <c r="I419" s="12" t="s">
        <v>367</v>
      </c>
      <c r="J419" s="13" t="s">
        <v>1442</v>
      </c>
      <c r="K419" s="14"/>
      <c r="L419" s="15"/>
      <c r="M419" s="14"/>
      <c r="N419" s="15"/>
      <c r="O419" s="14"/>
      <c r="P419" s="14"/>
      <c r="Q419" s="14">
        <v>437.0</v>
      </c>
      <c r="R419" s="16"/>
      <c r="S419" s="3">
        <f t="shared" si="4"/>
        <v>437</v>
      </c>
      <c r="T419" s="56"/>
      <c r="U419" s="18" t="s">
        <v>52</v>
      </c>
      <c r="V419" s="18" t="s">
        <v>519</v>
      </c>
      <c r="W419" s="19" t="s">
        <v>1063</v>
      </c>
      <c r="X419" s="45"/>
      <c r="Y419" s="116"/>
      <c r="Z419" s="117"/>
      <c r="AA419" s="93"/>
      <c r="AB419" s="19"/>
      <c r="AC419" s="56"/>
      <c r="AD419" s="118"/>
      <c r="AE419" s="118"/>
      <c r="AF419" s="17"/>
      <c r="AG419" s="17"/>
      <c r="AH419" s="25"/>
      <c r="AI419" s="93"/>
      <c r="AJ419" s="93"/>
      <c r="AK419" s="25"/>
      <c r="AL419" s="25"/>
      <c r="AM419" s="93"/>
      <c r="AN419" s="93"/>
      <c r="AO419" s="93"/>
      <c r="AP419" s="20"/>
      <c r="AQ419" s="20"/>
      <c r="AR419" s="20"/>
      <c r="AS419" s="20"/>
      <c r="AT419" s="20"/>
      <c r="AU419" s="20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</row>
    <row r="420" ht="18.0" customHeight="1">
      <c r="A420" s="8" t="s">
        <v>3134</v>
      </c>
      <c r="B420" s="9">
        <v>45693.0</v>
      </c>
      <c r="C420" s="115" t="str">
        <f t="shared" si="8"/>
        <v>#REF!</v>
      </c>
      <c r="D420" s="115" t="str">
        <f t="shared" si="2"/>
        <v>#REF!</v>
      </c>
      <c r="E420" s="115" t="s">
        <v>3140</v>
      </c>
      <c r="F420" s="56" t="s">
        <v>1930</v>
      </c>
      <c r="G420" s="68" t="s">
        <v>20</v>
      </c>
      <c r="H420" s="69" t="s">
        <v>1066</v>
      </c>
      <c r="I420" s="12" t="s">
        <v>367</v>
      </c>
      <c r="J420" s="13" t="s">
        <v>1010</v>
      </c>
      <c r="K420" s="14">
        <v>4000.0</v>
      </c>
      <c r="L420" s="15">
        <v>1149.0</v>
      </c>
      <c r="M420" s="14"/>
      <c r="N420" s="15">
        <v>1149.0</v>
      </c>
      <c r="O420" s="14"/>
      <c r="P420" s="14"/>
      <c r="Q420" s="14"/>
      <c r="R420" s="16"/>
      <c r="S420" s="3">
        <f t="shared" si="4"/>
        <v>1149</v>
      </c>
      <c r="T420" s="56"/>
      <c r="U420" s="18" t="s">
        <v>454</v>
      </c>
      <c r="V420" s="18" t="s">
        <v>550</v>
      </c>
      <c r="W420" s="19" t="s">
        <v>1067</v>
      </c>
      <c r="X420" s="45"/>
      <c r="Y420" s="116"/>
      <c r="Z420" s="117"/>
      <c r="AA420" s="93"/>
      <c r="AB420" s="19"/>
      <c r="AC420" s="56"/>
      <c r="AD420" s="118"/>
      <c r="AE420" s="118"/>
      <c r="AF420" s="17"/>
      <c r="AG420" s="17"/>
      <c r="AH420" s="25"/>
      <c r="AI420" s="93"/>
      <c r="AJ420" s="93"/>
      <c r="AK420" s="25"/>
      <c r="AL420" s="25"/>
      <c r="AM420" s="93"/>
      <c r="AN420" s="93"/>
      <c r="AO420" s="93"/>
      <c r="AP420" s="20"/>
      <c r="AQ420" s="20"/>
      <c r="AR420" s="20"/>
      <c r="AS420" s="20"/>
      <c r="AT420" s="20"/>
      <c r="AU420" s="20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</row>
    <row r="421" ht="18.0" customHeight="1">
      <c r="A421" s="8" t="s">
        <v>3134</v>
      </c>
      <c r="B421" s="9">
        <v>45693.0</v>
      </c>
      <c r="C421" s="115" t="str">
        <f t="shared" si="8"/>
        <v>#REF!</v>
      </c>
      <c r="D421" s="115" t="str">
        <f t="shared" si="2"/>
        <v>#REF!</v>
      </c>
      <c r="E421" s="115" t="s">
        <v>3140</v>
      </c>
      <c r="F421" s="56" t="s">
        <v>1930</v>
      </c>
      <c r="G421" s="68" t="s">
        <v>20</v>
      </c>
      <c r="H421" s="69" t="s">
        <v>1068</v>
      </c>
      <c r="I421" s="12" t="s">
        <v>367</v>
      </c>
      <c r="J421" s="13" t="s">
        <v>1010</v>
      </c>
      <c r="K421" s="14">
        <v>2000.0</v>
      </c>
      <c r="L421" s="15">
        <v>1149.0</v>
      </c>
      <c r="M421" s="14"/>
      <c r="N421" s="15">
        <v>1149.0</v>
      </c>
      <c r="O421" s="14"/>
      <c r="P421" s="14"/>
      <c r="Q421" s="14"/>
      <c r="R421" s="16"/>
      <c r="S421" s="3">
        <f t="shared" si="4"/>
        <v>1149</v>
      </c>
      <c r="T421" s="56"/>
      <c r="U421" s="18" t="s">
        <v>454</v>
      </c>
      <c r="V421" s="18" t="s">
        <v>550</v>
      </c>
      <c r="W421" s="19" t="s">
        <v>1069</v>
      </c>
      <c r="X421" s="45"/>
      <c r="Y421" s="116"/>
      <c r="Z421" s="117"/>
      <c r="AA421" s="93"/>
      <c r="AB421" s="19"/>
      <c r="AC421" s="56"/>
      <c r="AD421" s="118"/>
      <c r="AE421" s="118"/>
      <c r="AF421" s="17"/>
      <c r="AG421" s="17"/>
      <c r="AH421" s="25"/>
      <c r="AI421" s="93"/>
      <c r="AJ421" s="93"/>
      <c r="AK421" s="25"/>
      <c r="AL421" s="25"/>
      <c r="AM421" s="93"/>
      <c r="AN421" s="93"/>
      <c r="AO421" s="93"/>
      <c r="AP421" s="20"/>
      <c r="AQ421" s="20"/>
      <c r="AR421" s="20"/>
      <c r="AS421" s="20"/>
      <c r="AT421" s="20"/>
      <c r="AU421" s="20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</row>
    <row r="422" ht="18.0" customHeight="1">
      <c r="A422" s="8" t="s">
        <v>3134</v>
      </c>
      <c r="B422" s="9">
        <v>45693.0</v>
      </c>
      <c r="C422" s="115" t="str">
        <f t="shared" si="8"/>
        <v>#REF!</v>
      </c>
      <c r="D422" s="115" t="str">
        <f t="shared" si="2"/>
        <v>#REF!</v>
      </c>
      <c r="E422" s="115" t="s">
        <v>3140</v>
      </c>
      <c r="F422" s="56" t="s">
        <v>1930</v>
      </c>
      <c r="G422" s="68" t="s">
        <v>20</v>
      </c>
      <c r="H422" s="69" t="s">
        <v>1070</v>
      </c>
      <c r="I422" s="12" t="s">
        <v>367</v>
      </c>
      <c r="J422" s="13" t="s">
        <v>1010</v>
      </c>
      <c r="K422" s="14">
        <v>6000.0</v>
      </c>
      <c r="L422" s="15">
        <v>1149.0</v>
      </c>
      <c r="M422" s="14"/>
      <c r="N422" s="15">
        <v>1149.0</v>
      </c>
      <c r="O422" s="14"/>
      <c r="P422" s="14"/>
      <c r="Q422" s="14"/>
      <c r="R422" s="16"/>
      <c r="S422" s="3">
        <f t="shared" si="4"/>
        <v>1149</v>
      </c>
      <c r="T422" s="56"/>
      <c r="U422" s="18" t="s">
        <v>454</v>
      </c>
      <c r="V422" s="18" t="s">
        <v>550</v>
      </c>
      <c r="W422" s="19" t="s">
        <v>1071</v>
      </c>
      <c r="X422" s="45"/>
      <c r="Y422" s="116"/>
      <c r="Z422" s="117"/>
      <c r="AA422" s="93"/>
      <c r="AB422" s="19"/>
      <c r="AC422" s="56"/>
      <c r="AD422" s="118"/>
      <c r="AE422" s="118"/>
      <c r="AF422" s="17"/>
      <c r="AG422" s="17"/>
      <c r="AH422" s="25"/>
      <c r="AI422" s="93"/>
      <c r="AJ422" s="93"/>
      <c r="AK422" s="25"/>
      <c r="AL422" s="25"/>
      <c r="AM422" s="93"/>
      <c r="AN422" s="93"/>
      <c r="AO422" s="93"/>
      <c r="AP422" s="20"/>
      <c r="AQ422" s="20"/>
      <c r="AR422" s="20"/>
      <c r="AS422" s="20"/>
      <c r="AT422" s="20"/>
      <c r="AU422" s="20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</row>
    <row r="423" ht="18.0" customHeight="1">
      <c r="A423" s="8" t="s">
        <v>3134</v>
      </c>
      <c r="B423" s="9">
        <v>45700.0</v>
      </c>
      <c r="C423" s="115" t="str">
        <f t="shared" si="8"/>
        <v>#REF!</v>
      </c>
      <c r="D423" s="115" t="str">
        <f t="shared" si="2"/>
        <v>#REF!</v>
      </c>
      <c r="E423" s="115" t="s">
        <v>3140</v>
      </c>
      <c r="F423" s="56" t="s">
        <v>1930</v>
      </c>
      <c r="G423" s="68" t="s">
        <v>20</v>
      </c>
      <c r="H423" s="69" t="s">
        <v>1072</v>
      </c>
      <c r="I423" s="12" t="s">
        <v>367</v>
      </c>
      <c r="J423" s="13" t="s">
        <v>1010</v>
      </c>
      <c r="K423" s="14">
        <v>4000.0</v>
      </c>
      <c r="L423" s="15">
        <v>1149.0</v>
      </c>
      <c r="M423" s="14"/>
      <c r="N423" s="15">
        <v>1149.0</v>
      </c>
      <c r="O423" s="14"/>
      <c r="P423" s="14"/>
      <c r="Q423" s="14"/>
      <c r="R423" s="16"/>
      <c r="S423" s="3">
        <f t="shared" si="4"/>
        <v>1149</v>
      </c>
      <c r="T423" s="56"/>
      <c r="U423" s="18" t="s">
        <v>213</v>
      </c>
      <c r="V423" s="18" t="s">
        <v>550</v>
      </c>
      <c r="W423" s="19" t="s">
        <v>1073</v>
      </c>
      <c r="X423" s="45"/>
      <c r="Y423" s="116"/>
      <c r="Z423" s="117"/>
      <c r="AA423" s="93"/>
      <c r="AB423" s="19"/>
      <c r="AC423" s="56"/>
      <c r="AD423" s="118"/>
      <c r="AE423" s="118"/>
      <c r="AF423" s="17"/>
      <c r="AG423" s="17"/>
      <c r="AH423" s="25"/>
      <c r="AI423" s="93"/>
      <c r="AJ423" s="93"/>
      <c r="AK423" s="25"/>
      <c r="AL423" s="25"/>
      <c r="AM423" s="93"/>
      <c r="AN423" s="93"/>
      <c r="AO423" s="93"/>
      <c r="AP423" s="20"/>
      <c r="AQ423" s="20"/>
      <c r="AR423" s="20"/>
      <c r="AS423" s="20"/>
      <c r="AT423" s="20"/>
      <c r="AU423" s="20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</row>
    <row r="424" ht="18.0" customHeight="1">
      <c r="A424" s="8" t="s">
        <v>3134</v>
      </c>
      <c r="B424" s="9">
        <v>45709.0</v>
      </c>
      <c r="C424" s="115" t="str">
        <f t="shared" si="8"/>
        <v>#REF!</v>
      </c>
      <c r="D424" s="115" t="str">
        <f t="shared" si="2"/>
        <v>#REF!</v>
      </c>
      <c r="E424" s="115" t="s">
        <v>3140</v>
      </c>
      <c r="F424" s="56" t="s">
        <v>1930</v>
      </c>
      <c r="G424" s="68" t="s">
        <v>1079</v>
      </c>
      <c r="H424" s="69" t="s">
        <v>1080</v>
      </c>
      <c r="I424" s="12" t="s">
        <v>367</v>
      </c>
      <c r="J424" s="13" t="s">
        <v>1075</v>
      </c>
      <c r="K424" s="14">
        <f>4000+2500</f>
        <v>6500</v>
      </c>
      <c r="L424" s="15">
        <v>1149.0</v>
      </c>
      <c r="M424" s="14"/>
      <c r="N424" s="15">
        <v>1149.0</v>
      </c>
      <c r="O424" s="14"/>
      <c r="P424" s="14"/>
      <c r="Q424" s="14"/>
      <c r="R424" s="16"/>
      <c r="S424" s="3">
        <f t="shared" si="4"/>
        <v>1149</v>
      </c>
      <c r="T424" s="56"/>
      <c r="U424" s="18" t="s">
        <v>406</v>
      </c>
      <c r="V424" s="18" t="s">
        <v>550</v>
      </c>
      <c r="W424" s="19" t="s">
        <v>1081</v>
      </c>
      <c r="X424" s="45"/>
      <c r="Y424" s="116"/>
      <c r="Z424" s="117"/>
      <c r="AA424" s="93"/>
      <c r="AB424" s="19"/>
      <c r="AC424" s="56"/>
      <c r="AD424" s="118"/>
      <c r="AE424" s="118"/>
      <c r="AF424" s="17"/>
      <c r="AG424" s="17"/>
      <c r="AH424" s="25"/>
      <c r="AI424" s="93"/>
      <c r="AJ424" s="93"/>
      <c r="AK424" s="25"/>
      <c r="AL424" s="25"/>
      <c r="AM424" s="93"/>
      <c r="AN424" s="93"/>
      <c r="AO424" s="93"/>
      <c r="AP424" s="20"/>
      <c r="AQ424" s="20"/>
      <c r="AR424" s="20"/>
      <c r="AS424" s="20"/>
      <c r="AT424" s="20"/>
      <c r="AU424" s="20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</row>
    <row r="425" ht="18.0" customHeight="1">
      <c r="A425" s="8" t="s">
        <v>3134</v>
      </c>
      <c r="B425" s="9">
        <v>45713.0</v>
      </c>
      <c r="C425" s="115" t="str">
        <f t="shared" si="8"/>
        <v>#REF!</v>
      </c>
      <c r="D425" s="115" t="str">
        <f t="shared" si="2"/>
        <v>#REF!</v>
      </c>
      <c r="E425" s="115" t="s">
        <v>3140</v>
      </c>
      <c r="F425" s="56" t="s">
        <v>1930</v>
      </c>
      <c r="G425" s="68" t="s">
        <v>20</v>
      </c>
      <c r="H425" s="69" t="s">
        <v>1087</v>
      </c>
      <c r="I425" s="12" t="s">
        <v>367</v>
      </c>
      <c r="J425" s="13" t="s">
        <v>1075</v>
      </c>
      <c r="K425" s="14">
        <v>2000.0</v>
      </c>
      <c r="L425" s="15">
        <v>1149.0</v>
      </c>
      <c r="M425" s="14"/>
      <c r="N425" s="15">
        <v>1149.0</v>
      </c>
      <c r="O425" s="14"/>
      <c r="P425" s="14"/>
      <c r="Q425" s="14"/>
      <c r="R425" s="16"/>
      <c r="S425" s="3">
        <f t="shared" si="4"/>
        <v>1149</v>
      </c>
      <c r="T425" s="56"/>
      <c r="U425" s="18" t="s">
        <v>482</v>
      </c>
      <c r="V425" s="18" t="s">
        <v>550</v>
      </c>
      <c r="W425" s="19" t="s">
        <v>1088</v>
      </c>
      <c r="X425" s="45"/>
      <c r="Y425" s="116"/>
      <c r="Z425" s="117"/>
      <c r="AA425" s="93"/>
      <c r="AB425" s="19"/>
      <c r="AC425" s="56"/>
      <c r="AD425" s="118"/>
      <c r="AE425" s="118"/>
      <c r="AF425" s="17"/>
      <c r="AG425" s="17"/>
      <c r="AH425" s="25"/>
      <c r="AI425" s="93"/>
      <c r="AJ425" s="93"/>
      <c r="AK425" s="25"/>
      <c r="AL425" s="25"/>
      <c r="AM425" s="93"/>
      <c r="AN425" s="93"/>
      <c r="AO425" s="93"/>
      <c r="AP425" s="20"/>
      <c r="AQ425" s="20"/>
      <c r="AR425" s="20"/>
      <c r="AS425" s="20"/>
      <c r="AT425" s="20"/>
      <c r="AU425" s="20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</row>
    <row r="426" ht="18.0" customHeight="1">
      <c r="A426" s="8" t="s">
        <v>3134</v>
      </c>
      <c r="B426" s="9">
        <v>44830.0</v>
      </c>
      <c r="C426" s="115" t="str">
        <f t="shared" si="8"/>
        <v>#REF!</v>
      </c>
      <c r="D426" s="115" t="str">
        <f t="shared" si="2"/>
        <v>#REF!</v>
      </c>
      <c r="E426" s="115" t="str">
        <f t="shared" ref="E426:E427" si="9">COUNTIF(#REF!,H426)</f>
        <v>#REF!</v>
      </c>
      <c r="F426" s="56"/>
      <c r="G426" s="68" t="s">
        <v>20</v>
      </c>
      <c r="H426" s="69" t="s">
        <v>666</v>
      </c>
      <c r="I426" s="12" t="s">
        <v>367</v>
      </c>
      <c r="J426" s="13" t="s">
        <v>1090</v>
      </c>
      <c r="K426" s="14"/>
      <c r="L426" s="15"/>
      <c r="M426" s="14"/>
      <c r="N426" s="15"/>
      <c r="O426" s="14"/>
      <c r="P426" s="14">
        <f>333.333*3</f>
        <v>999.999</v>
      </c>
      <c r="Q426" s="14"/>
      <c r="R426" s="16"/>
      <c r="S426" s="3">
        <f t="shared" si="4"/>
        <v>999.999</v>
      </c>
      <c r="T426" s="56"/>
      <c r="U426" s="18" t="s">
        <v>125</v>
      </c>
      <c r="V426" s="18" t="s">
        <v>379</v>
      </c>
      <c r="W426" s="19" t="s">
        <v>668</v>
      </c>
      <c r="X426" s="45"/>
      <c r="Y426" s="116"/>
      <c r="Z426" s="117"/>
      <c r="AA426" s="93"/>
      <c r="AB426" s="19"/>
      <c r="AC426" s="56"/>
      <c r="AD426" s="118"/>
      <c r="AE426" s="118"/>
      <c r="AF426" s="17"/>
      <c r="AG426" s="17"/>
      <c r="AH426" s="25"/>
      <c r="AI426" s="93"/>
      <c r="AJ426" s="93"/>
      <c r="AK426" s="25"/>
      <c r="AL426" s="25"/>
      <c r="AM426" s="93"/>
      <c r="AN426" s="93"/>
      <c r="AO426" s="93"/>
      <c r="AP426" s="20"/>
      <c r="AQ426" s="20"/>
      <c r="AR426" s="20"/>
      <c r="AS426" s="20"/>
      <c r="AT426" s="20"/>
      <c r="AU426" s="20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</row>
    <row r="427" ht="18.0" customHeight="1">
      <c r="A427" s="8" t="s">
        <v>3134</v>
      </c>
      <c r="B427" s="9">
        <v>45320.0</v>
      </c>
      <c r="C427" s="115" t="str">
        <f t="shared" si="8"/>
        <v>#REF!</v>
      </c>
      <c r="D427" s="115" t="str">
        <f t="shared" si="2"/>
        <v>#REF!</v>
      </c>
      <c r="E427" s="115" t="str">
        <f t="shared" si="9"/>
        <v>#REF!</v>
      </c>
      <c r="F427" s="56"/>
      <c r="G427" s="68" t="s">
        <v>121</v>
      </c>
      <c r="H427" s="69" t="s">
        <v>1091</v>
      </c>
      <c r="I427" s="12" t="s">
        <v>367</v>
      </c>
      <c r="J427" s="13" t="s">
        <v>392</v>
      </c>
      <c r="K427" s="14"/>
      <c r="L427" s="15"/>
      <c r="M427" s="14"/>
      <c r="N427" s="15"/>
      <c r="O427" s="14"/>
      <c r="P427" s="14">
        <v>2420.0</v>
      </c>
      <c r="Q427" s="14"/>
      <c r="R427" s="16"/>
      <c r="S427" s="3">
        <f t="shared" si="4"/>
        <v>2420</v>
      </c>
      <c r="T427" s="56" t="s">
        <v>1686</v>
      </c>
      <c r="U427" s="18" t="s">
        <v>30</v>
      </c>
      <c r="V427" s="18" t="s">
        <v>25</v>
      </c>
      <c r="W427" s="19" t="s">
        <v>1092</v>
      </c>
      <c r="X427" s="45"/>
      <c r="Y427" s="116"/>
      <c r="Z427" s="117"/>
      <c r="AA427" s="93"/>
      <c r="AB427" s="19"/>
      <c r="AC427" s="56"/>
      <c r="AD427" s="118"/>
      <c r="AE427" s="118"/>
      <c r="AF427" s="17"/>
      <c r="AG427" s="17"/>
      <c r="AH427" s="25"/>
      <c r="AI427" s="93"/>
      <c r="AJ427" s="93"/>
      <c r="AK427" s="25"/>
      <c r="AL427" s="25"/>
      <c r="AM427" s="93"/>
      <c r="AN427" s="93"/>
      <c r="AO427" s="93"/>
      <c r="AP427" s="20"/>
      <c r="AQ427" s="20"/>
      <c r="AR427" s="20"/>
      <c r="AS427" s="20"/>
      <c r="AT427" s="20"/>
      <c r="AU427" s="20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</row>
    <row r="428" ht="18.0" customHeight="1">
      <c r="A428" s="8" t="s">
        <v>3134</v>
      </c>
      <c r="B428" s="9">
        <v>45708.0</v>
      </c>
      <c r="C428" s="115" t="str">
        <f t="shared" si="8"/>
        <v>#REF!</v>
      </c>
      <c r="D428" s="115" t="str">
        <f t="shared" si="2"/>
        <v>#REF!</v>
      </c>
      <c r="E428" s="115" t="s">
        <v>3141</v>
      </c>
      <c r="F428" s="56">
        <v>0.0446</v>
      </c>
      <c r="G428" s="68" t="s">
        <v>1079</v>
      </c>
      <c r="H428" s="69" t="s">
        <v>1093</v>
      </c>
      <c r="I428" s="12" t="s">
        <v>1094</v>
      </c>
      <c r="J428" s="13" t="s">
        <v>1095</v>
      </c>
      <c r="K428" s="14">
        <v>1751.0</v>
      </c>
      <c r="L428" s="15">
        <v>815.0</v>
      </c>
      <c r="M428" s="14"/>
      <c r="N428" s="15">
        <v>815.0</v>
      </c>
      <c r="O428" s="14"/>
      <c r="P428" s="14"/>
      <c r="Q428" s="14"/>
      <c r="R428" s="16"/>
      <c r="S428" s="3">
        <f t="shared" si="4"/>
        <v>815</v>
      </c>
      <c r="T428" s="56"/>
      <c r="U428" s="18" t="s">
        <v>30</v>
      </c>
      <c r="V428" s="18" t="s">
        <v>550</v>
      </c>
      <c r="W428" s="19" t="s">
        <v>1096</v>
      </c>
      <c r="X428" s="45"/>
      <c r="Y428" s="116"/>
      <c r="Z428" s="117"/>
      <c r="AA428" s="93"/>
      <c r="AB428" s="19"/>
      <c r="AC428" s="56"/>
      <c r="AD428" s="118"/>
      <c r="AE428" s="118"/>
      <c r="AF428" s="17"/>
      <c r="AG428" s="17"/>
      <c r="AH428" s="25"/>
      <c r="AI428" s="93"/>
      <c r="AJ428" s="93"/>
      <c r="AK428" s="25"/>
      <c r="AL428" s="25"/>
      <c r="AM428" s="93"/>
      <c r="AN428" s="93"/>
      <c r="AO428" s="93"/>
      <c r="AP428" s="20"/>
      <c r="AQ428" s="20"/>
      <c r="AR428" s="20"/>
      <c r="AS428" s="20"/>
      <c r="AT428" s="20"/>
      <c r="AU428" s="20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</row>
    <row r="429" ht="18.0" customHeight="1">
      <c r="A429" s="8" t="s">
        <v>3134</v>
      </c>
      <c r="B429" s="9">
        <v>45721.0</v>
      </c>
      <c r="C429" s="115" t="str">
        <f t="shared" si="8"/>
        <v>#REF!</v>
      </c>
      <c r="D429" s="115" t="str">
        <f t="shared" si="2"/>
        <v>#REF!</v>
      </c>
      <c r="E429" s="115" t="s">
        <v>3140</v>
      </c>
      <c r="F429" s="56">
        <v>0.0446000000000001</v>
      </c>
      <c r="G429" s="68" t="s">
        <v>20</v>
      </c>
      <c r="H429" s="69" t="s">
        <v>1097</v>
      </c>
      <c r="I429" s="12" t="s">
        <v>367</v>
      </c>
      <c r="J429" s="13" t="s">
        <v>1075</v>
      </c>
      <c r="K429" s="14">
        <v>4000.0</v>
      </c>
      <c r="L429" s="15">
        <v>1100.0</v>
      </c>
      <c r="M429" s="14">
        <v>49.0</v>
      </c>
      <c r="N429" s="15">
        <v>1149.0</v>
      </c>
      <c r="O429" s="14"/>
      <c r="P429" s="14"/>
      <c r="Q429" s="14"/>
      <c r="R429" s="16"/>
      <c r="S429" s="3">
        <f t="shared" si="4"/>
        <v>1149</v>
      </c>
      <c r="T429" s="56"/>
      <c r="U429" s="18" t="s">
        <v>454</v>
      </c>
      <c r="V429" s="18" t="s">
        <v>570</v>
      </c>
      <c r="W429" s="19" t="s">
        <v>1098</v>
      </c>
      <c r="X429" s="45"/>
      <c r="Y429" s="116"/>
      <c r="Z429" s="117"/>
      <c r="AA429" s="93"/>
      <c r="AB429" s="19"/>
      <c r="AC429" s="56"/>
      <c r="AD429" s="118"/>
      <c r="AE429" s="118"/>
      <c r="AF429" s="17"/>
      <c r="AG429" s="17"/>
      <c r="AH429" s="25"/>
      <c r="AI429" s="93"/>
      <c r="AJ429" s="93"/>
      <c r="AK429" s="25"/>
      <c r="AL429" s="25"/>
      <c r="AM429" s="93"/>
      <c r="AN429" s="93"/>
      <c r="AO429" s="93"/>
      <c r="AP429" s="20"/>
      <c r="AQ429" s="20"/>
      <c r="AR429" s="20"/>
      <c r="AS429" s="20"/>
      <c r="AT429" s="20"/>
      <c r="AU429" s="20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</row>
    <row r="430" ht="18.0" customHeight="1">
      <c r="A430" s="8" t="s">
        <v>3134</v>
      </c>
      <c r="B430" s="9">
        <v>45727.0</v>
      </c>
      <c r="C430" s="115" t="str">
        <f t="shared" si="8"/>
        <v>#REF!</v>
      </c>
      <c r="D430" s="115" t="str">
        <f t="shared" si="2"/>
        <v>#REF!</v>
      </c>
      <c r="E430" s="115" t="s">
        <v>3140</v>
      </c>
      <c r="F430" s="56">
        <v>0.0446000000000001</v>
      </c>
      <c r="G430" s="68" t="s">
        <v>20</v>
      </c>
      <c r="H430" s="69" t="s">
        <v>1099</v>
      </c>
      <c r="I430" s="12" t="s">
        <v>367</v>
      </c>
      <c r="J430" s="13" t="s">
        <v>1075</v>
      </c>
      <c r="K430" s="14">
        <f>4000+2500</f>
        <v>6500</v>
      </c>
      <c r="L430" s="15">
        <v>1100.0</v>
      </c>
      <c r="M430" s="14">
        <v>49.0</v>
      </c>
      <c r="N430" s="15">
        <v>1149.0</v>
      </c>
      <c r="O430" s="14"/>
      <c r="P430" s="14"/>
      <c r="Q430" s="14"/>
      <c r="R430" s="16"/>
      <c r="S430" s="3">
        <f t="shared" si="4"/>
        <v>1149</v>
      </c>
      <c r="T430" s="56"/>
      <c r="U430" s="18" t="s">
        <v>61</v>
      </c>
      <c r="V430" s="18" t="s">
        <v>570</v>
      </c>
      <c r="W430" s="19" t="s">
        <v>1100</v>
      </c>
      <c r="X430" s="45"/>
      <c r="Y430" s="116"/>
      <c r="Z430" s="117"/>
      <c r="AA430" s="93"/>
      <c r="AB430" s="19"/>
      <c r="AC430" s="56"/>
      <c r="AD430" s="118"/>
      <c r="AE430" s="118"/>
      <c r="AF430" s="17"/>
      <c r="AG430" s="17"/>
      <c r="AH430" s="25"/>
      <c r="AI430" s="93"/>
      <c r="AJ430" s="93"/>
      <c r="AK430" s="25"/>
      <c r="AL430" s="25"/>
      <c r="AM430" s="93"/>
      <c r="AN430" s="93"/>
      <c r="AO430" s="93"/>
      <c r="AP430" s="20"/>
      <c r="AQ430" s="20"/>
      <c r="AR430" s="20"/>
      <c r="AS430" s="20"/>
      <c r="AT430" s="20"/>
      <c r="AU430" s="20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</row>
    <row r="431" ht="18.0" customHeight="1">
      <c r="A431" s="8" t="s">
        <v>3134</v>
      </c>
      <c r="B431" s="9">
        <v>45728.0</v>
      </c>
      <c r="C431" s="115" t="str">
        <f t="shared" si="8"/>
        <v>#REF!</v>
      </c>
      <c r="D431" s="115" t="str">
        <f t="shared" si="2"/>
        <v>#REF!</v>
      </c>
      <c r="E431" s="115" t="s">
        <v>3140</v>
      </c>
      <c r="F431" s="56">
        <v>0.0446000000000001</v>
      </c>
      <c r="G431" s="68" t="s">
        <v>20</v>
      </c>
      <c r="H431" s="69" t="s">
        <v>1101</v>
      </c>
      <c r="I431" s="12" t="s">
        <v>367</v>
      </c>
      <c r="J431" s="13" t="s">
        <v>1075</v>
      </c>
      <c r="K431" s="14">
        <v>4000.0</v>
      </c>
      <c r="L431" s="15">
        <v>1100.0</v>
      </c>
      <c r="M431" s="14">
        <f t="shared" ref="M431:M432" si="10">49+18</f>
        <v>67</v>
      </c>
      <c r="N431" s="15">
        <v>1149.0</v>
      </c>
      <c r="O431" s="14"/>
      <c r="P431" s="14"/>
      <c r="Q431" s="14">
        <v>428.0</v>
      </c>
      <c r="R431" s="16"/>
      <c r="S431" s="3">
        <f t="shared" si="4"/>
        <v>1577</v>
      </c>
      <c r="T431" s="56"/>
      <c r="U431" s="18" t="s">
        <v>213</v>
      </c>
      <c r="V431" s="18" t="s">
        <v>570</v>
      </c>
      <c r="W431" s="19" t="s">
        <v>1102</v>
      </c>
      <c r="X431" s="45"/>
      <c r="Y431" s="116"/>
      <c r="Z431" s="117"/>
      <c r="AA431" s="93"/>
      <c r="AB431" s="19"/>
      <c r="AC431" s="56"/>
      <c r="AD431" s="118"/>
      <c r="AE431" s="118"/>
      <c r="AF431" s="17"/>
      <c r="AG431" s="17"/>
      <c r="AH431" s="25"/>
      <c r="AI431" s="93"/>
      <c r="AJ431" s="93"/>
      <c r="AK431" s="25"/>
      <c r="AL431" s="25"/>
      <c r="AM431" s="93"/>
      <c r="AN431" s="93"/>
      <c r="AO431" s="93"/>
      <c r="AP431" s="20"/>
      <c r="AQ431" s="20"/>
      <c r="AR431" s="20"/>
      <c r="AS431" s="20"/>
      <c r="AT431" s="20"/>
      <c r="AU431" s="20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</row>
    <row r="432" ht="18.0" customHeight="1">
      <c r="A432" s="8" t="s">
        <v>3134</v>
      </c>
      <c r="B432" s="9">
        <v>45729.0</v>
      </c>
      <c r="C432" s="115" t="str">
        <f t="shared" si="8"/>
        <v>#REF!</v>
      </c>
      <c r="D432" s="115" t="str">
        <f t="shared" si="2"/>
        <v>#REF!</v>
      </c>
      <c r="E432" s="115" t="s">
        <v>3140</v>
      </c>
      <c r="F432" s="56">
        <v>0.0446000000000001</v>
      </c>
      <c r="G432" s="68" t="s">
        <v>20</v>
      </c>
      <c r="H432" s="69" t="s">
        <v>1103</v>
      </c>
      <c r="I432" s="12" t="s">
        <v>367</v>
      </c>
      <c r="J432" s="13" t="s">
        <v>1075</v>
      </c>
      <c r="K432" s="14">
        <v>4000.0</v>
      </c>
      <c r="L432" s="15">
        <v>1100.0</v>
      </c>
      <c r="M432" s="14">
        <f t="shared" si="10"/>
        <v>67</v>
      </c>
      <c r="N432" s="15">
        <v>1149.0</v>
      </c>
      <c r="O432" s="14"/>
      <c r="P432" s="14"/>
      <c r="Q432" s="14">
        <v>428.0</v>
      </c>
      <c r="R432" s="16"/>
      <c r="S432" s="3">
        <f t="shared" si="4"/>
        <v>1577</v>
      </c>
      <c r="T432" s="56"/>
      <c r="U432" s="18" t="s">
        <v>1013</v>
      </c>
      <c r="V432" s="18" t="s">
        <v>570</v>
      </c>
      <c r="W432" s="19" t="s">
        <v>1104</v>
      </c>
      <c r="X432" s="45"/>
      <c r="Y432" s="116"/>
      <c r="Z432" s="117"/>
      <c r="AA432" s="93"/>
      <c r="AB432" s="19"/>
      <c r="AC432" s="56"/>
      <c r="AD432" s="118"/>
      <c r="AE432" s="118"/>
      <c r="AF432" s="17"/>
      <c r="AG432" s="17"/>
      <c r="AH432" s="25"/>
      <c r="AI432" s="93"/>
      <c r="AJ432" s="93"/>
      <c r="AK432" s="25"/>
      <c r="AL432" s="25"/>
      <c r="AM432" s="93"/>
      <c r="AN432" s="93"/>
      <c r="AO432" s="93"/>
      <c r="AP432" s="20"/>
      <c r="AQ432" s="20"/>
      <c r="AR432" s="20"/>
      <c r="AS432" s="20"/>
      <c r="AT432" s="20"/>
      <c r="AU432" s="20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</row>
    <row r="433" ht="18.0" customHeight="1">
      <c r="A433" s="8" t="s">
        <v>3134</v>
      </c>
      <c r="B433" s="9">
        <v>45730.0</v>
      </c>
      <c r="C433" s="115" t="str">
        <f t="shared" si="8"/>
        <v>#REF!</v>
      </c>
      <c r="D433" s="115" t="str">
        <f t="shared" si="2"/>
        <v>#REF!</v>
      </c>
      <c r="E433" s="115" t="s">
        <v>3140</v>
      </c>
      <c r="F433" s="56">
        <v>0.0446000000000001</v>
      </c>
      <c r="G433" s="68" t="s">
        <v>20</v>
      </c>
      <c r="H433" s="69" t="s">
        <v>1105</v>
      </c>
      <c r="I433" s="12" t="s">
        <v>367</v>
      </c>
      <c r="J433" s="13" t="s">
        <v>1075</v>
      </c>
      <c r="K433" s="14">
        <v>3500.0</v>
      </c>
      <c r="L433" s="15">
        <v>1100.0</v>
      </c>
      <c r="M433" s="14">
        <v>49.0</v>
      </c>
      <c r="N433" s="15">
        <v>1149.0</v>
      </c>
      <c r="O433" s="14"/>
      <c r="P433" s="14"/>
      <c r="Q433" s="14"/>
      <c r="R433" s="16"/>
      <c r="S433" s="3">
        <f t="shared" si="4"/>
        <v>1149</v>
      </c>
      <c r="T433" s="56"/>
      <c r="U433" s="18" t="s">
        <v>667</v>
      </c>
      <c r="V433" s="18" t="s">
        <v>570</v>
      </c>
      <c r="W433" s="19" t="s">
        <v>1106</v>
      </c>
      <c r="X433" s="45"/>
      <c r="Y433" s="116"/>
      <c r="Z433" s="117"/>
      <c r="AA433" s="93"/>
      <c r="AB433" s="19"/>
      <c r="AC433" s="56"/>
      <c r="AD433" s="118"/>
      <c r="AE433" s="118"/>
      <c r="AF433" s="17"/>
      <c r="AG433" s="17"/>
      <c r="AH433" s="25"/>
      <c r="AI433" s="93"/>
      <c r="AJ433" s="93"/>
      <c r="AK433" s="25"/>
      <c r="AL433" s="25"/>
      <c r="AM433" s="93"/>
      <c r="AN433" s="93"/>
      <c r="AO433" s="93"/>
      <c r="AP433" s="20"/>
      <c r="AQ433" s="20"/>
      <c r="AR433" s="20"/>
      <c r="AS433" s="20"/>
      <c r="AT433" s="20"/>
      <c r="AU433" s="20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</row>
    <row r="434" ht="18.0" customHeight="1">
      <c r="A434" s="8" t="s">
        <v>3134</v>
      </c>
      <c r="B434" s="9">
        <v>45735.0</v>
      </c>
      <c r="C434" s="115" t="str">
        <f t="shared" si="8"/>
        <v>#REF!</v>
      </c>
      <c r="D434" s="115" t="str">
        <f t="shared" si="2"/>
        <v>#REF!</v>
      </c>
      <c r="E434" s="115"/>
      <c r="F434" s="56">
        <v>0.0446000000000001</v>
      </c>
      <c r="G434" s="68" t="s">
        <v>1079</v>
      </c>
      <c r="H434" s="69" t="s">
        <v>1107</v>
      </c>
      <c r="I434" s="12" t="s">
        <v>1094</v>
      </c>
      <c r="J434" s="13" t="s">
        <v>1075</v>
      </c>
      <c r="K434" s="14">
        <f>4000+4000</f>
        <v>8000</v>
      </c>
      <c r="L434" s="15">
        <v>1100.0</v>
      </c>
      <c r="M434" s="14">
        <v>49.0</v>
      </c>
      <c r="N434" s="15">
        <v>1149.0</v>
      </c>
      <c r="O434" s="14"/>
      <c r="P434" s="14"/>
      <c r="Q434" s="14"/>
      <c r="R434" s="16"/>
      <c r="S434" s="3">
        <f t="shared" si="4"/>
        <v>1149</v>
      </c>
      <c r="T434" s="56"/>
      <c r="U434" s="18" t="s">
        <v>510</v>
      </c>
      <c r="V434" s="18" t="s">
        <v>570</v>
      </c>
      <c r="W434" s="19" t="s">
        <v>1108</v>
      </c>
      <c r="X434" s="45"/>
      <c r="Y434" s="116"/>
      <c r="Z434" s="117"/>
      <c r="AA434" s="93"/>
      <c r="AB434" s="19"/>
      <c r="AC434" s="56"/>
      <c r="AD434" s="118"/>
      <c r="AE434" s="118"/>
      <c r="AF434" s="17"/>
      <c r="AG434" s="17"/>
      <c r="AH434" s="25"/>
      <c r="AI434" s="93"/>
      <c r="AJ434" s="93"/>
      <c r="AK434" s="25"/>
      <c r="AL434" s="25"/>
      <c r="AM434" s="93"/>
      <c r="AN434" s="93"/>
      <c r="AO434" s="93"/>
      <c r="AP434" s="20"/>
      <c r="AQ434" s="20"/>
      <c r="AR434" s="20"/>
      <c r="AS434" s="20"/>
      <c r="AT434" s="20"/>
      <c r="AU434" s="20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</row>
    <row r="435" ht="18.0" customHeight="1">
      <c r="A435" s="8" t="s">
        <v>3134</v>
      </c>
      <c r="B435" s="9">
        <v>45736.0</v>
      </c>
      <c r="C435" s="115" t="str">
        <f t="shared" si="8"/>
        <v>#REF!</v>
      </c>
      <c r="D435" s="115" t="str">
        <f t="shared" si="2"/>
        <v>#REF!</v>
      </c>
      <c r="E435" s="115" t="s">
        <v>3140</v>
      </c>
      <c r="F435" s="56">
        <v>0.0446000000000001</v>
      </c>
      <c r="G435" s="68" t="s">
        <v>20</v>
      </c>
      <c r="H435" s="69" t="s">
        <v>1109</v>
      </c>
      <c r="I435" s="12" t="s">
        <v>367</v>
      </c>
      <c r="J435" s="13" t="s">
        <v>1075</v>
      </c>
      <c r="K435" s="14">
        <v>4000.0</v>
      </c>
      <c r="L435" s="15">
        <v>1100.0</v>
      </c>
      <c r="M435" s="14">
        <v>49.0</v>
      </c>
      <c r="N435" s="15">
        <v>1149.0</v>
      </c>
      <c r="O435" s="14"/>
      <c r="P435" s="14"/>
      <c r="Q435" s="14"/>
      <c r="R435" s="16"/>
      <c r="S435" s="3">
        <f t="shared" si="4"/>
        <v>1149</v>
      </c>
      <c r="T435" s="56"/>
      <c r="U435" s="18" t="s">
        <v>30</v>
      </c>
      <c r="V435" s="18" t="s">
        <v>570</v>
      </c>
      <c r="W435" s="19" t="s">
        <v>1110</v>
      </c>
      <c r="X435" s="45"/>
      <c r="Y435" s="116"/>
      <c r="Z435" s="117"/>
      <c r="AA435" s="93"/>
      <c r="AB435" s="19"/>
      <c r="AC435" s="56"/>
      <c r="AD435" s="118"/>
      <c r="AE435" s="118"/>
      <c r="AF435" s="17"/>
      <c r="AG435" s="17"/>
      <c r="AH435" s="25"/>
      <c r="AI435" s="93"/>
      <c r="AJ435" s="93"/>
      <c r="AK435" s="25"/>
      <c r="AL435" s="25"/>
      <c r="AM435" s="93"/>
      <c r="AN435" s="93"/>
      <c r="AO435" s="93"/>
      <c r="AP435" s="20"/>
      <c r="AQ435" s="20"/>
      <c r="AR435" s="20"/>
      <c r="AS435" s="20"/>
      <c r="AT435" s="20"/>
      <c r="AU435" s="20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</row>
    <row r="436" ht="18.0" customHeight="1">
      <c r="A436" s="8" t="s">
        <v>3134</v>
      </c>
      <c r="B436" s="9">
        <v>45736.0</v>
      </c>
      <c r="C436" s="115" t="str">
        <f t="shared" si="8"/>
        <v>#REF!</v>
      </c>
      <c r="D436" s="115" t="str">
        <f t="shared" si="2"/>
        <v>#REF!</v>
      </c>
      <c r="E436" s="115" t="s">
        <v>3140</v>
      </c>
      <c r="F436" s="56">
        <v>0.0446000000000001</v>
      </c>
      <c r="G436" s="68" t="s">
        <v>20</v>
      </c>
      <c r="H436" s="69" t="s">
        <v>1111</v>
      </c>
      <c r="I436" s="12" t="s">
        <v>367</v>
      </c>
      <c r="J436" s="13" t="s">
        <v>1075</v>
      </c>
      <c r="K436" s="14">
        <f>4000+2500</f>
        <v>6500</v>
      </c>
      <c r="L436" s="15">
        <v>1100.0</v>
      </c>
      <c r="M436" s="14">
        <v>49.0</v>
      </c>
      <c r="N436" s="15">
        <v>1149.0</v>
      </c>
      <c r="O436" s="14"/>
      <c r="P436" s="14"/>
      <c r="Q436" s="14"/>
      <c r="R436" s="16"/>
      <c r="S436" s="3">
        <f t="shared" si="4"/>
        <v>1149</v>
      </c>
      <c r="T436" s="56"/>
      <c r="U436" s="18" t="s">
        <v>406</v>
      </c>
      <c r="V436" s="18" t="s">
        <v>570</v>
      </c>
      <c r="W436" s="19" t="s">
        <v>1112</v>
      </c>
      <c r="X436" s="45"/>
      <c r="Y436" s="116"/>
      <c r="Z436" s="117"/>
      <c r="AA436" s="93"/>
      <c r="AB436" s="19"/>
      <c r="AC436" s="56"/>
      <c r="AD436" s="118"/>
      <c r="AE436" s="118"/>
      <c r="AF436" s="17"/>
      <c r="AG436" s="17"/>
      <c r="AH436" s="25"/>
      <c r="AI436" s="93"/>
      <c r="AJ436" s="93"/>
      <c r="AK436" s="25"/>
      <c r="AL436" s="25"/>
      <c r="AM436" s="93"/>
      <c r="AN436" s="93"/>
      <c r="AO436" s="93"/>
      <c r="AP436" s="20"/>
      <c r="AQ436" s="20"/>
      <c r="AR436" s="20"/>
      <c r="AS436" s="20"/>
      <c r="AT436" s="20"/>
      <c r="AU436" s="20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</row>
    <row r="437" ht="18.0" customHeight="1">
      <c r="A437" s="8" t="s">
        <v>3134</v>
      </c>
      <c r="B437" s="9">
        <v>45737.0</v>
      </c>
      <c r="C437" s="115" t="str">
        <f t="shared" si="8"/>
        <v>#REF!</v>
      </c>
      <c r="D437" s="115" t="str">
        <f t="shared" si="2"/>
        <v>#REF!</v>
      </c>
      <c r="E437" s="115" t="s">
        <v>3140</v>
      </c>
      <c r="F437" s="56">
        <v>0.0446000000000001</v>
      </c>
      <c r="G437" s="68" t="s">
        <v>20</v>
      </c>
      <c r="H437" s="69" t="s">
        <v>1115</v>
      </c>
      <c r="I437" s="12" t="s">
        <v>367</v>
      </c>
      <c r="J437" s="13" t="s">
        <v>1075</v>
      </c>
      <c r="K437" s="14">
        <v>4500.0</v>
      </c>
      <c r="L437" s="15">
        <v>1100.0</v>
      </c>
      <c r="M437" s="14">
        <v>49.0</v>
      </c>
      <c r="N437" s="15">
        <v>1149.0</v>
      </c>
      <c r="O437" s="14"/>
      <c r="P437" s="14"/>
      <c r="Q437" s="14">
        <v>410.0</v>
      </c>
      <c r="R437" s="16"/>
      <c r="S437" s="3">
        <f t="shared" si="4"/>
        <v>1559</v>
      </c>
      <c r="T437" s="56"/>
      <c r="U437" s="18" t="s">
        <v>406</v>
      </c>
      <c r="V437" s="18" t="s">
        <v>570</v>
      </c>
      <c r="W437" s="19" t="s">
        <v>1116</v>
      </c>
      <c r="X437" s="45"/>
      <c r="Y437" s="116"/>
      <c r="Z437" s="117"/>
      <c r="AA437" s="93"/>
      <c r="AB437" s="19"/>
      <c r="AC437" s="56"/>
      <c r="AD437" s="118"/>
      <c r="AE437" s="118"/>
      <c r="AF437" s="17"/>
      <c r="AG437" s="17"/>
      <c r="AH437" s="25"/>
      <c r="AI437" s="93"/>
      <c r="AJ437" s="93"/>
      <c r="AK437" s="25"/>
      <c r="AL437" s="25"/>
      <c r="AM437" s="93"/>
      <c r="AN437" s="93"/>
      <c r="AO437" s="93"/>
      <c r="AP437" s="20"/>
      <c r="AQ437" s="20"/>
      <c r="AR437" s="20"/>
      <c r="AS437" s="20"/>
      <c r="AT437" s="20"/>
      <c r="AU437" s="20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</row>
    <row r="438" ht="18.0" customHeight="1">
      <c r="A438" s="8" t="s">
        <v>3134</v>
      </c>
      <c r="B438" s="9">
        <v>45743.0</v>
      </c>
      <c r="C438" s="115" t="str">
        <f t="shared" si="8"/>
        <v>#REF!</v>
      </c>
      <c r="D438" s="115" t="str">
        <f t="shared" si="2"/>
        <v>#REF!</v>
      </c>
      <c r="E438" s="115"/>
      <c r="F438" s="56">
        <v>0.0446000000000001</v>
      </c>
      <c r="G438" s="68" t="s">
        <v>27</v>
      </c>
      <c r="H438" s="69" t="s">
        <v>183</v>
      </c>
      <c r="I438" s="12" t="s">
        <v>367</v>
      </c>
      <c r="J438" s="13" t="s">
        <v>1119</v>
      </c>
      <c r="K438" s="14">
        <v>400.0</v>
      </c>
      <c r="L438" s="15"/>
      <c r="M438" s="14"/>
      <c r="N438" s="15"/>
      <c r="O438" s="14"/>
      <c r="P438" s="14">
        <v>400.0</v>
      </c>
      <c r="Q438" s="14"/>
      <c r="R438" s="16"/>
      <c r="S438" s="3">
        <f t="shared" si="4"/>
        <v>400</v>
      </c>
      <c r="T438" s="56"/>
      <c r="U438" s="18" t="s">
        <v>384</v>
      </c>
      <c r="V438" s="18" t="s">
        <v>570</v>
      </c>
      <c r="W438" s="19" t="s">
        <v>184</v>
      </c>
      <c r="X438" s="45"/>
      <c r="Y438" s="116"/>
      <c r="Z438" s="117"/>
      <c r="AA438" s="93"/>
      <c r="AB438" s="19"/>
      <c r="AC438" s="56"/>
      <c r="AD438" s="118"/>
      <c r="AE438" s="118"/>
      <c r="AF438" s="17"/>
      <c r="AG438" s="17"/>
      <c r="AH438" s="25"/>
      <c r="AI438" s="93"/>
      <c r="AJ438" s="93"/>
      <c r="AK438" s="25"/>
      <c r="AL438" s="25"/>
      <c r="AM438" s="93"/>
      <c r="AN438" s="93"/>
      <c r="AO438" s="93"/>
      <c r="AP438" s="20"/>
      <c r="AQ438" s="20"/>
      <c r="AR438" s="20"/>
      <c r="AS438" s="20"/>
      <c r="AT438" s="20"/>
      <c r="AU438" s="20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</row>
    <row r="439" ht="18.0" customHeight="1">
      <c r="A439" s="8" t="s">
        <v>3134</v>
      </c>
      <c r="B439" s="9">
        <v>45747.0</v>
      </c>
      <c r="C439" s="115" t="str">
        <f t="shared" si="8"/>
        <v>#REF!</v>
      </c>
      <c r="D439" s="115" t="str">
        <f t="shared" si="2"/>
        <v>#REF!</v>
      </c>
      <c r="E439" s="115" t="s">
        <v>3142</v>
      </c>
      <c r="F439" s="56">
        <v>0.0446000000000001</v>
      </c>
      <c r="G439" s="68" t="s">
        <v>20</v>
      </c>
      <c r="H439" s="69" t="s">
        <v>1120</v>
      </c>
      <c r="I439" s="12" t="s">
        <v>367</v>
      </c>
      <c r="J439" s="13" t="s">
        <v>1075</v>
      </c>
      <c r="K439" s="14">
        <v>1600.0</v>
      </c>
      <c r="L439" s="15">
        <v>1100.0</v>
      </c>
      <c r="M439" s="14">
        <v>49.0</v>
      </c>
      <c r="N439" s="15">
        <v>1149.0</v>
      </c>
      <c r="O439" s="14"/>
      <c r="P439" s="14"/>
      <c r="Q439" s="14"/>
      <c r="R439" s="16">
        <v>110.0</v>
      </c>
      <c r="S439" s="3">
        <f t="shared" si="4"/>
        <v>1039</v>
      </c>
      <c r="T439" s="56" t="s">
        <v>1121</v>
      </c>
      <c r="U439" s="18" t="s">
        <v>454</v>
      </c>
      <c r="V439" s="18" t="s">
        <v>570</v>
      </c>
      <c r="W439" s="19" t="s">
        <v>1122</v>
      </c>
      <c r="X439" s="45"/>
      <c r="Y439" s="116"/>
      <c r="Z439" s="117"/>
      <c r="AA439" s="93"/>
      <c r="AB439" s="19"/>
      <c r="AC439" s="56"/>
      <c r="AD439" s="118"/>
      <c r="AE439" s="118"/>
      <c r="AF439" s="17"/>
      <c r="AG439" s="17"/>
      <c r="AH439" s="25"/>
      <c r="AI439" s="93"/>
      <c r="AJ439" s="93"/>
      <c r="AK439" s="25"/>
      <c r="AL439" s="25"/>
      <c r="AM439" s="93"/>
      <c r="AN439" s="93"/>
      <c r="AO439" s="93"/>
      <c r="AP439" s="20"/>
      <c r="AQ439" s="20"/>
      <c r="AR439" s="20"/>
      <c r="AS439" s="20"/>
      <c r="AT439" s="20"/>
      <c r="AU439" s="20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</row>
    <row r="440" ht="18.0" customHeight="1">
      <c r="A440" s="8" t="s">
        <v>3134</v>
      </c>
      <c r="B440" s="9">
        <v>45748.0</v>
      </c>
      <c r="C440" s="115" t="str">
        <f t="shared" si="8"/>
        <v>#REF!</v>
      </c>
      <c r="D440" s="115" t="str">
        <f t="shared" si="2"/>
        <v>#REF!</v>
      </c>
      <c r="E440" s="115" t="s">
        <v>3140</v>
      </c>
      <c r="F440" s="56" t="s">
        <v>2028</v>
      </c>
      <c r="G440" s="68" t="s">
        <v>20</v>
      </c>
      <c r="H440" s="69" t="s">
        <v>1123</v>
      </c>
      <c r="I440" s="12" t="s">
        <v>367</v>
      </c>
      <c r="J440" s="13" t="s">
        <v>1075</v>
      </c>
      <c r="K440" s="14" t="s">
        <v>999</v>
      </c>
      <c r="L440" s="15">
        <v>1100.0</v>
      </c>
      <c r="M440" s="14"/>
      <c r="N440" s="15">
        <v>1100.0</v>
      </c>
      <c r="O440" s="14"/>
      <c r="P440" s="14"/>
      <c r="Q440" s="14"/>
      <c r="R440" s="16"/>
      <c r="S440" s="3">
        <f t="shared" si="4"/>
        <v>1100</v>
      </c>
      <c r="T440" s="56"/>
      <c r="U440" s="18" t="s">
        <v>101</v>
      </c>
      <c r="V440" s="18" t="s">
        <v>25</v>
      </c>
      <c r="W440" s="19" t="s">
        <v>1124</v>
      </c>
      <c r="X440" s="45"/>
      <c r="Y440" s="116"/>
      <c r="Z440" s="117"/>
      <c r="AA440" s="93"/>
      <c r="AB440" s="19"/>
      <c r="AC440" s="56"/>
      <c r="AD440" s="118"/>
      <c r="AE440" s="118"/>
      <c r="AF440" s="17"/>
      <c r="AG440" s="17"/>
      <c r="AH440" s="25"/>
      <c r="AI440" s="93"/>
      <c r="AJ440" s="93"/>
      <c r="AK440" s="25"/>
      <c r="AL440" s="25"/>
      <c r="AM440" s="93"/>
      <c r="AN440" s="93"/>
      <c r="AO440" s="93"/>
      <c r="AP440" s="20"/>
      <c r="AQ440" s="20"/>
      <c r="AR440" s="20"/>
      <c r="AS440" s="20"/>
      <c r="AT440" s="20"/>
      <c r="AU440" s="20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</row>
    <row r="441" ht="18.0" customHeight="1">
      <c r="A441" s="8" t="s">
        <v>3134</v>
      </c>
      <c r="B441" s="9">
        <v>45750.0</v>
      </c>
      <c r="C441" s="115" t="str">
        <f t="shared" si="8"/>
        <v>#REF!</v>
      </c>
      <c r="D441" s="115" t="str">
        <f t="shared" si="2"/>
        <v>#REF!</v>
      </c>
      <c r="E441" s="115" t="s">
        <v>3139</v>
      </c>
      <c r="F441" s="56" t="s">
        <v>2156</v>
      </c>
      <c r="G441" s="68" t="s">
        <v>20</v>
      </c>
      <c r="H441" s="69" t="s">
        <v>1127</v>
      </c>
      <c r="I441" s="12" t="s">
        <v>367</v>
      </c>
      <c r="J441" s="13" t="s">
        <v>1075</v>
      </c>
      <c r="K441" s="14"/>
      <c r="L441" s="15">
        <v>1100.0</v>
      </c>
      <c r="M441" s="14"/>
      <c r="N441" s="15">
        <v>1100.0</v>
      </c>
      <c r="O441" s="14"/>
      <c r="P441" s="14"/>
      <c r="Q441" s="14"/>
      <c r="R441" s="16"/>
      <c r="S441" s="3">
        <f t="shared" si="4"/>
        <v>1100</v>
      </c>
      <c r="T441" s="56"/>
      <c r="U441" s="18" t="s">
        <v>101</v>
      </c>
      <c r="V441" s="18" t="s">
        <v>25</v>
      </c>
      <c r="W441" s="19" t="s">
        <v>1128</v>
      </c>
      <c r="X441" s="45"/>
      <c r="Y441" s="116"/>
      <c r="Z441" s="117"/>
      <c r="AA441" s="93"/>
      <c r="AB441" s="19"/>
      <c r="AC441" s="56"/>
      <c r="AD441" s="118"/>
      <c r="AE441" s="118"/>
      <c r="AF441" s="17"/>
      <c r="AG441" s="17"/>
      <c r="AH441" s="25"/>
      <c r="AI441" s="93"/>
      <c r="AJ441" s="93"/>
      <c r="AK441" s="25"/>
      <c r="AL441" s="25"/>
      <c r="AM441" s="93"/>
      <c r="AN441" s="93"/>
      <c r="AO441" s="93"/>
      <c r="AP441" s="20"/>
      <c r="AQ441" s="20"/>
      <c r="AR441" s="20"/>
      <c r="AS441" s="20"/>
      <c r="AT441" s="20"/>
      <c r="AU441" s="20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</row>
    <row r="442" ht="18.0" customHeight="1">
      <c r="A442" s="8" t="s">
        <v>3134</v>
      </c>
      <c r="B442" s="9">
        <v>45750.0</v>
      </c>
      <c r="C442" s="115" t="str">
        <f t="shared" si="8"/>
        <v>#REF!</v>
      </c>
      <c r="D442" s="115" t="str">
        <f t="shared" si="2"/>
        <v>#REF!</v>
      </c>
      <c r="E442" s="115" t="s">
        <v>3139</v>
      </c>
      <c r="F442" s="56" t="s">
        <v>2156</v>
      </c>
      <c r="G442" s="68" t="s">
        <v>20</v>
      </c>
      <c r="H442" s="69" t="s">
        <v>2638</v>
      </c>
      <c r="I442" s="12" t="s">
        <v>367</v>
      </c>
      <c r="J442" s="13" t="s">
        <v>1075</v>
      </c>
      <c r="K442" s="14"/>
      <c r="L442" s="15">
        <v>1100.0</v>
      </c>
      <c r="M442" s="14"/>
      <c r="N442" s="15">
        <v>1100.0</v>
      </c>
      <c r="O442" s="14"/>
      <c r="P442" s="14"/>
      <c r="Q442" s="14">
        <v>410.0</v>
      </c>
      <c r="R442" s="16"/>
      <c r="S442" s="3">
        <f t="shared" si="4"/>
        <v>1510</v>
      </c>
      <c r="T442" s="56"/>
      <c r="U442" s="18" t="s">
        <v>101</v>
      </c>
      <c r="V442" s="18" t="s">
        <v>25</v>
      </c>
      <c r="W442" s="19" t="s">
        <v>1130</v>
      </c>
      <c r="X442" s="45"/>
      <c r="Y442" s="116"/>
      <c r="Z442" s="117"/>
      <c r="AA442" s="93"/>
      <c r="AB442" s="19"/>
      <c r="AC442" s="56"/>
      <c r="AD442" s="118"/>
      <c r="AE442" s="118"/>
      <c r="AF442" s="17"/>
      <c r="AG442" s="17"/>
      <c r="AH442" s="25"/>
      <c r="AI442" s="93"/>
      <c r="AJ442" s="93"/>
      <c r="AK442" s="25"/>
      <c r="AL442" s="25"/>
      <c r="AM442" s="93"/>
      <c r="AN442" s="93"/>
      <c r="AO442" s="93"/>
      <c r="AP442" s="20"/>
      <c r="AQ442" s="20"/>
      <c r="AR442" s="20"/>
      <c r="AS442" s="20"/>
      <c r="AT442" s="20"/>
      <c r="AU442" s="20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</row>
    <row r="443" ht="18.0" customHeight="1">
      <c r="A443" s="8" t="s">
        <v>3134</v>
      </c>
      <c r="B443" s="9">
        <v>45754.0</v>
      </c>
      <c r="C443" s="115" t="str">
        <f t="shared" si="8"/>
        <v>#REF!</v>
      </c>
      <c r="D443" s="115" t="str">
        <f t="shared" si="2"/>
        <v>#REF!</v>
      </c>
      <c r="E443" s="115" t="s">
        <v>3140</v>
      </c>
      <c r="F443" s="56" t="s">
        <v>2028</v>
      </c>
      <c r="G443" s="68" t="s">
        <v>20</v>
      </c>
      <c r="H443" s="69" t="s">
        <v>1131</v>
      </c>
      <c r="I443" s="12" t="s">
        <v>367</v>
      </c>
      <c r="J443" s="13" t="s">
        <v>1075</v>
      </c>
      <c r="K443" s="14">
        <v>4000.0</v>
      </c>
      <c r="L443" s="15">
        <v>1100.0</v>
      </c>
      <c r="M443" s="14"/>
      <c r="N443" s="15">
        <v>1100.0</v>
      </c>
      <c r="O443" s="14"/>
      <c r="P443" s="14"/>
      <c r="Q443" s="14"/>
      <c r="R443" s="16"/>
      <c r="S443" s="3">
        <f t="shared" si="4"/>
        <v>1100</v>
      </c>
      <c r="T443" s="56"/>
      <c r="U443" s="18" t="s">
        <v>454</v>
      </c>
      <c r="V443" s="18" t="s">
        <v>25</v>
      </c>
      <c r="W443" s="19" t="s">
        <v>1132</v>
      </c>
      <c r="X443" s="45"/>
      <c r="Y443" s="116"/>
      <c r="Z443" s="117"/>
      <c r="AA443" s="93"/>
      <c r="AB443" s="19"/>
      <c r="AC443" s="56"/>
      <c r="AD443" s="118"/>
      <c r="AE443" s="118"/>
      <c r="AF443" s="17"/>
      <c r="AG443" s="17"/>
      <c r="AH443" s="25"/>
      <c r="AI443" s="93"/>
      <c r="AJ443" s="93"/>
      <c r="AK443" s="25"/>
      <c r="AL443" s="25"/>
      <c r="AM443" s="93"/>
      <c r="AN443" s="93"/>
      <c r="AO443" s="93"/>
      <c r="AP443" s="20"/>
      <c r="AQ443" s="20"/>
      <c r="AR443" s="20"/>
      <c r="AS443" s="20"/>
      <c r="AT443" s="20"/>
      <c r="AU443" s="20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</row>
    <row r="444" ht="18.0" customHeight="1">
      <c r="A444" s="8" t="s">
        <v>3134</v>
      </c>
      <c r="B444" s="9">
        <v>45756.0</v>
      </c>
      <c r="C444" s="115" t="str">
        <f t="shared" si="8"/>
        <v>#REF!</v>
      </c>
      <c r="D444" s="115" t="str">
        <f t="shared" si="2"/>
        <v>#REF!</v>
      </c>
      <c r="E444" s="115"/>
      <c r="F444" s="56" t="s">
        <v>2156</v>
      </c>
      <c r="G444" s="68" t="s">
        <v>27</v>
      </c>
      <c r="H444" s="69" t="s">
        <v>1133</v>
      </c>
      <c r="I444" s="12" t="s">
        <v>367</v>
      </c>
      <c r="J444" s="13" t="s">
        <v>1095</v>
      </c>
      <c r="K444" s="14"/>
      <c r="L444" s="15">
        <v>600.0</v>
      </c>
      <c r="M444" s="14"/>
      <c r="N444" s="15">
        <v>600.0</v>
      </c>
      <c r="O444" s="14"/>
      <c r="P444" s="14"/>
      <c r="Q444" s="14"/>
      <c r="R444" s="16"/>
      <c r="S444" s="3">
        <f t="shared" si="4"/>
        <v>600</v>
      </c>
      <c r="T444" s="56"/>
      <c r="U444" s="18" t="s">
        <v>34</v>
      </c>
      <c r="V444" s="18" t="s">
        <v>25</v>
      </c>
      <c r="W444" s="19" t="s">
        <v>1135</v>
      </c>
      <c r="X444" s="45"/>
      <c r="Y444" s="116"/>
      <c r="Z444" s="117"/>
      <c r="AA444" s="93"/>
      <c r="AB444" s="19"/>
      <c r="AC444" s="56"/>
      <c r="AD444" s="118"/>
      <c r="AE444" s="118"/>
      <c r="AF444" s="17"/>
      <c r="AG444" s="17"/>
      <c r="AH444" s="25"/>
      <c r="AI444" s="93"/>
      <c r="AJ444" s="93"/>
      <c r="AK444" s="25"/>
      <c r="AL444" s="25"/>
      <c r="AM444" s="93"/>
      <c r="AN444" s="93"/>
      <c r="AO444" s="93"/>
      <c r="AP444" s="20"/>
      <c r="AQ444" s="20"/>
      <c r="AR444" s="20"/>
      <c r="AS444" s="20"/>
      <c r="AT444" s="20"/>
      <c r="AU444" s="20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</row>
    <row r="445" ht="18.0" customHeight="1">
      <c r="A445" s="8" t="s">
        <v>3134</v>
      </c>
      <c r="B445" s="9">
        <v>45758.0</v>
      </c>
      <c r="C445" s="115" t="str">
        <f t="shared" si="8"/>
        <v>#REF!</v>
      </c>
      <c r="D445" s="115" t="str">
        <f t="shared" si="2"/>
        <v>#REF!</v>
      </c>
      <c r="E445" s="115" t="s">
        <v>3140</v>
      </c>
      <c r="F445" s="56" t="s">
        <v>2540</v>
      </c>
      <c r="G445" s="68" t="s">
        <v>20</v>
      </c>
      <c r="H445" s="69" t="s">
        <v>1136</v>
      </c>
      <c r="I445" s="12" t="s">
        <v>367</v>
      </c>
      <c r="J445" s="13" t="s">
        <v>1075</v>
      </c>
      <c r="K445" s="14">
        <v>1000.0</v>
      </c>
      <c r="L445" s="15">
        <v>1100.0</v>
      </c>
      <c r="M445" s="14"/>
      <c r="N445" s="15">
        <v>1100.0</v>
      </c>
      <c r="O445" s="14"/>
      <c r="P445" s="14"/>
      <c r="Q445" s="14"/>
      <c r="R445" s="16"/>
      <c r="S445" s="3">
        <f t="shared" si="4"/>
        <v>1100</v>
      </c>
      <c r="T445" s="56" t="s">
        <v>1137</v>
      </c>
      <c r="U445" s="18" t="s">
        <v>61</v>
      </c>
      <c r="V445" s="18" t="s">
        <v>25</v>
      </c>
      <c r="W445" s="19" t="s">
        <v>1138</v>
      </c>
      <c r="X445" s="45"/>
      <c r="Y445" s="116"/>
      <c r="Z445" s="117"/>
      <c r="AA445" s="93"/>
      <c r="AB445" s="19"/>
      <c r="AC445" s="56"/>
      <c r="AD445" s="118"/>
      <c r="AE445" s="118"/>
      <c r="AF445" s="17"/>
      <c r="AG445" s="17"/>
      <c r="AH445" s="25"/>
      <c r="AI445" s="93"/>
      <c r="AJ445" s="93"/>
      <c r="AK445" s="25"/>
      <c r="AL445" s="25"/>
      <c r="AM445" s="93"/>
      <c r="AN445" s="93"/>
      <c r="AO445" s="93"/>
      <c r="AP445" s="20"/>
      <c r="AQ445" s="20"/>
      <c r="AR445" s="20"/>
      <c r="AS445" s="20"/>
      <c r="AT445" s="20"/>
      <c r="AU445" s="20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</row>
    <row r="446" ht="18.0" customHeight="1">
      <c r="A446" s="8" t="s">
        <v>3134</v>
      </c>
      <c r="B446" s="9">
        <v>45758.0</v>
      </c>
      <c r="C446" s="115" t="str">
        <f t="shared" si="8"/>
        <v>#REF!</v>
      </c>
      <c r="D446" s="115" t="str">
        <f t="shared" si="2"/>
        <v>#REF!</v>
      </c>
      <c r="E446" s="115" t="s">
        <v>3140</v>
      </c>
      <c r="F446" s="56" t="s">
        <v>2028</v>
      </c>
      <c r="G446" s="68" t="s">
        <v>20</v>
      </c>
      <c r="H446" s="69" t="s">
        <v>1139</v>
      </c>
      <c r="I446" s="12" t="s">
        <v>367</v>
      </c>
      <c r="J446" s="13" t="s">
        <v>1075</v>
      </c>
      <c r="K446" s="14">
        <f>2000+1250</f>
        <v>3250</v>
      </c>
      <c r="L446" s="15">
        <v>1100.0</v>
      </c>
      <c r="M446" s="14"/>
      <c r="N446" s="15">
        <v>1100.0</v>
      </c>
      <c r="O446" s="14"/>
      <c r="P446" s="14"/>
      <c r="Q446" s="14"/>
      <c r="R446" s="16"/>
      <c r="S446" s="3">
        <f t="shared" si="4"/>
        <v>1100</v>
      </c>
      <c r="T446" s="56"/>
      <c r="U446" s="18" t="s">
        <v>61</v>
      </c>
      <c r="V446" s="18" t="s">
        <v>25</v>
      </c>
      <c r="W446" s="19" t="s">
        <v>1140</v>
      </c>
      <c r="X446" s="45"/>
      <c r="Y446" s="116"/>
      <c r="Z446" s="117"/>
      <c r="AA446" s="93"/>
      <c r="AB446" s="19"/>
      <c r="AC446" s="56"/>
      <c r="AD446" s="118"/>
      <c r="AE446" s="118"/>
      <c r="AF446" s="17"/>
      <c r="AG446" s="17"/>
      <c r="AH446" s="25"/>
      <c r="AI446" s="93"/>
      <c r="AJ446" s="93"/>
      <c r="AK446" s="25"/>
      <c r="AL446" s="25"/>
      <c r="AM446" s="93"/>
      <c r="AN446" s="93"/>
      <c r="AO446" s="93"/>
      <c r="AP446" s="20"/>
      <c r="AQ446" s="20"/>
      <c r="AR446" s="20"/>
      <c r="AS446" s="20"/>
      <c r="AT446" s="20"/>
      <c r="AU446" s="20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</row>
    <row r="447" ht="18.0" customHeight="1">
      <c r="A447" s="8" t="s">
        <v>3134</v>
      </c>
      <c r="B447" s="9">
        <v>45762.0</v>
      </c>
      <c r="C447" s="115" t="str">
        <f t="shared" si="8"/>
        <v>#REF!</v>
      </c>
      <c r="D447" s="115" t="str">
        <f t="shared" si="2"/>
        <v>#REF!</v>
      </c>
      <c r="E447" s="115"/>
      <c r="F447" s="56" t="s">
        <v>2541</v>
      </c>
      <c r="G447" s="68" t="s">
        <v>20</v>
      </c>
      <c r="H447" s="69" t="s">
        <v>1141</v>
      </c>
      <c r="I447" s="12" t="s">
        <v>367</v>
      </c>
      <c r="J447" s="13" t="s">
        <v>39</v>
      </c>
      <c r="K447" s="14"/>
      <c r="L447" s="15">
        <v>1026.0</v>
      </c>
      <c r="M447" s="14"/>
      <c r="N447" s="15">
        <v>1026.0</v>
      </c>
      <c r="O447" s="14"/>
      <c r="P447" s="14"/>
      <c r="Q447" s="14"/>
      <c r="R447" s="16"/>
      <c r="S447" s="3">
        <f t="shared" si="4"/>
        <v>1026</v>
      </c>
      <c r="T447" s="56"/>
      <c r="U447" s="18" t="s">
        <v>34</v>
      </c>
      <c r="V447" s="18" t="s">
        <v>25</v>
      </c>
      <c r="W447" s="19" t="s">
        <v>1142</v>
      </c>
      <c r="X447" s="45"/>
      <c r="Y447" s="116"/>
      <c r="Z447" s="117"/>
      <c r="AA447" s="93"/>
      <c r="AB447" s="19"/>
      <c r="AC447" s="56"/>
      <c r="AD447" s="118"/>
      <c r="AE447" s="118"/>
      <c r="AF447" s="17"/>
      <c r="AG447" s="17"/>
      <c r="AH447" s="25"/>
      <c r="AI447" s="93"/>
      <c r="AJ447" s="93"/>
      <c r="AK447" s="25"/>
      <c r="AL447" s="25"/>
      <c r="AM447" s="93"/>
      <c r="AN447" s="93"/>
      <c r="AO447" s="93"/>
      <c r="AP447" s="20"/>
      <c r="AQ447" s="20"/>
      <c r="AR447" s="20"/>
      <c r="AS447" s="20"/>
      <c r="AT447" s="20"/>
      <c r="AU447" s="20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</row>
    <row r="448" ht="18.0" customHeight="1">
      <c r="A448" s="8" t="s">
        <v>3134</v>
      </c>
      <c r="B448" s="9">
        <v>45764.0</v>
      </c>
      <c r="C448" s="115" t="str">
        <f t="shared" si="8"/>
        <v>#REF!</v>
      </c>
      <c r="D448" s="115" t="str">
        <f t="shared" si="2"/>
        <v>#REF!</v>
      </c>
      <c r="E448" s="115" t="s">
        <v>3140</v>
      </c>
      <c r="F448" s="56" t="s">
        <v>2540</v>
      </c>
      <c r="G448" s="68" t="s">
        <v>20</v>
      </c>
      <c r="H448" s="69" t="s">
        <v>1145</v>
      </c>
      <c r="I448" s="12" t="s">
        <v>367</v>
      </c>
      <c r="J448" s="13" t="s">
        <v>1075</v>
      </c>
      <c r="K448" s="14">
        <v>4000.0</v>
      </c>
      <c r="L448" s="15">
        <v>1100.0</v>
      </c>
      <c r="M448" s="14"/>
      <c r="N448" s="15">
        <v>1100.0</v>
      </c>
      <c r="O448" s="14"/>
      <c r="P448" s="14"/>
      <c r="Q448" s="14">
        <v>410.0</v>
      </c>
      <c r="R448" s="16"/>
      <c r="S448" s="3">
        <f>SUM(M448:Q448)-R448</f>
        <v>1510</v>
      </c>
      <c r="T448" s="56"/>
      <c r="U448" s="18" t="s">
        <v>24</v>
      </c>
      <c r="V448" s="18" t="s">
        <v>25</v>
      </c>
      <c r="W448" s="19" t="s">
        <v>1146</v>
      </c>
      <c r="X448" s="45"/>
      <c r="Y448" s="116"/>
      <c r="Z448" s="117"/>
      <c r="AA448" s="93"/>
      <c r="AB448" s="19"/>
      <c r="AC448" s="56"/>
      <c r="AD448" s="118"/>
      <c r="AE448" s="118"/>
      <c r="AF448" s="17"/>
      <c r="AG448" s="17"/>
      <c r="AH448" s="25"/>
      <c r="AI448" s="93"/>
      <c r="AJ448" s="93"/>
      <c r="AK448" s="25"/>
      <c r="AL448" s="25"/>
      <c r="AM448" s="93"/>
      <c r="AN448" s="93"/>
      <c r="AO448" s="93"/>
      <c r="AP448" s="20"/>
      <c r="AQ448" s="20"/>
      <c r="AR448" s="20"/>
      <c r="AS448" s="20"/>
      <c r="AT448" s="20"/>
      <c r="AU448" s="20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</row>
    <row r="449" ht="18.0" customHeight="1">
      <c r="A449" s="8" t="s">
        <v>3134</v>
      </c>
      <c r="B449" s="9">
        <v>45764.0</v>
      </c>
      <c r="C449" s="115" t="str">
        <f t="shared" si="8"/>
        <v>#REF!</v>
      </c>
      <c r="D449" s="115" t="str">
        <f t="shared" si="2"/>
        <v>#REF!</v>
      </c>
      <c r="E449" s="115" t="s">
        <v>3143</v>
      </c>
      <c r="F449" s="56" t="s">
        <v>2156</v>
      </c>
      <c r="G449" s="68" t="s">
        <v>20</v>
      </c>
      <c r="H449" s="69" t="s">
        <v>1147</v>
      </c>
      <c r="I449" s="12" t="s">
        <v>367</v>
      </c>
      <c r="J449" s="13" t="s">
        <v>680</v>
      </c>
      <c r="K449" s="14"/>
      <c r="L449" s="15">
        <v>1100.0</v>
      </c>
      <c r="M449" s="14"/>
      <c r="N449" s="15">
        <v>1100.0</v>
      </c>
      <c r="O449" s="14"/>
      <c r="P449" s="14"/>
      <c r="Q449" s="14"/>
      <c r="R449" s="16"/>
      <c r="S449" s="3">
        <f t="shared" ref="S449:S461" si="11">SUM(N449:Q449)-R449</f>
        <v>1100</v>
      </c>
      <c r="T449" s="56"/>
      <c r="U449" s="18" t="s">
        <v>24</v>
      </c>
      <c r="V449" s="18" t="s">
        <v>25</v>
      </c>
      <c r="W449" s="19" t="s">
        <v>1148</v>
      </c>
      <c r="X449" s="45"/>
      <c r="Y449" s="116"/>
      <c r="Z449" s="117"/>
      <c r="AA449" s="93"/>
      <c r="AB449" s="19"/>
      <c r="AC449" s="56"/>
      <c r="AD449" s="118"/>
      <c r="AE449" s="118"/>
      <c r="AF449" s="17"/>
      <c r="AG449" s="17"/>
      <c r="AH449" s="25"/>
      <c r="AI449" s="93"/>
      <c r="AJ449" s="93"/>
      <c r="AK449" s="25"/>
      <c r="AL449" s="25"/>
      <c r="AM449" s="93"/>
      <c r="AN449" s="93"/>
      <c r="AO449" s="93"/>
      <c r="AP449" s="20"/>
      <c r="AQ449" s="20"/>
      <c r="AR449" s="20"/>
      <c r="AS449" s="20"/>
      <c r="AT449" s="20"/>
      <c r="AU449" s="20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</row>
    <row r="450" ht="18.0" customHeight="1">
      <c r="A450" s="8" t="s">
        <v>3134</v>
      </c>
      <c r="B450" s="9">
        <v>45770.0</v>
      </c>
      <c r="C450" s="115" t="str">
        <f t="shared" si="8"/>
        <v>#REF!</v>
      </c>
      <c r="D450" s="115" t="str">
        <f t="shared" si="2"/>
        <v>#REF!</v>
      </c>
      <c r="E450" s="115" t="s">
        <v>3140</v>
      </c>
      <c r="F450" s="56" t="s">
        <v>2028</v>
      </c>
      <c r="G450" s="68" t="s">
        <v>20</v>
      </c>
      <c r="H450" s="69" t="s">
        <v>1151</v>
      </c>
      <c r="I450" s="12" t="s">
        <v>367</v>
      </c>
      <c r="J450" s="13" t="s">
        <v>1075</v>
      </c>
      <c r="K450" s="14">
        <v>4000.0</v>
      </c>
      <c r="L450" s="15">
        <v>1100.0</v>
      </c>
      <c r="M450" s="14"/>
      <c r="N450" s="15">
        <v>1100.0</v>
      </c>
      <c r="O450" s="14"/>
      <c r="P450" s="14"/>
      <c r="Q450" s="14"/>
      <c r="R450" s="16"/>
      <c r="S450" s="3">
        <f t="shared" si="11"/>
        <v>1100</v>
      </c>
      <c r="T450" s="56"/>
      <c r="U450" s="18" t="s">
        <v>647</v>
      </c>
      <c r="V450" s="18" t="s">
        <v>25</v>
      </c>
      <c r="W450" s="19" t="s">
        <v>1152</v>
      </c>
      <c r="X450" s="45"/>
      <c r="Y450" s="116"/>
      <c r="Z450" s="117"/>
      <c r="AA450" s="93"/>
      <c r="AB450" s="19"/>
      <c r="AC450" s="56"/>
      <c r="AD450" s="118"/>
      <c r="AE450" s="118"/>
      <c r="AF450" s="17"/>
      <c r="AG450" s="17"/>
      <c r="AH450" s="25"/>
      <c r="AI450" s="93"/>
      <c r="AJ450" s="93"/>
      <c r="AK450" s="25"/>
      <c r="AL450" s="25"/>
      <c r="AM450" s="93"/>
      <c r="AN450" s="93"/>
      <c r="AO450" s="93"/>
      <c r="AP450" s="20"/>
      <c r="AQ450" s="20"/>
      <c r="AR450" s="20"/>
      <c r="AS450" s="20"/>
      <c r="AT450" s="20"/>
      <c r="AU450" s="20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</row>
    <row r="451" ht="18.0" customHeight="1">
      <c r="A451" s="8" t="s">
        <v>3134</v>
      </c>
      <c r="B451" s="9">
        <v>45772.0</v>
      </c>
      <c r="C451" s="115" t="str">
        <f t="shared" si="8"/>
        <v>#REF!</v>
      </c>
      <c r="D451" s="115" t="str">
        <f t="shared" si="2"/>
        <v>#REF!</v>
      </c>
      <c r="E451" s="115" t="s">
        <v>3139</v>
      </c>
      <c r="F451" s="56" t="s">
        <v>2156</v>
      </c>
      <c r="G451" s="68" t="s">
        <v>20</v>
      </c>
      <c r="H451" s="69" t="s">
        <v>1153</v>
      </c>
      <c r="I451" s="12" t="s">
        <v>1154</v>
      </c>
      <c r="J451" s="13" t="s">
        <v>1075</v>
      </c>
      <c r="K451" s="14"/>
      <c r="L451" s="15">
        <v>1100.0</v>
      </c>
      <c r="M451" s="14"/>
      <c r="N451" s="15">
        <v>1100.0</v>
      </c>
      <c r="O451" s="14"/>
      <c r="P451" s="14"/>
      <c r="Q451" s="14"/>
      <c r="R451" s="16"/>
      <c r="S451" s="3">
        <f t="shared" si="11"/>
        <v>1100</v>
      </c>
      <c r="T451" s="56"/>
      <c r="U451" s="18" t="s">
        <v>670</v>
      </c>
      <c r="V451" s="18" t="s">
        <v>25</v>
      </c>
      <c r="W451" s="19" t="s">
        <v>1155</v>
      </c>
      <c r="X451" s="45"/>
      <c r="Y451" s="116"/>
      <c r="Z451" s="117"/>
      <c r="AA451" s="93"/>
      <c r="AB451" s="19"/>
      <c r="AC451" s="56"/>
      <c r="AD451" s="118"/>
      <c r="AE451" s="118"/>
      <c r="AF451" s="17"/>
      <c r="AG451" s="17"/>
      <c r="AH451" s="25"/>
      <c r="AI451" s="93"/>
      <c r="AJ451" s="93"/>
      <c r="AK451" s="25"/>
      <c r="AL451" s="25"/>
      <c r="AM451" s="93"/>
      <c r="AN451" s="93"/>
      <c r="AO451" s="93"/>
      <c r="AP451" s="20"/>
      <c r="AQ451" s="20"/>
      <c r="AR451" s="20"/>
      <c r="AS451" s="20"/>
      <c r="AT451" s="20"/>
      <c r="AU451" s="20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</row>
    <row r="452" ht="18.0" customHeight="1">
      <c r="A452" s="8" t="s">
        <v>3134</v>
      </c>
      <c r="B452" s="9">
        <v>45772.0</v>
      </c>
      <c r="C452" s="115" t="str">
        <f t="shared" si="8"/>
        <v>#REF!</v>
      </c>
      <c r="D452" s="115" t="str">
        <f t="shared" si="2"/>
        <v>#REF!</v>
      </c>
      <c r="E452" s="115" t="s">
        <v>3144</v>
      </c>
      <c r="F452" s="56" t="s">
        <v>2156</v>
      </c>
      <c r="G452" s="68" t="s">
        <v>20</v>
      </c>
      <c r="H452" s="69" t="s">
        <v>225</v>
      </c>
      <c r="I452" s="12" t="s">
        <v>367</v>
      </c>
      <c r="J452" s="13" t="s">
        <v>1090</v>
      </c>
      <c r="K452" s="14"/>
      <c r="L452" s="15"/>
      <c r="M452" s="14"/>
      <c r="N452" s="15"/>
      <c r="O452" s="14"/>
      <c r="P452" s="14">
        <v>790.0</v>
      </c>
      <c r="Q452" s="14"/>
      <c r="R452" s="16"/>
      <c r="S452" s="3">
        <f t="shared" si="11"/>
        <v>790</v>
      </c>
      <c r="T452" s="56"/>
      <c r="U452" s="18" t="s">
        <v>482</v>
      </c>
      <c r="V452" s="18" t="s">
        <v>25</v>
      </c>
      <c r="W452" s="19" t="s">
        <v>226</v>
      </c>
      <c r="X452" s="45"/>
      <c r="Y452" s="116"/>
      <c r="Z452" s="117"/>
      <c r="AA452" s="93"/>
      <c r="AB452" s="19"/>
      <c r="AC452" s="56"/>
      <c r="AD452" s="118"/>
      <c r="AE452" s="118"/>
      <c r="AF452" s="17"/>
      <c r="AG452" s="17"/>
      <c r="AH452" s="25"/>
      <c r="AI452" s="93"/>
      <c r="AJ452" s="93"/>
      <c r="AK452" s="25"/>
      <c r="AL452" s="25"/>
      <c r="AM452" s="93"/>
      <c r="AN452" s="93"/>
      <c r="AO452" s="93"/>
      <c r="AP452" s="20"/>
      <c r="AQ452" s="20"/>
      <c r="AR452" s="20"/>
      <c r="AS452" s="20"/>
      <c r="AT452" s="20"/>
      <c r="AU452" s="20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</row>
    <row r="453" ht="18.0" customHeight="1">
      <c r="A453" s="8" t="s">
        <v>3134</v>
      </c>
      <c r="B453" s="9">
        <v>45775.0</v>
      </c>
      <c r="C453" s="115" t="str">
        <f t="shared" si="8"/>
        <v>#REF!</v>
      </c>
      <c r="D453" s="115" t="str">
        <f t="shared" si="2"/>
        <v>#REF!</v>
      </c>
      <c r="E453" s="115" t="s">
        <v>3140</v>
      </c>
      <c r="F453" s="56" t="s">
        <v>2028</v>
      </c>
      <c r="G453" s="68" t="s">
        <v>20</v>
      </c>
      <c r="H453" s="69" t="s">
        <v>1159</v>
      </c>
      <c r="I453" s="12" t="s">
        <v>367</v>
      </c>
      <c r="J453" s="13" t="s">
        <v>1075</v>
      </c>
      <c r="K453" s="14">
        <v>4000.0</v>
      </c>
      <c r="L453" s="15">
        <v>1100.0</v>
      </c>
      <c r="M453" s="14"/>
      <c r="N453" s="15">
        <v>1100.0</v>
      </c>
      <c r="O453" s="14"/>
      <c r="P453" s="14"/>
      <c r="Q453" s="14"/>
      <c r="R453" s="16"/>
      <c r="S453" s="3">
        <f t="shared" si="11"/>
        <v>1100</v>
      </c>
      <c r="T453" s="56"/>
      <c r="U453" s="18" t="s">
        <v>125</v>
      </c>
      <c r="V453" s="18" t="s">
        <v>25</v>
      </c>
      <c r="W453" s="19" t="s">
        <v>1160</v>
      </c>
      <c r="X453" s="45"/>
      <c r="Y453" s="116"/>
      <c r="Z453" s="117"/>
      <c r="AA453" s="93"/>
      <c r="AB453" s="19"/>
      <c r="AC453" s="56"/>
      <c r="AD453" s="118"/>
      <c r="AE453" s="118"/>
      <c r="AF453" s="17"/>
      <c r="AG453" s="17"/>
      <c r="AH453" s="25"/>
      <c r="AI453" s="93"/>
      <c r="AJ453" s="93"/>
      <c r="AK453" s="25"/>
      <c r="AL453" s="25"/>
      <c r="AM453" s="93"/>
      <c r="AN453" s="93"/>
      <c r="AO453" s="93"/>
      <c r="AP453" s="20"/>
      <c r="AQ453" s="20"/>
      <c r="AR453" s="20"/>
      <c r="AS453" s="20"/>
      <c r="AT453" s="20"/>
      <c r="AU453" s="20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</row>
    <row r="454" ht="18.0" customHeight="1">
      <c r="A454" s="8" t="s">
        <v>3134</v>
      </c>
      <c r="B454" s="9">
        <v>45776.0</v>
      </c>
      <c r="C454" s="115" t="str">
        <f t="shared" si="8"/>
        <v>#REF!</v>
      </c>
      <c r="D454" s="115" t="str">
        <f t="shared" si="2"/>
        <v>#REF!</v>
      </c>
      <c r="E454" s="115" t="s">
        <v>3141</v>
      </c>
      <c r="F454" s="56" t="s">
        <v>2156</v>
      </c>
      <c r="G454" s="68" t="s">
        <v>1161</v>
      </c>
      <c r="H454" s="69" t="s">
        <v>1162</v>
      </c>
      <c r="I454" s="12" t="s">
        <v>1163</v>
      </c>
      <c r="J454" s="13" t="s">
        <v>680</v>
      </c>
      <c r="K454" s="14">
        <v>0.0</v>
      </c>
      <c r="L454" s="15">
        <v>780.0</v>
      </c>
      <c r="M454" s="14"/>
      <c r="N454" s="15">
        <f>L454+M454</f>
        <v>780</v>
      </c>
      <c r="O454" s="14"/>
      <c r="P454" s="14"/>
      <c r="Q454" s="14"/>
      <c r="R454" s="16"/>
      <c r="S454" s="3">
        <f t="shared" si="11"/>
        <v>780</v>
      </c>
      <c r="T454" s="56"/>
      <c r="U454" s="18" t="s">
        <v>596</v>
      </c>
      <c r="V454" s="18" t="s">
        <v>25</v>
      </c>
      <c r="W454" s="19" t="s">
        <v>1164</v>
      </c>
      <c r="X454" s="45"/>
      <c r="Y454" s="116"/>
      <c r="Z454" s="117"/>
      <c r="AA454" s="93"/>
      <c r="AB454" s="19"/>
      <c r="AC454" s="56"/>
      <c r="AD454" s="118"/>
      <c r="AE454" s="118"/>
      <c r="AF454" s="17"/>
      <c r="AG454" s="17"/>
      <c r="AH454" s="25"/>
      <c r="AI454" s="93"/>
      <c r="AJ454" s="93"/>
      <c r="AK454" s="25"/>
      <c r="AL454" s="25"/>
      <c r="AM454" s="93"/>
      <c r="AN454" s="93"/>
      <c r="AO454" s="93"/>
      <c r="AP454" s="20"/>
      <c r="AQ454" s="20"/>
      <c r="AR454" s="20"/>
      <c r="AS454" s="20"/>
      <c r="AT454" s="20"/>
      <c r="AU454" s="20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</row>
    <row r="455" ht="18.0" customHeight="1">
      <c r="A455" s="8" t="s">
        <v>3134</v>
      </c>
      <c r="B455" s="9">
        <v>45777.0</v>
      </c>
      <c r="C455" s="115" t="str">
        <f t="shared" si="8"/>
        <v>#REF!</v>
      </c>
      <c r="D455" s="115" t="str">
        <f t="shared" si="2"/>
        <v>#REF!</v>
      </c>
      <c r="E455" s="115" t="s">
        <v>3141</v>
      </c>
      <c r="F455" s="56" t="s">
        <v>2540</v>
      </c>
      <c r="G455" s="68" t="s">
        <v>1079</v>
      </c>
      <c r="H455" s="69" t="s">
        <v>1166</v>
      </c>
      <c r="I455" s="12" t="s">
        <v>367</v>
      </c>
      <c r="J455" s="13" t="s">
        <v>1075</v>
      </c>
      <c r="K455" s="14">
        <v>500.0</v>
      </c>
      <c r="L455" s="15">
        <v>780.0</v>
      </c>
      <c r="M455" s="14"/>
      <c r="N455" s="15">
        <v>780.0</v>
      </c>
      <c r="O455" s="14"/>
      <c r="P455" s="14"/>
      <c r="Q455" s="14"/>
      <c r="R455" s="16"/>
      <c r="S455" s="3">
        <f t="shared" si="11"/>
        <v>780</v>
      </c>
      <c r="T455" s="56"/>
      <c r="U455" s="18" t="s">
        <v>52</v>
      </c>
      <c r="V455" s="18" t="s">
        <v>25</v>
      </c>
      <c r="W455" s="19" t="s">
        <v>1168</v>
      </c>
      <c r="X455" s="45"/>
      <c r="Y455" s="116"/>
      <c r="Z455" s="117"/>
      <c r="AA455" s="93"/>
      <c r="AB455" s="19"/>
      <c r="AC455" s="56"/>
      <c r="AD455" s="118"/>
      <c r="AE455" s="118"/>
      <c r="AF455" s="17"/>
      <c r="AG455" s="17"/>
      <c r="AH455" s="25"/>
      <c r="AI455" s="93"/>
      <c r="AJ455" s="93"/>
      <c r="AK455" s="25"/>
      <c r="AL455" s="25"/>
      <c r="AM455" s="93"/>
      <c r="AN455" s="93"/>
      <c r="AO455" s="93"/>
      <c r="AP455" s="20"/>
      <c r="AQ455" s="20"/>
      <c r="AR455" s="20"/>
      <c r="AS455" s="20"/>
      <c r="AT455" s="20"/>
      <c r="AU455" s="20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</row>
    <row r="456" ht="18.0" customHeight="1">
      <c r="A456" s="8" t="s">
        <v>3134</v>
      </c>
      <c r="B456" s="9">
        <v>45782.0</v>
      </c>
      <c r="C456" s="115" t="str">
        <f t="shared" si="8"/>
        <v>#REF!</v>
      </c>
      <c r="D456" s="115" t="str">
        <f t="shared" si="2"/>
        <v>#REF!</v>
      </c>
      <c r="E456" s="115"/>
      <c r="F456" s="56" t="s">
        <v>2156</v>
      </c>
      <c r="G456" s="68" t="s">
        <v>121</v>
      </c>
      <c r="H456" s="69" t="s">
        <v>1091</v>
      </c>
      <c r="I456" s="12" t="s">
        <v>367</v>
      </c>
      <c r="J456" s="13" t="s">
        <v>1075</v>
      </c>
      <c r="K456" s="14"/>
      <c r="L456" s="15">
        <v>1100.0</v>
      </c>
      <c r="M456" s="14"/>
      <c r="N456" s="15">
        <v>1100.0</v>
      </c>
      <c r="O456" s="14"/>
      <c r="P456" s="14"/>
      <c r="Q456" s="14"/>
      <c r="R456" s="16"/>
      <c r="S456" s="3">
        <f t="shared" si="11"/>
        <v>1100</v>
      </c>
      <c r="T456" s="56"/>
      <c r="U456" s="18" t="s">
        <v>101</v>
      </c>
      <c r="V456" s="18" t="s">
        <v>93</v>
      </c>
      <c r="W456" s="19" t="s">
        <v>1092</v>
      </c>
      <c r="X456" s="45"/>
      <c r="Y456" s="116"/>
      <c r="Z456" s="117"/>
      <c r="AA456" s="93"/>
      <c r="AB456" s="19"/>
      <c r="AC456" s="56"/>
      <c r="AD456" s="118"/>
      <c r="AE456" s="118"/>
      <c r="AF456" s="17"/>
      <c r="AG456" s="17"/>
      <c r="AH456" s="25"/>
      <c r="AI456" s="93"/>
      <c r="AJ456" s="93"/>
      <c r="AK456" s="25"/>
      <c r="AL456" s="25"/>
      <c r="AM456" s="93"/>
      <c r="AN456" s="93"/>
      <c r="AO456" s="93"/>
      <c r="AP456" s="20"/>
      <c r="AQ456" s="20"/>
      <c r="AR456" s="20"/>
      <c r="AS456" s="20"/>
      <c r="AT456" s="20"/>
      <c r="AU456" s="20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</row>
    <row r="457" ht="18.0" customHeight="1">
      <c r="A457" s="8" t="s">
        <v>3134</v>
      </c>
      <c r="B457" s="9">
        <v>45785.0</v>
      </c>
      <c r="C457" s="115" t="str">
        <f t="shared" si="8"/>
        <v>#REF!</v>
      </c>
      <c r="D457" s="115" t="str">
        <f t="shared" si="2"/>
        <v>#REF!</v>
      </c>
      <c r="E457" s="115"/>
      <c r="F457" s="56" t="s">
        <v>2156</v>
      </c>
      <c r="G457" s="68" t="s">
        <v>1172</v>
      </c>
      <c r="H457" s="69" t="s">
        <v>1173</v>
      </c>
      <c r="I457" s="12" t="s">
        <v>1174</v>
      </c>
      <c r="J457" s="13" t="s">
        <v>1075</v>
      </c>
      <c r="K457" s="14">
        <v>1701.0</v>
      </c>
      <c r="L457" s="15">
        <v>780.0</v>
      </c>
      <c r="M457" s="14"/>
      <c r="N457" s="15">
        <v>780.0</v>
      </c>
      <c r="O457" s="14"/>
      <c r="P457" s="14"/>
      <c r="Q457" s="14"/>
      <c r="R457" s="16"/>
      <c r="S457" s="3">
        <f t="shared" si="11"/>
        <v>780</v>
      </c>
      <c r="T457" s="56"/>
      <c r="U457" s="18" t="s">
        <v>406</v>
      </c>
      <c r="V457" s="18" t="s">
        <v>93</v>
      </c>
      <c r="W457" s="19" t="s">
        <v>1175</v>
      </c>
      <c r="X457" s="45"/>
      <c r="Y457" s="116"/>
      <c r="Z457" s="117"/>
      <c r="AA457" s="93"/>
      <c r="AB457" s="19"/>
      <c r="AC457" s="56"/>
      <c r="AD457" s="118"/>
      <c r="AE457" s="118"/>
      <c r="AF457" s="17"/>
      <c r="AG457" s="17"/>
      <c r="AH457" s="25"/>
      <c r="AI457" s="93"/>
      <c r="AJ457" s="93"/>
      <c r="AK457" s="25"/>
      <c r="AL457" s="25"/>
      <c r="AM457" s="93"/>
      <c r="AN457" s="93"/>
      <c r="AO457" s="93"/>
      <c r="AP457" s="20"/>
      <c r="AQ457" s="20"/>
      <c r="AR457" s="20"/>
      <c r="AS457" s="20"/>
      <c r="AT457" s="20"/>
      <c r="AU457" s="20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</row>
    <row r="458" ht="18.0" customHeight="1">
      <c r="A458" s="8" t="s">
        <v>3134</v>
      </c>
      <c r="B458" s="9">
        <v>45790.0</v>
      </c>
      <c r="C458" s="115" t="str">
        <f t="shared" si="8"/>
        <v>#REF!</v>
      </c>
      <c r="D458" s="115" t="str">
        <f t="shared" si="2"/>
        <v>#REF!</v>
      </c>
      <c r="E458" s="115" t="s">
        <v>3145</v>
      </c>
      <c r="F458" s="56" t="s">
        <v>2156</v>
      </c>
      <c r="G458" s="68" t="s">
        <v>20</v>
      </c>
      <c r="H458" s="69" t="s">
        <v>1176</v>
      </c>
      <c r="I458" s="12" t="s">
        <v>1154</v>
      </c>
      <c r="J458" s="13" t="s">
        <v>1075</v>
      </c>
      <c r="K458" s="14">
        <v>1700.0</v>
      </c>
      <c r="L458" s="15">
        <v>780.0</v>
      </c>
      <c r="M458" s="14"/>
      <c r="N458" s="15">
        <v>780.0</v>
      </c>
      <c r="O458" s="14"/>
      <c r="P458" s="14"/>
      <c r="Q458" s="14"/>
      <c r="R458" s="16"/>
      <c r="S458" s="3">
        <f t="shared" si="11"/>
        <v>780</v>
      </c>
      <c r="T458" s="56"/>
      <c r="U458" s="18" t="s">
        <v>1013</v>
      </c>
      <c r="V458" s="18" t="s">
        <v>93</v>
      </c>
      <c r="W458" s="19" t="s">
        <v>1177</v>
      </c>
      <c r="X458" s="45"/>
      <c r="Y458" s="116"/>
      <c r="Z458" s="117"/>
      <c r="AA458" s="93"/>
      <c r="AB458" s="19"/>
      <c r="AC458" s="56"/>
      <c r="AD458" s="118"/>
      <c r="AE458" s="118"/>
      <c r="AF458" s="17"/>
      <c r="AG458" s="17"/>
      <c r="AH458" s="25"/>
      <c r="AI458" s="93"/>
      <c r="AJ458" s="93"/>
      <c r="AK458" s="25"/>
      <c r="AL458" s="25"/>
      <c r="AM458" s="93"/>
      <c r="AN458" s="93"/>
      <c r="AO458" s="93"/>
      <c r="AP458" s="20"/>
      <c r="AQ458" s="20"/>
      <c r="AR458" s="20"/>
      <c r="AS458" s="20"/>
      <c r="AT458" s="20"/>
      <c r="AU458" s="20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</row>
    <row r="459" ht="18.0" customHeight="1">
      <c r="A459" s="8" t="s">
        <v>3134</v>
      </c>
      <c r="B459" s="9">
        <v>45792.0</v>
      </c>
      <c r="C459" s="115" t="str">
        <f t="shared" si="8"/>
        <v>#REF!</v>
      </c>
      <c r="D459" s="115" t="str">
        <f t="shared" si="2"/>
        <v>#REF!</v>
      </c>
      <c r="E459" s="115" t="s">
        <v>3140</v>
      </c>
      <c r="F459" s="56" t="s">
        <v>2540</v>
      </c>
      <c r="G459" s="68" t="s">
        <v>27</v>
      </c>
      <c r="H459" s="69" t="s">
        <v>1178</v>
      </c>
      <c r="I459" s="12" t="s">
        <v>367</v>
      </c>
      <c r="J459" s="13" t="s">
        <v>1075</v>
      </c>
      <c r="K459" s="14">
        <v>2000.0</v>
      </c>
      <c r="L459" s="15">
        <v>1100.0</v>
      </c>
      <c r="M459" s="14"/>
      <c r="N459" s="15">
        <v>1100.0</v>
      </c>
      <c r="O459" s="14"/>
      <c r="P459" s="14"/>
      <c r="Q459" s="14"/>
      <c r="R459" s="16"/>
      <c r="S459" s="3">
        <f t="shared" si="11"/>
        <v>1100</v>
      </c>
      <c r="T459" s="56"/>
      <c r="U459" s="18" t="s">
        <v>34</v>
      </c>
      <c r="V459" s="18" t="s">
        <v>93</v>
      </c>
      <c r="W459" s="19" t="s">
        <v>1179</v>
      </c>
      <c r="X459" s="45"/>
      <c r="Y459" s="116"/>
      <c r="Z459" s="117"/>
      <c r="AA459" s="93"/>
      <c r="AB459" s="19"/>
      <c r="AC459" s="56"/>
      <c r="AD459" s="118"/>
      <c r="AE459" s="118"/>
      <c r="AF459" s="17"/>
      <c r="AG459" s="17"/>
      <c r="AH459" s="25"/>
      <c r="AI459" s="93"/>
      <c r="AJ459" s="93"/>
      <c r="AK459" s="25"/>
      <c r="AL459" s="25"/>
      <c r="AM459" s="93"/>
      <c r="AN459" s="93"/>
      <c r="AO459" s="93"/>
      <c r="AP459" s="20"/>
      <c r="AQ459" s="20"/>
      <c r="AR459" s="20"/>
      <c r="AS459" s="20"/>
      <c r="AT459" s="20"/>
      <c r="AU459" s="20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</row>
    <row r="460" ht="18.0" customHeight="1">
      <c r="A460" s="8" t="s">
        <v>3134</v>
      </c>
      <c r="B460" s="9">
        <v>45793.0</v>
      </c>
      <c r="C460" s="115" t="str">
        <f t="shared" si="8"/>
        <v>#REF!</v>
      </c>
      <c r="D460" s="115" t="str">
        <f t="shared" si="2"/>
        <v>#REF!</v>
      </c>
      <c r="E460" s="115" t="s">
        <v>3140</v>
      </c>
      <c r="F460" s="56" t="s">
        <v>2028</v>
      </c>
      <c r="G460" s="68" t="s">
        <v>20</v>
      </c>
      <c r="H460" s="69" t="s">
        <v>1226</v>
      </c>
      <c r="I460" s="12" t="s">
        <v>367</v>
      </c>
      <c r="J460" s="13" t="s">
        <v>1075</v>
      </c>
      <c r="K460" s="14">
        <v>4000.0</v>
      </c>
      <c r="L460" s="15">
        <v>1100.0</v>
      </c>
      <c r="M460" s="14"/>
      <c r="N460" s="15">
        <v>1100.0</v>
      </c>
      <c r="O460" s="14"/>
      <c r="P460" s="14"/>
      <c r="Q460" s="14"/>
      <c r="R460" s="16"/>
      <c r="S460" s="3">
        <f t="shared" si="11"/>
        <v>1100</v>
      </c>
      <c r="T460" s="56"/>
      <c r="U460" s="18" t="s">
        <v>733</v>
      </c>
      <c r="V460" s="18" t="s">
        <v>93</v>
      </c>
      <c r="W460" s="19" t="s">
        <v>1227</v>
      </c>
      <c r="X460" s="45"/>
      <c r="Y460" s="116"/>
      <c r="Z460" s="117"/>
      <c r="AA460" s="93"/>
      <c r="AB460" s="19"/>
      <c r="AC460" s="56"/>
      <c r="AD460" s="118"/>
      <c r="AE460" s="118"/>
      <c r="AF460" s="17"/>
      <c r="AG460" s="17"/>
      <c r="AH460" s="25"/>
      <c r="AI460" s="93"/>
      <c r="AJ460" s="93"/>
      <c r="AK460" s="25"/>
      <c r="AL460" s="25"/>
      <c r="AM460" s="93"/>
      <c r="AN460" s="93"/>
      <c r="AO460" s="93"/>
      <c r="AP460" s="20"/>
      <c r="AQ460" s="20"/>
      <c r="AR460" s="20"/>
      <c r="AS460" s="20"/>
      <c r="AT460" s="20"/>
      <c r="AU460" s="20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</row>
    <row r="461" ht="18.0" customHeight="1">
      <c r="A461" s="8" t="s">
        <v>3134</v>
      </c>
      <c r="B461" s="9">
        <v>45793.0</v>
      </c>
      <c r="C461" s="115" t="str">
        <f t="shared" si="8"/>
        <v>#REF!</v>
      </c>
      <c r="D461" s="115" t="str">
        <f t="shared" si="2"/>
        <v>#REF!</v>
      </c>
      <c r="E461" s="115" t="s">
        <v>3140</v>
      </c>
      <c r="F461" s="56" t="s">
        <v>2028</v>
      </c>
      <c r="G461" s="68" t="s">
        <v>20</v>
      </c>
      <c r="H461" s="69" t="s">
        <v>1180</v>
      </c>
      <c r="I461" s="12" t="s">
        <v>367</v>
      </c>
      <c r="J461" s="13" t="s">
        <v>1075</v>
      </c>
      <c r="K461" s="14">
        <v>3600.0</v>
      </c>
      <c r="L461" s="15">
        <v>1100.0</v>
      </c>
      <c r="M461" s="14"/>
      <c r="N461" s="15">
        <v>1100.0</v>
      </c>
      <c r="O461" s="14"/>
      <c r="P461" s="14"/>
      <c r="Q461" s="14"/>
      <c r="R461" s="16"/>
      <c r="S461" s="3">
        <f t="shared" si="11"/>
        <v>1100</v>
      </c>
      <c r="T461" s="56"/>
      <c r="U461" s="18" t="s">
        <v>733</v>
      </c>
      <c r="V461" s="18" t="s">
        <v>93</v>
      </c>
      <c r="W461" s="19" t="s">
        <v>1181</v>
      </c>
      <c r="X461" s="45"/>
      <c r="Y461" s="116"/>
      <c r="Z461" s="117"/>
      <c r="AA461" s="93"/>
      <c r="AB461" s="19"/>
      <c r="AC461" s="56"/>
      <c r="AD461" s="118"/>
      <c r="AE461" s="118"/>
      <c r="AF461" s="17"/>
      <c r="AG461" s="17"/>
      <c r="AH461" s="25"/>
      <c r="AI461" s="93"/>
      <c r="AJ461" s="93"/>
      <c r="AK461" s="25"/>
      <c r="AL461" s="25"/>
      <c r="AM461" s="93"/>
      <c r="AN461" s="93"/>
      <c r="AO461" s="93"/>
      <c r="AP461" s="20"/>
      <c r="AQ461" s="20"/>
      <c r="AR461" s="20"/>
      <c r="AS461" s="20"/>
      <c r="AT461" s="20"/>
      <c r="AU461" s="20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</row>
    <row r="462" ht="18.0" customHeight="1">
      <c r="A462" s="8" t="s">
        <v>3134</v>
      </c>
      <c r="B462" s="9">
        <v>45800.0</v>
      </c>
      <c r="C462" s="115" t="str">
        <f t="shared" si="8"/>
        <v>#REF!</v>
      </c>
      <c r="D462" s="115" t="str">
        <f t="shared" si="2"/>
        <v>#REF!</v>
      </c>
      <c r="E462" s="115" t="s">
        <v>3139</v>
      </c>
      <c r="F462" s="56" t="s">
        <v>2540</v>
      </c>
      <c r="G462" s="68" t="s">
        <v>20</v>
      </c>
      <c r="H462" s="69" t="s">
        <v>1184</v>
      </c>
      <c r="I462" s="12" t="s">
        <v>367</v>
      </c>
      <c r="J462" s="13" t="s">
        <v>23</v>
      </c>
      <c r="K462" s="14">
        <f>2000+1250</f>
        <v>3250</v>
      </c>
      <c r="L462" s="15">
        <v>1100.0</v>
      </c>
      <c r="M462" s="14"/>
      <c r="N462" s="15">
        <v>1100.0</v>
      </c>
      <c r="O462" s="14"/>
      <c r="P462" s="14"/>
      <c r="Q462" s="14"/>
      <c r="R462" s="16"/>
      <c r="S462" s="3">
        <f>SUM(M462:Q462)-R462</f>
        <v>1100</v>
      </c>
      <c r="T462" s="56"/>
      <c r="U462" s="18" t="s">
        <v>647</v>
      </c>
      <c r="V462" s="18" t="s">
        <v>93</v>
      </c>
      <c r="W462" s="19" t="s">
        <v>1185</v>
      </c>
      <c r="X462" s="45"/>
      <c r="Y462" s="116"/>
      <c r="Z462" s="117"/>
      <c r="AA462" s="93"/>
      <c r="AB462" s="19"/>
      <c r="AC462" s="56"/>
      <c r="AD462" s="118"/>
      <c r="AE462" s="118"/>
      <c r="AF462" s="17"/>
      <c r="AG462" s="17"/>
      <c r="AH462" s="25"/>
      <c r="AI462" s="93"/>
      <c r="AJ462" s="93"/>
      <c r="AK462" s="25"/>
      <c r="AL462" s="25"/>
      <c r="AM462" s="93"/>
      <c r="AN462" s="93"/>
      <c r="AO462" s="93"/>
      <c r="AP462" s="20"/>
      <c r="AQ462" s="20"/>
      <c r="AR462" s="20"/>
      <c r="AS462" s="20"/>
      <c r="AT462" s="20"/>
      <c r="AU462" s="20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</row>
    <row r="463" ht="18.0" customHeight="1">
      <c r="A463" s="8" t="s">
        <v>3134</v>
      </c>
      <c r="B463" s="9">
        <v>45800.0</v>
      </c>
      <c r="C463" s="115" t="str">
        <f t="shared" si="8"/>
        <v>#REF!</v>
      </c>
      <c r="D463" s="115" t="str">
        <f t="shared" si="2"/>
        <v>#REF!</v>
      </c>
      <c r="E463" s="115" t="s">
        <v>3140</v>
      </c>
      <c r="F463" s="56" t="s">
        <v>2028</v>
      </c>
      <c r="G463" s="68" t="s">
        <v>20</v>
      </c>
      <c r="H463" s="69" t="s">
        <v>1186</v>
      </c>
      <c r="I463" s="12" t="s">
        <v>367</v>
      </c>
      <c r="J463" s="13" t="s">
        <v>1075</v>
      </c>
      <c r="K463" s="14">
        <v>3600.0</v>
      </c>
      <c r="L463" s="15">
        <v>1100.0</v>
      </c>
      <c r="M463" s="14"/>
      <c r="N463" s="15">
        <v>1100.0</v>
      </c>
      <c r="O463" s="14"/>
      <c r="P463" s="14"/>
      <c r="Q463" s="14"/>
      <c r="R463" s="16"/>
      <c r="S463" s="3">
        <f t="shared" ref="S463:S609" si="12">SUM(N463:Q463)-R463</f>
        <v>1100</v>
      </c>
      <c r="T463" s="56"/>
      <c r="U463" s="18" t="s">
        <v>647</v>
      </c>
      <c r="V463" s="18" t="s">
        <v>93</v>
      </c>
      <c r="W463" s="19" t="s">
        <v>1187</v>
      </c>
      <c r="X463" s="45"/>
      <c r="Y463" s="116"/>
      <c r="Z463" s="117"/>
      <c r="AA463" s="93"/>
      <c r="AB463" s="19"/>
      <c r="AC463" s="56"/>
      <c r="AD463" s="118"/>
      <c r="AE463" s="118"/>
      <c r="AF463" s="17"/>
      <c r="AG463" s="17"/>
      <c r="AH463" s="25"/>
      <c r="AI463" s="93"/>
      <c r="AJ463" s="93"/>
      <c r="AK463" s="25"/>
      <c r="AL463" s="25"/>
      <c r="AM463" s="93"/>
      <c r="AN463" s="93"/>
      <c r="AO463" s="93"/>
      <c r="AP463" s="20"/>
      <c r="AQ463" s="20"/>
      <c r="AR463" s="20"/>
      <c r="AS463" s="20"/>
      <c r="AT463" s="20"/>
      <c r="AU463" s="20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</row>
    <row r="464" ht="18.0" customHeight="1">
      <c r="A464" s="8" t="s">
        <v>3134</v>
      </c>
      <c r="B464" s="9">
        <v>45804.0</v>
      </c>
      <c r="C464" s="115" t="str">
        <f t="shared" si="8"/>
        <v>#REF!</v>
      </c>
      <c r="D464" s="115" t="str">
        <f t="shared" si="2"/>
        <v>#REF!</v>
      </c>
      <c r="E464" s="115" t="s">
        <v>3140</v>
      </c>
      <c r="F464" s="56" t="s">
        <v>2028</v>
      </c>
      <c r="G464" s="68" t="s">
        <v>67</v>
      </c>
      <c r="H464" s="69" t="s">
        <v>1188</v>
      </c>
      <c r="I464" s="12" t="s">
        <v>367</v>
      </c>
      <c r="J464" s="13" t="s">
        <v>1075</v>
      </c>
      <c r="K464" s="14">
        <v>2000.0</v>
      </c>
      <c r="L464" s="15">
        <v>1100.0</v>
      </c>
      <c r="M464" s="14"/>
      <c r="N464" s="15">
        <v>1100.0</v>
      </c>
      <c r="O464" s="14"/>
      <c r="P464" s="14"/>
      <c r="Q464" s="14"/>
      <c r="R464" s="16"/>
      <c r="S464" s="3">
        <f t="shared" si="12"/>
        <v>1100</v>
      </c>
      <c r="T464" s="56"/>
      <c r="U464" s="18" t="s">
        <v>384</v>
      </c>
      <c r="V464" s="18" t="s">
        <v>93</v>
      </c>
      <c r="W464" s="19" t="s">
        <v>1189</v>
      </c>
      <c r="X464" s="45"/>
      <c r="Y464" s="116"/>
      <c r="Z464" s="117"/>
      <c r="AA464" s="93"/>
      <c r="AB464" s="19"/>
      <c r="AC464" s="56"/>
      <c r="AD464" s="118"/>
      <c r="AE464" s="118"/>
      <c r="AF464" s="17"/>
      <c r="AG464" s="17"/>
      <c r="AH464" s="25"/>
      <c r="AI464" s="93"/>
      <c r="AJ464" s="93"/>
      <c r="AK464" s="25"/>
      <c r="AL464" s="25"/>
      <c r="AM464" s="93"/>
      <c r="AN464" s="93"/>
      <c r="AO464" s="93"/>
      <c r="AP464" s="20"/>
      <c r="AQ464" s="20"/>
      <c r="AR464" s="20"/>
      <c r="AS464" s="20"/>
      <c r="AT464" s="20"/>
      <c r="AU464" s="20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</row>
    <row r="465" ht="18.0" customHeight="1">
      <c r="A465" s="8" t="s">
        <v>3134</v>
      </c>
      <c r="B465" s="9">
        <v>45805.0</v>
      </c>
      <c r="C465" s="115" t="str">
        <f t="shared" si="8"/>
        <v>#REF!</v>
      </c>
      <c r="D465" s="115" t="str">
        <f t="shared" si="2"/>
        <v>#REF!</v>
      </c>
      <c r="E465" s="115" t="s">
        <v>3146</v>
      </c>
      <c r="F465" s="56" t="s">
        <v>2156</v>
      </c>
      <c r="G465" s="68" t="s">
        <v>27</v>
      </c>
      <c r="H465" s="69" t="s">
        <v>185</v>
      </c>
      <c r="I465" s="12" t="s">
        <v>367</v>
      </c>
      <c r="J465" s="13" t="s">
        <v>1090</v>
      </c>
      <c r="K465" s="14"/>
      <c r="L465" s="15"/>
      <c r="M465" s="14"/>
      <c r="N465" s="15"/>
      <c r="O465" s="14"/>
      <c r="P465" s="14">
        <v>400.0</v>
      </c>
      <c r="Q465" s="14"/>
      <c r="R465" s="16"/>
      <c r="S465" s="3">
        <f t="shared" si="12"/>
        <v>400</v>
      </c>
      <c r="T465" s="56"/>
      <c r="U465" s="18" t="s">
        <v>125</v>
      </c>
      <c r="V465" s="18" t="s">
        <v>93</v>
      </c>
      <c r="W465" s="19" t="s">
        <v>186</v>
      </c>
      <c r="X465" s="45"/>
      <c r="Y465" s="116"/>
      <c r="Z465" s="117"/>
      <c r="AA465" s="93"/>
      <c r="AB465" s="19"/>
      <c r="AC465" s="56"/>
      <c r="AD465" s="118"/>
      <c r="AE465" s="118"/>
      <c r="AF465" s="17"/>
      <c r="AG465" s="17"/>
      <c r="AH465" s="25"/>
      <c r="AI465" s="93"/>
      <c r="AJ465" s="93"/>
      <c r="AK465" s="25"/>
      <c r="AL465" s="25"/>
      <c r="AM465" s="93"/>
      <c r="AN465" s="93"/>
      <c r="AO465" s="93"/>
      <c r="AP465" s="20"/>
      <c r="AQ465" s="20"/>
      <c r="AR465" s="20"/>
      <c r="AS465" s="20"/>
      <c r="AT465" s="20"/>
      <c r="AU465" s="20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</row>
    <row r="466" ht="18.0" customHeight="1">
      <c r="A466" s="8" t="s">
        <v>3134</v>
      </c>
      <c r="B466" s="9">
        <v>45806.0</v>
      </c>
      <c r="C466" s="115" t="str">
        <f t="shared" si="8"/>
        <v>#REF!</v>
      </c>
      <c r="D466" s="115" t="str">
        <f t="shared" si="2"/>
        <v>#REF!</v>
      </c>
      <c r="E466" s="115" t="s">
        <v>3140</v>
      </c>
      <c r="F466" s="56" t="s">
        <v>2028</v>
      </c>
      <c r="G466" s="68" t="s">
        <v>20</v>
      </c>
      <c r="H466" s="69" t="s">
        <v>1191</v>
      </c>
      <c r="I466" s="12" t="s">
        <v>367</v>
      </c>
      <c r="J466" s="13" t="s">
        <v>1075</v>
      </c>
      <c r="K466" s="14">
        <f>3850+2000</f>
        <v>5850</v>
      </c>
      <c r="L466" s="15">
        <v>1100.0</v>
      </c>
      <c r="M466" s="14"/>
      <c r="N466" s="15">
        <v>1100.0</v>
      </c>
      <c r="O466" s="14"/>
      <c r="P466" s="14"/>
      <c r="Q466" s="14">
        <v>410.0</v>
      </c>
      <c r="R466" s="16"/>
      <c r="S466" s="3">
        <f t="shared" si="12"/>
        <v>1510</v>
      </c>
      <c r="T466" s="56"/>
      <c r="U466" s="18" t="s">
        <v>596</v>
      </c>
      <c r="V466" s="18" t="s">
        <v>93</v>
      </c>
      <c r="W466" s="19" t="s">
        <v>1192</v>
      </c>
      <c r="X466" s="45"/>
      <c r="Y466" s="116"/>
      <c r="Z466" s="117"/>
      <c r="AA466" s="93"/>
      <c r="AB466" s="19"/>
      <c r="AC466" s="56"/>
      <c r="AD466" s="118"/>
      <c r="AE466" s="118"/>
      <c r="AF466" s="17"/>
      <c r="AG466" s="17"/>
      <c r="AH466" s="25"/>
      <c r="AI466" s="93"/>
      <c r="AJ466" s="93"/>
      <c r="AK466" s="25"/>
      <c r="AL466" s="25"/>
      <c r="AM466" s="93"/>
      <c r="AN466" s="93"/>
      <c r="AO466" s="93"/>
      <c r="AP466" s="20"/>
      <c r="AQ466" s="20"/>
      <c r="AR466" s="20"/>
      <c r="AS466" s="20"/>
      <c r="AT466" s="20"/>
      <c r="AU466" s="20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</row>
    <row r="467" ht="18.0" customHeight="1">
      <c r="A467" s="8" t="s">
        <v>3134</v>
      </c>
      <c r="B467" s="9">
        <v>45807.0</v>
      </c>
      <c r="C467" s="115" t="str">
        <f t="shared" si="8"/>
        <v>#REF!</v>
      </c>
      <c r="D467" s="115" t="str">
        <f t="shared" si="2"/>
        <v>#REF!</v>
      </c>
      <c r="E467" s="115" t="s">
        <v>3140</v>
      </c>
      <c r="F467" s="56" t="s">
        <v>2028</v>
      </c>
      <c r="G467" s="68" t="s">
        <v>20</v>
      </c>
      <c r="H467" s="69" t="s">
        <v>1196</v>
      </c>
      <c r="I467" s="12" t="s">
        <v>367</v>
      </c>
      <c r="J467" s="13" t="s">
        <v>1075</v>
      </c>
      <c r="K467" s="14">
        <v>4000.0</v>
      </c>
      <c r="L467" s="15">
        <v>1100.0</v>
      </c>
      <c r="M467" s="14"/>
      <c r="N467" s="15">
        <v>1100.0</v>
      </c>
      <c r="O467" s="14"/>
      <c r="P467" s="14"/>
      <c r="Q467" s="14"/>
      <c r="R467" s="16"/>
      <c r="S467" s="3">
        <f t="shared" si="12"/>
        <v>1100</v>
      </c>
      <c r="T467" s="56"/>
      <c r="U467" s="18" t="s">
        <v>52</v>
      </c>
      <c r="V467" s="18" t="s">
        <v>93</v>
      </c>
      <c r="W467" s="19" t="s">
        <v>1197</v>
      </c>
      <c r="X467" s="45"/>
      <c r="Y467" s="116"/>
      <c r="Z467" s="117"/>
      <c r="AA467" s="93"/>
      <c r="AB467" s="19"/>
      <c r="AC467" s="56"/>
      <c r="AD467" s="118"/>
      <c r="AE467" s="118"/>
      <c r="AF467" s="17"/>
      <c r="AG467" s="17"/>
      <c r="AH467" s="25"/>
      <c r="AI467" s="93"/>
      <c r="AJ467" s="93"/>
      <c r="AK467" s="25"/>
      <c r="AL467" s="25"/>
      <c r="AM467" s="93"/>
      <c r="AN467" s="93"/>
      <c r="AO467" s="93"/>
      <c r="AP467" s="20"/>
      <c r="AQ467" s="20"/>
      <c r="AR467" s="20"/>
      <c r="AS467" s="20"/>
      <c r="AT467" s="20"/>
      <c r="AU467" s="20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</row>
    <row r="468" ht="18.0" customHeight="1">
      <c r="A468" s="8" t="s">
        <v>3134</v>
      </c>
      <c r="B468" s="9">
        <v>45811.0</v>
      </c>
      <c r="C468" s="115"/>
      <c r="D468" s="115" t="str">
        <f t="shared" si="2"/>
        <v>#REF!</v>
      </c>
      <c r="E468" s="115" t="s">
        <v>27</v>
      </c>
      <c r="F468" s="56" t="s">
        <v>2204</v>
      </c>
      <c r="G468" s="68" t="s">
        <v>27</v>
      </c>
      <c r="H468" s="69" t="s">
        <v>1198</v>
      </c>
      <c r="I468" s="12" t="s">
        <v>367</v>
      </c>
      <c r="J468" s="13" t="s">
        <v>1075</v>
      </c>
      <c r="K468" s="14"/>
      <c r="L468" s="15">
        <v>1100.0</v>
      </c>
      <c r="M468" s="14"/>
      <c r="N468" s="15">
        <v>1100.0</v>
      </c>
      <c r="O468" s="14"/>
      <c r="P468" s="14"/>
      <c r="Q468" s="14"/>
      <c r="R468" s="16"/>
      <c r="S468" s="3">
        <f t="shared" si="12"/>
        <v>1100</v>
      </c>
      <c r="T468" s="56"/>
      <c r="U468" s="18" t="s">
        <v>34</v>
      </c>
      <c r="V468" s="18" t="s">
        <v>101</v>
      </c>
      <c r="W468" s="19" t="s">
        <v>1199</v>
      </c>
      <c r="X468" s="45"/>
      <c r="Y468" s="116"/>
      <c r="Z468" s="117"/>
      <c r="AA468" s="93"/>
      <c r="AB468" s="19"/>
      <c r="AC468" s="56"/>
      <c r="AD468" s="118"/>
      <c r="AE468" s="118"/>
      <c r="AF468" s="17"/>
      <c r="AG468" s="17"/>
      <c r="AH468" s="25"/>
      <c r="AI468" s="93"/>
      <c r="AJ468" s="93"/>
      <c r="AK468" s="25"/>
      <c r="AL468" s="25"/>
      <c r="AM468" s="93"/>
      <c r="AN468" s="93"/>
      <c r="AO468" s="93"/>
      <c r="AP468" s="20"/>
      <c r="AQ468" s="20"/>
      <c r="AR468" s="20"/>
      <c r="AS468" s="20"/>
      <c r="AT468" s="20"/>
      <c r="AU468" s="20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</row>
    <row r="469" ht="18.0" customHeight="1">
      <c r="A469" s="8" t="s">
        <v>3134</v>
      </c>
      <c r="B469" s="9">
        <v>45824.0</v>
      </c>
      <c r="C469" s="115"/>
      <c r="D469" s="115" t="str">
        <f t="shared" si="2"/>
        <v>#REF!</v>
      </c>
      <c r="E469" s="115" t="s">
        <v>3147</v>
      </c>
      <c r="F469" s="56" t="s">
        <v>2156</v>
      </c>
      <c r="G469" s="68" t="s">
        <v>20</v>
      </c>
      <c r="H469" s="69" t="s">
        <v>1200</v>
      </c>
      <c r="I469" s="12" t="s">
        <v>367</v>
      </c>
      <c r="J469" s="13" t="s">
        <v>1075</v>
      </c>
      <c r="K469" s="14"/>
      <c r="L469" s="15">
        <v>1100.0</v>
      </c>
      <c r="M469" s="14"/>
      <c r="N469" s="15">
        <v>1100.0</v>
      </c>
      <c r="O469" s="14"/>
      <c r="P469" s="14">
        <v>960.0</v>
      </c>
      <c r="Q469" s="14"/>
      <c r="R469" s="16"/>
      <c r="S469" s="3">
        <f t="shared" si="12"/>
        <v>2060</v>
      </c>
      <c r="T469" s="56"/>
      <c r="U469" s="18" t="s">
        <v>733</v>
      </c>
      <c r="V469" s="18" t="s">
        <v>101</v>
      </c>
      <c r="W469" s="19" t="s">
        <v>1201</v>
      </c>
      <c r="X469" s="45"/>
      <c r="Y469" s="116"/>
      <c r="Z469" s="117"/>
      <c r="AA469" s="93"/>
      <c r="AB469" s="19"/>
      <c r="AC469" s="56"/>
      <c r="AD469" s="118"/>
      <c r="AE469" s="118"/>
      <c r="AF469" s="17"/>
      <c r="AG469" s="17"/>
      <c r="AH469" s="25"/>
      <c r="AI469" s="93"/>
      <c r="AJ469" s="93"/>
      <c r="AK469" s="25"/>
      <c r="AL469" s="25"/>
      <c r="AM469" s="93"/>
      <c r="AN469" s="93"/>
      <c r="AO469" s="93"/>
      <c r="AP469" s="20"/>
      <c r="AQ469" s="20"/>
      <c r="AR469" s="20"/>
      <c r="AS469" s="20"/>
      <c r="AT469" s="20"/>
      <c r="AU469" s="20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</row>
    <row r="470" ht="18.0" customHeight="1">
      <c r="A470" s="8" t="s">
        <v>3134</v>
      </c>
      <c r="B470" s="9">
        <v>45825.0</v>
      </c>
      <c r="C470" s="115"/>
      <c r="D470" s="115" t="str">
        <f t="shared" si="2"/>
        <v>#REF!</v>
      </c>
      <c r="E470" s="115" t="s">
        <v>27</v>
      </c>
      <c r="F470" s="56" t="s">
        <v>2156</v>
      </c>
      <c r="G470" s="68" t="s">
        <v>27</v>
      </c>
      <c r="H470" s="69" t="s">
        <v>1202</v>
      </c>
      <c r="I470" s="12" t="s">
        <v>367</v>
      </c>
      <c r="J470" s="13" t="s">
        <v>1075</v>
      </c>
      <c r="K470" s="14">
        <v>3400.0</v>
      </c>
      <c r="L470" s="15">
        <v>1100.0</v>
      </c>
      <c r="M470" s="14"/>
      <c r="N470" s="15">
        <v>1100.0</v>
      </c>
      <c r="O470" s="14"/>
      <c r="P470" s="14"/>
      <c r="Q470" s="14">
        <v>410.0</v>
      </c>
      <c r="R470" s="16"/>
      <c r="S470" s="3">
        <f t="shared" si="12"/>
        <v>1510</v>
      </c>
      <c r="T470" s="56"/>
      <c r="U470" s="18" t="s">
        <v>24</v>
      </c>
      <c r="V470" s="18" t="s">
        <v>101</v>
      </c>
      <c r="W470" s="19" t="s">
        <v>1735</v>
      </c>
      <c r="X470" s="45"/>
      <c r="Y470" s="116"/>
      <c r="Z470" s="117"/>
      <c r="AA470" s="93"/>
      <c r="AB470" s="19"/>
      <c r="AC470" s="56"/>
      <c r="AD470" s="118"/>
      <c r="AE470" s="118"/>
      <c r="AF470" s="17"/>
      <c r="AG470" s="17"/>
      <c r="AH470" s="25"/>
      <c r="AI470" s="93"/>
      <c r="AJ470" s="93"/>
      <c r="AK470" s="25"/>
      <c r="AL470" s="25"/>
      <c r="AM470" s="93"/>
      <c r="AN470" s="93"/>
      <c r="AO470" s="93"/>
      <c r="AP470" s="20"/>
      <c r="AQ470" s="20"/>
      <c r="AR470" s="20"/>
      <c r="AS470" s="20"/>
      <c r="AT470" s="20"/>
      <c r="AU470" s="20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</row>
    <row r="471" ht="18.0" customHeight="1">
      <c r="A471" s="8" t="s">
        <v>3134</v>
      </c>
      <c r="B471" s="9">
        <v>45828.0</v>
      </c>
      <c r="C471" s="115"/>
      <c r="D471" s="115" t="str">
        <f t="shared" si="2"/>
        <v>#REF!</v>
      </c>
      <c r="E471" s="115" t="s">
        <v>3148</v>
      </c>
      <c r="F471" s="56" t="s">
        <v>2156</v>
      </c>
      <c r="G471" s="68" t="s">
        <v>1172</v>
      </c>
      <c r="H471" s="69" t="s">
        <v>1203</v>
      </c>
      <c r="I471" s="12" t="s">
        <v>1174</v>
      </c>
      <c r="J471" s="13" t="s">
        <v>1075</v>
      </c>
      <c r="K471" s="14">
        <v>1701.0</v>
      </c>
      <c r="L471" s="15">
        <v>780.0</v>
      </c>
      <c r="M471" s="14"/>
      <c r="N471" s="15">
        <f>L471</f>
        <v>780</v>
      </c>
      <c r="O471" s="14"/>
      <c r="P471" s="14"/>
      <c r="Q471" s="14"/>
      <c r="R471" s="16"/>
      <c r="S471" s="3">
        <f t="shared" si="12"/>
        <v>780</v>
      </c>
      <c r="T471" s="56"/>
      <c r="U471" s="18" t="s">
        <v>125</v>
      </c>
      <c r="V471" s="18" t="s">
        <v>101</v>
      </c>
      <c r="W471" s="19" t="s">
        <v>1205</v>
      </c>
      <c r="X471" s="45"/>
      <c r="Y471" s="116"/>
      <c r="Z471" s="117"/>
      <c r="AA471" s="93"/>
      <c r="AB471" s="19"/>
      <c r="AC471" s="56"/>
      <c r="AD471" s="118"/>
      <c r="AE471" s="118"/>
      <c r="AF471" s="17"/>
      <c r="AG471" s="17"/>
      <c r="AH471" s="25"/>
      <c r="AI471" s="93"/>
      <c r="AJ471" s="93"/>
      <c r="AK471" s="25"/>
      <c r="AL471" s="25"/>
      <c r="AM471" s="93"/>
      <c r="AN471" s="93"/>
      <c r="AO471" s="93"/>
      <c r="AP471" s="20"/>
      <c r="AQ471" s="20"/>
      <c r="AR471" s="20"/>
      <c r="AS471" s="20"/>
      <c r="AT471" s="20"/>
      <c r="AU471" s="20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</row>
    <row r="472" ht="18.0" customHeight="1">
      <c r="A472" s="8" t="s">
        <v>3134</v>
      </c>
      <c r="B472" s="9">
        <v>45832.0</v>
      </c>
      <c r="C472" s="115"/>
      <c r="D472" s="115" t="str">
        <f t="shared" si="2"/>
        <v>#REF!</v>
      </c>
      <c r="E472" s="115" t="s">
        <v>3149</v>
      </c>
      <c r="F472" s="56" t="s">
        <v>2156</v>
      </c>
      <c r="G472" s="68" t="s">
        <v>20</v>
      </c>
      <c r="H472" s="69" t="s">
        <v>1111</v>
      </c>
      <c r="I472" s="12" t="s">
        <v>367</v>
      </c>
      <c r="J472" s="13" t="s">
        <v>1090</v>
      </c>
      <c r="K472" s="14">
        <v>400.0</v>
      </c>
      <c r="L472" s="15"/>
      <c r="M472" s="14"/>
      <c r="N472" s="15"/>
      <c r="O472" s="14"/>
      <c r="P472" s="14">
        <v>400.0</v>
      </c>
      <c r="Q472" s="14"/>
      <c r="R472" s="16"/>
      <c r="S472" s="3">
        <f t="shared" si="12"/>
        <v>400</v>
      </c>
      <c r="T472" s="56"/>
      <c r="U472" s="18" t="s">
        <v>503</v>
      </c>
      <c r="V472" s="18" t="s">
        <v>101</v>
      </c>
      <c r="W472" s="19" t="s">
        <v>1112</v>
      </c>
      <c r="X472" s="45"/>
      <c r="Y472" s="116"/>
      <c r="Z472" s="117"/>
      <c r="AA472" s="93"/>
      <c r="AB472" s="19"/>
      <c r="AC472" s="56"/>
      <c r="AD472" s="118"/>
      <c r="AE472" s="118"/>
      <c r="AF472" s="17"/>
      <c r="AG472" s="17"/>
      <c r="AH472" s="25"/>
      <c r="AI472" s="93"/>
      <c r="AJ472" s="93"/>
      <c r="AK472" s="25"/>
      <c r="AL472" s="25"/>
      <c r="AM472" s="93"/>
      <c r="AN472" s="93"/>
      <c r="AO472" s="93"/>
      <c r="AP472" s="20"/>
      <c r="AQ472" s="20"/>
      <c r="AR472" s="20"/>
      <c r="AS472" s="20"/>
      <c r="AT472" s="20"/>
      <c r="AU472" s="20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</row>
    <row r="473" ht="18.0" customHeight="1">
      <c r="A473" s="8" t="s">
        <v>3134</v>
      </c>
      <c r="B473" s="9">
        <v>45820.0</v>
      </c>
      <c r="C473" s="115"/>
      <c r="D473" s="115" t="str">
        <f t="shared" si="2"/>
        <v>#REF!</v>
      </c>
      <c r="E473" s="115" t="s">
        <v>3140</v>
      </c>
      <c r="F473" s="56" t="s">
        <v>2028</v>
      </c>
      <c r="G473" s="68" t="s">
        <v>20</v>
      </c>
      <c r="H473" s="69" t="s">
        <v>1208</v>
      </c>
      <c r="I473" s="12" t="s">
        <v>367</v>
      </c>
      <c r="J473" s="13" t="s">
        <v>1075</v>
      </c>
      <c r="K473" s="14">
        <v>2000.0</v>
      </c>
      <c r="L473" s="15">
        <v>1100.0</v>
      </c>
      <c r="M473" s="14"/>
      <c r="N473" s="15">
        <v>1100.0</v>
      </c>
      <c r="O473" s="14"/>
      <c r="P473" s="14"/>
      <c r="Q473" s="14"/>
      <c r="R473" s="16"/>
      <c r="S473" s="3">
        <f t="shared" si="12"/>
        <v>1100</v>
      </c>
      <c r="T473" s="56"/>
      <c r="U473" s="18" t="s">
        <v>213</v>
      </c>
      <c r="V473" s="18" t="s">
        <v>101</v>
      </c>
      <c r="W473" s="19" t="s">
        <v>1210</v>
      </c>
      <c r="X473" s="45"/>
      <c r="Y473" s="116"/>
      <c r="Z473" s="117"/>
      <c r="AA473" s="93"/>
      <c r="AB473" s="19"/>
      <c r="AC473" s="56"/>
      <c r="AD473" s="118"/>
      <c r="AE473" s="118"/>
      <c r="AF473" s="17"/>
      <c r="AG473" s="17"/>
      <c r="AH473" s="25"/>
      <c r="AI473" s="93"/>
      <c r="AJ473" s="93"/>
      <c r="AK473" s="25"/>
      <c r="AL473" s="25"/>
      <c r="AM473" s="93"/>
      <c r="AN473" s="93"/>
      <c r="AO473" s="93"/>
      <c r="AP473" s="20"/>
      <c r="AQ473" s="20"/>
      <c r="AR473" s="20"/>
      <c r="AS473" s="20"/>
      <c r="AT473" s="20"/>
      <c r="AU473" s="20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</row>
    <row r="474" ht="18.0" customHeight="1">
      <c r="A474" s="8" t="s">
        <v>3134</v>
      </c>
      <c r="B474" s="9">
        <v>45820.0</v>
      </c>
      <c r="C474" s="115"/>
      <c r="D474" s="115" t="str">
        <f t="shared" si="2"/>
        <v>#REF!</v>
      </c>
      <c r="E474" s="115" t="s">
        <v>3140</v>
      </c>
      <c r="F474" s="56" t="s">
        <v>2028</v>
      </c>
      <c r="G474" s="68" t="s">
        <v>20</v>
      </c>
      <c r="H474" s="69" t="s">
        <v>1211</v>
      </c>
      <c r="I474" s="12" t="s">
        <v>367</v>
      </c>
      <c r="J474" s="13" t="s">
        <v>1075</v>
      </c>
      <c r="K474" s="14">
        <v>2000.0</v>
      </c>
      <c r="L474" s="15">
        <v>1100.0</v>
      </c>
      <c r="M474" s="14"/>
      <c r="N474" s="15">
        <v>1100.0</v>
      </c>
      <c r="O474" s="14"/>
      <c r="P474" s="14"/>
      <c r="Q474" s="14"/>
      <c r="R474" s="16"/>
      <c r="S474" s="3">
        <f t="shared" si="12"/>
        <v>1100</v>
      </c>
      <c r="T474" s="56"/>
      <c r="U474" s="18" t="s">
        <v>1013</v>
      </c>
      <c r="V474" s="18" t="s">
        <v>101</v>
      </c>
      <c r="W474" s="19" t="s">
        <v>1213</v>
      </c>
      <c r="X474" s="45"/>
      <c r="Y474" s="116"/>
      <c r="Z474" s="117"/>
      <c r="AA474" s="93"/>
      <c r="AB474" s="19"/>
      <c r="AC474" s="56"/>
      <c r="AD474" s="118"/>
      <c r="AE474" s="118"/>
      <c r="AF474" s="17"/>
      <c r="AG474" s="17"/>
      <c r="AH474" s="25"/>
      <c r="AI474" s="93"/>
      <c r="AJ474" s="93"/>
      <c r="AK474" s="25"/>
      <c r="AL474" s="25"/>
      <c r="AM474" s="93"/>
      <c r="AN474" s="93"/>
      <c r="AO474" s="93"/>
      <c r="AP474" s="20"/>
      <c r="AQ474" s="20"/>
      <c r="AR474" s="20"/>
      <c r="AS474" s="20"/>
      <c r="AT474" s="20"/>
      <c r="AU474" s="20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</row>
    <row r="475" ht="18.0" customHeight="1">
      <c r="A475" s="8" t="s">
        <v>3134</v>
      </c>
      <c r="B475" s="9">
        <v>44617.0</v>
      </c>
      <c r="C475" s="115" t="str">
        <f t="shared" ref="C475:C539" si="13">VLOOKUP(H475,Dominios!$A:$D,3,0)</f>
        <v>#REF!</v>
      </c>
      <c r="D475" s="115" t="str">
        <f t="shared" si="2"/>
        <v>#REF!</v>
      </c>
      <c r="E475" s="115"/>
      <c r="F475" s="56">
        <v>0.0446</v>
      </c>
      <c r="G475" s="68" t="s">
        <v>20</v>
      </c>
      <c r="H475" s="69" t="s">
        <v>1044</v>
      </c>
      <c r="I475" s="12" t="s">
        <v>367</v>
      </c>
      <c r="J475" s="13" t="s">
        <v>39</v>
      </c>
      <c r="K475" s="14"/>
      <c r="L475" s="15">
        <v>430.0</v>
      </c>
      <c r="M475" s="14"/>
      <c r="N475" s="15">
        <v>430.0</v>
      </c>
      <c r="O475" s="14"/>
      <c r="P475" s="14"/>
      <c r="Q475" s="14"/>
      <c r="R475" s="16"/>
      <c r="S475" s="3">
        <f t="shared" si="12"/>
        <v>430</v>
      </c>
      <c r="T475" s="56"/>
      <c r="U475" s="18" t="s">
        <v>482</v>
      </c>
      <c r="V475" s="18" t="s">
        <v>550</v>
      </c>
      <c r="W475" s="19" t="s">
        <v>1045</v>
      </c>
      <c r="X475" s="45"/>
      <c r="Y475" s="116"/>
      <c r="Z475" s="117"/>
      <c r="AA475" s="93"/>
      <c r="AB475" s="19"/>
      <c r="AC475" s="56"/>
      <c r="AD475" s="118"/>
      <c r="AE475" s="118"/>
      <c r="AF475" s="17"/>
      <c r="AG475" s="17"/>
      <c r="AH475" s="25"/>
      <c r="AI475" s="93"/>
      <c r="AJ475" s="93"/>
      <c r="AK475" s="25"/>
      <c r="AL475" s="25"/>
      <c r="AM475" s="93"/>
      <c r="AN475" s="93"/>
      <c r="AO475" s="93"/>
      <c r="AP475" s="20"/>
      <c r="AQ475" s="20"/>
      <c r="AR475" s="20"/>
      <c r="AS475" s="20"/>
      <c r="AT475" s="20"/>
      <c r="AU475" s="20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</row>
    <row r="476" ht="18.0" customHeight="1">
      <c r="A476" s="8" t="s">
        <v>3134</v>
      </c>
      <c r="B476" s="9">
        <v>45842.0</v>
      </c>
      <c r="C476" s="115" t="str">
        <f t="shared" si="13"/>
        <v>#REF!</v>
      </c>
      <c r="D476" s="115" t="str">
        <f t="shared" si="2"/>
        <v>#REF!</v>
      </c>
      <c r="E476" s="115" t="s">
        <v>3140</v>
      </c>
      <c r="F476" s="56" t="s">
        <v>2028</v>
      </c>
      <c r="G476" s="68" t="s">
        <v>20</v>
      </c>
      <c r="H476" s="69" t="s">
        <v>1229</v>
      </c>
      <c r="I476" s="12" t="s">
        <v>367</v>
      </c>
      <c r="J476" s="13" t="s">
        <v>1075</v>
      </c>
      <c r="K476" s="14">
        <v>4000.0</v>
      </c>
      <c r="L476" s="15">
        <v>1100.0</v>
      </c>
      <c r="M476" s="14"/>
      <c r="N476" s="15">
        <v>1100.0</v>
      </c>
      <c r="O476" s="14"/>
      <c r="P476" s="14"/>
      <c r="Q476" s="14"/>
      <c r="R476" s="16"/>
      <c r="S476" s="3">
        <f t="shared" si="12"/>
        <v>1100</v>
      </c>
      <c r="T476" s="56"/>
      <c r="U476" s="18" t="s">
        <v>454</v>
      </c>
      <c r="V476" s="18" t="s">
        <v>454</v>
      </c>
      <c r="W476" s="19" t="s">
        <v>1231</v>
      </c>
      <c r="X476" s="45"/>
      <c r="Y476" s="116"/>
      <c r="Z476" s="117"/>
      <c r="AA476" s="93"/>
      <c r="AB476" s="19"/>
      <c r="AC476" s="56"/>
      <c r="AD476" s="118"/>
      <c r="AE476" s="118"/>
      <c r="AF476" s="17"/>
      <c r="AG476" s="17"/>
      <c r="AH476" s="25"/>
      <c r="AI476" s="93"/>
      <c r="AJ476" s="93"/>
      <c r="AK476" s="25"/>
      <c r="AL476" s="25"/>
      <c r="AM476" s="93"/>
      <c r="AN476" s="93"/>
      <c r="AO476" s="93"/>
      <c r="AP476" s="20"/>
      <c r="AQ476" s="20"/>
      <c r="AR476" s="20"/>
      <c r="AS476" s="20"/>
      <c r="AT476" s="20"/>
      <c r="AU476" s="20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</row>
    <row r="477" ht="18.0" customHeight="1">
      <c r="A477" s="8" t="s">
        <v>3134</v>
      </c>
      <c r="B477" s="9">
        <v>45842.0</v>
      </c>
      <c r="C477" s="115" t="str">
        <f t="shared" si="13"/>
        <v>#REF!</v>
      </c>
      <c r="D477" s="115" t="str">
        <f t="shared" si="2"/>
        <v>#REF!</v>
      </c>
      <c r="E477" s="115" t="s">
        <v>3140</v>
      </c>
      <c r="F477" s="56" t="s">
        <v>2028</v>
      </c>
      <c r="G477" s="68" t="s">
        <v>20</v>
      </c>
      <c r="H477" s="69" t="s">
        <v>1232</v>
      </c>
      <c r="I477" s="12" t="s">
        <v>367</v>
      </c>
      <c r="J477" s="13" t="s">
        <v>1075</v>
      </c>
      <c r="K477" s="14">
        <v>4000.0</v>
      </c>
      <c r="L477" s="15">
        <v>1100.0</v>
      </c>
      <c r="M477" s="14"/>
      <c r="N477" s="15">
        <v>1100.0</v>
      </c>
      <c r="O477" s="14"/>
      <c r="P477" s="14"/>
      <c r="Q477" s="14"/>
      <c r="R477" s="16"/>
      <c r="S477" s="3">
        <f t="shared" si="12"/>
        <v>1100</v>
      </c>
      <c r="T477" s="56"/>
      <c r="U477" s="18" t="s">
        <v>454</v>
      </c>
      <c r="V477" s="18" t="s">
        <v>454</v>
      </c>
      <c r="W477" s="19" t="s">
        <v>1233</v>
      </c>
      <c r="X477" s="45"/>
      <c r="Y477" s="116"/>
      <c r="Z477" s="117"/>
      <c r="AA477" s="93"/>
      <c r="AB477" s="19"/>
      <c r="AC477" s="56"/>
      <c r="AD477" s="118"/>
      <c r="AE477" s="118"/>
      <c r="AF477" s="17"/>
      <c r="AG477" s="17"/>
      <c r="AH477" s="25"/>
      <c r="AI477" s="93"/>
      <c r="AJ477" s="93"/>
      <c r="AK477" s="25"/>
      <c r="AL477" s="25"/>
      <c r="AM477" s="93"/>
      <c r="AN477" s="93"/>
      <c r="AO477" s="93"/>
      <c r="AP477" s="20"/>
      <c r="AQ477" s="20"/>
      <c r="AR477" s="20"/>
      <c r="AS477" s="20"/>
      <c r="AT477" s="20"/>
      <c r="AU477" s="20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</row>
    <row r="478" ht="18.0" customHeight="1">
      <c r="A478" s="8" t="s">
        <v>3134</v>
      </c>
      <c r="B478" s="9">
        <v>45845.0</v>
      </c>
      <c r="C478" s="115" t="str">
        <f t="shared" si="13"/>
        <v>#REF!</v>
      </c>
      <c r="D478" s="115" t="str">
        <f t="shared" si="2"/>
        <v>#REF!</v>
      </c>
      <c r="E478" s="115" t="s">
        <v>3140</v>
      </c>
      <c r="F478" s="56" t="s">
        <v>2028</v>
      </c>
      <c r="G478" s="68" t="s">
        <v>20</v>
      </c>
      <c r="H478" s="69" t="s">
        <v>1234</v>
      </c>
      <c r="I478" s="12" t="s">
        <v>367</v>
      </c>
      <c r="J478" s="13" t="s">
        <v>1075</v>
      </c>
      <c r="K478" s="14">
        <v>4000.0</v>
      </c>
      <c r="L478" s="15">
        <v>1100.0</v>
      </c>
      <c r="M478" s="14"/>
      <c r="N478" s="15">
        <v>1100.0</v>
      </c>
      <c r="O478" s="14"/>
      <c r="P478" s="14"/>
      <c r="Q478" s="14"/>
      <c r="R478" s="16"/>
      <c r="S478" s="3">
        <f t="shared" si="12"/>
        <v>1100</v>
      </c>
      <c r="T478" s="56"/>
      <c r="U478" s="18" t="s">
        <v>454</v>
      </c>
      <c r="V478" s="18" t="s">
        <v>454</v>
      </c>
      <c r="W478" s="19" t="s">
        <v>1236</v>
      </c>
      <c r="X478" s="45"/>
      <c r="Y478" s="116"/>
      <c r="Z478" s="117"/>
      <c r="AA478" s="93"/>
      <c r="AB478" s="19"/>
      <c r="AC478" s="56"/>
      <c r="AD478" s="118"/>
      <c r="AE478" s="118"/>
      <c r="AF478" s="17"/>
      <c r="AG478" s="17"/>
      <c r="AH478" s="25"/>
      <c r="AI478" s="93"/>
      <c r="AJ478" s="93"/>
      <c r="AK478" s="25"/>
      <c r="AL478" s="25"/>
      <c r="AM478" s="93"/>
      <c r="AN478" s="93"/>
      <c r="AO478" s="93"/>
      <c r="AP478" s="20"/>
      <c r="AQ478" s="20"/>
      <c r="AR478" s="20"/>
      <c r="AS478" s="20"/>
      <c r="AT478" s="20"/>
      <c r="AU478" s="20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</row>
    <row r="479" ht="18.0" customHeight="1">
      <c r="A479" s="8" t="s">
        <v>3134</v>
      </c>
      <c r="B479" s="9">
        <v>45846.0</v>
      </c>
      <c r="C479" s="115" t="str">
        <f t="shared" si="13"/>
        <v>#REF!</v>
      </c>
      <c r="D479" s="115" t="str">
        <f t="shared" si="2"/>
        <v>#REF!</v>
      </c>
      <c r="E479" s="115" t="s">
        <v>3139</v>
      </c>
      <c r="F479" s="56" t="s">
        <v>2028</v>
      </c>
      <c r="G479" s="68" t="s">
        <v>20</v>
      </c>
      <c r="H479" s="69" t="s">
        <v>1237</v>
      </c>
      <c r="I479" s="12" t="s">
        <v>367</v>
      </c>
      <c r="J479" s="13" t="s">
        <v>1075</v>
      </c>
      <c r="K479" s="14">
        <f>4000+5000</f>
        <v>9000</v>
      </c>
      <c r="L479" s="15">
        <v>1100.0</v>
      </c>
      <c r="M479" s="14"/>
      <c r="N479" s="15">
        <v>1100.0</v>
      </c>
      <c r="O479" s="14"/>
      <c r="P479" s="14"/>
      <c r="Q479" s="14"/>
      <c r="R479" s="16"/>
      <c r="S479" s="3">
        <f t="shared" si="12"/>
        <v>1100</v>
      </c>
      <c r="T479" s="56"/>
      <c r="U479" s="18" t="s">
        <v>476</v>
      </c>
      <c r="V479" s="18" t="s">
        <v>213</v>
      </c>
      <c r="W479" s="19" t="s">
        <v>1239</v>
      </c>
      <c r="X479" s="45"/>
      <c r="Y479" s="116"/>
      <c r="Z479" s="117"/>
      <c r="AA479" s="93"/>
      <c r="AB479" s="19"/>
      <c r="AC479" s="56"/>
      <c r="AD479" s="118"/>
      <c r="AE479" s="118"/>
      <c r="AF479" s="17"/>
      <c r="AG479" s="17"/>
      <c r="AH479" s="25"/>
      <c r="AI479" s="93"/>
      <c r="AJ479" s="93"/>
      <c r="AK479" s="25"/>
      <c r="AL479" s="25"/>
      <c r="AM479" s="93"/>
      <c r="AN479" s="93"/>
      <c r="AO479" s="93"/>
      <c r="AP479" s="20"/>
      <c r="AQ479" s="20"/>
      <c r="AR479" s="20"/>
      <c r="AS479" s="20"/>
      <c r="AT479" s="20"/>
      <c r="AU479" s="20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</row>
    <row r="480" ht="18.0" customHeight="1">
      <c r="A480" s="8" t="s">
        <v>3134</v>
      </c>
      <c r="B480" s="9">
        <v>45848.0</v>
      </c>
      <c r="C480" s="115" t="str">
        <f t="shared" si="13"/>
        <v>#REF!</v>
      </c>
      <c r="D480" s="115" t="str">
        <f t="shared" si="2"/>
        <v>#REF!</v>
      </c>
      <c r="E480" s="115" t="s">
        <v>3140</v>
      </c>
      <c r="F480" s="56" t="s">
        <v>2028</v>
      </c>
      <c r="G480" s="68" t="s">
        <v>20</v>
      </c>
      <c r="H480" s="69" t="s">
        <v>1240</v>
      </c>
      <c r="I480" s="12" t="s">
        <v>367</v>
      </c>
      <c r="J480" s="13" t="s">
        <v>1075</v>
      </c>
      <c r="K480" s="14">
        <v>3400.0</v>
      </c>
      <c r="L480" s="15">
        <v>1100.0</v>
      </c>
      <c r="M480" s="14"/>
      <c r="N480" s="15">
        <v>1100.0</v>
      </c>
      <c r="O480" s="14"/>
      <c r="P480" s="14"/>
      <c r="Q480" s="14"/>
      <c r="R480" s="16"/>
      <c r="S480" s="3">
        <f t="shared" si="12"/>
        <v>1100</v>
      </c>
      <c r="T480" s="56"/>
      <c r="U480" s="18" t="s">
        <v>446</v>
      </c>
      <c r="V480" s="18" t="s">
        <v>454</v>
      </c>
      <c r="W480" s="19" t="s">
        <v>1242</v>
      </c>
      <c r="X480" s="45"/>
      <c r="Y480" s="116"/>
      <c r="Z480" s="117"/>
      <c r="AA480" s="93"/>
      <c r="AB480" s="19"/>
      <c r="AC480" s="56"/>
      <c r="AD480" s="118"/>
      <c r="AE480" s="118"/>
      <c r="AF480" s="17"/>
      <c r="AG480" s="17"/>
      <c r="AH480" s="25"/>
      <c r="AI480" s="93"/>
      <c r="AJ480" s="93"/>
      <c r="AK480" s="25"/>
      <c r="AL480" s="25"/>
      <c r="AM480" s="93"/>
      <c r="AN480" s="93"/>
      <c r="AO480" s="93"/>
      <c r="AP480" s="20"/>
      <c r="AQ480" s="20"/>
      <c r="AR480" s="20"/>
      <c r="AS480" s="20"/>
      <c r="AT480" s="20"/>
      <c r="AU480" s="20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</row>
    <row r="481" ht="18.0" customHeight="1">
      <c r="A481" s="8" t="s">
        <v>3134</v>
      </c>
      <c r="B481" s="9">
        <v>45852.0</v>
      </c>
      <c r="C481" s="115" t="str">
        <f t="shared" si="13"/>
        <v>#REF!</v>
      </c>
      <c r="D481" s="115" t="str">
        <f t="shared" si="2"/>
        <v>#REF!</v>
      </c>
      <c r="E481" s="115" t="s">
        <v>3139</v>
      </c>
      <c r="F481" s="56" t="s">
        <v>2293</v>
      </c>
      <c r="G481" s="68" t="s">
        <v>20</v>
      </c>
      <c r="H481" s="69" t="s">
        <v>1115</v>
      </c>
      <c r="I481" s="12" t="s">
        <v>22</v>
      </c>
      <c r="J481" s="13" t="s">
        <v>1243</v>
      </c>
      <c r="K481" s="14">
        <v>9000.0</v>
      </c>
      <c r="L481" s="15"/>
      <c r="M481" s="14"/>
      <c r="N481" s="15"/>
      <c r="O481" s="14"/>
      <c r="P481" s="14"/>
      <c r="Q481" s="14"/>
      <c r="R481" s="16"/>
      <c r="S481" s="3">
        <f t="shared" si="12"/>
        <v>0</v>
      </c>
      <c r="T481" s="56"/>
      <c r="U481" s="18" t="s">
        <v>406</v>
      </c>
      <c r="V481" s="18" t="s">
        <v>570</v>
      </c>
      <c r="W481" s="19" t="s">
        <v>1116</v>
      </c>
      <c r="X481" s="45"/>
      <c r="Y481" s="116"/>
      <c r="Z481" s="117"/>
      <c r="AA481" s="93"/>
      <c r="AB481" s="19"/>
      <c r="AC481" s="56"/>
      <c r="AD481" s="118"/>
      <c r="AE481" s="118"/>
      <c r="AF481" s="17"/>
      <c r="AG481" s="17"/>
      <c r="AH481" s="25"/>
      <c r="AI481" s="93"/>
      <c r="AJ481" s="93"/>
      <c r="AK481" s="25"/>
      <c r="AL481" s="25"/>
      <c r="AM481" s="93"/>
      <c r="AN481" s="93"/>
      <c r="AO481" s="93"/>
      <c r="AP481" s="20"/>
      <c r="AQ481" s="20"/>
      <c r="AR481" s="20"/>
      <c r="AS481" s="20"/>
      <c r="AT481" s="20"/>
      <c r="AU481" s="20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</row>
    <row r="482" ht="18.0" customHeight="1">
      <c r="A482" s="8" t="s">
        <v>3134</v>
      </c>
      <c r="B482" s="9">
        <v>45859.0</v>
      </c>
      <c r="C482" s="115" t="str">
        <f t="shared" si="13"/>
        <v>#REF!</v>
      </c>
      <c r="D482" s="115" t="str">
        <f t="shared" si="2"/>
        <v>#REF!</v>
      </c>
      <c r="E482" s="115" t="s">
        <v>3139</v>
      </c>
      <c r="F482" s="56" t="s">
        <v>2541</v>
      </c>
      <c r="G482" s="68" t="s">
        <v>20</v>
      </c>
      <c r="H482" s="69" t="s">
        <v>1248</v>
      </c>
      <c r="I482" s="12" t="s">
        <v>367</v>
      </c>
      <c r="J482" s="13" t="s">
        <v>1075</v>
      </c>
      <c r="K482" s="14">
        <v>410.0</v>
      </c>
      <c r="L482" s="15">
        <v>1100.0</v>
      </c>
      <c r="M482" s="14"/>
      <c r="N482" s="15">
        <v>1100.0</v>
      </c>
      <c r="O482" s="14"/>
      <c r="P482" s="14"/>
      <c r="Q482" s="14">
        <v>410.0</v>
      </c>
      <c r="R482" s="16"/>
      <c r="S482" s="3">
        <f t="shared" si="12"/>
        <v>1510</v>
      </c>
      <c r="T482" s="56"/>
      <c r="U482" s="18" t="s">
        <v>406</v>
      </c>
      <c r="V482" s="18" t="s">
        <v>454</v>
      </c>
      <c r="W482" s="19" t="s">
        <v>1249</v>
      </c>
      <c r="X482" s="45"/>
      <c r="Y482" s="116"/>
      <c r="Z482" s="117"/>
      <c r="AA482" s="93"/>
      <c r="AB482" s="19"/>
      <c r="AC482" s="56"/>
      <c r="AD482" s="118"/>
      <c r="AE482" s="118"/>
      <c r="AF482" s="17"/>
      <c r="AG482" s="17"/>
      <c r="AH482" s="25"/>
      <c r="AI482" s="93"/>
      <c r="AJ482" s="93"/>
      <c r="AK482" s="25"/>
      <c r="AL482" s="25"/>
      <c r="AM482" s="93"/>
      <c r="AN482" s="93"/>
      <c r="AO482" s="93"/>
      <c r="AP482" s="20"/>
      <c r="AQ482" s="20"/>
      <c r="AR482" s="20"/>
      <c r="AS482" s="20"/>
      <c r="AT482" s="20"/>
      <c r="AU482" s="20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</row>
    <row r="483" ht="18.0" customHeight="1">
      <c r="A483" s="8" t="s">
        <v>3134</v>
      </c>
      <c r="B483" s="9">
        <v>45866.0</v>
      </c>
      <c r="C483" s="115" t="str">
        <f t="shared" si="13"/>
        <v>#REF!</v>
      </c>
      <c r="D483" s="115" t="str">
        <f t="shared" si="2"/>
        <v>#REF!</v>
      </c>
      <c r="E483" s="115" t="s">
        <v>3147</v>
      </c>
      <c r="F483" s="56" t="s">
        <v>2156</v>
      </c>
      <c r="G483" s="68" t="s">
        <v>20</v>
      </c>
      <c r="H483" s="69" t="s">
        <v>942</v>
      </c>
      <c r="I483" s="12" t="s">
        <v>367</v>
      </c>
      <c r="J483" s="13" t="s">
        <v>1075</v>
      </c>
      <c r="K483" s="14"/>
      <c r="L483" s="15">
        <v>1100.0</v>
      </c>
      <c r="M483" s="14"/>
      <c r="N483" s="15">
        <v>1100.0</v>
      </c>
      <c r="O483" s="14"/>
      <c r="P483" s="14"/>
      <c r="Q483" s="14"/>
      <c r="R483" s="16"/>
      <c r="S483" s="3">
        <f t="shared" si="12"/>
        <v>1100</v>
      </c>
      <c r="T483" s="56"/>
      <c r="U483" s="18" t="s">
        <v>125</v>
      </c>
      <c r="V483" s="18" t="s">
        <v>454</v>
      </c>
      <c r="W483" s="19" t="s">
        <v>943</v>
      </c>
      <c r="X483" s="45"/>
      <c r="Y483" s="116"/>
      <c r="Z483" s="117"/>
      <c r="AA483" s="93"/>
      <c r="AB483" s="19"/>
      <c r="AC483" s="56"/>
      <c r="AD483" s="118"/>
      <c r="AE483" s="118"/>
      <c r="AF483" s="17"/>
      <c r="AG483" s="17"/>
      <c r="AH483" s="25"/>
      <c r="AI483" s="93"/>
      <c r="AJ483" s="93"/>
      <c r="AK483" s="25"/>
      <c r="AL483" s="25"/>
      <c r="AM483" s="93"/>
      <c r="AN483" s="93"/>
      <c r="AO483" s="93"/>
      <c r="AP483" s="20"/>
      <c r="AQ483" s="20"/>
      <c r="AR483" s="20"/>
      <c r="AS483" s="20"/>
      <c r="AT483" s="20"/>
      <c r="AU483" s="20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</row>
    <row r="484" ht="18.0" customHeight="1">
      <c r="A484" s="8" t="s">
        <v>3134</v>
      </c>
      <c r="B484" s="9">
        <v>45867.0</v>
      </c>
      <c r="C484" s="115" t="str">
        <f t="shared" si="13"/>
        <v>#REF!</v>
      </c>
      <c r="D484" s="115" t="str">
        <f t="shared" si="2"/>
        <v>#REF!</v>
      </c>
      <c r="E484" s="115" t="s">
        <v>3140</v>
      </c>
      <c r="F484" s="56" t="s">
        <v>2028</v>
      </c>
      <c r="G484" s="68" t="s">
        <v>20</v>
      </c>
      <c r="H484" s="69" t="s">
        <v>1250</v>
      </c>
      <c r="I484" s="12" t="s">
        <v>367</v>
      </c>
      <c r="J484" s="13" t="s">
        <v>1075</v>
      </c>
      <c r="K484" s="14">
        <v>3600.0</v>
      </c>
      <c r="L484" s="15">
        <v>1100.0</v>
      </c>
      <c r="M484" s="14"/>
      <c r="N484" s="15">
        <v>1100.0</v>
      </c>
      <c r="O484" s="14"/>
      <c r="P484" s="14"/>
      <c r="Q484" s="14"/>
      <c r="R484" s="16"/>
      <c r="S484" s="3">
        <f t="shared" si="12"/>
        <v>1100</v>
      </c>
      <c r="T484" s="56"/>
      <c r="U484" s="18" t="s">
        <v>596</v>
      </c>
      <c r="V484" s="18" t="s">
        <v>454</v>
      </c>
      <c r="W484" s="19" t="s">
        <v>1252</v>
      </c>
      <c r="X484" s="45"/>
      <c r="Y484" s="116"/>
      <c r="Z484" s="117"/>
      <c r="AA484" s="93"/>
      <c r="AB484" s="19"/>
      <c r="AC484" s="56"/>
      <c r="AD484" s="118"/>
      <c r="AE484" s="118"/>
      <c r="AF484" s="17"/>
      <c r="AG484" s="17"/>
      <c r="AH484" s="25"/>
      <c r="AI484" s="93"/>
      <c r="AJ484" s="93"/>
      <c r="AK484" s="25"/>
      <c r="AL484" s="25"/>
      <c r="AM484" s="93"/>
      <c r="AN484" s="93"/>
      <c r="AO484" s="93"/>
      <c r="AP484" s="20"/>
      <c r="AQ484" s="20"/>
      <c r="AR484" s="20"/>
      <c r="AS484" s="20"/>
      <c r="AT484" s="20"/>
      <c r="AU484" s="20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</row>
    <row r="485" ht="18.0" customHeight="1">
      <c r="A485" s="8" t="s">
        <v>3134</v>
      </c>
      <c r="B485" s="9">
        <v>45869.0</v>
      </c>
      <c r="C485" s="115" t="str">
        <f t="shared" si="13"/>
        <v>#REF!</v>
      </c>
      <c r="D485" s="115" t="str">
        <f t="shared" si="2"/>
        <v>#REF!</v>
      </c>
      <c r="E485" s="115" t="s">
        <v>3140</v>
      </c>
      <c r="F485" s="56" t="s">
        <v>2028</v>
      </c>
      <c r="G485" s="68" t="s">
        <v>20</v>
      </c>
      <c r="H485" s="69" t="s">
        <v>1253</v>
      </c>
      <c r="I485" s="12" t="s">
        <v>367</v>
      </c>
      <c r="J485" s="13" t="s">
        <v>1075</v>
      </c>
      <c r="K485" s="14">
        <v>4000.0</v>
      </c>
      <c r="L485" s="15">
        <v>1100.0</v>
      </c>
      <c r="M485" s="14"/>
      <c r="N485" s="15">
        <v>1100.0</v>
      </c>
      <c r="O485" s="14"/>
      <c r="P485" s="14"/>
      <c r="Q485" s="14"/>
      <c r="R485" s="16"/>
      <c r="S485" s="3">
        <f t="shared" si="12"/>
        <v>1100</v>
      </c>
      <c r="T485" s="56"/>
      <c r="U485" s="18" t="s">
        <v>52</v>
      </c>
      <c r="V485" s="18" t="s">
        <v>454</v>
      </c>
      <c r="W485" s="19" t="s">
        <v>1255</v>
      </c>
      <c r="X485" s="45"/>
      <c r="Y485" s="116"/>
      <c r="Z485" s="117"/>
      <c r="AA485" s="93"/>
      <c r="AB485" s="19"/>
      <c r="AC485" s="56"/>
      <c r="AD485" s="118"/>
      <c r="AE485" s="118"/>
      <c r="AF485" s="17"/>
      <c r="AG485" s="17"/>
      <c r="AH485" s="25"/>
      <c r="AI485" s="93"/>
      <c r="AJ485" s="93"/>
      <c r="AK485" s="25"/>
      <c r="AL485" s="25"/>
      <c r="AM485" s="93"/>
      <c r="AN485" s="93"/>
      <c r="AO485" s="93"/>
      <c r="AP485" s="20"/>
      <c r="AQ485" s="20"/>
      <c r="AR485" s="20"/>
      <c r="AS485" s="20"/>
      <c r="AT485" s="20"/>
      <c r="AU485" s="20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</row>
    <row r="486" ht="18.0" customHeight="1">
      <c r="A486" s="8" t="s">
        <v>3134</v>
      </c>
      <c r="B486" s="9">
        <v>45869.0</v>
      </c>
      <c r="C486" s="115" t="str">
        <f t="shared" si="13"/>
        <v>#REF!</v>
      </c>
      <c r="D486" s="115" t="str">
        <f t="shared" si="2"/>
        <v>#REF!</v>
      </c>
      <c r="E486" s="115" t="s">
        <v>3140</v>
      </c>
      <c r="F486" s="56" t="s">
        <v>2028</v>
      </c>
      <c r="G486" s="68" t="s">
        <v>20</v>
      </c>
      <c r="H486" s="69" t="s">
        <v>1256</v>
      </c>
      <c r="I486" s="12" t="s">
        <v>367</v>
      </c>
      <c r="J486" s="13" t="s">
        <v>1075</v>
      </c>
      <c r="K486" s="14">
        <v>4000.0</v>
      </c>
      <c r="L486" s="15">
        <v>1100.0</v>
      </c>
      <c r="M486" s="14"/>
      <c r="N486" s="15">
        <v>1100.0</v>
      </c>
      <c r="O486" s="14"/>
      <c r="P486" s="14"/>
      <c r="Q486" s="14">
        <f>410*2+205</f>
        <v>1025</v>
      </c>
      <c r="R486" s="16"/>
      <c r="S486" s="3">
        <f t="shared" si="12"/>
        <v>2125</v>
      </c>
      <c r="T486" s="56" t="s">
        <v>2639</v>
      </c>
      <c r="U486" s="18" t="s">
        <v>52</v>
      </c>
      <c r="V486" s="18" t="s">
        <v>454</v>
      </c>
      <c r="W486" s="19" t="s">
        <v>1258</v>
      </c>
      <c r="X486" s="45"/>
      <c r="Y486" s="116"/>
      <c r="Z486" s="117"/>
      <c r="AA486" s="93"/>
      <c r="AB486" s="19"/>
      <c r="AC486" s="56"/>
      <c r="AD486" s="118"/>
      <c r="AE486" s="118"/>
      <c r="AF486" s="17"/>
      <c r="AG486" s="17"/>
      <c r="AH486" s="25"/>
      <c r="AI486" s="93"/>
      <c r="AJ486" s="93"/>
      <c r="AK486" s="25"/>
      <c r="AL486" s="25"/>
      <c r="AM486" s="93"/>
      <c r="AN486" s="93"/>
      <c r="AO486" s="93"/>
      <c r="AP486" s="20"/>
      <c r="AQ486" s="20"/>
      <c r="AR486" s="20"/>
      <c r="AS486" s="20"/>
      <c r="AT486" s="20"/>
      <c r="AU486" s="20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</row>
    <row r="487" ht="18.0" customHeight="1">
      <c r="A487" s="8" t="s">
        <v>3134</v>
      </c>
      <c r="B487" s="9">
        <v>43896.0</v>
      </c>
      <c r="C487" s="115" t="str">
        <f t="shared" si="13"/>
        <v>#REF!</v>
      </c>
      <c r="D487" s="115" t="str">
        <f t="shared" si="2"/>
        <v>#REF!</v>
      </c>
      <c r="E487" s="115"/>
      <c r="F487" s="56"/>
      <c r="G487" s="68" t="s">
        <v>27</v>
      </c>
      <c r="H487" s="69" t="s">
        <v>157</v>
      </c>
      <c r="I487" s="12" t="s">
        <v>367</v>
      </c>
      <c r="J487" s="13" t="s">
        <v>29</v>
      </c>
      <c r="K487" s="14"/>
      <c r="L487" s="15">
        <v>283.0</v>
      </c>
      <c r="M487" s="14"/>
      <c r="N487" s="15">
        <v>283.0</v>
      </c>
      <c r="O487" s="14">
        <v>350.0</v>
      </c>
      <c r="P487" s="14">
        <v>600.0</v>
      </c>
      <c r="Q487" s="14"/>
      <c r="R487" s="16">
        <v>156.0</v>
      </c>
      <c r="S487" s="3">
        <f t="shared" si="12"/>
        <v>1077</v>
      </c>
      <c r="T487" s="56" t="s">
        <v>158</v>
      </c>
      <c r="U487" s="18" t="s">
        <v>34</v>
      </c>
      <c r="V487" s="18" t="s">
        <v>25</v>
      </c>
      <c r="W487" s="19" t="s">
        <v>159</v>
      </c>
      <c r="X487" s="45"/>
      <c r="Y487" s="116"/>
      <c r="Z487" s="117"/>
      <c r="AA487" s="93"/>
      <c r="AB487" s="19"/>
      <c r="AC487" s="56"/>
      <c r="AD487" s="118"/>
      <c r="AE487" s="118"/>
      <c r="AF487" s="17"/>
      <c r="AG487" s="17"/>
      <c r="AH487" s="25"/>
      <c r="AI487" s="93"/>
      <c r="AJ487" s="93"/>
      <c r="AK487" s="25"/>
      <c r="AL487" s="25"/>
      <c r="AM487" s="93"/>
      <c r="AN487" s="93"/>
      <c r="AO487" s="93"/>
      <c r="AP487" s="20"/>
      <c r="AQ487" s="20"/>
      <c r="AR487" s="20"/>
      <c r="AS487" s="20"/>
      <c r="AT487" s="20"/>
      <c r="AU487" s="20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</row>
    <row r="488" ht="18.0" customHeight="1">
      <c r="A488" s="8" t="s">
        <v>3134</v>
      </c>
      <c r="B488" s="9">
        <v>45873.0</v>
      </c>
      <c r="C488" s="115" t="str">
        <f t="shared" si="13"/>
        <v>#REF!</v>
      </c>
      <c r="D488" s="115" t="str">
        <f t="shared" si="2"/>
        <v>#REF!</v>
      </c>
      <c r="E488" s="115" t="s">
        <v>3140</v>
      </c>
      <c r="F488" s="56" t="s">
        <v>2541</v>
      </c>
      <c r="G488" s="68" t="s">
        <v>20</v>
      </c>
      <c r="H488" s="69" t="s">
        <v>1259</v>
      </c>
      <c r="I488" s="12" t="s">
        <v>367</v>
      </c>
      <c r="J488" s="13" t="s">
        <v>1075</v>
      </c>
      <c r="K488" s="14">
        <v>4000.0</v>
      </c>
      <c r="L488" s="15">
        <v>1100.0</v>
      </c>
      <c r="M488" s="14"/>
      <c r="N488" s="15">
        <v>1100.0</v>
      </c>
      <c r="O488" s="14"/>
      <c r="P488" s="14"/>
      <c r="Q488" s="14"/>
      <c r="R488" s="16"/>
      <c r="S488" s="3">
        <f t="shared" si="12"/>
        <v>1100</v>
      </c>
      <c r="T488" s="56"/>
      <c r="U488" s="18" t="s">
        <v>93</v>
      </c>
      <c r="V488" s="18" t="s">
        <v>476</v>
      </c>
      <c r="W488" s="19" t="s">
        <v>1260</v>
      </c>
      <c r="X488" s="45"/>
      <c r="Y488" s="116"/>
      <c r="Z488" s="117"/>
      <c r="AA488" s="93"/>
      <c r="AB488" s="19"/>
      <c r="AC488" s="56"/>
      <c r="AD488" s="118"/>
      <c r="AE488" s="118"/>
      <c r="AF488" s="17"/>
      <c r="AG488" s="17"/>
      <c r="AH488" s="25"/>
      <c r="AI488" s="93"/>
      <c r="AJ488" s="93"/>
      <c r="AK488" s="25"/>
      <c r="AL488" s="25"/>
      <c r="AM488" s="93"/>
      <c r="AN488" s="93"/>
      <c r="AO488" s="93"/>
      <c r="AP488" s="20"/>
      <c r="AQ488" s="20"/>
      <c r="AR488" s="20"/>
      <c r="AS488" s="20"/>
      <c r="AT488" s="20"/>
      <c r="AU488" s="20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</row>
    <row r="489" ht="18.0" customHeight="1">
      <c r="A489" s="8" t="s">
        <v>3134</v>
      </c>
      <c r="B489" s="9">
        <v>45875.0</v>
      </c>
      <c r="C489" s="115" t="str">
        <f t="shared" si="13"/>
        <v>#REF!</v>
      </c>
      <c r="D489" s="115" t="str">
        <f t="shared" si="2"/>
        <v>#REF!</v>
      </c>
      <c r="E489" s="115" t="s">
        <v>3141</v>
      </c>
      <c r="F489" s="56" t="s">
        <v>2542</v>
      </c>
      <c r="G489" s="68" t="s">
        <v>20</v>
      </c>
      <c r="H489" s="69" t="s">
        <v>1262</v>
      </c>
      <c r="I489" s="12" t="s">
        <v>367</v>
      </c>
      <c r="J489" s="13" t="s">
        <v>1075</v>
      </c>
      <c r="K489" s="14"/>
      <c r="L489" s="15">
        <v>1100.0</v>
      </c>
      <c r="M489" s="14"/>
      <c r="N489" s="15">
        <v>1100.0</v>
      </c>
      <c r="O489" s="14"/>
      <c r="P489" s="14"/>
      <c r="Q489" s="14"/>
      <c r="R489" s="16"/>
      <c r="S489" s="3">
        <f t="shared" si="12"/>
        <v>1100</v>
      </c>
      <c r="T489" s="56"/>
      <c r="U489" s="18" t="s">
        <v>101</v>
      </c>
      <c r="V489" s="18" t="s">
        <v>476</v>
      </c>
      <c r="W489" s="19" t="s">
        <v>1263</v>
      </c>
      <c r="X489" s="45"/>
      <c r="Y489" s="116"/>
      <c r="Z489" s="117"/>
      <c r="AA489" s="93"/>
      <c r="AB489" s="19"/>
      <c r="AC489" s="56"/>
      <c r="AD489" s="118"/>
      <c r="AE489" s="118"/>
      <c r="AF489" s="17"/>
      <c r="AG489" s="17"/>
      <c r="AH489" s="25"/>
      <c r="AI489" s="93"/>
      <c r="AJ489" s="93"/>
      <c r="AK489" s="25"/>
      <c r="AL489" s="25"/>
      <c r="AM489" s="93"/>
      <c r="AN489" s="93"/>
      <c r="AO489" s="93"/>
      <c r="AP489" s="20"/>
      <c r="AQ489" s="20"/>
      <c r="AR489" s="20"/>
      <c r="AS489" s="20"/>
      <c r="AT489" s="20"/>
      <c r="AU489" s="20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</row>
    <row r="490" ht="18.0" customHeight="1">
      <c r="A490" s="8" t="s">
        <v>3134</v>
      </c>
      <c r="B490" s="9">
        <v>45877.0</v>
      </c>
      <c r="C490" s="115" t="str">
        <f t="shared" si="13"/>
        <v>#REF!</v>
      </c>
      <c r="D490" s="115" t="str">
        <f t="shared" si="2"/>
        <v>#REF!</v>
      </c>
      <c r="E490" s="115" t="s">
        <v>3148</v>
      </c>
      <c r="F490" s="56" t="s">
        <v>2293</v>
      </c>
      <c r="G490" s="68" t="s">
        <v>1172</v>
      </c>
      <c r="H490" s="69" t="s">
        <v>1264</v>
      </c>
      <c r="I490" s="12" t="s">
        <v>1174</v>
      </c>
      <c r="J490" s="13" t="s">
        <v>1075</v>
      </c>
      <c r="K490" s="14"/>
      <c r="L490" s="15">
        <v>780.0</v>
      </c>
      <c r="M490" s="14"/>
      <c r="N490" s="15">
        <v>780.0</v>
      </c>
      <c r="O490" s="14"/>
      <c r="P490" s="14"/>
      <c r="Q490" s="14"/>
      <c r="R490" s="16"/>
      <c r="S490" s="3">
        <f t="shared" si="12"/>
        <v>780</v>
      </c>
      <c r="T490" s="56"/>
      <c r="U490" s="18" t="s">
        <v>61</v>
      </c>
      <c r="V490" s="18" t="s">
        <v>476</v>
      </c>
      <c r="W490" s="19" t="s">
        <v>1265</v>
      </c>
      <c r="X490" s="45"/>
      <c r="Y490" s="116"/>
      <c r="Z490" s="117"/>
      <c r="AA490" s="93"/>
      <c r="AB490" s="19"/>
      <c r="AC490" s="56"/>
      <c r="AD490" s="118"/>
      <c r="AE490" s="118"/>
      <c r="AF490" s="17"/>
      <c r="AG490" s="17"/>
      <c r="AH490" s="25"/>
      <c r="AI490" s="93"/>
      <c r="AJ490" s="93"/>
      <c r="AK490" s="25"/>
      <c r="AL490" s="25"/>
      <c r="AM490" s="93"/>
      <c r="AN490" s="93"/>
      <c r="AO490" s="93"/>
      <c r="AP490" s="20"/>
      <c r="AQ490" s="20"/>
      <c r="AR490" s="20"/>
      <c r="AS490" s="20"/>
      <c r="AT490" s="20"/>
      <c r="AU490" s="20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</row>
    <row r="491" ht="18.0" customHeight="1">
      <c r="A491" s="8" t="s">
        <v>3134</v>
      </c>
      <c r="B491" s="9">
        <v>45877.0</v>
      </c>
      <c r="C491" s="115" t="str">
        <f t="shared" si="13"/>
        <v>#REF!</v>
      </c>
      <c r="D491" s="115" t="str">
        <f t="shared" si="2"/>
        <v>#REF!</v>
      </c>
      <c r="E491" s="115" t="s">
        <v>3150</v>
      </c>
      <c r="F491" s="56" t="s">
        <v>2293</v>
      </c>
      <c r="G491" s="68" t="s">
        <v>20</v>
      </c>
      <c r="H491" s="69" t="s">
        <v>92</v>
      </c>
      <c r="I491" s="12" t="s">
        <v>367</v>
      </c>
      <c r="J491" s="13" t="s">
        <v>1266</v>
      </c>
      <c r="K491" s="14">
        <v>2500.0</v>
      </c>
      <c r="L491" s="15"/>
      <c r="M491" s="14"/>
      <c r="N491" s="15"/>
      <c r="O491" s="14"/>
      <c r="P491" s="14">
        <v>1200.0</v>
      </c>
      <c r="Q491" s="14"/>
      <c r="R491" s="16">
        <f>200+1000</f>
        <v>1200</v>
      </c>
      <c r="S491" s="3">
        <f t="shared" si="12"/>
        <v>0</v>
      </c>
      <c r="T491" s="56" t="s">
        <v>1267</v>
      </c>
      <c r="U491" s="18" t="s">
        <v>476</v>
      </c>
      <c r="V491" s="18" t="s">
        <v>476</v>
      </c>
      <c r="W491" s="19" t="s">
        <v>94</v>
      </c>
      <c r="X491" s="45"/>
      <c r="Y491" s="116"/>
      <c r="Z491" s="117"/>
      <c r="AA491" s="93"/>
      <c r="AB491" s="19"/>
      <c r="AC491" s="56"/>
      <c r="AD491" s="118"/>
      <c r="AE491" s="118"/>
      <c r="AF491" s="17"/>
      <c r="AG491" s="17"/>
      <c r="AH491" s="25"/>
      <c r="AI491" s="93"/>
      <c r="AJ491" s="93"/>
      <c r="AK491" s="25"/>
      <c r="AL491" s="25"/>
      <c r="AM491" s="93"/>
      <c r="AN491" s="93"/>
      <c r="AO491" s="93"/>
      <c r="AP491" s="20"/>
      <c r="AQ491" s="20"/>
      <c r="AR491" s="20"/>
      <c r="AS491" s="20"/>
      <c r="AT491" s="20"/>
      <c r="AU491" s="20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</row>
    <row r="492" ht="18.0" customHeight="1">
      <c r="A492" s="8" t="s">
        <v>3134</v>
      </c>
      <c r="B492" s="9">
        <v>45880.0</v>
      </c>
      <c r="C492" s="115" t="str">
        <f t="shared" si="13"/>
        <v>#REF!</v>
      </c>
      <c r="D492" s="115" t="str">
        <f t="shared" si="2"/>
        <v>#REF!</v>
      </c>
      <c r="E492" s="115" t="s">
        <v>3150</v>
      </c>
      <c r="F492" s="56" t="s">
        <v>2293</v>
      </c>
      <c r="G492" s="68" t="s">
        <v>20</v>
      </c>
      <c r="H492" s="69" t="s">
        <v>901</v>
      </c>
      <c r="I492" s="12" t="s">
        <v>367</v>
      </c>
      <c r="J492" s="13" t="s">
        <v>1268</v>
      </c>
      <c r="K492" s="14">
        <v>1800.0</v>
      </c>
      <c r="L492" s="15"/>
      <c r="M492" s="14"/>
      <c r="N492" s="15"/>
      <c r="O492" s="14"/>
      <c r="P492" s="14">
        <v>3200.0</v>
      </c>
      <c r="Q492" s="14"/>
      <c r="R492" s="16"/>
      <c r="S492" s="3">
        <f t="shared" si="12"/>
        <v>3200</v>
      </c>
      <c r="T492" s="56"/>
      <c r="U492" s="18" t="s">
        <v>446</v>
      </c>
      <c r="V492" s="18" t="s">
        <v>476</v>
      </c>
      <c r="W492" s="19" t="s">
        <v>902</v>
      </c>
      <c r="X492" s="45"/>
      <c r="Y492" s="116"/>
      <c r="Z492" s="117"/>
      <c r="AA492" s="93"/>
      <c r="AB492" s="19"/>
      <c r="AC492" s="56"/>
      <c r="AD492" s="118"/>
      <c r="AE492" s="118"/>
      <c r="AF492" s="17"/>
      <c r="AG492" s="17"/>
      <c r="AH492" s="25"/>
      <c r="AI492" s="93"/>
      <c r="AJ492" s="93"/>
      <c r="AK492" s="25"/>
      <c r="AL492" s="25"/>
      <c r="AM492" s="93"/>
      <c r="AN492" s="93"/>
      <c r="AO492" s="93"/>
      <c r="AP492" s="20"/>
      <c r="AQ492" s="20"/>
      <c r="AR492" s="20"/>
      <c r="AS492" s="20"/>
      <c r="AT492" s="20"/>
      <c r="AU492" s="20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</row>
    <row r="493" ht="18.0" customHeight="1">
      <c r="A493" s="8" t="s">
        <v>3134</v>
      </c>
      <c r="B493" s="9">
        <v>45882.0</v>
      </c>
      <c r="C493" s="115" t="str">
        <f t="shared" si="13"/>
        <v>#REF!</v>
      </c>
      <c r="D493" s="115" t="str">
        <f t="shared" si="2"/>
        <v>#REF!</v>
      </c>
      <c r="E493" s="115" t="s">
        <v>3139</v>
      </c>
      <c r="F493" s="56" t="s">
        <v>2293</v>
      </c>
      <c r="G493" s="68" t="s">
        <v>20</v>
      </c>
      <c r="H493" s="69" t="s">
        <v>129</v>
      </c>
      <c r="I493" s="12" t="s">
        <v>367</v>
      </c>
      <c r="J493" s="13" t="s">
        <v>1272</v>
      </c>
      <c r="K493" s="14">
        <v>14200.0</v>
      </c>
      <c r="L493" s="15"/>
      <c r="M493" s="14"/>
      <c r="N493" s="15"/>
      <c r="O493" s="14">
        <v>1600.0</v>
      </c>
      <c r="P493" s="14"/>
      <c r="Q493" s="14"/>
      <c r="R493" s="16"/>
      <c r="S493" s="3">
        <f t="shared" si="12"/>
        <v>1600</v>
      </c>
      <c r="T493" s="56"/>
      <c r="U493" s="18" t="s">
        <v>454</v>
      </c>
      <c r="V493" s="18" t="s">
        <v>446</v>
      </c>
      <c r="W493" s="19" t="s">
        <v>130</v>
      </c>
      <c r="X493" s="45"/>
      <c r="Y493" s="116"/>
      <c r="Z493" s="117"/>
      <c r="AA493" s="93"/>
      <c r="AB493" s="19"/>
      <c r="AC493" s="56"/>
      <c r="AD493" s="118"/>
      <c r="AE493" s="118"/>
      <c r="AF493" s="17"/>
      <c r="AG493" s="17"/>
      <c r="AH493" s="25"/>
      <c r="AI493" s="93"/>
      <c r="AJ493" s="93"/>
      <c r="AK493" s="25"/>
      <c r="AL493" s="25"/>
      <c r="AM493" s="93"/>
      <c r="AN493" s="93"/>
      <c r="AO493" s="93"/>
      <c r="AP493" s="20"/>
      <c r="AQ493" s="20"/>
      <c r="AR493" s="20"/>
      <c r="AS493" s="20"/>
      <c r="AT493" s="20"/>
      <c r="AU493" s="20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</row>
    <row r="494" ht="18.0" customHeight="1">
      <c r="A494" s="8" t="s">
        <v>3134</v>
      </c>
      <c r="B494" s="9">
        <v>43600.0</v>
      </c>
      <c r="C494" s="115" t="str">
        <f t="shared" si="13"/>
        <v>#REF!</v>
      </c>
      <c r="D494" s="115" t="str">
        <f t="shared" si="2"/>
        <v>#REF!</v>
      </c>
      <c r="E494" s="115"/>
      <c r="F494" s="56"/>
      <c r="G494" s="68" t="s">
        <v>20</v>
      </c>
      <c r="H494" s="69" t="s">
        <v>92</v>
      </c>
      <c r="I494" s="12" t="s">
        <v>367</v>
      </c>
      <c r="J494" s="13" t="s">
        <v>23</v>
      </c>
      <c r="K494" s="14"/>
      <c r="L494" s="15">
        <v>1269.0</v>
      </c>
      <c r="M494" s="14"/>
      <c r="N494" s="15">
        <v>1269.0</v>
      </c>
      <c r="O494" s="14"/>
      <c r="P494" s="14"/>
      <c r="Q494" s="14">
        <v>170.0</v>
      </c>
      <c r="R494" s="16"/>
      <c r="S494" s="3">
        <f t="shared" si="12"/>
        <v>1439</v>
      </c>
      <c r="T494" s="56"/>
      <c r="U494" s="18">
        <v>15.0</v>
      </c>
      <c r="V494" s="18" t="s">
        <v>93</v>
      </c>
      <c r="W494" s="19" t="s">
        <v>94</v>
      </c>
      <c r="X494" s="45"/>
      <c r="Y494" s="116"/>
      <c r="Z494" s="117"/>
      <c r="AA494" s="93"/>
      <c r="AB494" s="19"/>
      <c r="AC494" s="56"/>
      <c r="AD494" s="118"/>
      <c r="AE494" s="118"/>
      <c r="AF494" s="17"/>
      <c r="AG494" s="17"/>
      <c r="AH494" s="25"/>
      <c r="AI494" s="93"/>
      <c r="AJ494" s="93"/>
      <c r="AK494" s="25"/>
      <c r="AL494" s="25"/>
      <c r="AM494" s="93"/>
      <c r="AN494" s="93"/>
      <c r="AO494" s="93"/>
      <c r="AP494" s="20"/>
      <c r="AQ494" s="20"/>
      <c r="AR494" s="20"/>
      <c r="AS494" s="20"/>
      <c r="AT494" s="20"/>
      <c r="AU494" s="20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</row>
    <row r="495" ht="18.0" customHeight="1">
      <c r="A495" s="8" t="s">
        <v>3134</v>
      </c>
      <c r="B495" s="9">
        <v>44508.0</v>
      </c>
      <c r="C495" s="115" t="str">
        <f t="shared" si="13"/>
        <v>#REF!</v>
      </c>
      <c r="D495" s="115" t="str">
        <f t="shared" si="2"/>
        <v>#REF!</v>
      </c>
      <c r="E495" s="115"/>
      <c r="F495" s="56" t="s">
        <v>1930</v>
      </c>
      <c r="G495" s="68" t="s">
        <v>20</v>
      </c>
      <c r="H495" s="69" t="s">
        <v>523</v>
      </c>
      <c r="I495" s="12" t="s">
        <v>367</v>
      </c>
      <c r="J495" s="13" t="s">
        <v>457</v>
      </c>
      <c r="K495" s="14"/>
      <c r="L495" s="15">
        <v>273.0</v>
      </c>
      <c r="M495" s="14"/>
      <c r="N495" s="15">
        <v>273.0</v>
      </c>
      <c r="O495" s="14"/>
      <c r="P495" s="14"/>
      <c r="Q495" s="14"/>
      <c r="R495" s="16"/>
      <c r="S495" s="3">
        <f t="shared" si="12"/>
        <v>273</v>
      </c>
      <c r="T495" s="56"/>
      <c r="U495" s="18" t="s">
        <v>30</v>
      </c>
      <c r="V495" s="18" t="s">
        <v>61</v>
      </c>
      <c r="W495" s="19" t="s">
        <v>94</v>
      </c>
      <c r="X495" s="45"/>
      <c r="Y495" s="116"/>
      <c r="Z495" s="117"/>
      <c r="AA495" s="93"/>
      <c r="AB495" s="19"/>
      <c r="AC495" s="56"/>
      <c r="AD495" s="118"/>
      <c r="AE495" s="118"/>
      <c r="AF495" s="17"/>
      <c r="AG495" s="17"/>
      <c r="AH495" s="25"/>
      <c r="AI495" s="93"/>
      <c r="AJ495" s="93"/>
      <c r="AK495" s="25"/>
      <c r="AL495" s="25"/>
      <c r="AM495" s="93"/>
      <c r="AN495" s="93"/>
      <c r="AO495" s="93"/>
      <c r="AP495" s="20"/>
      <c r="AQ495" s="20"/>
      <c r="AR495" s="20"/>
      <c r="AS495" s="20"/>
      <c r="AT495" s="20"/>
      <c r="AU495" s="20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</row>
    <row r="496" ht="18.0" customHeight="1">
      <c r="A496" s="8" t="s">
        <v>3134</v>
      </c>
      <c r="B496" s="9">
        <v>45888.0</v>
      </c>
      <c r="C496" s="115" t="str">
        <f t="shared" si="13"/>
        <v>#REF!</v>
      </c>
      <c r="D496" s="115" t="str">
        <f t="shared" si="2"/>
        <v>#REF!</v>
      </c>
      <c r="E496" s="115" t="s">
        <v>3139</v>
      </c>
      <c r="F496" s="56" t="s">
        <v>2293</v>
      </c>
      <c r="G496" s="68" t="s">
        <v>20</v>
      </c>
      <c r="H496" s="69" t="s">
        <v>129</v>
      </c>
      <c r="I496" s="12" t="s">
        <v>367</v>
      </c>
      <c r="J496" s="13" t="s">
        <v>1274</v>
      </c>
      <c r="K496" s="14"/>
      <c r="L496" s="15">
        <v>760.0</v>
      </c>
      <c r="M496" s="14"/>
      <c r="N496" s="15">
        <v>760.0</v>
      </c>
      <c r="O496" s="14"/>
      <c r="P496" s="14"/>
      <c r="Q496" s="14"/>
      <c r="R496" s="16"/>
      <c r="S496" s="3">
        <f t="shared" si="12"/>
        <v>760</v>
      </c>
      <c r="T496" s="56" t="s">
        <v>1833</v>
      </c>
      <c r="U496" s="18" t="s">
        <v>454</v>
      </c>
      <c r="V496" s="18" t="s">
        <v>446</v>
      </c>
      <c r="W496" s="19" t="s">
        <v>130</v>
      </c>
      <c r="X496" s="45"/>
      <c r="Y496" s="116"/>
      <c r="Z496" s="117"/>
      <c r="AA496" s="93"/>
      <c r="AB496" s="19"/>
      <c r="AC496" s="56"/>
      <c r="AD496" s="118"/>
      <c r="AE496" s="118"/>
      <c r="AF496" s="17"/>
      <c r="AG496" s="17"/>
      <c r="AH496" s="25"/>
      <c r="AI496" s="93"/>
      <c r="AJ496" s="93"/>
      <c r="AK496" s="25"/>
      <c r="AL496" s="25"/>
      <c r="AM496" s="93"/>
      <c r="AN496" s="93"/>
      <c r="AO496" s="93"/>
      <c r="AP496" s="20"/>
      <c r="AQ496" s="20"/>
      <c r="AR496" s="20"/>
      <c r="AS496" s="20"/>
      <c r="AT496" s="20"/>
      <c r="AU496" s="20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</row>
    <row r="497" ht="18.0" customHeight="1">
      <c r="A497" s="8" t="s">
        <v>3134</v>
      </c>
      <c r="B497" s="9">
        <v>45889.0</v>
      </c>
      <c r="C497" s="115" t="str">
        <f t="shared" si="13"/>
        <v>#REF!</v>
      </c>
      <c r="D497" s="115" t="str">
        <f t="shared" si="2"/>
        <v>#REF!</v>
      </c>
      <c r="E497" s="115" t="s">
        <v>3140</v>
      </c>
      <c r="F497" s="56" t="s">
        <v>2540</v>
      </c>
      <c r="G497" s="68" t="s">
        <v>20</v>
      </c>
      <c r="H497" s="69" t="s">
        <v>1276</v>
      </c>
      <c r="I497" s="12" t="s">
        <v>367</v>
      </c>
      <c r="J497" s="13" t="s">
        <v>1075</v>
      </c>
      <c r="K497" s="14">
        <v>2000.0</v>
      </c>
      <c r="L497" s="15">
        <v>1100.0</v>
      </c>
      <c r="M497" s="14"/>
      <c r="N497" s="15">
        <v>1100.0</v>
      </c>
      <c r="O497" s="14"/>
      <c r="P497" s="14"/>
      <c r="Q497" s="14"/>
      <c r="R497" s="16"/>
      <c r="S497" s="3">
        <f t="shared" si="12"/>
        <v>1100</v>
      </c>
      <c r="T497" s="56"/>
      <c r="U497" s="18" t="s">
        <v>30</v>
      </c>
      <c r="V497" s="18" t="s">
        <v>476</v>
      </c>
      <c r="W497" s="19" t="s">
        <v>1277</v>
      </c>
      <c r="X497" s="45"/>
      <c r="Y497" s="116"/>
      <c r="Z497" s="117"/>
      <c r="AA497" s="93"/>
      <c r="AB497" s="19"/>
      <c r="AC497" s="56"/>
      <c r="AD497" s="118"/>
      <c r="AE497" s="118"/>
      <c r="AF497" s="17"/>
      <c r="AG497" s="17"/>
      <c r="AH497" s="25"/>
      <c r="AI497" s="93"/>
      <c r="AJ497" s="93"/>
      <c r="AK497" s="25"/>
      <c r="AL497" s="25"/>
      <c r="AM497" s="93"/>
      <c r="AN497" s="93"/>
      <c r="AO497" s="93"/>
      <c r="AP497" s="20"/>
      <c r="AQ497" s="20"/>
      <c r="AR497" s="20"/>
      <c r="AS497" s="20"/>
      <c r="AT497" s="20"/>
      <c r="AU497" s="20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</row>
    <row r="498" ht="18.0" customHeight="1">
      <c r="A498" s="8" t="s">
        <v>3134</v>
      </c>
      <c r="B498" s="9">
        <v>45891.0</v>
      </c>
      <c r="C498" s="115" t="str">
        <f t="shared" si="13"/>
        <v>#REF!</v>
      </c>
      <c r="D498" s="115" t="str">
        <f t="shared" si="2"/>
        <v>#REF!</v>
      </c>
      <c r="E498" s="115" t="s">
        <v>3147</v>
      </c>
      <c r="F498" s="56" t="s">
        <v>2293</v>
      </c>
      <c r="G498" s="68" t="s">
        <v>20</v>
      </c>
      <c r="H498" s="69" t="s">
        <v>788</v>
      </c>
      <c r="I498" s="12" t="s">
        <v>367</v>
      </c>
      <c r="J498" s="13" t="s">
        <v>1075</v>
      </c>
      <c r="K498" s="14"/>
      <c r="L498" s="15">
        <v>1100.0</v>
      </c>
      <c r="M498" s="14"/>
      <c r="N498" s="15">
        <v>1100.0</v>
      </c>
      <c r="O498" s="14"/>
      <c r="P498" s="14"/>
      <c r="Q498" s="14"/>
      <c r="R498" s="16"/>
      <c r="S498" s="3">
        <f t="shared" si="12"/>
        <v>1100</v>
      </c>
      <c r="T498" s="56"/>
      <c r="U498" s="18" t="s">
        <v>384</v>
      </c>
      <c r="V498" s="18" t="s">
        <v>476</v>
      </c>
      <c r="W498" s="19" t="s">
        <v>789</v>
      </c>
      <c r="X498" s="45"/>
      <c r="Y498" s="116"/>
      <c r="Z498" s="117"/>
      <c r="AA498" s="93"/>
      <c r="AB498" s="19"/>
      <c r="AC498" s="56"/>
      <c r="AD498" s="118"/>
      <c r="AE498" s="118"/>
      <c r="AF498" s="17"/>
      <c r="AG498" s="17"/>
      <c r="AH498" s="25"/>
      <c r="AI498" s="93"/>
      <c r="AJ498" s="93"/>
      <c r="AK498" s="25"/>
      <c r="AL498" s="25"/>
      <c r="AM498" s="93"/>
      <c r="AN498" s="93"/>
      <c r="AO498" s="93"/>
      <c r="AP498" s="20"/>
      <c r="AQ498" s="20"/>
      <c r="AR498" s="20"/>
      <c r="AS498" s="20"/>
      <c r="AT498" s="20"/>
      <c r="AU498" s="20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</row>
    <row r="499" ht="18.0" customHeight="1">
      <c r="A499" s="8" t="s">
        <v>3134</v>
      </c>
      <c r="B499" s="9">
        <v>45895.0</v>
      </c>
      <c r="C499" s="115" t="str">
        <f t="shared" si="13"/>
        <v>#REF!</v>
      </c>
      <c r="D499" s="115" t="str">
        <f t="shared" si="2"/>
        <v>#REF!</v>
      </c>
      <c r="E499" s="115" t="s">
        <v>27</v>
      </c>
      <c r="F499" s="56" t="s">
        <v>2156</v>
      </c>
      <c r="G499" s="68" t="s">
        <v>27</v>
      </c>
      <c r="H499" s="69" t="s">
        <v>959</v>
      </c>
      <c r="I499" s="12" t="s">
        <v>367</v>
      </c>
      <c r="J499" s="13" t="s">
        <v>1075</v>
      </c>
      <c r="K499" s="14"/>
      <c r="L499" s="15">
        <v>1100.0</v>
      </c>
      <c r="M499" s="14"/>
      <c r="N499" s="15">
        <v>1100.0</v>
      </c>
      <c r="O499" s="14"/>
      <c r="P499" s="14"/>
      <c r="Q499" s="14"/>
      <c r="R499" s="16"/>
      <c r="S499" s="3">
        <f t="shared" si="12"/>
        <v>1100</v>
      </c>
      <c r="T499" s="56"/>
      <c r="U499" s="18" t="s">
        <v>196</v>
      </c>
      <c r="V499" s="18" t="s">
        <v>476</v>
      </c>
      <c r="W499" s="19" t="s">
        <v>960</v>
      </c>
      <c r="X499" s="45"/>
      <c r="Y499" s="116"/>
      <c r="Z499" s="117"/>
      <c r="AA499" s="93"/>
      <c r="AB499" s="19"/>
      <c r="AC499" s="56"/>
      <c r="AD499" s="118"/>
      <c r="AE499" s="118"/>
      <c r="AF499" s="17"/>
      <c r="AG499" s="17"/>
      <c r="AH499" s="25"/>
      <c r="AI499" s="93"/>
      <c r="AJ499" s="93"/>
      <c r="AK499" s="25"/>
      <c r="AL499" s="25"/>
      <c r="AM499" s="93"/>
      <c r="AN499" s="93"/>
      <c r="AO499" s="93"/>
      <c r="AP499" s="20"/>
      <c r="AQ499" s="20"/>
      <c r="AR499" s="20"/>
      <c r="AS499" s="20"/>
      <c r="AT499" s="20"/>
      <c r="AU499" s="20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</row>
    <row r="500" ht="18.0" customHeight="1">
      <c r="A500" s="8" t="s">
        <v>3134</v>
      </c>
      <c r="B500" s="9">
        <v>45895.0</v>
      </c>
      <c r="C500" s="115" t="str">
        <f t="shared" si="13"/>
        <v>#REF!</v>
      </c>
      <c r="D500" s="115" t="str">
        <f t="shared" si="2"/>
        <v>#REF!</v>
      </c>
      <c r="E500" s="115" t="s">
        <v>27</v>
      </c>
      <c r="F500" s="56" t="s">
        <v>2156</v>
      </c>
      <c r="G500" s="68" t="s">
        <v>27</v>
      </c>
      <c r="H500" s="69" t="s">
        <v>546</v>
      </c>
      <c r="I500" s="12" t="s">
        <v>27</v>
      </c>
      <c r="J500" s="13" t="s">
        <v>1075</v>
      </c>
      <c r="K500" s="14"/>
      <c r="L500" s="15">
        <v>1240.0</v>
      </c>
      <c r="M500" s="14"/>
      <c r="N500" s="15">
        <v>1240.0</v>
      </c>
      <c r="O500" s="14"/>
      <c r="P500" s="14"/>
      <c r="Q500" s="14"/>
      <c r="R500" s="16"/>
      <c r="S500" s="3">
        <f t="shared" si="12"/>
        <v>1240</v>
      </c>
      <c r="T500" s="56"/>
      <c r="U500" s="18" t="s">
        <v>670</v>
      </c>
      <c r="V500" s="18" t="s">
        <v>476</v>
      </c>
      <c r="W500" s="19" t="s">
        <v>548</v>
      </c>
      <c r="X500" s="45"/>
      <c r="Y500" s="116"/>
      <c r="Z500" s="117"/>
      <c r="AA500" s="93"/>
      <c r="AB500" s="19"/>
      <c r="AC500" s="56"/>
      <c r="AD500" s="118"/>
      <c r="AE500" s="118"/>
      <c r="AF500" s="17"/>
      <c r="AG500" s="17"/>
      <c r="AH500" s="25"/>
      <c r="AI500" s="93"/>
      <c r="AJ500" s="93"/>
      <c r="AK500" s="25"/>
      <c r="AL500" s="25"/>
      <c r="AM500" s="93"/>
      <c r="AN500" s="93"/>
      <c r="AO500" s="93"/>
      <c r="AP500" s="20"/>
      <c r="AQ500" s="20"/>
      <c r="AR500" s="20"/>
      <c r="AS500" s="20"/>
      <c r="AT500" s="20"/>
      <c r="AU500" s="20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</row>
    <row r="501" ht="18.0" customHeight="1">
      <c r="A501" s="8" t="s">
        <v>3134</v>
      </c>
      <c r="B501" s="9">
        <v>45904.0</v>
      </c>
      <c r="C501" s="115" t="str">
        <f t="shared" si="13"/>
        <v>#REF!</v>
      </c>
      <c r="D501" s="115" t="str">
        <f t="shared" si="2"/>
        <v>#REF!</v>
      </c>
      <c r="E501" s="115" t="s">
        <v>3140</v>
      </c>
      <c r="F501" s="56" t="s">
        <v>2543</v>
      </c>
      <c r="G501" s="68" t="s">
        <v>20</v>
      </c>
      <c r="H501" s="69" t="s">
        <v>1768</v>
      </c>
      <c r="I501" s="12" t="s">
        <v>367</v>
      </c>
      <c r="J501" s="13" t="s">
        <v>1075</v>
      </c>
      <c r="K501" s="14">
        <v>4000.0</v>
      </c>
      <c r="L501" s="15">
        <v>1100.0</v>
      </c>
      <c r="M501" s="14"/>
      <c r="N501" s="15">
        <v>1100.0</v>
      </c>
      <c r="O501" s="14"/>
      <c r="P501" s="14"/>
      <c r="Q501" s="14">
        <v>410.0</v>
      </c>
      <c r="R501" s="16"/>
      <c r="S501" s="3">
        <f t="shared" si="12"/>
        <v>1510</v>
      </c>
      <c r="T501" s="56"/>
      <c r="U501" s="18" t="s">
        <v>25</v>
      </c>
      <c r="V501" s="18" t="s">
        <v>379</v>
      </c>
      <c r="W501" s="19" t="s">
        <v>1770</v>
      </c>
      <c r="X501" s="45"/>
      <c r="Y501" s="116"/>
      <c r="Z501" s="117"/>
      <c r="AA501" s="93"/>
      <c r="AB501" s="19"/>
      <c r="AC501" s="56"/>
      <c r="AD501" s="118"/>
      <c r="AE501" s="118"/>
      <c r="AF501" s="17"/>
      <c r="AG501" s="17"/>
      <c r="AH501" s="25"/>
      <c r="AI501" s="93"/>
      <c r="AJ501" s="93"/>
      <c r="AK501" s="25"/>
      <c r="AL501" s="25"/>
      <c r="AM501" s="93"/>
      <c r="AN501" s="93"/>
      <c r="AO501" s="93"/>
      <c r="AP501" s="20"/>
      <c r="AQ501" s="20"/>
      <c r="AR501" s="20"/>
      <c r="AS501" s="20"/>
      <c r="AT501" s="20"/>
      <c r="AU501" s="20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</row>
    <row r="502" ht="18.0" customHeight="1">
      <c r="A502" s="8" t="s">
        <v>3134</v>
      </c>
      <c r="B502" s="9">
        <v>45905.0</v>
      </c>
      <c r="C502" s="115" t="str">
        <f t="shared" si="13"/>
        <v>#REF!</v>
      </c>
      <c r="D502" s="115" t="str">
        <f t="shared" si="2"/>
        <v>#REF!</v>
      </c>
      <c r="E502" s="115" t="s">
        <v>3140</v>
      </c>
      <c r="F502" s="56" t="s">
        <v>2543</v>
      </c>
      <c r="G502" s="68" t="s">
        <v>20</v>
      </c>
      <c r="H502" s="69" t="s">
        <v>1772</v>
      </c>
      <c r="I502" s="12" t="s">
        <v>367</v>
      </c>
      <c r="J502" s="13" t="s">
        <v>1075</v>
      </c>
      <c r="K502" s="14">
        <v>4000.0</v>
      </c>
      <c r="L502" s="15">
        <v>1100.0</v>
      </c>
      <c r="M502" s="14"/>
      <c r="N502" s="15">
        <v>1100.0</v>
      </c>
      <c r="O502" s="14"/>
      <c r="P502" s="14"/>
      <c r="Q502" s="14"/>
      <c r="R502" s="16"/>
      <c r="S502" s="3">
        <f t="shared" si="12"/>
        <v>1100</v>
      </c>
      <c r="T502" s="56"/>
      <c r="U502" s="18" t="s">
        <v>93</v>
      </c>
      <c r="V502" s="18" t="s">
        <v>379</v>
      </c>
      <c r="W502" s="19" t="s">
        <v>1773</v>
      </c>
      <c r="X502" s="45"/>
      <c r="Y502" s="116"/>
      <c r="Z502" s="117"/>
      <c r="AA502" s="93"/>
      <c r="AB502" s="19"/>
      <c r="AC502" s="56"/>
      <c r="AD502" s="118"/>
      <c r="AE502" s="118"/>
      <c r="AF502" s="17"/>
      <c r="AG502" s="17"/>
      <c r="AH502" s="25"/>
      <c r="AI502" s="93"/>
      <c r="AJ502" s="93"/>
      <c r="AK502" s="25"/>
      <c r="AL502" s="25"/>
      <c r="AM502" s="93"/>
      <c r="AN502" s="93"/>
      <c r="AO502" s="93"/>
      <c r="AP502" s="20"/>
      <c r="AQ502" s="20"/>
      <c r="AR502" s="20"/>
      <c r="AS502" s="20"/>
      <c r="AT502" s="20"/>
      <c r="AU502" s="20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</row>
    <row r="503" ht="18.0" customHeight="1">
      <c r="A503" s="8" t="s">
        <v>3134</v>
      </c>
      <c r="B503" s="9">
        <v>45909.0</v>
      </c>
      <c r="C503" s="115" t="str">
        <f t="shared" si="13"/>
        <v>#REF!</v>
      </c>
      <c r="D503" s="115" t="str">
        <f t="shared" si="2"/>
        <v>#REF!</v>
      </c>
      <c r="E503" s="115" t="s">
        <v>3140</v>
      </c>
      <c r="F503" s="56" t="s">
        <v>2543</v>
      </c>
      <c r="G503" s="68" t="s">
        <v>27</v>
      </c>
      <c r="H503" s="69" t="s">
        <v>1775</v>
      </c>
      <c r="I503" s="12" t="s">
        <v>367</v>
      </c>
      <c r="J503" s="13" t="s">
        <v>1075</v>
      </c>
      <c r="K503" s="14">
        <v>3600.0</v>
      </c>
      <c r="L503" s="15">
        <v>1100.0</v>
      </c>
      <c r="M503" s="14"/>
      <c r="N503" s="15">
        <v>1100.0</v>
      </c>
      <c r="O503" s="14"/>
      <c r="P503" s="14"/>
      <c r="Q503" s="14"/>
      <c r="R503" s="16"/>
      <c r="S503" s="3">
        <f t="shared" si="12"/>
        <v>1100</v>
      </c>
      <c r="T503" s="56"/>
      <c r="U503" s="18" t="s">
        <v>379</v>
      </c>
      <c r="V503" s="18" t="s">
        <v>379</v>
      </c>
      <c r="W503" s="19" t="s">
        <v>1776</v>
      </c>
      <c r="X503" s="45"/>
      <c r="Y503" s="116"/>
      <c r="Z503" s="117"/>
      <c r="AA503" s="93"/>
      <c r="AB503" s="19"/>
      <c r="AC503" s="56"/>
      <c r="AD503" s="118"/>
      <c r="AE503" s="118"/>
      <c r="AF503" s="17"/>
      <c r="AG503" s="17"/>
      <c r="AH503" s="25"/>
      <c r="AI503" s="93"/>
      <c r="AJ503" s="93"/>
      <c r="AK503" s="25"/>
      <c r="AL503" s="25"/>
      <c r="AM503" s="93"/>
      <c r="AN503" s="93"/>
      <c r="AO503" s="93"/>
      <c r="AP503" s="20"/>
      <c r="AQ503" s="20"/>
      <c r="AR503" s="20"/>
      <c r="AS503" s="20"/>
      <c r="AT503" s="20"/>
      <c r="AU503" s="20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</row>
    <row r="504" ht="18.0" customHeight="1">
      <c r="A504" s="8" t="s">
        <v>3134</v>
      </c>
      <c r="B504" s="9">
        <v>45918.0</v>
      </c>
      <c r="C504" s="115" t="str">
        <f t="shared" si="13"/>
        <v>#REF!</v>
      </c>
      <c r="D504" s="115" t="str">
        <f t="shared" si="2"/>
        <v>#REF!</v>
      </c>
      <c r="E504" s="115" t="s">
        <v>3141</v>
      </c>
      <c r="F504" s="56" t="s">
        <v>2543</v>
      </c>
      <c r="G504" s="68" t="s">
        <v>20</v>
      </c>
      <c r="H504" s="69" t="s">
        <v>1778</v>
      </c>
      <c r="I504" s="12" t="s">
        <v>367</v>
      </c>
      <c r="J504" s="13" t="s">
        <v>1075</v>
      </c>
      <c r="K504" s="14">
        <v>3000.0</v>
      </c>
      <c r="L504" s="15">
        <v>1100.0</v>
      </c>
      <c r="M504" s="14"/>
      <c r="N504" s="15">
        <v>1100.0</v>
      </c>
      <c r="O504" s="14"/>
      <c r="P504" s="14"/>
      <c r="Q504" s="14"/>
      <c r="R504" s="16"/>
      <c r="S504" s="3">
        <f t="shared" si="12"/>
        <v>1100</v>
      </c>
      <c r="T504" s="56"/>
      <c r="U504" s="18" t="s">
        <v>458</v>
      </c>
      <c r="V504" s="18" t="s">
        <v>379</v>
      </c>
      <c r="W504" s="19" t="s">
        <v>1779</v>
      </c>
      <c r="X504" s="45"/>
      <c r="Y504" s="116"/>
      <c r="Z504" s="117"/>
      <c r="AA504" s="93"/>
      <c r="AB504" s="19"/>
      <c r="AC504" s="56"/>
      <c r="AD504" s="118"/>
      <c r="AE504" s="118"/>
      <c r="AF504" s="17"/>
      <c r="AG504" s="17"/>
      <c r="AH504" s="25"/>
      <c r="AI504" s="93"/>
      <c r="AJ504" s="93"/>
      <c r="AK504" s="25"/>
      <c r="AL504" s="25"/>
      <c r="AM504" s="93"/>
      <c r="AN504" s="93"/>
      <c r="AO504" s="93"/>
      <c r="AP504" s="20"/>
      <c r="AQ504" s="20"/>
      <c r="AR504" s="20"/>
      <c r="AS504" s="20"/>
      <c r="AT504" s="20"/>
      <c r="AU504" s="20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</row>
    <row r="505" ht="18.0" customHeight="1">
      <c r="A505" s="8" t="s">
        <v>3134</v>
      </c>
      <c r="B505" s="9">
        <v>45922.0</v>
      </c>
      <c r="C505" s="115" t="str">
        <f t="shared" si="13"/>
        <v>#REF!</v>
      </c>
      <c r="D505" s="115" t="str">
        <f t="shared" si="2"/>
        <v>#REF!</v>
      </c>
      <c r="E505" s="115" t="s">
        <v>3140</v>
      </c>
      <c r="F505" s="56" t="s">
        <v>2543</v>
      </c>
      <c r="G505" s="68" t="s">
        <v>20</v>
      </c>
      <c r="H505" s="69" t="s">
        <v>1781</v>
      </c>
      <c r="I505" s="12" t="s">
        <v>367</v>
      </c>
      <c r="J505" s="13" t="s">
        <v>1075</v>
      </c>
      <c r="K505" s="14">
        <v>5850.0</v>
      </c>
      <c r="L505" s="15">
        <v>1100.0</v>
      </c>
      <c r="M505" s="14"/>
      <c r="N505" s="15">
        <v>1100.0</v>
      </c>
      <c r="O505" s="14"/>
      <c r="P505" s="14"/>
      <c r="Q505" s="14"/>
      <c r="R505" s="16"/>
      <c r="S505" s="3">
        <f t="shared" si="12"/>
        <v>1100</v>
      </c>
      <c r="T505" s="56"/>
      <c r="U505" s="18" t="s">
        <v>196</v>
      </c>
      <c r="V505" s="18" t="s">
        <v>379</v>
      </c>
      <c r="W505" s="19" t="s">
        <v>1782</v>
      </c>
      <c r="X505" s="45"/>
      <c r="Y505" s="116"/>
      <c r="Z505" s="117"/>
      <c r="AA505" s="93"/>
      <c r="AB505" s="19"/>
      <c r="AC505" s="56"/>
      <c r="AD505" s="118"/>
      <c r="AE505" s="118"/>
      <c r="AF505" s="17"/>
      <c r="AG505" s="17"/>
      <c r="AH505" s="25"/>
      <c r="AI505" s="93"/>
      <c r="AJ505" s="93"/>
      <c r="AK505" s="25"/>
      <c r="AL505" s="25"/>
      <c r="AM505" s="93"/>
      <c r="AN505" s="93"/>
      <c r="AO505" s="93"/>
      <c r="AP505" s="20"/>
      <c r="AQ505" s="20"/>
      <c r="AR505" s="20"/>
      <c r="AS505" s="20"/>
      <c r="AT505" s="20"/>
      <c r="AU505" s="20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</row>
    <row r="506" ht="18.0" customHeight="1">
      <c r="A506" s="8" t="s">
        <v>3134</v>
      </c>
      <c r="B506" s="9">
        <v>45926.0</v>
      </c>
      <c r="C506" s="115" t="str">
        <f t="shared" si="13"/>
        <v>#REF!</v>
      </c>
      <c r="D506" s="115" t="str">
        <f t="shared" si="2"/>
        <v>#REF!</v>
      </c>
      <c r="E506" s="115" t="s">
        <v>3140</v>
      </c>
      <c r="F506" s="56" t="s">
        <v>2543</v>
      </c>
      <c r="G506" s="68" t="s">
        <v>20</v>
      </c>
      <c r="H506" s="69" t="s">
        <v>1788</v>
      </c>
      <c r="I506" s="12" t="s">
        <v>367</v>
      </c>
      <c r="J506" s="13" t="s">
        <v>1075</v>
      </c>
      <c r="K506" s="14">
        <v>4000.0</v>
      </c>
      <c r="L506" s="15">
        <v>1100.0</v>
      </c>
      <c r="M506" s="14"/>
      <c r="N506" s="15">
        <v>1100.0</v>
      </c>
      <c r="O506" s="14"/>
      <c r="P506" s="14"/>
      <c r="Q506" s="14"/>
      <c r="R506" s="16"/>
      <c r="S506" s="3">
        <f t="shared" si="12"/>
        <v>1100</v>
      </c>
      <c r="T506" s="56"/>
      <c r="U506" s="18" t="s">
        <v>670</v>
      </c>
      <c r="V506" s="18" t="s">
        <v>379</v>
      </c>
      <c r="W506" s="19" t="s">
        <v>1789</v>
      </c>
      <c r="X506" s="45"/>
      <c r="Y506" s="116"/>
      <c r="Z506" s="117"/>
      <c r="AA506" s="93"/>
      <c r="AB506" s="19"/>
      <c r="AC506" s="56"/>
      <c r="AD506" s="118"/>
      <c r="AE506" s="118"/>
      <c r="AF506" s="17"/>
      <c r="AG506" s="17"/>
      <c r="AH506" s="25"/>
      <c r="AI506" s="93"/>
      <c r="AJ506" s="93"/>
      <c r="AK506" s="25"/>
      <c r="AL506" s="25"/>
      <c r="AM506" s="93"/>
      <c r="AN506" s="93"/>
      <c r="AO506" s="93"/>
      <c r="AP506" s="20"/>
      <c r="AQ506" s="20"/>
      <c r="AR506" s="20"/>
      <c r="AS506" s="20"/>
      <c r="AT506" s="20"/>
      <c r="AU506" s="20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</row>
    <row r="507" ht="18.0" customHeight="1">
      <c r="A507" s="8" t="s">
        <v>3134</v>
      </c>
      <c r="B507" s="9">
        <v>45930.0</v>
      </c>
      <c r="C507" s="115" t="str">
        <f t="shared" si="13"/>
        <v>#REF!</v>
      </c>
      <c r="D507" s="115" t="str">
        <f t="shared" si="2"/>
        <v>#REF!</v>
      </c>
      <c r="E507" s="115" t="s">
        <v>3140</v>
      </c>
      <c r="F507" s="56" t="s">
        <v>2543</v>
      </c>
      <c r="G507" s="68" t="s">
        <v>20</v>
      </c>
      <c r="H507" s="69" t="s">
        <v>1791</v>
      </c>
      <c r="I507" s="12" t="s">
        <v>367</v>
      </c>
      <c r="J507" s="13" t="s">
        <v>1075</v>
      </c>
      <c r="K507" s="14">
        <v>5850.0</v>
      </c>
      <c r="L507" s="15">
        <v>1100.0</v>
      </c>
      <c r="M507" s="14"/>
      <c r="N507" s="15">
        <v>1100.0</v>
      </c>
      <c r="O507" s="14"/>
      <c r="P507" s="14"/>
      <c r="Q507" s="14">
        <f>410*3+205*3</f>
        <v>1845</v>
      </c>
      <c r="R507" s="16"/>
      <c r="S507" s="3">
        <f t="shared" si="12"/>
        <v>2945</v>
      </c>
      <c r="T507" s="56"/>
      <c r="U507" s="18" t="s">
        <v>52</v>
      </c>
      <c r="V507" s="18" t="s">
        <v>379</v>
      </c>
      <c r="W507" s="19" t="s">
        <v>1793</v>
      </c>
      <c r="X507" s="45"/>
      <c r="Y507" s="116"/>
      <c r="Z507" s="117"/>
      <c r="AA507" s="93"/>
      <c r="AB507" s="19"/>
      <c r="AC507" s="56"/>
      <c r="AD507" s="118"/>
      <c r="AE507" s="118"/>
      <c r="AF507" s="17"/>
      <c r="AG507" s="17"/>
      <c r="AH507" s="25"/>
      <c r="AI507" s="93"/>
      <c r="AJ507" s="93"/>
      <c r="AK507" s="25"/>
      <c r="AL507" s="25"/>
      <c r="AM507" s="93"/>
      <c r="AN507" s="93"/>
      <c r="AO507" s="93"/>
      <c r="AP507" s="20"/>
      <c r="AQ507" s="20"/>
      <c r="AR507" s="20"/>
      <c r="AS507" s="20"/>
      <c r="AT507" s="20"/>
      <c r="AU507" s="20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</row>
    <row r="508" ht="18.0" customHeight="1">
      <c r="A508" s="8" t="s">
        <v>3134</v>
      </c>
      <c r="B508" s="9">
        <v>45930.0</v>
      </c>
      <c r="C508" s="115" t="str">
        <f t="shared" si="13"/>
        <v>#REF!</v>
      </c>
      <c r="D508" s="115" t="str">
        <f t="shared" si="2"/>
        <v>#REF!</v>
      </c>
      <c r="E508" s="115" t="s">
        <v>3140</v>
      </c>
      <c r="F508" s="56" t="s">
        <v>2543</v>
      </c>
      <c r="G508" s="68" t="s">
        <v>20</v>
      </c>
      <c r="H508" s="69" t="s">
        <v>1791</v>
      </c>
      <c r="I508" s="12" t="s">
        <v>367</v>
      </c>
      <c r="J508" s="13" t="s">
        <v>1266</v>
      </c>
      <c r="K508" s="14">
        <v>2700.0</v>
      </c>
      <c r="L508" s="15"/>
      <c r="M508" s="14"/>
      <c r="N508" s="15"/>
      <c r="O508" s="14"/>
      <c r="P508" s="14">
        <v>900.0</v>
      </c>
      <c r="Q508" s="14"/>
      <c r="R508" s="16"/>
      <c r="S508" s="3">
        <f t="shared" si="12"/>
        <v>900</v>
      </c>
      <c r="T508" s="56"/>
      <c r="U508" s="18" t="s">
        <v>196</v>
      </c>
      <c r="V508" s="18" t="s">
        <v>519</v>
      </c>
      <c r="W508" s="19" t="s">
        <v>1793</v>
      </c>
      <c r="X508" s="45"/>
      <c r="Y508" s="116"/>
      <c r="Z508" s="117"/>
      <c r="AA508" s="93"/>
      <c r="AB508" s="19"/>
      <c r="AC508" s="56"/>
      <c r="AD508" s="118"/>
      <c r="AE508" s="118"/>
      <c r="AF508" s="17"/>
      <c r="AG508" s="17"/>
      <c r="AH508" s="25"/>
      <c r="AI508" s="93"/>
      <c r="AJ508" s="93"/>
      <c r="AK508" s="25"/>
      <c r="AL508" s="25"/>
      <c r="AM508" s="93"/>
      <c r="AN508" s="93"/>
      <c r="AO508" s="93"/>
      <c r="AP508" s="20"/>
      <c r="AQ508" s="20"/>
      <c r="AR508" s="20"/>
      <c r="AS508" s="20"/>
      <c r="AT508" s="20"/>
      <c r="AU508" s="20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</row>
    <row r="509" ht="18.0" customHeight="1">
      <c r="A509" s="8" t="s">
        <v>3134</v>
      </c>
      <c r="B509" s="9">
        <v>45910.0</v>
      </c>
      <c r="C509" s="115" t="str">
        <f t="shared" si="13"/>
        <v>#REF!</v>
      </c>
      <c r="D509" s="115" t="str">
        <f t="shared" si="2"/>
        <v>#REF!</v>
      </c>
      <c r="E509" s="115" t="s">
        <v>3141</v>
      </c>
      <c r="F509" s="56" t="s">
        <v>2324</v>
      </c>
      <c r="G509" s="68" t="s">
        <v>1061</v>
      </c>
      <c r="H509" s="69" t="s">
        <v>1796</v>
      </c>
      <c r="I509" s="12" t="s">
        <v>367</v>
      </c>
      <c r="J509" s="13" t="s">
        <v>1075</v>
      </c>
      <c r="K509" s="14"/>
      <c r="L509" s="15">
        <v>1100.0</v>
      </c>
      <c r="M509" s="14"/>
      <c r="N509" s="15">
        <v>1100.0</v>
      </c>
      <c r="O509" s="14"/>
      <c r="P509" s="14"/>
      <c r="Q509" s="14"/>
      <c r="R509" s="16"/>
      <c r="S509" s="3">
        <f t="shared" si="12"/>
        <v>1100</v>
      </c>
      <c r="T509" s="56"/>
      <c r="U509" s="18" t="s">
        <v>101</v>
      </c>
      <c r="V509" s="18" t="s">
        <v>476</v>
      </c>
      <c r="W509" s="19" t="s">
        <v>1263</v>
      </c>
      <c r="X509" s="45"/>
      <c r="Y509" s="116"/>
      <c r="Z509" s="117"/>
      <c r="AA509" s="93"/>
      <c r="AB509" s="19"/>
      <c r="AC509" s="56"/>
      <c r="AD509" s="118"/>
      <c r="AE509" s="118"/>
      <c r="AF509" s="17"/>
      <c r="AG509" s="17"/>
      <c r="AH509" s="25"/>
      <c r="AI509" s="93"/>
      <c r="AJ509" s="93"/>
      <c r="AK509" s="25"/>
      <c r="AL509" s="25"/>
      <c r="AM509" s="93"/>
      <c r="AN509" s="93"/>
      <c r="AO509" s="93"/>
      <c r="AP509" s="20"/>
      <c r="AQ509" s="20"/>
      <c r="AR509" s="20"/>
      <c r="AS509" s="20"/>
      <c r="AT509" s="20"/>
      <c r="AU509" s="20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</row>
    <row r="510" ht="18.0" customHeight="1">
      <c r="A510" s="8" t="s">
        <v>3134</v>
      </c>
      <c r="B510" s="9">
        <v>45344.0</v>
      </c>
      <c r="C510" s="115" t="str">
        <f t="shared" si="13"/>
        <v>#REF!</v>
      </c>
      <c r="D510" s="115" t="str">
        <f t="shared" si="2"/>
        <v>#REF!</v>
      </c>
      <c r="E510" s="115" t="s">
        <v>3139</v>
      </c>
      <c r="F510" s="56" t="s">
        <v>2324</v>
      </c>
      <c r="G510" s="68" t="s">
        <v>20</v>
      </c>
      <c r="H510" s="69" t="s">
        <v>538</v>
      </c>
      <c r="I510" s="12" t="s">
        <v>367</v>
      </c>
      <c r="J510" s="13" t="s">
        <v>392</v>
      </c>
      <c r="K510" s="14">
        <v>840.0</v>
      </c>
      <c r="L510" s="15"/>
      <c r="M510" s="14"/>
      <c r="N510" s="15"/>
      <c r="O510" s="14"/>
      <c r="P510" s="14">
        <v>200.0</v>
      </c>
      <c r="Q510" s="14"/>
      <c r="R510" s="16"/>
      <c r="S510" s="3">
        <f t="shared" si="12"/>
        <v>200</v>
      </c>
      <c r="T510" s="56"/>
      <c r="U510" s="18" t="s">
        <v>196</v>
      </c>
      <c r="V510" s="18" t="s">
        <v>379</v>
      </c>
      <c r="W510" s="19" t="s">
        <v>539</v>
      </c>
      <c r="X510" s="45"/>
      <c r="Y510" s="116"/>
      <c r="Z510" s="117"/>
      <c r="AA510" s="93"/>
      <c r="AB510" s="19"/>
      <c r="AC510" s="56"/>
      <c r="AD510" s="118"/>
      <c r="AE510" s="118"/>
      <c r="AF510" s="17"/>
      <c r="AG510" s="17"/>
      <c r="AH510" s="25"/>
      <c r="AI510" s="93"/>
      <c r="AJ510" s="93"/>
      <c r="AK510" s="25"/>
      <c r="AL510" s="25"/>
      <c r="AM510" s="93"/>
      <c r="AN510" s="93"/>
      <c r="AO510" s="93"/>
      <c r="AP510" s="20"/>
      <c r="AQ510" s="20"/>
      <c r="AR510" s="20"/>
      <c r="AS510" s="20"/>
      <c r="AT510" s="20"/>
      <c r="AU510" s="20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</row>
    <row r="511" ht="18.0" customHeight="1">
      <c r="A511" s="8" t="s">
        <v>3134</v>
      </c>
      <c r="B511" s="9">
        <v>45762.0</v>
      </c>
      <c r="C511" s="115" t="str">
        <f t="shared" si="13"/>
        <v>#REF!</v>
      </c>
      <c r="D511" s="115" t="str">
        <f t="shared" si="2"/>
        <v>#REF!</v>
      </c>
      <c r="E511" s="115" t="s">
        <v>3139</v>
      </c>
      <c r="F511" s="56" t="s">
        <v>2324</v>
      </c>
      <c r="G511" s="68" t="s">
        <v>20</v>
      </c>
      <c r="H511" s="69" t="s">
        <v>1143</v>
      </c>
      <c r="I511" s="12" t="s">
        <v>367</v>
      </c>
      <c r="J511" s="13" t="s">
        <v>1075</v>
      </c>
      <c r="K511" s="14"/>
      <c r="L511" s="15">
        <v>1100.0</v>
      </c>
      <c r="M511" s="14"/>
      <c r="N511" s="15">
        <v>1100.0</v>
      </c>
      <c r="O511" s="14"/>
      <c r="P511" s="14"/>
      <c r="Q511" s="14"/>
      <c r="R511" s="16"/>
      <c r="S511" s="3">
        <f t="shared" si="12"/>
        <v>1100</v>
      </c>
      <c r="T511" s="56"/>
      <c r="U511" s="18" t="s">
        <v>34</v>
      </c>
      <c r="V511" s="18" t="s">
        <v>25</v>
      </c>
      <c r="W511" s="19" t="s">
        <v>1144</v>
      </c>
      <c r="X511" s="45"/>
      <c r="Y511" s="116"/>
      <c r="Z511" s="117"/>
      <c r="AA511" s="93"/>
      <c r="AB511" s="19"/>
      <c r="AC511" s="56"/>
      <c r="AD511" s="118"/>
      <c r="AE511" s="118"/>
      <c r="AF511" s="17"/>
      <c r="AG511" s="17"/>
      <c r="AH511" s="25"/>
      <c r="AI511" s="93"/>
      <c r="AJ511" s="93"/>
      <c r="AK511" s="25"/>
      <c r="AL511" s="25"/>
      <c r="AM511" s="93"/>
      <c r="AN511" s="93"/>
      <c r="AO511" s="93"/>
      <c r="AP511" s="20"/>
      <c r="AQ511" s="20"/>
      <c r="AR511" s="20"/>
      <c r="AS511" s="20"/>
      <c r="AT511" s="20"/>
      <c r="AU511" s="20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</row>
    <row r="512" ht="18.0" customHeight="1">
      <c r="A512" s="8" t="s">
        <v>3134</v>
      </c>
      <c r="B512" s="9">
        <v>45909.0</v>
      </c>
      <c r="C512" s="115" t="str">
        <f t="shared" si="13"/>
        <v>#REF!</v>
      </c>
      <c r="D512" s="115" t="str">
        <f t="shared" si="2"/>
        <v>#REF!</v>
      </c>
      <c r="E512" s="115" t="s">
        <v>3147</v>
      </c>
      <c r="F512" s="56" t="s">
        <v>2540</v>
      </c>
      <c r="G512" s="68" t="s">
        <v>20</v>
      </c>
      <c r="H512" s="69" t="s">
        <v>496</v>
      </c>
      <c r="I512" s="12" t="s">
        <v>367</v>
      </c>
      <c r="J512" s="13" t="s">
        <v>1075</v>
      </c>
      <c r="K512" s="14"/>
      <c r="L512" s="15">
        <v>1100.0</v>
      </c>
      <c r="M512" s="14"/>
      <c r="N512" s="15">
        <v>1100.0</v>
      </c>
      <c r="O512" s="14"/>
      <c r="P512" s="14"/>
      <c r="Q512" s="14">
        <v>410.0</v>
      </c>
      <c r="R512" s="16"/>
      <c r="S512" s="3">
        <f t="shared" si="12"/>
        <v>1510</v>
      </c>
      <c r="T512" s="56" t="s">
        <v>1800</v>
      </c>
      <c r="U512" s="18" t="s">
        <v>34</v>
      </c>
      <c r="V512" s="18" t="s">
        <v>379</v>
      </c>
      <c r="W512" s="19" t="s">
        <v>497</v>
      </c>
      <c r="X512" s="45"/>
      <c r="Y512" s="116"/>
      <c r="Z512" s="117"/>
      <c r="AA512" s="93"/>
      <c r="AB512" s="19"/>
      <c r="AC512" s="56"/>
      <c r="AD512" s="118"/>
      <c r="AE512" s="118"/>
      <c r="AF512" s="17"/>
      <c r="AG512" s="17"/>
      <c r="AH512" s="25"/>
      <c r="AI512" s="93"/>
      <c r="AJ512" s="93"/>
      <c r="AK512" s="25"/>
      <c r="AL512" s="25"/>
      <c r="AM512" s="93"/>
      <c r="AN512" s="93"/>
      <c r="AO512" s="93"/>
      <c r="AP512" s="20"/>
      <c r="AQ512" s="20"/>
      <c r="AR512" s="20"/>
      <c r="AS512" s="20"/>
      <c r="AT512" s="20"/>
      <c r="AU512" s="20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</row>
    <row r="513" ht="18.0" customHeight="1">
      <c r="A513" s="8" t="s">
        <v>3134</v>
      </c>
      <c r="B513" s="9">
        <v>45902.0</v>
      </c>
      <c r="C513" s="115" t="str">
        <f t="shared" si="13"/>
        <v>#REF!</v>
      </c>
      <c r="D513" s="115" t="str">
        <f t="shared" si="2"/>
        <v>#REF!</v>
      </c>
      <c r="E513" s="115" t="s">
        <v>3139</v>
      </c>
      <c r="F513" s="56" t="s">
        <v>2293</v>
      </c>
      <c r="G513" s="68" t="s">
        <v>20</v>
      </c>
      <c r="H513" s="69" t="s">
        <v>452</v>
      </c>
      <c r="I513" s="12" t="s">
        <v>367</v>
      </c>
      <c r="J513" s="13" t="s">
        <v>1075</v>
      </c>
      <c r="K513" s="14"/>
      <c r="L513" s="15">
        <v>515.34</v>
      </c>
      <c r="M513" s="14"/>
      <c r="N513" s="15">
        <v>515.34</v>
      </c>
      <c r="O513" s="14"/>
      <c r="P513" s="14">
        <v>123.66</v>
      </c>
      <c r="Q513" s="14">
        <f>245*3</f>
        <v>735</v>
      </c>
      <c r="R513" s="16">
        <v>274.0</v>
      </c>
      <c r="S513" s="3">
        <f t="shared" si="12"/>
        <v>1100</v>
      </c>
      <c r="T513" s="56" t="s">
        <v>940</v>
      </c>
      <c r="U513" s="18" t="s">
        <v>125</v>
      </c>
      <c r="V513" s="18" t="s">
        <v>454</v>
      </c>
      <c r="W513" s="19" t="s">
        <v>455</v>
      </c>
      <c r="X513" s="45"/>
      <c r="Y513" s="116"/>
      <c r="Z513" s="117"/>
      <c r="AA513" s="93"/>
      <c r="AB513" s="19"/>
      <c r="AC513" s="56"/>
      <c r="AD513" s="118"/>
      <c r="AE513" s="118"/>
      <c r="AF513" s="17"/>
      <c r="AG513" s="17"/>
      <c r="AH513" s="25"/>
      <c r="AI513" s="93"/>
      <c r="AJ513" s="93"/>
      <c r="AK513" s="25"/>
      <c r="AL513" s="25"/>
      <c r="AM513" s="93"/>
      <c r="AN513" s="93"/>
      <c r="AO513" s="93"/>
      <c r="AP513" s="20"/>
      <c r="AQ513" s="20"/>
      <c r="AR513" s="20"/>
      <c r="AS513" s="20"/>
      <c r="AT513" s="20"/>
      <c r="AU513" s="20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</row>
    <row r="514" ht="18.0" customHeight="1">
      <c r="A514" s="8" t="s">
        <v>3134</v>
      </c>
      <c r="B514" s="9">
        <v>45909.0</v>
      </c>
      <c r="C514" s="115" t="str">
        <f t="shared" si="13"/>
        <v>#REF!</v>
      </c>
      <c r="D514" s="115" t="str">
        <f t="shared" si="2"/>
        <v>#REF!</v>
      </c>
      <c r="E514" s="115" t="s">
        <v>3147</v>
      </c>
      <c r="F514" s="56" t="s">
        <v>2293</v>
      </c>
      <c r="G514" s="68" t="s">
        <v>20</v>
      </c>
      <c r="H514" s="69" t="s">
        <v>915</v>
      </c>
      <c r="I514" s="12" t="s">
        <v>367</v>
      </c>
      <c r="J514" s="13" t="s">
        <v>1075</v>
      </c>
      <c r="K514" s="14"/>
      <c r="L514" s="15">
        <v>1100.0</v>
      </c>
      <c r="M514" s="14"/>
      <c r="N514" s="15">
        <v>1100.0</v>
      </c>
      <c r="O514" s="14"/>
      <c r="P514" s="14"/>
      <c r="Q514" s="14"/>
      <c r="R514" s="16"/>
      <c r="S514" s="3">
        <f t="shared" si="12"/>
        <v>1100</v>
      </c>
      <c r="T514" s="56"/>
      <c r="U514" s="18" t="s">
        <v>30</v>
      </c>
      <c r="V514" s="18" t="s">
        <v>379</v>
      </c>
      <c r="W514" s="19" t="s">
        <v>916</v>
      </c>
      <c r="X514" s="45"/>
      <c r="Y514" s="116"/>
      <c r="Z514" s="117"/>
      <c r="AA514" s="93"/>
      <c r="AB514" s="19"/>
      <c r="AC514" s="56"/>
      <c r="AD514" s="118"/>
      <c r="AE514" s="118"/>
      <c r="AF514" s="17"/>
      <c r="AG514" s="17"/>
      <c r="AH514" s="25"/>
      <c r="AI514" s="93"/>
      <c r="AJ514" s="93"/>
      <c r="AK514" s="25"/>
      <c r="AL514" s="25"/>
      <c r="AM514" s="93"/>
      <c r="AN514" s="93"/>
      <c r="AO514" s="93"/>
      <c r="AP514" s="20"/>
      <c r="AQ514" s="20"/>
      <c r="AR514" s="20"/>
      <c r="AS514" s="20"/>
      <c r="AT514" s="20"/>
      <c r="AU514" s="20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</row>
    <row r="515" ht="18.0" customHeight="1">
      <c r="A515" s="8" t="s">
        <v>3134</v>
      </c>
      <c r="B515" s="9">
        <v>45915.0</v>
      </c>
      <c r="C515" s="115" t="str">
        <f t="shared" si="13"/>
        <v>#REF!</v>
      </c>
      <c r="D515" s="115" t="str">
        <f t="shared" si="2"/>
        <v>#REF!</v>
      </c>
      <c r="E515" s="115" t="s">
        <v>3139</v>
      </c>
      <c r="F515" s="56" t="s">
        <v>2293</v>
      </c>
      <c r="G515" s="68" t="s">
        <v>20</v>
      </c>
      <c r="H515" s="69" t="s">
        <v>1804</v>
      </c>
      <c r="I515" s="12" t="s">
        <v>367</v>
      </c>
      <c r="J515" s="13" t="s">
        <v>1075</v>
      </c>
      <c r="K515" s="14">
        <v>1100.0</v>
      </c>
      <c r="L515" s="15">
        <v>1100.0</v>
      </c>
      <c r="M515" s="14"/>
      <c r="N515" s="15">
        <v>1100.0</v>
      </c>
      <c r="O515" s="14"/>
      <c r="P515" s="14"/>
      <c r="Q515" s="14"/>
      <c r="R515" s="16"/>
      <c r="S515" s="3">
        <f t="shared" si="12"/>
        <v>1100</v>
      </c>
      <c r="T515" s="56"/>
      <c r="U515" s="18" t="s">
        <v>34</v>
      </c>
      <c r="V515" s="18" t="s">
        <v>379</v>
      </c>
      <c r="W515" s="19" t="s">
        <v>1805</v>
      </c>
      <c r="X515" s="45"/>
      <c r="Y515" s="116"/>
      <c r="Z515" s="117"/>
      <c r="AA515" s="93"/>
      <c r="AB515" s="19"/>
      <c r="AC515" s="56"/>
      <c r="AD515" s="118"/>
      <c r="AE515" s="118"/>
      <c r="AF515" s="17"/>
      <c r="AG515" s="17"/>
      <c r="AH515" s="25"/>
      <c r="AI515" s="93"/>
      <c r="AJ515" s="93"/>
      <c r="AK515" s="25"/>
      <c r="AL515" s="25"/>
      <c r="AM515" s="93"/>
      <c r="AN515" s="93"/>
      <c r="AO515" s="93"/>
      <c r="AP515" s="20"/>
      <c r="AQ515" s="20"/>
      <c r="AR515" s="20"/>
      <c r="AS515" s="20"/>
      <c r="AT515" s="20"/>
      <c r="AU515" s="20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</row>
    <row r="516" ht="18.0" customHeight="1">
      <c r="A516" s="8" t="s">
        <v>3134</v>
      </c>
      <c r="B516" s="9">
        <v>45918.0</v>
      </c>
      <c r="C516" s="115" t="str">
        <f t="shared" si="13"/>
        <v>#REF!</v>
      </c>
      <c r="D516" s="115" t="str">
        <f t="shared" si="2"/>
        <v>#REF!</v>
      </c>
      <c r="E516" s="115" t="s">
        <v>3147</v>
      </c>
      <c r="F516" s="56" t="s">
        <v>2293</v>
      </c>
      <c r="G516" s="68" t="s">
        <v>20</v>
      </c>
      <c r="H516" s="69" t="s">
        <v>1807</v>
      </c>
      <c r="I516" s="12" t="s">
        <v>367</v>
      </c>
      <c r="J516" s="13" t="s">
        <v>1075</v>
      </c>
      <c r="K516" s="14">
        <v>1100.0</v>
      </c>
      <c r="L516" s="15">
        <v>1100.0</v>
      </c>
      <c r="M516" s="14"/>
      <c r="N516" s="15">
        <v>1100.0</v>
      </c>
      <c r="O516" s="14"/>
      <c r="P516" s="14"/>
      <c r="Q516" s="14"/>
      <c r="R516" s="16"/>
      <c r="S516" s="3">
        <f t="shared" si="12"/>
        <v>1100</v>
      </c>
      <c r="T516" s="56"/>
      <c r="U516" s="18" t="s">
        <v>458</v>
      </c>
      <c r="V516" s="18" t="s">
        <v>379</v>
      </c>
      <c r="W516" s="19" t="s">
        <v>1808</v>
      </c>
      <c r="X516" s="45"/>
      <c r="Y516" s="116"/>
      <c r="Z516" s="117"/>
      <c r="AA516" s="93"/>
      <c r="AB516" s="19"/>
      <c r="AC516" s="56"/>
      <c r="AD516" s="118"/>
      <c r="AE516" s="118"/>
      <c r="AF516" s="17"/>
      <c r="AG516" s="17"/>
      <c r="AH516" s="25"/>
      <c r="AI516" s="93"/>
      <c r="AJ516" s="93"/>
      <c r="AK516" s="25"/>
      <c r="AL516" s="25"/>
      <c r="AM516" s="93"/>
      <c r="AN516" s="93"/>
      <c r="AO516" s="93"/>
      <c r="AP516" s="20"/>
      <c r="AQ516" s="20"/>
      <c r="AR516" s="20"/>
      <c r="AS516" s="20"/>
      <c r="AT516" s="20"/>
      <c r="AU516" s="20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</row>
    <row r="517" ht="18.0" customHeight="1">
      <c r="A517" s="8" t="s">
        <v>3134</v>
      </c>
      <c r="B517" s="9">
        <v>45930.0</v>
      </c>
      <c r="C517" s="115" t="str">
        <f t="shared" si="13"/>
        <v>#REF!</v>
      </c>
      <c r="D517" s="115" t="str">
        <f t="shared" si="2"/>
        <v>#REF!</v>
      </c>
      <c r="E517" s="115" t="s">
        <v>27</v>
      </c>
      <c r="F517" s="56" t="s">
        <v>2293</v>
      </c>
      <c r="G517" s="68" t="s">
        <v>27</v>
      </c>
      <c r="H517" s="69" t="s">
        <v>465</v>
      </c>
      <c r="I517" s="12" t="s">
        <v>27</v>
      </c>
      <c r="J517" s="13" t="s">
        <v>1075</v>
      </c>
      <c r="K517" s="14"/>
      <c r="L517" s="15">
        <v>1100.0</v>
      </c>
      <c r="M517" s="14"/>
      <c r="N517" s="15">
        <v>1100.0</v>
      </c>
      <c r="O517" s="14"/>
      <c r="P517" s="14"/>
      <c r="Q517" s="14"/>
      <c r="R517" s="16"/>
      <c r="S517" s="3">
        <f t="shared" si="12"/>
        <v>1100</v>
      </c>
      <c r="T517" s="56"/>
      <c r="U517" s="18" t="s">
        <v>52</v>
      </c>
      <c r="V517" s="18" t="s">
        <v>379</v>
      </c>
      <c r="W517" s="19" t="s">
        <v>466</v>
      </c>
      <c r="X517" s="45"/>
      <c r="Y517" s="116"/>
      <c r="Z517" s="117"/>
      <c r="AA517" s="93"/>
      <c r="AB517" s="19"/>
      <c r="AC517" s="56"/>
      <c r="AD517" s="118"/>
      <c r="AE517" s="118"/>
      <c r="AF517" s="17"/>
      <c r="AG517" s="17"/>
      <c r="AH517" s="25"/>
      <c r="AI517" s="93"/>
      <c r="AJ517" s="93"/>
      <c r="AK517" s="25"/>
      <c r="AL517" s="25"/>
      <c r="AM517" s="93"/>
      <c r="AN517" s="93"/>
      <c r="AO517" s="93"/>
      <c r="AP517" s="20"/>
      <c r="AQ517" s="20"/>
      <c r="AR517" s="20"/>
      <c r="AS517" s="20"/>
      <c r="AT517" s="20"/>
      <c r="AU517" s="20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</row>
    <row r="518" ht="18.0" customHeight="1">
      <c r="A518" s="8" t="s">
        <v>3134</v>
      </c>
      <c r="B518" s="9">
        <v>45930.0</v>
      </c>
      <c r="C518" s="115" t="str">
        <f t="shared" si="13"/>
        <v>#REF!</v>
      </c>
      <c r="D518" s="115" t="str">
        <f t="shared" si="2"/>
        <v>#REF!</v>
      </c>
      <c r="E518" s="115" t="s">
        <v>27</v>
      </c>
      <c r="F518" s="56" t="s">
        <v>2293</v>
      </c>
      <c r="G518" s="68" t="s">
        <v>27</v>
      </c>
      <c r="H518" s="69" t="s">
        <v>430</v>
      </c>
      <c r="I518" s="12" t="s">
        <v>367</v>
      </c>
      <c r="J518" s="13" t="s">
        <v>1075</v>
      </c>
      <c r="K518" s="14"/>
      <c r="L518" s="15">
        <v>959.0</v>
      </c>
      <c r="M518" s="14"/>
      <c r="N518" s="15">
        <v>959.0</v>
      </c>
      <c r="O518" s="14"/>
      <c r="P518" s="14"/>
      <c r="Q518" s="14"/>
      <c r="R518" s="16"/>
      <c r="S518" s="3">
        <f t="shared" si="12"/>
        <v>959</v>
      </c>
      <c r="T518" s="56"/>
      <c r="U518" s="18" t="s">
        <v>52</v>
      </c>
      <c r="V518" s="18" t="s">
        <v>379</v>
      </c>
      <c r="W518" s="19" t="s">
        <v>431</v>
      </c>
      <c r="X518" s="45"/>
      <c r="Y518" s="116"/>
      <c r="Z518" s="117"/>
      <c r="AA518" s="93"/>
      <c r="AB518" s="19"/>
      <c r="AC518" s="56"/>
      <c r="AD518" s="118"/>
      <c r="AE518" s="118"/>
      <c r="AF518" s="17"/>
      <c r="AG518" s="17"/>
      <c r="AH518" s="25"/>
      <c r="AI518" s="93"/>
      <c r="AJ518" s="93"/>
      <c r="AK518" s="25"/>
      <c r="AL518" s="25"/>
      <c r="AM518" s="93"/>
      <c r="AN518" s="93"/>
      <c r="AO518" s="93"/>
      <c r="AP518" s="20"/>
      <c r="AQ518" s="20"/>
      <c r="AR518" s="20"/>
      <c r="AS518" s="20"/>
      <c r="AT518" s="20"/>
      <c r="AU518" s="20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</row>
    <row r="519" ht="18.0" customHeight="1">
      <c r="A519" s="8" t="s">
        <v>3134</v>
      </c>
      <c r="B519" s="9">
        <v>45909.0</v>
      </c>
      <c r="C519" s="115" t="str">
        <f t="shared" si="13"/>
        <v>#REF!</v>
      </c>
      <c r="D519" s="115" t="str">
        <f t="shared" si="2"/>
        <v>#REF!</v>
      </c>
      <c r="E519" s="115" t="s">
        <v>3148</v>
      </c>
      <c r="F519" s="56" t="s">
        <v>2293</v>
      </c>
      <c r="G519" s="68" t="s">
        <v>1172</v>
      </c>
      <c r="H519" s="69" t="s">
        <v>1813</v>
      </c>
      <c r="I519" s="12" t="s">
        <v>1174</v>
      </c>
      <c r="J519" s="13" t="s">
        <v>1075</v>
      </c>
      <c r="K519" s="14"/>
      <c r="L519" s="15">
        <v>1100.0</v>
      </c>
      <c r="M519" s="14"/>
      <c r="N519" s="15">
        <f>L519</f>
        <v>1100</v>
      </c>
      <c r="O519" s="14"/>
      <c r="P519" s="14"/>
      <c r="Q519" s="14"/>
      <c r="R519" s="16"/>
      <c r="S519" s="3">
        <f t="shared" si="12"/>
        <v>1100</v>
      </c>
      <c r="T519" s="56"/>
      <c r="U519" s="18" t="s">
        <v>510</v>
      </c>
      <c r="V519" s="18" t="s">
        <v>379</v>
      </c>
      <c r="W519" s="19" t="s">
        <v>1814</v>
      </c>
      <c r="X519" s="45"/>
      <c r="Y519" s="116"/>
      <c r="Z519" s="117"/>
      <c r="AA519" s="93"/>
      <c r="AB519" s="19"/>
      <c r="AC519" s="56"/>
      <c r="AD519" s="118"/>
      <c r="AE519" s="118"/>
      <c r="AF519" s="17"/>
      <c r="AG519" s="17"/>
      <c r="AH519" s="25"/>
      <c r="AI519" s="93"/>
      <c r="AJ519" s="93"/>
      <c r="AK519" s="25"/>
      <c r="AL519" s="25"/>
      <c r="AM519" s="93"/>
      <c r="AN519" s="93"/>
      <c r="AO519" s="93"/>
      <c r="AP519" s="20"/>
      <c r="AQ519" s="20"/>
      <c r="AR519" s="20"/>
      <c r="AS519" s="20"/>
      <c r="AT519" s="20"/>
      <c r="AU519" s="20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</row>
    <row r="520" ht="18.0" customHeight="1">
      <c r="A520" s="8" t="s">
        <v>3134</v>
      </c>
      <c r="B520" s="9">
        <v>45903.0</v>
      </c>
      <c r="C520" s="115" t="str">
        <f t="shared" si="13"/>
        <v>#REF!</v>
      </c>
      <c r="D520" s="115" t="str">
        <f t="shared" si="2"/>
        <v>#REF!</v>
      </c>
      <c r="E520" s="115" t="s">
        <v>3150</v>
      </c>
      <c r="F520" s="56" t="s">
        <v>2293</v>
      </c>
      <c r="G520" s="68" t="s">
        <v>20</v>
      </c>
      <c r="H520" s="69" t="s">
        <v>170</v>
      </c>
      <c r="I520" s="12" t="s">
        <v>367</v>
      </c>
      <c r="J520" s="13" t="s">
        <v>1266</v>
      </c>
      <c r="K520" s="14">
        <v>2750.0</v>
      </c>
      <c r="L520" s="15"/>
      <c r="M520" s="14"/>
      <c r="N520" s="15"/>
      <c r="O520" s="14"/>
      <c r="P520" s="14">
        <v>900.0</v>
      </c>
      <c r="Q520" s="14"/>
      <c r="R520" s="16">
        <v>450.0</v>
      </c>
      <c r="S520" s="3">
        <f t="shared" si="12"/>
        <v>450</v>
      </c>
      <c r="T520" s="56" t="s">
        <v>3151</v>
      </c>
      <c r="U520" s="18" t="s">
        <v>570</v>
      </c>
      <c r="V520" s="18" t="s">
        <v>379</v>
      </c>
      <c r="W520" s="19" t="s">
        <v>171</v>
      </c>
      <c r="X520" s="45"/>
      <c r="Y520" s="116"/>
      <c r="Z520" s="117"/>
      <c r="AA520" s="93"/>
      <c r="AB520" s="19"/>
      <c r="AC520" s="56"/>
      <c r="AD520" s="118"/>
      <c r="AE520" s="118"/>
      <c r="AF520" s="17"/>
      <c r="AG520" s="17"/>
      <c r="AH520" s="25"/>
      <c r="AI520" s="93"/>
      <c r="AJ520" s="93"/>
      <c r="AK520" s="25"/>
      <c r="AL520" s="25"/>
      <c r="AM520" s="93"/>
      <c r="AN520" s="93"/>
      <c r="AO520" s="93"/>
      <c r="AP520" s="20"/>
      <c r="AQ520" s="20"/>
      <c r="AR520" s="20"/>
      <c r="AS520" s="20"/>
      <c r="AT520" s="20"/>
      <c r="AU520" s="20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</row>
    <row r="521" ht="18.0" customHeight="1">
      <c r="A521" s="8" t="s">
        <v>3134</v>
      </c>
      <c r="B521" s="9">
        <v>45903.0</v>
      </c>
      <c r="C521" s="115" t="str">
        <f t="shared" si="13"/>
        <v>#REF!</v>
      </c>
      <c r="D521" s="115" t="str">
        <f t="shared" si="2"/>
        <v>#REF!</v>
      </c>
      <c r="E521" s="115" t="s">
        <v>3150</v>
      </c>
      <c r="F521" s="56"/>
      <c r="G521" s="68" t="s">
        <v>20</v>
      </c>
      <c r="H521" s="69" t="s">
        <v>271</v>
      </c>
      <c r="I521" s="12" t="s">
        <v>367</v>
      </c>
      <c r="J521" s="13" t="s">
        <v>1266</v>
      </c>
      <c r="K521" s="14">
        <v>2750.0</v>
      </c>
      <c r="L521" s="15"/>
      <c r="M521" s="14"/>
      <c r="N521" s="15"/>
      <c r="O521" s="14"/>
      <c r="P521" s="14">
        <v>900.0</v>
      </c>
      <c r="Q521" s="14"/>
      <c r="R521" s="16"/>
      <c r="S521" s="3">
        <f t="shared" si="12"/>
        <v>900</v>
      </c>
      <c r="T521" s="56" t="s">
        <v>3152</v>
      </c>
      <c r="U521" s="18" t="s">
        <v>550</v>
      </c>
      <c r="V521" s="18" t="s">
        <v>550</v>
      </c>
      <c r="W521" s="19" t="s">
        <v>272</v>
      </c>
      <c r="X521" s="45"/>
      <c r="Y521" s="116"/>
      <c r="Z521" s="117"/>
      <c r="AA521" s="93"/>
      <c r="AB521" s="19"/>
      <c r="AC521" s="56"/>
      <c r="AD521" s="118"/>
      <c r="AE521" s="118"/>
      <c r="AF521" s="17"/>
      <c r="AG521" s="17"/>
      <c r="AH521" s="25"/>
      <c r="AI521" s="93"/>
      <c r="AJ521" s="93"/>
      <c r="AK521" s="25"/>
      <c r="AL521" s="25"/>
      <c r="AM521" s="93"/>
      <c r="AN521" s="93"/>
      <c r="AO521" s="93"/>
      <c r="AP521" s="20"/>
      <c r="AQ521" s="20"/>
      <c r="AR521" s="20"/>
      <c r="AS521" s="20"/>
      <c r="AT521" s="20"/>
      <c r="AU521" s="20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</row>
    <row r="522" ht="18.0" customHeight="1">
      <c r="A522" s="8" t="s">
        <v>3134</v>
      </c>
      <c r="B522" s="9">
        <v>45903.0</v>
      </c>
      <c r="C522" s="115" t="str">
        <f t="shared" si="13"/>
        <v>#REF!</v>
      </c>
      <c r="D522" s="115" t="str">
        <f t="shared" si="2"/>
        <v>#REF!</v>
      </c>
      <c r="E522" s="115" t="s">
        <v>3150</v>
      </c>
      <c r="F522" s="56" t="s">
        <v>2293</v>
      </c>
      <c r="G522" s="68" t="s">
        <v>20</v>
      </c>
      <c r="H522" s="69" t="s">
        <v>448</v>
      </c>
      <c r="I522" s="12" t="s">
        <v>22</v>
      </c>
      <c r="J522" s="13" t="s">
        <v>1266</v>
      </c>
      <c r="K522" s="14">
        <v>2250.0</v>
      </c>
      <c r="L522" s="15"/>
      <c r="M522" s="14"/>
      <c r="N522" s="15"/>
      <c r="O522" s="14"/>
      <c r="P522" s="14">
        <v>900.0</v>
      </c>
      <c r="Q522" s="14"/>
      <c r="R522" s="16">
        <v>900.0</v>
      </c>
      <c r="S522" s="3">
        <f t="shared" si="12"/>
        <v>0</v>
      </c>
      <c r="T522" s="56" t="s">
        <v>1816</v>
      </c>
      <c r="U522" s="18" t="s">
        <v>570</v>
      </c>
      <c r="V522" s="18" t="s">
        <v>379</v>
      </c>
      <c r="W522" s="19" t="s">
        <v>449</v>
      </c>
      <c r="X522" s="45"/>
      <c r="Y522" s="116"/>
      <c r="Z522" s="117"/>
      <c r="AA522" s="93"/>
      <c r="AB522" s="19"/>
      <c r="AC522" s="56"/>
      <c r="AD522" s="118"/>
      <c r="AE522" s="118"/>
      <c r="AF522" s="17"/>
      <c r="AG522" s="17"/>
      <c r="AH522" s="25"/>
      <c r="AI522" s="93"/>
      <c r="AJ522" s="93"/>
      <c r="AK522" s="25"/>
      <c r="AL522" s="25"/>
      <c r="AM522" s="93"/>
      <c r="AN522" s="93"/>
      <c r="AO522" s="93"/>
      <c r="AP522" s="20"/>
      <c r="AQ522" s="20"/>
      <c r="AR522" s="20"/>
      <c r="AS522" s="20"/>
      <c r="AT522" s="20"/>
      <c r="AU522" s="20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</row>
    <row r="523" ht="18.0" customHeight="1">
      <c r="A523" s="8" t="s">
        <v>3134</v>
      </c>
      <c r="B523" s="9">
        <v>45903.0</v>
      </c>
      <c r="C523" s="115" t="str">
        <f t="shared" si="13"/>
        <v>#REF!</v>
      </c>
      <c r="D523" s="115" t="str">
        <f t="shared" si="2"/>
        <v>#REF!</v>
      </c>
      <c r="E523" s="115" t="s">
        <v>3150</v>
      </c>
      <c r="F523" s="56" t="s">
        <v>2293</v>
      </c>
      <c r="G523" s="68" t="s">
        <v>20</v>
      </c>
      <c r="H523" s="69" t="s">
        <v>1441</v>
      </c>
      <c r="I523" s="12" t="s">
        <v>22</v>
      </c>
      <c r="J523" s="13" t="s">
        <v>1266</v>
      </c>
      <c r="K523" s="14">
        <v>2250.0</v>
      </c>
      <c r="L523" s="15"/>
      <c r="M523" s="14"/>
      <c r="N523" s="15"/>
      <c r="O523" s="14"/>
      <c r="P523" s="14">
        <v>900.0</v>
      </c>
      <c r="Q523" s="14"/>
      <c r="R523" s="16">
        <v>900.0</v>
      </c>
      <c r="S523" s="3">
        <f t="shared" si="12"/>
        <v>0</v>
      </c>
      <c r="T523" s="56" t="s">
        <v>1816</v>
      </c>
      <c r="U523" s="18" t="s">
        <v>570</v>
      </c>
      <c r="V523" s="18" t="s">
        <v>379</v>
      </c>
      <c r="W523" s="19">
        <v>4.2171037000122E13</v>
      </c>
      <c r="X523" s="45"/>
      <c r="Y523" s="116"/>
      <c r="Z523" s="117"/>
      <c r="AA523" s="93"/>
      <c r="AB523" s="19"/>
      <c r="AC523" s="56"/>
      <c r="AD523" s="118"/>
      <c r="AE523" s="118"/>
      <c r="AF523" s="17"/>
      <c r="AG523" s="17"/>
      <c r="AH523" s="25"/>
      <c r="AI523" s="93"/>
      <c r="AJ523" s="93"/>
      <c r="AK523" s="25"/>
      <c r="AL523" s="25"/>
      <c r="AM523" s="93"/>
      <c r="AN523" s="93"/>
      <c r="AO523" s="93"/>
      <c r="AP523" s="20"/>
      <c r="AQ523" s="20"/>
      <c r="AR523" s="20"/>
      <c r="AS523" s="20"/>
      <c r="AT523" s="20"/>
      <c r="AU523" s="20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</row>
    <row r="524" ht="18.0" customHeight="1">
      <c r="A524" s="8" t="s">
        <v>3134</v>
      </c>
      <c r="B524" s="9">
        <v>45909.0</v>
      </c>
      <c r="C524" s="115" t="str">
        <f t="shared" si="13"/>
        <v>#REF!</v>
      </c>
      <c r="D524" s="115" t="str">
        <f t="shared" si="2"/>
        <v>#REF!</v>
      </c>
      <c r="E524" s="115" t="s">
        <v>3139</v>
      </c>
      <c r="F524" s="56" t="s">
        <v>2293</v>
      </c>
      <c r="G524" s="68" t="s">
        <v>20</v>
      </c>
      <c r="H524" s="69" t="s">
        <v>768</v>
      </c>
      <c r="I524" s="12" t="s">
        <v>22</v>
      </c>
      <c r="J524" s="13" t="s">
        <v>1266</v>
      </c>
      <c r="K524" s="14">
        <v>3000.0</v>
      </c>
      <c r="L524" s="15"/>
      <c r="M524" s="14"/>
      <c r="N524" s="15"/>
      <c r="O524" s="14"/>
      <c r="P524" s="14">
        <v>900.0</v>
      </c>
      <c r="Q524" s="14"/>
      <c r="R524" s="16"/>
      <c r="S524" s="3">
        <f t="shared" si="12"/>
        <v>900</v>
      </c>
      <c r="T524" s="56" t="s">
        <v>3153</v>
      </c>
      <c r="U524" s="18" t="s">
        <v>125</v>
      </c>
      <c r="V524" s="18" t="s">
        <v>379</v>
      </c>
      <c r="W524" s="19" t="s">
        <v>769</v>
      </c>
      <c r="X524" s="45"/>
      <c r="Y524" s="116"/>
      <c r="Z524" s="117"/>
      <c r="AA524" s="93"/>
      <c r="AB524" s="19"/>
      <c r="AC524" s="56"/>
      <c r="AD524" s="118"/>
      <c r="AE524" s="118"/>
      <c r="AF524" s="17"/>
      <c r="AG524" s="17"/>
      <c r="AH524" s="25"/>
      <c r="AI524" s="93"/>
      <c r="AJ524" s="93"/>
      <c r="AK524" s="25"/>
      <c r="AL524" s="25"/>
      <c r="AM524" s="93"/>
      <c r="AN524" s="93"/>
      <c r="AO524" s="93"/>
      <c r="AP524" s="20"/>
      <c r="AQ524" s="20"/>
      <c r="AR524" s="20"/>
      <c r="AS524" s="20"/>
      <c r="AT524" s="20"/>
      <c r="AU524" s="20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</row>
    <row r="525" ht="18.0" customHeight="1">
      <c r="A525" s="8" t="s">
        <v>3134</v>
      </c>
      <c r="B525" s="9">
        <v>45911.0</v>
      </c>
      <c r="C525" s="115" t="str">
        <f t="shared" si="13"/>
        <v>#REF!</v>
      </c>
      <c r="D525" s="115" t="str">
        <f t="shared" si="2"/>
        <v>#REF!</v>
      </c>
      <c r="E525" s="115" t="s">
        <v>3150</v>
      </c>
      <c r="F525" s="56" t="s">
        <v>2293</v>
      </c>
      <c r="G525" s="68" t="s">
        <v>20</v>
      </c>
      <c r="H525" s="69" t="s">
        <v>388</v>
      </c>
      <c r="I525" s="12" t="s">
        <v>22</v>
      </c>
      <c r="J525" s="13" t="s">
        <v>1266</v>
      </c>
      <c r="K525" s="14">
        <v>2700.0</v>
      </c>
      <c r="L525" s="15"/>
      <c r="M525" s="14"/>
      <c r="N525" s="15"/>
      <c r="O525" s="14"/>
      <c r="P525" s="14">
        <v>1200.0</v>
      </c>
      <c r="Q525" s="14"/>
      <c r="R525" s="16">
        <v>1200.0</v>
      </c>
      <c r="S525" s="3">
        <f t="shared" si="12"/>
        <v>0</v>
      </c>
      <c r="T525" s="56" t="s">
        <v>1816</v>
      </c>
      <c r="U525" s="18" t="s">
        <v>61</v>
      </c>
      <c r="V525" s="18" t="s">
        <v>379</v>
      </c>
      <c r="W525" s="19" t="s">
        <v>389</v>
      </c>
      <c r="X525" s="45"/>
      <c r="Y525" s="116"/>
      <c r="Z525" s="117"/>
      <c r="AA525" s="93"/>
      <c r="AB525" s="19"/>
      <c r="AC525" s="56"/>
      <c r="AD525" s="118"/>
      <c r="AE525" s="118"/>
      <c r="AF525" s="17"/>
      <c r="AG525" s="17"/>
      <c r="AH525" s="25"/>
      <c r="AI525" s="93"/>
      <c r="AJ525" s="93"/>
      <c r="AK525" s="25"/>
      <c r="AL525" s="25"/>
      <c r="AM525" s="93"/>
      <c r="AN525" s="93"/>
      <c r="AO525" s="93"/>
      <c r="AP525" s="20"/>
      <c r="AQ525" s="20"/>
      <c r="AR525" s="20"/>
      <c r="AS525" s="20"/>
      <c r="AT525" s="20"/>
      <c r="AU525" s="20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</row>
    <row r="526" ht="18.0" customHeight="1">
      <c r="A526" s="8" t="s">
        <v>3134</v>
      </c>
      <c r="B526" s="9">
        <v>45917.0</v>
      </c>
      <c r="C526" s="115" t="str">
        <f t="shared" si="13"/>
        <v>#REF!</v>
      </c>
      <c r="D526" s="115" t="str">
        <f t="shared" si="2"/>
        <v>#REF!</v>
      </c>
      <c r="E526" s="115" t="s">
        <v>3147</v>
      </c>
      <c r="F526" s="56" t="s">
        <v>2293</v>
      </c>
      <c r="G526" s="68" t="s">
        <v>20</v>
      </c>
      <c r="H526" s="69" t="s">
        <v>1276</v>
      </c>
      <c r="I526" s="12" t="s">
        <v>367</v>
      </c>
      <c r="J526" s="13" t="s">
        <v>1818</v>
      </c>
      <c r="K526" s="14">
        <v>1100.0</v>
      </c>
      <c r="L526" s="15"/>
      <c r="M526" s="14"/>
      <c r="N526" s="15"/>
      <c r="O526" s="14"/>
      <c r="P526" s="14">
        <v>480.0</v>
      </c>
      <c r="Q526" s="14"/>
      <c r="R526" s="16"/>
      <c r="S526" s="3">
        <f t="shared" si="12"/>
        <v>480</v>
      </c>
      <c r="T526" s="56"/>
      <c r="U526" s="18" t="s">
        <v>406</v>
      </c>
      <c r="V526" s="18" t="s">
        <v>61</v>
      </c>
      <c r="W526" s="19" t="s">
        <v>1277</v>
      </c>
      <c r="X526" s="45"/>
      <c r="Y526" s="116"/>
      <c r="Z526" s="117"/>
      <c r="AA526" s="93"/>
      <c r="AB526" s="19"/>
      <c r="AC526" s="56"/>
      <c r="AD526" s="118"/>
      <c r="AE526" s="118"/>
      <c r="AF526" s="17"/>
      <c r="AG526" s="17"/>
      <c r="AH526" s="25"/>
      <c r="AI526" s="93"/>
      <c r="AJ526" s="93"/>
      <c r="AK526" s="25"/>
      <c r="AL526" s="25"/>
      <c r="AM526" s="93"/>
      <c r="AN526" s="93"/>
      <c r="AO526" s="93"/>
      <c r="AP526" s="20"/>
      <c r="AQ526" s="20"/>
      <c r="AR526" s="20"/>
      <c r="AS526" s="20"/>
      <c r="AT526" s="20"/>
      <c r="AU526" s="20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</row>
    <row r="527" ht="18.0" customHeight="1">
      <c r="A527" s="8" t="s">
        <v>3134</v>
      </c>
      <c r="B527" s="9">
        <v>45918.0</v>
      </c>
      <c r="C527" s="115" t="str">
        <f t="shared" si="13"/>
        <v>#REF!</v>
      </c>
      <c r="D527" s="115" t="str">
        <f t="shared" si="2"/>
        <v>#REF!</v>
      </c>
      <c r="E527" s="115" t="s">
        <v>3147</v>
      </c>
      <c r="F527" s="56" t="s">
        <v>2293</v>
      </c>
      <c r="G527" s="68" t="s">
        <v>20</v>
      </c>
      <c r="H527" s="69" t="s">
        <v>1109</v>
      </c>
      <c r="I527" s="12" t="s">
        <v>367</v>
      </c>
      <c r="J527" s="13" t="s">
        <v>1818</v>
      </c>
      <c r="K527" s="14">
        <v>1500.0</v>
      </c>
      <c r="L527" s="15"/>
      <c r="M527" s="14"/>
      <c r="N527" s="15"/>
      <c r="O527" s="14"/>
      <c r="P527" s="14">
        <v>480.0</v>
      </c>
      <c r="Q527" s="14"/>
      <c r="R527" s="16"/>
      <c r="S527" s="3">
        <f t="shared" si="12"/>
        <v>480</v>
      </c>
      <c r="T527" s="56"/>
      <c r="U527" s="18" t="s">
        <v>596</v>
      </c>
      <c r="V527" s="18" t="s">
        <v>446</v>
      </c>
      <c r="W527" s="19" t="s">
        <v>1110</v>
      </c>
      <c r="X527" s="45"/>
      <c r="Y527" s="116"/>
      <c r="Z527" s="117"/>
      <c r="AA527" s="93"/>
      <c r="AB527" s="19"/>
      <c r="AC527" s="56"/>
      <c r="AD527" s="118"/>
      <c r="AE527" s="118"/>
      <c r="AF527" s="17"/>
      <c r="AG527" s="17"/>
      <c r="AH527" s="25"/>
      <c r="AI527" s="93"/>
      <c r="AJ527" s="93"/>
      <c r="AK527" s="25"/>
      <c r="AL527" s="25"/>
      <c r="AM527" s="93"/>
      <c r="AN527" s="93"/>
      <c r="AO527" s="93"/>
      <c r="AP527" s="20"/>
      <c r="AQ527" s="20"/>
      <c r="AR527" s="20"/>
      <c r="AS527" s="20"/>
      <c r="AT527" s="20"/>
      <c r="AU527" s="20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</row>
    <row r="528" ht="18.0" customHeight="1">
      <c r="A528" s="8" t="s">
        <v>3134</v>
      </c>
      <c r="B528" s="9">
        <v>45922.0</v>
      </c>
      <c r="C528" s="115" t="str">
        <f t="shared" si="13"/>
        <v>#REF!</v>
      </c>
      <c r="D528" s="115" t="str">
        <f t="shared" si="2"/>
        <v>#REF!</v>
      </c>
      <c r="E528" s="115" t="s">
        <v>3139</v>
      </c>
      <c r="F528" s="56" t="s">
        <v>2293</v>
      </c>
      <c r="G528" s="68" t="s">
        <v>20</v>
      </c>
      <c r="H528" s="69" t="s">
        <v>56</v>
      </c>
      <c r="I528" s="12" t="s">
        <v>22</v>
      </c>
      <c r="J528" s="13" t="s">
        <v>1266</v>
      </c>
      <c r="K528" s="14"/>
      <c r="L528" s="15"/>
      <c r="M528" s="14"/>
      <c r="N528" s="15"/>
      <c r="O528" s="14"/>
      <c r="P528" s="14">
        <v>1400.0</v>
      </c>
      <c r="Q528" s="14"/>
      <c r="R528" s="16">
        <v>1400.0</v>
      </c>
      <c r="S528" s="3">
        <f t="shared" si="12"/>
        <v>0</v>
      </c>
      <c r="T528" s="56" t="s">
        <v>2545</v>
      </c>
      <c r="U528" s="18" t="s">
        <v>196</v>
      </c>
      <c r="V528" s="18" t="s">
        <v>379</v>
      </c>
      <c r="W528" s="19" t="s">
        <v>57</v>
      </c>
      <c r="X528" s="45"/>
      <c r="Y528" s="116"/>
      <c r="Z528" s="117"/>
      <c r="AA528" s="93"/>
      <c r="AB528" s="19"/>
      <c r="AC528" s="56"/>
      <c r="AD528" s="118"/>
      <c r="AE528" s="118"/>
      <c r="AF528" s="17"/>
      <c r="AG528" s="17"/>
      <c r="AH528" s="25"/>
      <c r="AI528" s="93"/>
      <c r="AJ528" s="93"/>
      <c r="AK528" s="25"/>
      <c r="AL528" s="25"/>
      <c r="AM528" s="93"/>
      <c r="AN528" s="93"/>
      <c r="AO528" s="93"/>
      <c r="AP528" s="20"/>
      <c r="AQ528" s="20"/>
      <c r="AR528" s="20"/>
      <c r="AS528" s="20"/>
      <c r="AT528" s="20"/>
      <c r="AU528" s="20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</row>
    <row r="529" ht="18.0" customHeight="1">
      <c r="A529" s="8" t="s">
        <v>3134</v>
      </c>
      <c r="B529" s="9">
        <v>45925.0</v>
      </c>
      <c r="C529" s="115" t="str">
        <f t="shared" si="13"/>
        <v>#REF!</v>
      </c>
      <c r="D529" s="115" t="str">
        <f t="shared" si="2"/>
        <v>#REF!</v>
      </c>
      <c r="E529" s="115" t="s">
        <v>3147</v>
      </c>
      <c r="F529" s="56" t="s">
        <v>2293</v>
      </c>
      <c r="G529" s="68" t="s">
        <v>20</v>
      </c>
      <c r="H529" s="69" t="s">
        <v>1180</v>
      </c>
      <c r="I529" s="12" t="s">
        <v>22</v>
      </c>
      <c r="J529" s="13" t="s">
        <v>1818</v>
      </c>
      <c r="K529" s="14">
        <v>1100.0</v>
      </c>
      <c r="L529" s="15"/>
      <c r="M529" s="14"/>
      <c r="N529" s="15"/>
      <c r="O529" s="14"/>
      <c r="P529" s="14">
        <v>480.0</v>
      </c>
      <c r="Q529" s="14"/>
      <c r="R529" s="16">
        <v>480.0</v>
      </c>
      <c r="S529" s="3">
        <f t="shared" si="12"/>
        <v>0</v>
      </c>
      <c r="T529" s="56" t="s">
        <v>1821</v>
      </c>
      <c r="U529" s="18" t="s">
        <v>482</v>
      </c>
      <c r="V529" s="18" t="s">
        <v>379</v>
      </c>
      <c r="W529" s="19" t="s">
        <v>1181</v>
      </c>
      <c r="X529" s="45"/>
      <c r="Y529" s="116"/>
      <c r="Z529" s="117"/>
      <c r="AA529" s="93"/>
      <c r="AB529" s="19"/>
      <c r="AC529" s="56"/>
      <c r="AD529" s="118"/>
      <c r="AE529" s="118"/>
      <c r="AF529" s="17"/>
      <c r="AG529" s="17"/>
      <c r="AH529" s="25"/>
      <c r="AI529" s="93"/>
      <c r="AJ529" s="93"/>
      <c r="AK529" s="25"/>
      <c r="AL529" s="25"/>
      <c r="AM529" s="93"/>
      <c r="AN529" s="93"/>
      <c r="AO529" s="93"/>
      <c r="AP529" s="20"/>
      <c r="AQ529" s="20"/>
      <c r="AR529" s="20"/>
      <c r="AS529" s="20"/>
      <c r="AT529" s="20"/>
      <c r="AU529" s="20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</row>
    <row r="530" ht="18.0" customHeight="1">
      <c r="A530" s="8" t="s">
        <v>3134</v>
      </c>
      <c r="B530" s="9">
        <v>45929.0</v>
      </c>
      <c r="C530" s="115" t="str">
        <f t="shared" si="13"/>
        <v>#REF!</v>
      </c>
      <c r="D530" s="115" t="str">
        <f t="shared" si="2"/>
        <v>#REF!</v>
      </c>
      <c r="E530" s="115" t="s">
        <v>3139</v>
      </c>
      <c r="F530" s="56" t="s">
        <v>2293</v>
      </c>
      <c r="G530" s="68" t="s">
        <v>20</v>
      </c>
      <c r="H530" s="69" t="s">
        <v>666</v>
      </c>
      <c r="I530" s="12" t="s">
        <v>22</v>
      </c>
      <c r="J530" s="13" t="s">
        <v>1266</v>
      </c>
      <c r="K530" s="14">
        <v>2260.0</v>
      </c>
      <c r="L530" s="15"/>
      <c r="M530" s="14"/>
      <c r="N530" s="15"/>
      <c r="O530" s="14"/>
      <c r="P530" s="14">
        <v>1200.0</v>
      </c>
      <c r="Q530" s="14"/>
      <c r="R530" s="16">
        <v>1200.0</v>
      </c>
      <c r="S530" s="3">
        <f t="shared" si="12"/>
        <v>0</v>
      </c>
      <c r="T530" s="56" t="s">
        <v>3154</v>
      </c>
      <c r="U530" s="18" t="s">
        <v>596</v>
      </c>
      <c r="V530" s="18" t="s">
        <v>379</v>
      </c>
      <c r="W530" s="19" t="s">
        <v>668</v>
      </c>
      <c r="X530" s="45"/>
      <c r="Y530" s="116"/>
      <c r="Z530" s="117"/>
      <c r="AA530" s="93"/>
      <c r="AB530" s="19"/>
      <c r="AC530" s="56"/>
      <c r="AD530" s="118"/>
      <c r="AE530" s="118"/>
      <c r="AF530" s="17"/>
      <c r="AG530" s="17"/>
      <c r="AH530" s="25"/>
      <c r="AI530" s="93"/>
      <c r="AJ530" s="93"/>
      <c r="AK530" s="25"/>
      <c r="AL530" s="25"/>
      <c r="AM530" s="93"/>
      <c r="AN530" s="93"/>
      <c r="AO530" s="93"/>
      <c r="AP530" s="20"/>
      <c r="AQ530" s="20"/>
      <c r="AR530" s="20"/>
      <c r="AS530" s="20"/>
      <c r="AT530" s="20"/>
      <c r="AU530" s="20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</row>
    <row r="531" ht="18.0" customHeight="1">
      <c r="A531" s="8" t="s">
        <v>3134</v>
      </c>
      <c r="B531" s="9">
        <v>45929.0</v>
      </c>
      <c r="C531" s="115" t="str">
        <f t="shared" si="13"/>
        <v>#REF!</v>
      </c>
      <c r="D531" s="115" t="str">
        <f t="shared" si="2"/>
        <v>#REF!</v>
      </c>
      <c r="E531" s="115" t="s">
        <v>3150</v>
      </c>
      <c r="F531" s="56" t="s">
        <v>2293</v>
      </c>
      <c r="G531" s="68" t="s">
        <v>20</v>
      </c>
      <c r="H531" s="69" t="s">
        <v>917</v>
      </c>
      <c r="I531" s="12" t="s">
        <v>367</v>
      </c>
      <c r="J531" s="13" t="s">
        <v>1266</v>
      </c>
      <c r="K531" s="14">
        <v>2000.0</v>
      </c>
      <c r="L531" s="15"/>
      <c r="M531" s="14"/>
      <c r="N531" s="15"/>
      <c r="O531" s="14"/>
      <c r="P531" s="14">
        <v>900.0</v>
      </c>
      <c r="Q531" s="14"/>
      <c r="R531" s="16"/>
      <c r="S531" s="3">
        <f t="shared" si="12"/>
        <v>900</v>
      </c>
      <c r="T531" s="56"/>
      <c r="U531" s="18" t="s">
        <v>596</v>
      </c>
      <c r="V531" s="18" t="s">
        <v>379</v>
      </c>
      <c r="W531" s="19" t="s">
        <v>919</v>
      </c>
      <c r="X531" s="45"/>
      <c r="Y531" s="116"/>
      <c r="Z531" s="117"/>
      <c r="AA531" s="93"/>
      <c r="AB531" s="19"/>
      <c r="AC531" s="56"/>
      <c r="AD531" s="118"/>
      <c r="AE531" s="118"/>
      <c r="AF531" s="17"/>
      <c r="AG531" s="17"/>
      <c r="AH531" s="25"/>
      <c r="AI531" s="93"/>
      <c r="AJ531" s="93"/>
      <c r="AK531" s="25"/>
      <c r="AL531" s="25"/>
      <c r="AM531" s="93"/>
      <c r="AN531" s="93"/>
      <c r="AO531" s="93"/>
      <c r="AP531" s="20"/>
      <c r="AQ531" s="20"/>
      <c r="AR531" s="20"/>
      <c r="AS531" s="20"/>
      <c r="AT531" s="20"/>
      <c r="AU531" s="20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</row>
    <row r="532" ht="18.0" customHeight="1">
      <c r="A532" s="8" t="s">
        <v>3134</v>
      </c>
      <c r="B532" s="9">
        <v>45932.0</v>
      </c>
      <c r="C532" s="115" t="str">
        <f t="shared" si="13"/>
        <v>#REF!</v>
      </c>
      <c r="D532" s="115" t="str">
        <f t="shared" si="2"/>
        <v>#REF!</v>
      </c>
      <c r="E532" s="115" t="s">
        <v>27</v>
      </c>
      <c r="F532" s="56" t="s">
        <v>2293</v>
      </c>
      <c r="G532" s="68" t="s">
        <v>27</v>
      </c>
      <c r="H532" s="69" t="s">
        <v>891</v>
      </c>
      <c r="I532" s="12" t="s">
        <v>27</v>
      </c>
      <c r="J532" s="13" t="s">
        <v>1075</v>
      </c>
      <c r="K532" s="14"/>
      <c r="L532" s="15">
        <v>1100.0</v>
      </c>
      <c r="M532" s="14"/>
      <c r="N532" s="15">
        <v>1100.0</v>
      </c>
      <c r="O532" s="14"/>
      <c r="P532" s="14"/>
      <c r="Q532" s="14"/>
      <c r="R532" s="16"/>
      <c r="S532" s="3">
        <f t="shared" si="12"/>
        <v>1100</v>
      </c>
      <c r="T532" s="56"/>
      <c r="U532" s="18" t="s">
        <v>93</v>
      </c>
      <c r="V532" s="18">
        <f>MONTH(B532)</f>
        <v>10</v>
      </c>
      <c r="W532" s="19" t="s">
        <v>892</v>
      </c>
      <c r="X532" s="45"/>
      <c r="Y532" s="116"/>
      <c r="Z532" s="117"/>
      <c r="AA532" s="93"/>
      <c r="AB532" s="19"/>
      <c r="AC532" s="56"/>
      <c r="AD532" s="118"/>
      <c r="AE532" s="118"/>
      <c r="AF532" s="17"/>
      <c r="AG532" s="17"/>
      <c r="AH532" s="25"/>
      <c r="AI532" s="93"/>
      <c r="AJ532" s="93"/>
      <c r="AK532" s="25"/>
      <c r="AL532" s="25"/>
      <c r="AM532" s="93"/>
      <c r="AN532" s="93"/>
      <c r="AO532" s="93"/>
      <c r="AP532" s="20"/>
      <c r="AQ532" s="20"/>
      <c r="AR532" s="20"/>
      <c r="AS532" s="20"/>
      <c r="AT532" s="20"/>
      <c r="AU532" s="20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</row>
    <row r="533" ht="18.0" customHeight="1">
      <c r="A533" s="8" t="s">
        <v>3134</v>
      </c>
      <c r="B533" s="9">
        <v>45938.0</v>
      </c>
      <c r="C533" s="115" t="str">
        <f t="shared" si="13"/>
        <v>#REF!</v>
      </c>
      <c r="D533" s="115" t="str">
        <f t="shared" si="2"/>
        <v>#REF!</v>
      </c>
      <c r="E533" s="115" t="s">
        <v>3139</v>
      </c>
      <c r="F533" s="56" t="s">
        <v>2293</v>
      </c>
      <c r="G533" s="68" t="s">
        <v>20</v>
      </c>
      <c r="H533" s="69" t="s">
        <v>692</v>
      </c>
      <c r="I533" s="12" t="s">
        <v>367</v>
      </c>
      <c r="J533" s="13" t="s">
        <v>1075</v>
      </c>
      <c r="K533" s="14"/>
      <c r="L533" s="15">
        <v>1100.0</v>
      </c>
      <c r="M533" s="14"/>
      <c r="N533" s="15">
        <v>1100.0</v>
      </c>
      <c r="O533" s="14"/>
      <c r="P533" s="14"/>
      <c r="Q533" s="14"/>
      <c r="R533" s="16"/>
      <c r="S533" s="3">
        <f t="shared" si="12"/>
        <v>1100</v>
      </c>
      <c r="T533" s="56"/>
      <c r="U533" s="18" t="s">
        <v>34</v>
      </c>
      <c r="V533" s="18" t="s">
        <v>446</v>
      </c>
      <c r="W533" s="19" t="s">
        <v>693</v>
      </c>
      <c r="X533" s="45"/>
      <c r="Y533" s="116"/>
      <c r="Z533" s="117"/>
      <c r="AA533" s="93"/>
      <c r="AB533" s="19"/>
      <c r="AC533" s="56"/>
      <c r="AD533" s="118"/>
      <c r="AE533" s="118"/>
      <c r="AF533" s="17"/>
      <c r="AG533" s="17"/>
      <c r="AH533" s="25"/>
      <c r="AI533" s="93"/>
      <c r="AJ533" s="93"/>
      <c r="AK533" s="25"/>
      <c r="AL533" s="25"/>
      <c r="AM533" s="93"/>
      <c r="AN533" s="93"/>
      <c r="AO533" s="93"/>
      <c r="AP533" s="20"/>
      <c r="AQ533" s="20"/>
      <c r="AR533" s="20"/>
      <c r="AS533" s="20"/>
      <c r="AT533" s="20"/>
      <c r="AU533" s="20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</row>
    <row r="534" ht="18.0" customHeight="1">
      <c r="A534" s="8" t="s">
        <v>3134</v>
      </c>
      <c r="B534" s="9">
        <v>45951.0</v>
      </c>
      <c r="C534" s="115" t="str">
        <f t="shared" si="13"/>
        <v>#REF!</v>
      </c>
      <c r="D534" s="115" t="str">
        <f t="shared" si="2"/>
        <v>#REF!</v>
      </c>
      <c r="E534" s="115" t="s">
        <v>3150</v>
      </c>
      <c r="F534" s="56" t="s">
        <v>2293</v>
      </c>
      <c r="G534" s="68" t="s">
        <v>20</v>
      </c>
      <c r="H534" s="69" t="s">
        <v>737</v>
      </c>
      <c r="I534" s="12" t="s">
        <v>367</v>
      </c>
      <c r="J534" s="13" t="s">
        <v>1075</v>
      </c>
      <c r="K534" s="14"/>
      <c r="L534" s="15">
        <v>1100.0</v>
      </c>
      <c r="M534" s="14"/>
      <c r="N534" s="15">
        <v>1100.0</v>
      </c>
      <c r="O534" s="14"/>
      <c r="P534" s="14"/>
      <c r="Q534" s="14"/>
      <c r="R534" s="16"/>
      <c r="S534" s="3">
        <f t="shared" si="12"/>
        <v>1100</v>
      </c>
      <c r="T534" s="56"/>
      <c r="U534" s="18" t="s">
        <v>503</v>
      </c>
      <c r="V534" s="18" t="s">
        <v>446</v>
      </c>
      <c r="W534" s="19" t="s">
        <v>738</v>
      </c>
      <c r="X534" s="45"/>
      <c r="Y534" s="116"/>
      <c r="Z534" s="117"/>
      <c r="AA534" s="93"/>
      <c r="AB534" s="19"/>
      <c r="AC534" s="56"/>
      <c r="AD534" s="118"/>
      <c r="AE534" s="118"/>
      <c r="AF534" s="17"/>
      <c r="AG534" s="17"/>
      <c r="AH534" s="25"/>
      <c r="AI534" s="93"/>
      <c r="AJ534" s="93"/>
      <c r="AK534" s="25"/>
      <c r="AL534" s="25"/>
      <c r="AM534" s="93"/>
      <c r="AN534" s="93"/>
      <c r="AO534" s="93"/>
      <c r="AP534" s="20"/>
      <c r="AQ534" s="20"/>
      <c r="AR534" s="20"/>
      <c r="AS534" s="20"/>
      <c r="AT534" s="20"/>
      <c r="AU534" s="20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</row>
    <row r="535" ht="18.0" customHeight="1">
      <c r="A535" s="8" t="s">
        <v>3134</v>
      </c>
      <c r="B535" s="9">
        <v>45961.0</v>
      </c>
      <c r="C535" s="115" t="str">
        <f t="shared" si="13"/>
        <v>#REF!</v>
      </c>
      <c r="D535" s="115" t="str">
        <f t="shared" si="2"/>
        <v>#REF!</v>
      </c>
      <c r="E535" s="115" t="s">
        <v>3139</v>
      </c>
      <c r="F535" s="56" t="s">
        <v>2293</v>
      </c>
      <c r="G535" s="68" t="s">
        <v>20</v>
      </c>
      <c r="H535" s="69" t="s">
        <v>1837</v>
      </c>
      <c r="I535" s="12" t="s">
        <v>367</v>
      </c>
      <c r="J535" s="13" t="s">
        <v>1075</v>
      </c>
      <c r="K535" s="14"/>
      <c r="L535" s="15">
        <v>1100.0</v>
      </c>
      <c r="M535" s="14"/>
      <c r="N535" s="15">
        <v>1100.0</v>
      </c>
      <c r="O535" s="14"/>
      <c r="P535" s="14"/>
      <c r="Q535" s="14">
        <v>410.0</v>
      </c>
      <c r="R535" s="16"/>
      <c r="S535" s="3">
        <f t="shared" si="12"/>
        <v>1510</v>
      </c>
      <c r="T535" s="56"/>
      <c r="U535" s="18" t="s">
        <v>596</v>
      </c>
      <c r="V535" s="18" t="s">
        <v>446</v>
      </c>
      <c r="W535" s="19" t="s">
        <v>967</v>
      </c>
      <c r="X535" s="45"/>
      <c r="Y535" s="116"/>
      <c r="Z535" s="117"/>
      <c r="AA535" s="93"/>
      <c r="AB535" s="19"/>
      <c r="AC535" s="56"/>
      <c r="AD535" s="118"/>
      <c r="AE535" s="118"/>
      <c r="AF535" s="17"/>
      <c r="AG535" s="17"/>
      <c r="AH535" s="25"/>
      <c r="AI535" s="93"/>
      <c r="AJ535" s="93"/>
      <c r="AK535" s="25"/>
      <c r="AL535" s="25"/>
      <c r="AM535" s="93"/>
      <c r="AN535" s="93"/>
      <c r="AO535" s="93"/>
      <c r="AP535" s="20"/>
      <c r="AQ535" s="20"/>
      <c r="AR535" s="20"/>
      <c r="AS535" s="20"/>
      <c r="AT535" s="20"/>
      <c r="AU535" s="20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</row>
    <row r="536" ht="18.0" customHeight="1">
      <c r="A536" s="8" t="s">
        <v>3134</v>
      </c>
      <c r="B536" s="9">
        <v>44160.0</v>
      </c>
      <c r="C536" s="115" t="str">
        <f t="shared" si="13"/>
        <v>#REF!</v>
      </c>
      <c r="D536" s="115" t="str">
        <f t="shared" si="2"/>
        <v>#REF!</v>
      </c>
      <c r="E536" s="115" t="s">
        <v>3150</v>
      </c>
      <c r="F536" s="56" t="s">
        <v>2293</v>
      </c>
      <c r="G536" s="68" t="s">
        <v>20</v>
      </c>
      <c r="H536" s="69" t="s">
        <v>314</v>
      </c>
      <c r="I536" s="12" t="s">
        <v>367</v>
      </c>
      <c r="J536" s="13" t="s">
        <v>1818</v>
      </c>
      <c r="K536" s="14">
        <v>1500.0</v>
      </c>
      <c r="L536" s="15"/>
      <c r="M536" s="14"/>
      <c r="N536" s="15"/>
      <c r="O536" s="14"/>
      <c r="P536" s="14">
        <v>480.0</v>
      </c>
      <c r="Q536" s="14"/>
      <c r="R536" s="16"/>
      <c r="S536" s="3">
        <f t="shared" si="12"/>
        <v>480</v>
      </c>
      <c r="T536" s="56"/>
      <c r="U536" s="18" t="s">
        <v>510</v>
      </c>
      <c r="V536" s="18" t="s">
        <v>61</v>
      </c>
      <c r="W536" s="19" t="s">
        <v>315</v>
      </c>
      <c r="X536" s="45"/>
      <c r="Y536" s="116"/>
      <c r="Z536" s="117"/>
      <c r="AA536" s="93"/>
      <c r="AB536" s="19"/>
      <c r="AC536" s="56"/>
      <c r="AD536" s="118"/>
      <c r="AE536" s="118"/>
      <c r="AF536" s="17"/>
      <c r="AG536" s="17"/>
      <c r="AH536" s="25"/>
      <c r="AI536" s="93"/>
      <c r="AJ536" s="93"/>
      <c r="AK536" s="25"/>
      <c r="AL536" s="25"/>
      <c r="AM536" s="93"/>
      <c r="AN536" s="93"/>
      <c r="AO536" s="93"/>
      <c r="AP536" s="20"/>
      <c r="AQ536" s="20"/>
      <c r="AR536" s="20"/>
      <c r="AS536" s="20"/>
      <c r="AT536" s="20"/>
      <c r="AU536" s="20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</row>
    <row r="537" ht="18.0" customHeight="1">
      <c r="A537" s="8" t="s">
        <v>3134</v>
      </c>
      <c r="B537" s="9">
        <v>45936.0</v>
      </c>
      <c r="C537" s="115" t="str">
        <f t="shared" si="13"/>
        <v>#REF!</v>
      </c>
      <c r="D537" s="115" t="str">
        <f t="shared" si="2"/>
        <v>#REF!</v>
      </c>
      <c r="E537" s="115" t="s">
        <v>3147</v>
      </c>
      <c r="F537" s="56" t="s">
        <v>2293</v>
      </c>
      <c r="G537" s="68" t="s">
        <v>20</v>
      </c>
      <c r="H537" s="69" t="s">
        <v>1232</v>
      </c>
      <c r="I537" s="12" t="s">
        <v>367</v>
      </c>
      <c r="J537" s="13" t="s">
        <v>1266</v>
      </c>
      <c r="K537" s="14">
        <v>2700.0</v>
      </c>
      <c r="L537" s="15"/>
      <c r="M537" s="14"/>
      <c r="N537" s="15"/>
      <c r="O537" s="14"/>
      <c r="P537" s="14">
        <v>900.0</v>
      </c>
      <c r="Q537" s="14"/>
      <c r="R537" s="16"/>
      <c r="S537" s="3">
        <f t="shared" si="12"/>
        <v>900</v>
      </c>
      <c r="T537" s="56"/>
      <c r="U537" s="18" t="s">
        <v>503</v>
      </c>
      <c r="V537" s="18" t="s">
        <v>550</v>
      </c>
      <c r="W537" s="19" t="s">
        <v>1233</v>
      </c>
      <c r="X537" s="45"/>
      <c r="Y537" s="116"/>
      <c r="Z537" s="117"/>
      <c r="AA537" s="93"/>
      <c r="AB537" s="19"/>
      <c r="AC537" s="56"/>
      <c r="AD537" s="118"/>
      <c r="AE537" s="118"/>
      <c r="AF537" s="17"/>
      <c r="AG537" s="17"/>
      <c r="AH537" s="25"/>
      <c r="AI537" s="93"/>
      <c r="AJ537" s="93"/>
      <c r="AK537" s="25"/>
      <c r="AL537" s="25"/>
      <c r="AM537" s="93"/>
      <c r="AN537" s="93"/>
      <c r="AO537" s="93"/>
      <c r="AP537" s="20"/>
      <c r="AQ537" s="20"/>
      <c r="AR537" s="20"/>
      <c r="AS537" s="20"/>
      <c r="AT537" s="20"/>
      <c r="AU537" s="20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</row>
    <row r="538" ht="18.0" customHeight="1">
      <c r="A538" s="8" t="s">
        <v>3134</v>
      </c>
      <c r="B538" s="9">
        <v>45940.0</v>
      </c>
      <c r="C538" s="115" t="str">
        <f t="shared" si="13"/>
        <v>#REF!</v>
      </c>
      <c r="D538" s="115" t="str">
        <f t="shared" si="2"/>
        <v>#REF!</v>
      </c>
      <c r="E538" s="115" t="s">
        <v>3150</v>
      </c>
      <c r="F538" s="56" t="s">
        <v>2293</v>
      </c>
      <c r="G538" s="68" t="s">
        <v>20</v>
      </c>
      <c r="H538" s="69" t="s">
        <v>737</v>
      </c>
      <c r="I538" s="12" t="s">
        <v>367</v>
      </c>
      <c r="J538" s="13" t="s">
        <v>1266</v>
      </c>
      <c r="K538" s="14">
        <v>1400.0</v>
      </c>
      <c r="L538" s="15"/>
      <c r="M538" s="14"/>
      <c r="N538" s="15"/>
      <c r="O538" s="14"/>
      <c r="P538" s="14">
        <v>1400.0</v>
      </c>
      <c r="Q538" s="14"/>
      <c r="R538" s="16"/>
      <c r="S538" s="3">
        <f t="shared" si="12"/>
        <v>1400</v>
      </c>
      <c r="T538" s="56"/>
      <c r="U538" s="18" t="s">
        <v>667</v>
      </c>
      <c r="V538" s="18" t="s">
        <v>61</v>
      </c>
      <c r="W538" s="19" t="s">
        <v>738</v>
      </c>
      <c r="X538" s="45"/>
      <c r="Y538" s="116"/>
      <c r="Z538" s="117"/>
      <c r="AA538" s="93"/>
      <c r="AB538" s="19"/>
      <c r="AC538" s="56"/>
      <c r="AD538" s="118"/>
      <c r="AE538" s="118"/>
      <c r="AF538" s="17"/>
      <c r="AG538" s="17"/>
      <c r="AH538" s="25"/>
      <c r="AI538" s="93"/>
      <c r="AJ538" s="93"/>
      <c r="AK538" s="25"/>
      <c r="AL538" s="25"/>
      <c r="AM538" s="93"/>
      <c r="AN538" s="93"/>
      <c r="AO538" s="93"/>
      <c r="AP538" s="20"/>
      <c r="AQ538" s="20"/>
      <c r="AR538" s="20"/>
      <c r="AS538" s="20"/>
      <c r="AT538" s="20"/>
      <c r="AU538" s="20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</row>
    <row r="539" ht="18.0" customHeight="1">
      <c r="A539" s="8" t="s">
        <v>3134</v>
      </c>
      <c r="B539" s="9">
        <v>45951.0</v>
      </c>
      <c r="C539" s="115" t="str">
        <f t="shared" si="13"/>
        <v>#REF!</v>
      </c>
      <c r="D539" s="115" t="str">
        <f t="shared" si="2"/>
        <v>#REF!</v>
      </c>
      <c r="E539" s="115" t="s">
        <v>3139</v>
      </c>
      <c r="F539" s="56" t="s">
        <v>2293</v>
      </c>
      <c r="G539" s="68" t="s">
        <v>20</v>
      </c>
      <c r="H539" s="69" t="s">
        <v>1191</v>
      </c>
      <c r="I539" s="12" t="s">
        <v>22</v>
      </c>
      <c r="J539" s="13" t="s">
        <v>1266</v>
      </c>
      <c r="K539" s="14">
        <v>4500.0</v>
      </c>
      <c r="L539" s="15"/>
      <c r="M539" s="14"/>
      <c r="N539" s="15"/>
      <c r="O539" s="14"/>
      <c r="P539" s="14">
        <v>1400.0</v>
      </c>
      <c r="Q539" s="14"/>
      <c r="R539" s="16">
        <v>1400.0</v>
      </c>
      <c r="S539" s="3">
        <f t="shared" si="12"/>
        <v>0</v>
      </c>
      <c r="T539" s="56" t="s">
        <v>1841</v>
      </c>
      <c r="U539" s="18" t="s">
        <v>406</v>
      </c>
      <c r="V539" s="18" t="s">
        <v>446</v>
      </c>
      <c r="W539" s="19" t="s">
        <v>1192</v>
      </c>
      <c r="X539" s="45"/>
      <c r="Y539" s="116"/>
      <c r="Z539" s="117"/>
      <c r="AA539" s="93"/>
      <c r="AB539" s="19"/>
      <c r="AC539" s="56"/>
      <c r="AD539" s="118"/>
      <c r="AE539" s="118"/>
      <c r="AF539" s="17"/>
      <c r="AG539" s="17"/>
      <c r="AH539" s="25"/>
      <c r="AI539" s="93"/>
      <c r="AJ539" s="93"/>
      <c r="AK539" s="25"/>
      <c r="AL539" s="25"/>
      <c r="AM539" s="93"/>
      <c r="AN539" s="93"/>
      <c r="AO539" s="93"/>
      <c r="AP539" s="20"/>
      <c r="AQ539" s="20"/>
      <c r="AR539" s="20"/>
      <c r="AS539" s="20"/>
      <c r="AT539" s="20"/>
      <c r="AU539" s="20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</row>
    <row r="540" ht="18.0" customHeight="1">
      <c r="A540" s="8" t="s">
        <v>3134</v>
      </c>
      <c r="B540" s="9">
        <v>45952.0</v>
      </c>
      <c r="C540" s="115"/>
      <c r="D540" s="115" t="str">
        <f t="shared" si="2"/>
        <v>#REF!</v>
      </c>
      <c r="E540" s="115" t="s">
        <v>3139</v>
      </c>
      <c r="F540" s="56" t="s">
        <v>2293</v>
      </c>
      <c r="G540" s="68" t="s">
        <v>121</v>
      </c>
      <c r="H540" s="69" t="s">
        <v>1091</v>
      </c>
      <c r="I540" s="12" t="s">
        <v>22</v>
      </c>
      <c r="J540" s="13" t="s">
        <v>1266</v>
      </c>
      <c r="K540" s="14">
        <v>1500.0</v>
      </c>
      <c r="L540" s="15"/>
      <c r="M540" s="14"/>
      <c r="N540" s="15"/>
      <c r="O540" s="14"/>
      <c r="P540" s="14">
        <v>1900.0</v>
      </c>
      <c r="Q540" s="14"/>
      <c r="R540" s="16">
        <v>1900.0</v>
      </c>
      <c r="S540" s="3">
        <f t="shared" si="12"/>
        <v>0</v>
      </c>
      <c r="T540" s="56" t="s">
        <v>1841</v>
      </c>
      <c r="U540" s="18" t="s">
        <v>647</v>
      </c>
      <c r="V540" s="18" t="s">
        <v>446</v>
      </c>
      <c r="W540" s="19" t="s">
        <v>1092</v>
      </c>
      <c r="X540" s="45"/>
      <c r="Y540" s="116"/>
      <c r="Z540" s="117"/>
      <c r="AA540" s="93"/>
      <c r="AB540" s="19"/>
      <c r="AC540" s="56"/>
      <c r="AD540" s="118"/>
      <c r="AE540" s="118"/>
      <c r="AF540" s="17"/>
      <c r="AG540" s="17"/>
      <c r="AH540" s="25"/>
      <c r="AI540" s="93"/>
      <c r="AJ540" s="93"/>
      <c r="AK540" s="25"/>
      <c r="AL540" s="25"/>
      <c r="AM540" s="93"/>
      <c r="AN540" s="93"/>
      <c r="AO540" s="93"/>
      <c r="AP540" s="20"/>
      <c r="AQ540" s="20"/>
      <c r="AR540" s="20"/>
      <c r="AS540" s="20"/>
      <c r="AT540" s="20"/>
      <c r="AU540" s="20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</row>
    <row r="541" ht="18.0" customHeight="1">
      <c r="A541" s="8" t="s">
        <v>3134</v>
      </c>
      <c r="B541" s="9">
        <v>45952.0</v>
      </c>
      <c r="C541" s="115" t="str">
        <f t="shared" ref="C541:C542" si="14">VLOOKUP(H541,Dominios!$A:$D,3,0)</f>
        <v>#REF!</v>
      </c>
      <c r="D541" s="115" t="str">
        <f t="shared" si="2"/>
        <v>#REF!</v>
      </c>
      <c r="E541" s="115" t="s">
        <v>3150</v>
      </c>
      <c r="F541" s="56" t="s">
        <v>2293</v>
      </c>
      <c r="G541" s="68" t="s">
        <v>20</v>
      </c>
      <c r="H541" s="69" t="s">
        <v>1048</v>
      </c>
      <c r="I541" s="12" t="s">
        <v>367</v>
      </c>
      <c r="J541" s="13" t="s">
        <v>1266</v>
      </c>
      <c r="K541" s="14">
        <v>2700.0</v>
      </c>
      <c r="L541" s="15"/>
      <c r="M541" s="14"/>
      <c r="N541" s="15"/>
      <c r="O541" s="14"/>
      <c r="P541" s="14">
        <v>900.0</v>
      </c>
      <c r="Q541" s="14"/>
      <c r="R541" s="16"/>
      <c r="S541" s="3">
        <f t="shared" si="12"/>
        <v>900</v>
      </c>
      <c r="T541" s="56"/>
      <c r="U541" s="18" t="s">
        <v>196</v>
      </c>
      <c r="V541" s="18" t="s">
        <v>446</v>
      </c>
      <c r="W541" s="19" t="s">
        <v>1049</v>
      </c>
      <c r="X541" s="45"/>
      <c r="Y541" s="116"/>
      <c r="Z541" s="117"/>
      <c r="AA541" s="93"/>
      <c r="AB541" s="19"/>
      <c r="AC541" s="56"/>
      <c r="AD541" s="118"/>
      <c r="AE541" s="118"/>
      <c r="AF541" s="17"/>
      <c r="AG541" s="17"/>
      <c r="AH541" s="25"/>
      <c r="AI541" s="93"/>
      <c r="AJ541" s="93"/>
      <c r="AK541" s="25"/>
      <c r="AL541" s="25"/>
      <c r="AM541" s="93"/>
      <c r="AN541" s="93"/>
      <c r="AO541" s="93"/>
      <c r="AP541" s="20"/>
      <c r="AQ541" s="20"/>
      <c r="AR541" s="20"/>
      <c r="AS541" s="20"/>
      <c r="AT541" s="20"/>
      <c r="AU541" s="20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</row>
    <row r="542" ht="18.0" customHeight="1">
      <c r="A542" s="8" t="s">
        <v>3134</v>
      </c>
      <c r="B542" s="9">
        <v>45954.0</v>
      </c>
      <c r="C542" s="115" t="str">
        <f t="shared" si="14"/>
        <v>#REF!</v>
      </c>
      <c r="D542" s="115" t="str">
        <f t="shared" si="2"/>
        <v>#REF!</v>
      </c>
      <c r="E542" s="115" t="s">
        <v>3150</v>
      </c>
      <c r="F542" s="56" t="s">
        <v>2293</v>
      </c>
      <c r="G542" s="68" t="s">
        <v>20</v>
      </c>
      <c r="H542" s="69" t="s">
        <v>1157</v>
      </c>
      <c r="I542" s="12" t="s">
        <v>22</v>
      </c>
      <c r="J542" s="13" t="s">
        <v>1266</v>
      </c>
      <c r="K542" s="14">
        <v>2250.0</v>
      </c>
      <c r="L542" s="15"/>
      <c r="M542" s="14"/>
      <c r="N542" s="15"/>
      <c r="O542" s="14"/>
      <c r="P542" s="14">
        <v>900.0</v>
      </c>
      <c r="Q542" s="14"/>
      <c r="R542" s="16">
        <v>900.0</v>
      </c>
      <c r="S542" s="3">
        <f t="shared" si="12"/>
        <v>0</v>
      </c>
      <c r="T542" s="56" t="s">
        <v>1841</v>
      </c>
      <c r="U542" s="18" t="s">
        <v>503</v>
      </c>
      <c r="V542" s="18" t="s">
        <v>446</v>
      </c>
      <c r="W542" s="19" t="s">
        <v>1158</v>
      </c>
      <c r="X542" s="45"/>
      <c r="Y542" s="116"/>
      <c r="Z542" s="117"/>
      <c r="AA542" s="93"/>
      <c r="AB542" s="19"/>
      <c r="AC542" s="56"/>
      <c r="AD542" s="118"/>
      <c r="AE542" s="118"/>
      <c r="AF542" s="17"/>
      <c r="AG542" s="17"/>
      <c r="AH542" s="25"/>
      <c r="AI542" s="93"/>
      <c r="AJ542" s="93"/>
      <c r="AK542" s="25"/>
      <c r="AL542" s="25"/>
      <c r="AM542" s="93"/>
      <c r="AN542" s="93"/>
      <c r="AO542" s="93"/>
      <c r="AP542" s="20"/>
      <c r="AQ542" s="20"/>
      <c r="AR542" s="20"/>
      <c r="AS542" s="20"/>
      <c r="AT542" s="20"/>
      <c r="AU542" s="20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</row>
    <row r="543" ht="18.0" customHeight="1">
      <c r="A543" s="8" t="s">
        <v>3134</v>
      </c>
      <c r="B543" s="9">
        <v>45954.0</v>
      </c>
      <c r="C543" s="115"/>
      <c r="D543" s="115"/>
      <c r="E543" s="115" t="s">
        <v>3147</v>
      </c>
      <c r="F543" s="56" t="s">
        <v>2293</v>
      </c>
      <c r="G543" s="68" t="s">
        <v>20</v>
      </c>
      <c r="H543" s="69" t="s">
        <v>1200</v>
      </c>
      <c r="I543" s="12" t="s">
        <v>367</v>
      </c>
      <c r="J543" s="13" t="s">
        <v>1266</v>
      </c>
      <c r="K543" s="14">
        <v>2160.0</v>
      </c>
      <c r="L543" s="15"/>
      <c r="M543" s="14"/>
      <c r="N543" s="15"/>
      <c r="O543" s="14"/>
      <c r="P543" s="14">
        <v>2100.0</v>
      </c>
      <c r="Q543" s="14"/>
      <c r="R543" s="16">
        <v>500.0</v>
      </c>
      <c r="S543" s="3">
        <f t="shared" si="12"/>
        <v>1600</v>
      </c>
      <c r="T543" s="56" t="s">
        <v>2548</v>
      </c>
      <c r="U543" s="18" t="s">
        <v>446</v>
      </c>
      <c r="V543" s="18" t="s">
        <v>213</v>
      </c>
      <c r="W543" s="19" t="s">
        <v>1201</v>
      </c>
      <c r="X543" s="45"/>
      <c r="Y543" s="116"/>
      <c r="Z543" s="117"/>
      <c r="AA543" s="93"/>
      <c r="AB543" s="19"/>
      <c r="AC543" s="56"/>
      <c r="AD543" s="118"/>
      <c r="AE543" s="118"/>
      <c r="AF543" s="17"/>
      <c r="AG543" s="17"/>
      <c r="AH543" s="25"/>
      <c r="AI543" s="93"/>
      <c r="AJ543" s="93"/>
      <c r="AK543" s="25"/>
      <c r="AL543" s="25"/>
      <c r="AM543" s="93"/>
      <c r="AN543" s="93"/>
      <c r="AO543" s="93"/>
      <c r="AP543" s="20"/>
      <c r="AQ543" s="20"/>
      <c r="AR543" s="20"/>
      <c r="AS543" s="20"/>
      <c r="AT543" s="20"/>
      <c r="AU543" s="20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</row>
    <row r="544" ht="18.0" customHeight="1">
      <c r="A544" s="8" t="s">
        <v>3134</v>
      </c>
      <c r="B544" s="9">
        <v>45960.0</v>
      </c>
      <c r="C544" s="115" t="str">
        <f t="shared" ref="C544:C546" si="15">VLOOKUP(H544,Dominios!$A:$D,3,0)</f>
        <v>#REF!</v>
      </c>
      <c r="D544" s="115" t="str">
        <f t="shared" ref="D544:D546" si="16">VLOOKUP(H544,Dominios!$A:$D,4,0)</f>
        <v>#REF!</v>
      </c>
      <c r="E544" s="115" t="s">
        <v>3150</v>
      </c>
      <c r="F544" s="56" t="s">
        <v>2293</v>
      </c>
      <c r="G544" s="68" t="s">
        <v>1079</v>
      </c>
      <c r="H544" s="69" t="s">
        <v>1080</v>
      </c>
      <c r="I544" s="12" t="s">
        <v>22</v>
      </c>
      <c r="J544" s="13" t="s">
        <v>1266</v>
      </c>
      <c r="K544" s="14">
        <v>3000.0</v>
      </c>
      <c r="L544" s="15"/>
      <c r="M544" s="14"/>
      <c r="N544" s="15"/>
      <c r="O544" s="14"/>
      <c r="P544" s="14">
        <v>1400.0</v>
      </c>
      <c r="Q544" s="14"/>
      <c r="R544" s="16">
        <v>1400.0</v>
      </c>
      <c r="S544" s="3">
        <f t="shared" si="12"/>
        <v>0</v>
      </c>
      <c r="T544" s="56" t="s">
        <v>1841</v>
      </c>
      <c r="U544" s="18" t="s">
        <v>52</v>
      </c>
      <c r="V544" s="18" t="s">
        <v>446</v>
      </c>
      <c r="W544" s="19" t="s">
        <v>1081</v>
      </c>
      <c r="X544" s="45"/>
      <c r="Y544" s="116"/>
      <c r="Z544" s="117"/>
      <c r="AA544" s="93"/>
      <c r="AB544" s="19"/>
      <c r="AC544" s="56"/>
      <c r="AD544" s="118"/>
      <c r="AE544" s="118"/>
      <c r="AF544" s="17"/>
      <c r="AG544" s="17"/>
      <c r="AH544" s="25"/>
      <c r="AI544" s="93"/>
      <c r="AJ544" s="93"/>
      <c r="AK544" s="25"/>
      <c r="AL544" s="25"/>
      <c r="AM544" s="93"/>
      <c r="AN544" s="93"/>
      <c r="AO544" s="93"/>
      <c r="AP544" s="20"/>
      <c r="AQ544" s="20"/>
      <c r="AR544" s="20"/>
      <c r="AS544" s="20"/>
      <c r="AT544" s="20"/>
      <c r="AU544" s="20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</row>
    <row r="545" ht="18.0" customHeight="1">
      <c r="A545" s="8" t="s">
        <v>3134</v>
      </c>
      <c r="B545" s="9">
        <v>45960.0</v>
      </c>
      <c r="C545" s="115" t="str">
        <f t="shared" si="15"/>
        <v>#REF!</v>
      </c>
      <c r="D545" s="115" t="str">
        <f t="shared" si="16"/>
        <v>#REF!</v>
      </c>
      <c r="E545" s="115" t="s">
        <v>3150</v>
      </c>
      <c r="F545" s="56" t="s">
        <v>2293</v>
      </c>
      <c r="G545" s="68" t="s">
        <v>20</v>
      </c>
      <c r="H545" s="69" t="s">
        <v>616</v>
      </c>
      <c r="I545" s="12" t="s">
        <v>367</v>
      </c>
      <c r="J545" s="13" t="s">
        <v>1818</v>
      </c>
      <c r="K545" s="14">
        <v>1500.0</v>
      </c>
      <c r="L545" s="15"/>
      <c r="M545" s="14"/>
      <c r="N545" s="15"/>
      <c r="O545" s="14"/>
      <c r="P545" s="14">
        <v>480.0</v>
      </c>
      <c r="Q545" s="14"/>
      <c r="R545" s="16"/>
      <c r="S545" s="3">
        <f t="shared" si="12"/>
        <v>480</v>
      </c>
      <c r="T545" s="56"/>
      <c r="U545" s="18" t="s">
        <v>550</v>
      </c>
      <c r="V545" s="18" t="s">
        <v>213</v>
      </c>
      <c r="W545" s="19" t="s">
        <v>618</v>
      </c>
      <c r="X545" s="45"/>
      <c r="Y545" s="116"/>
      <c r="Z545" s="117"/>
      <c r="AA545" s="93"/>
      <c r="AB545" s="19"/>
      <c r="AC545" s="56"/>
      <c r="AD545" s="118"/>
      <c r="AE545" s="118"/>
      <c r="AF545" s="17"/>
      <c r="AG545" s="17"/>
      <c r="AH545" s="25"/>
      <c r="AI545" s="93"/>
      <c r="AJ545" s="93"/>
      <c r="AK545" s="25"/>
      <c r="AL545" s="25"/>
      <c r="AM545" s="93"/>
      <c r="AN545" s="93"/>
      <c r="AO545" s="93"/>
      <c r="AP545" s="20"/>
      <c r="AQ545" s="20"/>
      <c r="AR545" s="20"/>
      <c r="AS545" s="20"/>
      <c r="AT545" s="20"/>
      <c r="AU545" s="20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</row>
    <row r="546" ht="18.0" customHeight="1">
      <c r="A546" s="8" t="s">
        <v>3134</v>
      </c>
      <c r="B546" s="9">
        <v>45960.0</v>
      </c>
      <c r="C546" s="115" t="str">
        <f t="shared" si="15"/>
        <v>#REF!</v>
      </c>
      <c r="D546" s="115" t="str">
        <f t="shared" si="16"/>
        <v>#REF!</v>
      </c>
      <c r="E546" s="115" t="s">
        <v>3150</v>
      </c>
      <c r="F546" s="56"/>
      <c r="G546" s="68" t="s">
        <v>20</v>
      </c>
      <c r="H546" s="69" t="s">
        <v>786</v>
      </c>
      <c r="I546" s="12" t="s">
        <v>367</v>
      </c>
      <c r="J546" s="13" t="s">
        <v>1266</v>
      </c>
      <c r="K546" s="14">
        <v>3000.0</v>
      </c>
      <c r="L546" s="15"/>
      <c r="M546" s="14"/>
      <c r="N546" s="15"/>
      <c r="O546" s="14"/>
      <c r="P546" s="14">
        <v>990.0</v>
      </c>
      <c r="Q546" s="14"/>
      <c r="R546" s="16"/>
      <c r="S546" s="3">
        <f t="shared" si="12"/>
        <v>990</v>
      </c>
      <c r="T546" s="56"/>
      <c r="U546" s="18" t="s">
        <v>550</v>
      </c>
      <c r="V546" s="18" t="s">
        <v>550</v>
      </c>
      <c r="W546" s="19" t="s">
        <v>787</v>
      </c>
      <c r="X546" s="45"/>
      <c r="Y546" s="116"/>
      <c r="Z546" s="117"/>
      <c r="AA546" s="93"/>
      <c r="AB546" s="19"/>
      <c r="AC546" s="56"/>
      <c r="AD546" s="118"/>
      <c r="AE546" s="118"/>
      <c r="AF546" s="17"/>
      <c r="AG546" s="17"/>
      <c r="AH546" s="25"/>
      <c r="AI546" s="93"/>
      <c r="AJ546" s="93"/>
      <c r="AK546" s="25"/>
      <c r="AL546" s="25"/>
      <c r="AM546" s="93"/>
      <c r="AN546" s="93"/>
      <c r="AO546" s="93"/>
      <c r="AP546" s="20"/>
      <c r="AQ546" s="20"/>
      <c r="AR546" s="20"/>
      <c r="AS546" s="20"/>
      <c r="AT546" s="20"/>
      <c r="AU546" s="20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</row>
    <row r="547" ht="18.0" customHeight="1">
      <c r="A547" s="8" t="s">
        <v>3134</v>
      </c>
      <c r="B547" s="9">
        <v>45961.0</v>
      </c>
      <c r="C547" s="115"/>
      <c r="D547" s="115"/>
      <c r="E547" s="115" t="s">
        <v>27</v>
      </c>
      <c r="F547" s="56" t="s">
        <v>2293</v>
      </c>
      <c r="G547" s="68" t="s">
        <v>27</v>
      </c>
      <c r="H547" s="69" t="s">
        <v>640</v>
      </c>
      <c r="I547" s="12" t="s">
        <v>22</v>
      </c>
      <c r="J547" s="13" t="s">
        <v>1266</v>
      </c>
      <c r="K547" s="14">
        <v>2850.0</v>
      </c>
      <c r="L547" s="15"/>
      <c r="M547" s="14"/>
      <c r="N547" s="15"/>
      <c r="O547" s="14"/>
      <c r="P547" s="14">
        <v>900.0</v>
      </c>
      <c r="Q547" s="14"/>
      <c r="R547" s="16">
        <v>450.0</v>
      </c>
      <c r="S547" s="3">
        <f t="shared" si="12"/>
        <v>450</v>
      </c>
      <c r="T547" s="56" t="s">
        <v>3155</v>
      </c>
      <c r="U547" s="18" t="s">
        <v>30</v>
      </c>
      <c r="V547" s="18" t="s">
        <v>550</v>
      </c>
      <c r="W547" s="19" t="s">
        <v>641</v>
      </c>
      <c r="X547" s="45"/>
      <c r="Y547" s="116"/>
      <c r="Z547" s="117"/>
      <c r="AA547" s="93"/>
      <c r="AB547" s="19"/>
      <c r="AC547" s="56"/>
      <c r="AD547" s="118"/>
      <c r="AE547" s="118"/>
      <c r="AF547" s="17"/>
      <c r="AG547" s="17"/>
      <c r="AH547" s="25"/>
      <c r="AI547" s="93"/>
      <c r="AJ547" s="93"/>
      <c r="AK547" s="25"/>
      <c r="AL547" s="25"/>
      <c r="AM547" s="93"/>
      <c r="AN547" s="93"/>
      <c r="AO547" s="93"/>
      <c r="AP547" s="20"/>
      <c r="AQ547" s="20"/>
      <c r="AR547" s="20"/>
      <c r="AS547" s="20"/>
      <c r="AT547" s="20"/>
      <c r="AU547" s="20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</row>
    <row r="548" ht="18.0" customHeight="1">
      <c r="A548" s="8" t="s">
        <v>3134</v>
      </c>
      <c r="B548" s="9">
        <v>45961.0</v>
      </c>
      <c r="C548" s="115" t="str">
        <f t="shared" ref="C548:C549" si="17">VLOOKUP(H548,Dominios!$A:$D,3,0)</f>
        <v>#REF!</v>
      </c>
      <c r="D548" s="115" t="str">
        <f t="shared" ref="D548:D549" si="18">VLOOKUP(H548,Dominios!$A:$D,4,0)</f>
        <v>#REF!</v>
      </c>
      <c r="E548" s="115" t="s">
        <v>3150</v>
      </c>
      <c r="F548" s="56" t="s">
        <v>2293</v>
      </c>
      <c r="G548" s="68" t="s">
        <v>20</v>
      </c>
      <c r="H548" s="69" t="s">
        <v>160</v>
      </c>
      <c r="I548" s="12" t="s">
        <v>22</v>
      </c>
      <c r="J548" s="13" t="s">
        <v>1266</v>
      </c>
      <c r="K548" s="14">
        <v>4000.0</v>
      </c>
      <c r="L548" s="15"/>
      <c r="M548" s="14"/>
      <c r="N548" s="15"/>
      <c r="O548" s="14"/>
      <c r="P548" s="14">
        <v>2000.0</v>
      </c>
      <c r="Q548" s="14"/>
      <c r="R548" s="16">
        <v>2000.0</v>
      </c>
      <c r="S548" s="3">
        <f t="shared" si="12"/>
        <v>0</v>
      </c>
      <c r="T548" s="56" t="s">
        <v>1841</v>
      </c>
      <c r="U548" s="18" t="s">
        <v>52</v>
      </c>
      <c r="V548" s="18" t="s">
        <v>446</v>
      </c>
      <c r="W548" s="19" t="s">
        <v>161</v>
      </c>
      <c r="X548" s="45"/>
      <c r="Y548" s="116"/>
      <c r="Z548" s="117"/>
      <c r="AA548" s="93"/>
      <c r="AB548" s="19"/>
      <c r="AC548" s="56"/>
      <c r="AD548" s="118"/>
      <c r="AE548" s="118"/>
      <c r="AF548" s="17"/>
      <c r="AG548" s="17"/>
      <c r="AH548" s="25"/>
      <c r="AI548" s="93"/>
      <c r="AJ548" s="93"/>
      <c r="AK548" s="25"/>
      <c r="AL548" s="25"/>
      <c r="AM548" s="93"/>
      <c r="AN548" s="93"/>
      <c r="AO548" s="93"/>
      <c r="AP548" s="20"/>
      <c r="AQ548" s="20"/>
      <c r="AR548" s="20"/>
      <c r="AS548" s="20"/>
      <c r="AT548" s="20"/>
      <c r="AU548" s="20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</row>
    <row r="549" ht="18.0" customHeight="1">
      <c r="A549" s="8" t="s">
        <v>3134</v>
      </c>
      <c r="B549" s="9">
        <v>45961.0</v>
      </c>
      <c r="C549" s="115" t="str">
        <f t="shared" si="17"/>
        <v>#REF!</v>
      </c>
      <c r="D549" s="115" t="str">
        <f t="shared" si="18"/>
        <v>#REF!</v>
      </c>
      <c r="E549" s="115" t="s">
        <v>3139</v>
      </c>
      <c r="F549" s="56" t="s">
        <v>2293</v>
      </c>
      <c r="G549" s="68" t="s">
        <v>20</v>
      </c>
      <c r="H549" s="69" t="s">
        <v>122</v>
      </c>
      <c r="I549" s="12" t="s">
        <v>367</v>
      </c>
      <c r="J549" s="13" t="s">
        <v>1266</v>
      </c>
      <c r="K549" s="14">
        <v>3000.0</v>
      </c>
      <c r="L549" s="15"/>
      <c r="M549" s="14"/>
      <c r="N549" s="15"/>
      <c r="O549" s="14"/>
      <c r="P549" s="14">
        <v>900.0</v>
      </c>
      <c r="Q549" s="14"/>
      <c r="R549" s="16">
        <v>450.0</v>
      </c>
      <c r="S549" s="3">
        <f t="shared" si="12"/>
        <v>450</v>
      </c>
      <c r="T549" s="56" t="s">
        <v>2643</v>
      </c>
      <c r="U549" s="18" t="s">
        <v>670</v>
      </c>
      <c r="V549" s="18" t="s">
        <v>519</v>
      </c>
      <c r="W549" s="19" t="s">
        <v>123</v>
      </c>
      <c r="X549" s="45"/>
      <c r="Y549" s="116"/>
      <c r="Z549" s="117"/>
      <c r="AA549" s="93"/>
      <c r="AB549" s="19"/>
      <c r="AC549" s="56"/>
      <c r="AD549" s="118"/>
      <c r="AE549" s="118"/>
      <c r="AF549" s="17"/>
      <c r="AG549" s="17"/>
      <c r="AH549" s="25"/>
      <c r="AI549" s="93"/>
      <c r="AJ549" s="93"/>
      <c r="AK549" s="25"/>
      <c r="AL549" s="25"/>
      <c r="AM549" s="93"/>
      <c r="AN549" s="93"/>
      <c r="AO549" s="93"/>
      <c r="AP549" s="20"/>
      <c r="AQ549" s="20"/>
      <c r="AR549" s="20"/>
      <c r="AS549" s="20"/>
      <c r="AT549" s="20"/>
      <c r="AU549" s="20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</row>
    <row r="550" ht="18.0" customHeight="1">
      <c r="A550" s="8" t="s">
        <v>3134</v>
      </c>
      <c r="B550" s="9">
        <v>45961.0</v>
      </c>
      <c r="C550" s="115"/>
      <c r="D550" s="115"/>
      <c r="E550" s="115" t="s">
        <v>3147</v>
      </c>
      <c r="F550" s="56" t="s">
        <v>2293</v>
      </c>
      <c r="G550" s="68" t="s">
        <v>20</v>
      </c>
      <c r="H550" s="69" t="s">
        <v>1229</v>
      </c>
      <c r="I550" s="12" t="s">
        <v>367</v>
      </c>
      <c r="J550" s="13" t="s">
        <v>1266</v>
      </c>
      <c r="K550" s="14">
        <v>0.0</v>
      </c>
      <c r="L550" s="15"/>
      <c r="M550" s="14"/>
      <c r="N550" s="15"/>
      <c r="O550" s="14"/>
      <c r="P550" s="14">
        <v>900.0</v>
      </c>
      <c r="Q550" s="14"/>
      <c r="R550" s="16"/>
      <c r="S550" s="3">
        <f t="shared" si="12"/>
        <v>900</v>
      </c>
      <c r="T550" s="56"/>
      <c r="U550" s="18" t="s">
        <v>454</v>
      </c>
      <c r="V550" s="18" t="s">
        <v>550</v>
      </c>
      <c r="W550" s="19" t="s">
        <v>1231</v>
      </c>
      <c r="X550" s="45"/>
      <c r="Y550" s="116"/>
      <c r="Z550" s="117"/>
      <c r="AA550" s="93"/>
      <c r="AB550" s="19"/>
      <c r="AC550" s="56"/>
      <c r="AD550" s="118"/>
      <c r="AE550" s="118"/>
      <c r="AF550" s="17"/>
      <c r="AG550" s="17"/>
      <c r="AH550" s="25"/>
      <c r="AI550" s="93"/>
      <c r="AJ550" s="93"/>
      <c r="AK550" s="25"/>
      <c r="AL550" s="25"/>
      <c r="AM550" s="93"/>
      <c r="AN550" s="93"/>
      <c r="AO550" s="93"/>
      <c r="AP550" s="20"/>
      <c r="AQ550" s="20"/>
      <c r="AR550" s="20"/>
      <c r="AS550" s="20"/>
      <c r="AT550" s="20"/>
      <c r="AU550" s="20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</row>
    <row r="551" ht="18.0" customHeight="1">
      <c r="A551" s="8" t="s">
        <v>3134</v>
      </c>
      <c r="B551" s="9">
        <v>43160.0</v>
      </c>
      <c r="C551" s="115" t="str">
        <f t="shared" ref="C551:C570" si="19">VLOOKUP(H551,Dominios!$A:$D,3,0)</f>
        <v>#REF!</v>
      </c>
      <c r="D551" s="115" t="str">
        <f t="shared" ref="D551:D570" si="20">VLOOKUP(H551,Dominios!$A:$D,4,0)</f>
        <v>#REF!</v>
      </c>
      <c r="E551" s="115" t="s">
        <v>27</v>
      </c>
      <c r="F551" s="56" t="s">
        <v>2324</v>
      </c>
      <c r="G551" s="68" t="s">
        <v>20</v>
      </c>
      <c r="H551" s="69" t="s">
        <v>58</v>
      </c>
      <c r="I551" s="12" t="s">
        <v>367</v>
      </c>
      <c r="J551" s="13" t="s">
        <v>23</v>
      </c>
      <c r="K551" s="14"/>
      <c r="L551" s="15">
        <v>1179.0</v>
      </c>
      <c r="M551" s="14"/>
      <c r="N551" s="15">
        <v>1179.0</v>
      </c>
      <c r="O551" s="14"/>
      <c r="P551" s="14"/>
      <c r="Q551" s="14">
        <v>359.0</v>
      </c>
      <c r="R551" s="16">
        <v>731.0</v>
      </c>
      <c r="S551" s="3">
        <f t="shared" si="12"/>
        <v>807</v>
      </c>
      <c r="T551" s="56" t="s">
        <v>2549</v>
      </c>
      <c r="U551" s="18" t="s">
        <v>34</v>
      </c>
      <c r="V551" s="18" t="s">
        <v>25</v>
      </c>
      <c r="W551" s="19" t="s">
        <v>59</v>
      </c>
      <c r="X551" s="45"/>
      <c r="Y551" s="116"/>
      <c r="Z551" s="117"/>
      <c r="AA551" s="93"/>
      <c r="AB551" s="19"/>
      <c r="AC551" s="56"/>
      <c r="AD551" s="118"/>
      <c r="AE551" s="118"/>
      <c r="AF551" s="17"/>
      <c r="AG551" s="17"/>
      <c r="AH551" s="25"/>
      <c r="AI551" s="93"/>
      <c r="AJ551" s="93"/>
      <c r="AK551" s="25"/>
      <c r="AL551" s="25"/>
      <c r="AM551" s="93"/>
      <c r="AN551" s="93"/>
      <c r="AO551" s="93"/>
      <c r="AP551" s="20"/>
      <c r="AQ551" s="20"/>
      <c r="AR551" s="20"/>
      <c r="AS551" s="20"/>
      <c r="AT551" s="20"/>
      <c r="AU551" s="20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</row>
    <row r="552" ht="18.0" customHeight="1">
      <c r="A552" s="8" t="s">
        <v>3134</v>
      </c>
      <c r="B552" s="9">
        <v>44536.0</v>
      </c>
      <c r="C552" s="115" t="str">
        <f t="shared" si="19"/>
        <v>#REF!</v>
      </c>
      <c r="D552" s="115" t="str">
        <f t="shared" si="20"/>
        <v>#REF!</v>
      </c>
      <c r="E552" s="115" t="s">
        <v>3139</v>
      </c>
      <c r="F552" s="56">
        <v>0.0654</v>
      </c>
      <c r="G552" s="68" t="s">
        <v>20</v>
      </c>
      <c r="H552" s="69" t="s">
        <v>538</v>
      </c>
      <c r="I552" s="12" t="s">
        <v>367</v>
      </c>
      <c r="J552" s="13" t="s">
        <v>453</v>
      </c>
      <c r="K552" s="14"/>
      <c r="L552" s="15">
        <v>1255.4299999999998</v>
      </c>
      <c r="M552" s="14"/>
      <c r="N552" s="15">
        <v>1255.4299999999998</v>
      </c>
      <c r="O552" s="14"/>
      <c r="P552" s="14"/>
      <c r="Q552" s="14"/>
      <c r="R552" s="16"/>
      <c r="S552" s="3">
        <f t="shared" si="12"/>
        <v>1255.43</v>
      </c>
      <c r="T552" s="56"/>
      <c r="U552" s="18" t="s">
        <v>476</v>
      </c>
      <c r="V552" s="18" t="s">
        <v>213</v>
      </c>
      <c r="W552" s="19" t="s">
        <v>539</v>
      </c>
      <c r="X552" s="45"/>
      <c r="Y552" s="116"/>
      <c r="Z552" s="117"/>
      <c r="AA552" s="93"/>
      <c r="AB552" s="19"/>
      <c r="AC552" s="56"/>
      <c r="AD552" s="118"/>
      <c r="AE552" s="118"/>
      <c r="AF552" s="17"/>
      <c r="AG552" s="17"/>
      <c r="AH552" s="25"/>
      <c r="AI552" s="93"/>
      <c r="AJ552" s="93"/>
      <c r="AK552" s="25"/>
      <c r="AL552" s="25"/>
      <c r="AM552" s="93"/>
      <c r="AN552" s="93"/>
      <c r="AO552" s="93"/>
      <c r="AP552" s="20"/>
      <c r="AQ552" s="20"/>
      <c r="AR552" s="20"/>
      <c r="AS552" s="20"/>
      <c r="AT552" s="20"/>
      <c r="AU552" s="20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</row>
    <row r="553" ht="18.0" customHeight="1">
      <c r="A553" s="8" t="s">
        <v>3134</v>
      </c>
      <c r="B553" s="9">
        <v>45954.0</v>
      </c>
      <c r="C553" s="115" t="str">
        <f t="shared" si="19"/>
        <v>#REF!</v>
      </c>
      <c r="D553" s="115" t="str">
        <f t="shared" si="20"/>
        <v>#REF!</v>
      </c>
      <c r="E553" s="115" t="s">
        <v>3145</v>
      </c>
      <c r="F553" s="56" t="s">
        <v>2540</v>
      </c>
      <c r="G553" s="68" t="s">
        <v>20</v>
      </c>
      <c r="H553" s="69" t="s">
        <v>1845</v>
      </c>
      <c r="I553" s="12" t="s">
        <v>367</v>
      </c>
      <c r="J553" s="13" t="s">
        <v>1075</v>
      </c>
      <c r="K553" s="14">
        <v>1000.0</v>
      </c>
      <c r="L553" s="15">
        <v>1100.0</v>
      </c>
      <c r="M553" s="14"/>
      <c r="N553" s="15">
        <v>1100.0</v>
      </c>
      <c r="O553" s="14"/>
      <c r="P553" s="14"/>
      <c r="Q553" s="14"/>
      <c r="R553" s="16"/>
      <c r="S553" s="3">
        <f t="shared" si="12"/>
        <v>1100</v>
      </c>
      <c r="T553" s="56"/>
      <c r="U553" s="18" t="s">
        <v>503</v>
      </c>
      <c r="V553" s="18" t="s">
        <v>446</v>
      </c>
      <c r="W553" s="19" t="s">
        <v>1846</v>
      </c>
      <c r="X553" s="45"/>
      <c r="Y553" s="116"/>
      <c r="Z553" s="117"/>
      <c r="AA553" s="93"/>
      <c r="AB553" s="19"/>
      <c r="AC553" s="56"/>
      <c r="AD553" s="118"/>
      <c r="AE553" s="118"/>
      <c r="AF553" s="17"/>
      <c r="AG553" s="17"/>
      <c r="AH553" s="25"/>
      <c r="AI553" s="93"/>
      <c r="AJ553" s="93"/>
      <c r="AK553" s="25"/>
      <c r="AL553" s="25"/>
      <c r="AM553" s="93"/>
      <c r="AN553" s="93"/>
      <c r="AO553" s="93"/>
      <c r="AP553" s="20"/>
      <c r="AQ553" s="20"/>
      <c r="AR553" s="20"/>
      <c r="AS553" s="20"/>
      <c r="AT553" s="20"/>
      <c r="AU553" s="20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</row>
    <row r="554" ht="18.0" customHeight="1">
      <c r="A554" s="8" t="s">
        <v>3134</v>
      </c>
      <c r="B554" s="9">
        <v>45932.0</v>
      </c>
      <c r="C554" s="115" t="str">
        <f t="shared" si="19"/>
        <v>#REF!</v>
      </c>
      <c r="D554" s="115" t="str">
        <f t="shared" si="20"/>
        <v>#REF!</v>
      </c>
      <c r="E554" s="115" t="s">
        <v>3140</v>
      </c>
      <c r="F554" s="56" t="s">
        <v>2543</v>
      </c>
      <c r="G554" s="68" t="s">
        <v>20</v>
      </c>
      <c r="H554" s="69" t="s">
        <v>1848</v>
      </c>
      <c r="I554" s="12" t="s">
        <v>367</v>
      </c>
      <c r="J554" s="13" t="s">
        <v>1075</v>
      </c>
      <c r="K554" s="14">
        <v>6500.0</v>
      </c>
      <c r="L554" s="15">
        <v>1100.0</v>
      </c>
      <c r="M554" s="14"/>
      <c r="N554" s="15">
        <v>1100.0</v>
      </c>
      <c r="O554" s="14"/>
      <c r="P554" s="14"/>
      <c r="Q554" s="14"/>
      <c r="R554" s="16"/>
      <c r="S554" s="3">
        <f t="shared" si="12"/>
        <v>1100</v>
      </c>
      <c r="T554" s="56"/>
      <c r="U554" s="18" t="s">
        <v>93</v>
      </c>
      <c r="V554" s="18" t="s">
        <v>446</v>
      </c>
      <c r="W554" s="19" t="s">
        <v>1849</v>
      </c>
      <c r="X554" s="45"/>
      <c r="Y554" s="116"/>
      <c r="Z554" s="117"/>
      <c r="AA554" s="93"/>
      <c r="AB554" s="19"/>
      <c r="AC554" s="56"/>
      <c r="AD554" s="118"/>
      <c r="AE554" s="118"/>
      <c r="AF554" s="17"/>
      <c r="AG554" s="17"/>
      <c r="AH554" s="25"/>
      <c r="AI554" s="93"/>
      <c r="AJ554" s="93"/>
      <c r="AK554" s="25"/>
      <c r="AL554" s="25"/>
      <c r="AM554" s="93"/>
      <c r="AN554" s="93"/>
      <c r="AO554" s="93"/>
      <c r="AP554" s="20"/>
      <c r="AQ554" s="20"/>
      <c r="AR554" s="20"/>
      <c r="AS554" s="20"/>
      <c r="AT554" s="20"/>
      <c r="AU554" s="20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</row>
    <row r="555" ht="18.0" customHeight="1">
      <c r="A555" s="8" t="s">
        <v>3134</v>
      </c>
      <c r="B555" s="9">
        <v>45940.0</v>
      </c>
      <c r="C555" s="115" t="str">
        <f t="shared" si="19"/>
        <v>#REF!</v>
      </c>
      <c r="D555" s="115" t="str">
        <f t="shared" si="20"/>
        <v>#REF!</v>
      </c>
      <c r="E555" s="115" t="s">
        <v>3140</v>
      </c>
      <c r="F555" s="56" t="s">
        <v>2543</v>
      </c>
      <c r="G555" s="68" t="s">
        <v>20</v>
      </c>
      <c r="H555" s="69" t="s">
        <v>1851</v>
      </c>
      <c r="I555" s="12" t="s">
        <v>367</v>
      </c>
      <c r="J555" s="13" t="s">
        <v>1075</v>
      </c>
      <c r="K555" s="14">
        <v>4000.0</v>
      </c>
      <c r="L555" s="15">
        <v>1100.0</v>
      </c>
      <c r="M555" s="14"/>
      <c r="N555" s="15">
        <v>1100.0</v>
      </c>
      <c r="O555" s="14"/>
      <c r="P555" s="14"/>
      <c r="Q555" s="14"/>
      <c r="R555" s="16"/>
      <c r="S555" s="3">
        <f t="shared" si="12"/>
        <v>1100</v>
      </c>
      <c r="T555" s="56"/>
      <c r="U555" s="18" t="s">
        <v>446</v>
      </c>
      <c r="V555" s="18" t="s">
        <v>446</v>
      </c>
      <c r="W555" s="19" t="s">
        <v>1852</v>
      </c>
      <c r="X555" s="45"/>
      <c r="Y555" s="116"/>
      <c r="Z555" s="117"/>
      <c r="AA555" s="93"/>
      <c r="AB555" s="19"/>
      <c r="AC555" s="56"/>
      <c r="AD555" s="118"/>
      <c r="AE555" s="118"/>
      <c r="AF555" s="17"/>
      <c r="AG555" s="17"/>
      <c r="AH555" s="25"/>
      <c r="AI555" s="93"/>
      <c r="AJ555" s="93"/>
      <c r="AK555" s="25"/>
      <c r="AL555" s="25"/>
      <c r="AM555" s="93"/>
      <c r="AN555" s="93"/>
      <c r="AO555" s="93"/>
      <c r="AP555" s="20"/>
      <c r="AQ555" s="20"/>
      <c r="AR555" s="20"/>
      <c r="AS555" s="20"/>
      <c r="AT555" s="20"/>
      <c r="AU555" s="20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</row>
    <row r="556" ht="18.0" customHeight="1">
      <c r="A556" s="8" t="s">
        <v>3134</v>
      </c>
      <c r="B556" s="9">
        <v>45943.0</v>
      </c>
      <c r="C556" s="115" t="str">
        <f t="shared" si="19"/>
        <v>#REF!</v>
      </c>
      <c r="D556" s="115" t="str">
        <f t="shared" si="20"/>
        <v>#REF!</v>
      </c>
      <c r="E556" s="115" t="s">
        <v>3140</v>
      </c>
      <c r="F556" s="56" t="s">
        <v>2543</v>
      </c>
      <c r="G556" s="68" t="s">
        <v>20</v>
      </c>
      <c r="H556" s="69" t="s">
        <v>1854</v>
      </c>
      <c r="I556" s="12" t="s">
        <v>367</v>
      </c>
      <c r="J556" s="13" t="s">
        <v>1075</v>
      </c>
      <c r="K556" s="14">
        <v>3600.0</v>
      </c>
      <c r="L556" s="15">
        <v>1100.0</v>
      </c>
      <c r="M556" s="14"/>
      <c r="N556" s="15">
        <v>1100.0</v>
      </c>
      <c r="O556" s="14"/>
      <c r="P556" s="14"/>
      <c r="Q556" s="14"/>
      <c r="R556" s="16"/>
      <c r="S556" s="3">
        <f t="shared" si="12"/>
        <v>1100</v>
      </c>
      <c r="T556" s="56"/>
      <c r="U556" s="18" t="s">
        <v>1013</v>
      </c>
      <c r="V556" s="18" t="s">
        <v>446</v>
      </c>
      <c r="W556" s="19" t="s">
        <v>1855</v>
      </c>
      <c r="X556" s="45"/>
      <c r="Y556" s="116"/>
      <c r="Z556" s="117"/>
      <c r="AA556" s="93"/>
      <c r="AB556" s="19"/>
      <c r="AC556" s="56"/>
      <c r="AD556" s="118"/>
      <c r="AE556" s="118"/>
      <c r="AF556" s="17"/>
      <c r="AG556" s="17"/>
      <c r="AH556" s="25"/>
      <c r="AI556" s="93"/>
      <c r="AJ556" s="93"/>
      <c r="AK556" s="25"/>
      <c r="AL556" s="25"/>
      <c r="AM556" s="93"/>
      <c r="AN556" s="93"/>
      <c r="AO556" s="93"/>
      <c r="AP556" s="20"/>
      <c r="AQ556" s="20"/>
      <c r="AR556" s="20"/>
      <c r="AS556" s="20"/>
      <c r="AT556" s="20"/>
      <c r="AU556" s="20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</row>
    <row r="557" ht="18.0" customHeight="1">
      <c r="A557" s="8" t="s">
        <v>3134</v>
      </c>
      <c r="B557" s="9">
        <v>45953.0</v>
      </c>
      <c r="C557" s="115" t="str">
        <f t="shared" si="19"/>
        <v>#REF!</v>
      </c>
      <c r="D557" s="115" t="str">
        <f t="shared" si="20"/>
        <v>#REF!</v>
      </c>
      <c r="E557" s="115" t="s">
        <v>3140</v>
      </c>
      <c r="F557" s="56" t="s">
        <v>2543</v>
      </c>
      <c r="G557" s="68" t="s">
        <v>20</v>
      </c>
      <c r="H557" s="69" t="s">
        <v>1860</v>
      </c>
      <c r="I557" s="12" t="s">
        <v>367</v>
      </c>
      <c r="J557" s="13" t="s">
        <v>1075</v>
      </c>
      <c r="K557" s="14">
        <v>3500.0</v>
      </c>
      <c r="L557" s="15">
        <v>1100.0</v>
      </c>
      <c r="M557" s="14"/>
      <c r="N557" s="15">
        <v>1100.0</v>
      </c>
      <c r="O557" s="14"/>
      <c r="P557" s="14"/>
      <c r="Q557" s="14">
        <v>410.0</v>
      </c>
      <c r="R557" s="16"/>
      <c r="S557" s="3">
        <f t="shared" si="12"/>
        <v>1510</v>
      </c>
      <c r="T557" s="56"/>
      <c r="U557" s="18" t="s">
        <v>647</v>
      </c>
      <c r="V557" s="18" t="s">
        <v>446</v>
      </c>
      <c r="W557" s="19" t="s">
        <v>1861</v>
      </c>
      <c r="X557" s="45"/>
      <c r="Y557" s="116"/>
      <c r="Z557" s="117"/>
      <c r="AA557" s="93"/>
      <c r="AB557" s="19"/>
      <c r="AC557" s="56"/>
      <c r="AD557" s="118"/>
      <c r="AE557" s="118"/>
      <c r="AF557" s="17"/>
      <c r="AG557" s="17"/>
      <c r="AH557" s="25"/>
      <c r="AI557" s="93"/>
      <c r="AJ557" s="93"/>
      <c r="AK557" s="25"/>
      <c r="AL557" s="25"/>
      <c r="AM557" s="93"/>
      <c r="AN557" s="93"/>
      <c r="AO557" s="93"/>
      <c r="AP557" s="20"/>
      <c r="AQ557" s="20"/>
      <c r="AR557" s="20"/>
      <c r="AS557" s="20"/>
      <c r="AT557" s="20"/>
      <c r="AU557" s="20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</row>
    <row r="558" ht="18.0" customHeight="1">
      <c r="A558" s="8" t="s">
        <v>3134</v>
      </c>
      <c r="B558" s="9">
        <v>45961.0</v>
      </c>
      <c r="C558" s="115" t="str">
        <f t="shared" si="19"/>
        <v>#REF!</v>
      </c>
      <c r="D558" s="115" t="str">
        <f t="shared" si="20"/>
        <v>#REF!</v>
      </c>
      <c r="E558" s="115" t="s">
        <v>3141</v>
      </c>
      <c r="F558" s="56" t="s">
        <v>2543</v>
      </c>
      <c r="G558" s="68" t="s">
        <v>20</v>
      </c>
      <c r="H558" s="69" t="s">
        <v>1869</v>
      </c>
      <c r="I558" s="12" t="s">
        <v>367</v>
      </c>
      <c r="J558" s="13" t="s">
        <v>1075</v>
      </c>
      <c r="K558" s="14">
        <v>3600.0</v>
      </c>
      <c r="L558" s="15">
        <v>1100.0</v>
      </c>
      <c r="M558" s="14"/>
      <c r="N558" s="15">
        <v>1100.0</v>
      </c>
      <c r="O558" s="14"/>
      <c r="P558" s="14"/>
      <c r="Q558" s="14"/>
      <c r="R558" s="16">
        <v>1100.0</v>
      </c>
      <c r="S558" s="3">
        <f t="shared" si="12"/>
        <v>0</v>
      </c>
      <c r="T558" s="56" t="s">
        <v>2644</v>
      </c>
      <c r="U558" s="18" t="s">
        <v>52</v>
      </c>
      <c r="V558" s="18" t="s">
        <v>446</v>
      </c>
      <c r="W558" s="19" t="s">
        <v>1870</v>
      </c>
      <c r="X558" s="45"/>
      <c r="Y558" s="116"/>
      <c r="Z558" s="117"/>
      <c r="AA558" s="93"/>
      <c r="AB558" s="19"/>
      <c r="AC558" s="56"/>
      <c r="AD558" s="118"/>
      <c r="AE558" s="118"/>
      <c r="AF558" s="17"/>
      <c r="AG558" s="17"/>
      <c r="AH558" s="25"/>
      <c r="AI558" s="93"/>
      <c r="AJ558" s="93"/>
      <c r="AK558" s="25"/>
      <c r="AL558" s="25"/>
      <c r="AM558" s="93"/>
      <c r="AN558" s="93"/>
      <c r="AO558" s="93"/>
      <c r="AP558" s="20"/>
      <c r="AQ558" s="20"/>
      <c r="AR558" s="20"/>
      <c r="AS558" s="20"/>
      <c r="AT558" s="20"/>
      <c r="AU558" s="20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</row>
    <row r="559" ht="18.0" customHeight="1">
      <c r="A559" s="8" t="s">
        <v>3134</v>
      </c>
      <c r="B559" s="9">
        <v>45961.0</v>
      </c>
      <c r="C559" s="115" t="str">
        <f t="shared" si="19"/>
        <v>#REF!</v>
      </c>
      <c r="D559" s="115" t="str">
        <f t="shared" si="20"/>
        <v>#REF!</v>
      </c>
      <c r="E559" s="115" t="s">
        <v>3140</v>
      </c>
      <c r="F559" s="56" t="s">
        <v>2543</v>
      </c>
      <c r="G559" s="68" t="s">
        <v>20</v>
      </c>
      <c r="H559" s="69" t="s">
        <v>1872</v>
      </c>
      <c r="I559" s="12" t="s">
        <v>367</v>
      </c>
      <c r="J559" s="13" t="s">
        <v>1075</v>
      </c>
      <c r="K559" s="14">
        <v>3200.0</v>
      </c>
      <c r="L559" s="15">
        <v>1100.0</v>
      </c>
      <c r="M559" s="14"/>
      <c r="N559" s="15">
        <v>1100.0</v>
      </c>
      <c r="O559" s="14"/>
      <c r="P559" s="14"/>
      <c r="Q559" s="14"/>
      <c r="R559" s="16"/>
      <c r="S559" s="3">
        <f t="shared" si="12"/>
        <v>1100</v>
      </c>
      <c r="T559" s="56"/>
      <c r="U559" s="18" t="s">
        <v>52</v>
      </c>
      <c r="V559" s="18" t="s">
        <v>446</v>
      </c>
      <c r="W559" s="19" t="s">
        <v>1873</v>
      </c>
      <c r="X559" s="45"/>
      <c r="Y559" s="116"/>
      <c r="Z559" s="117"/>
      <c r="AA559" s="93"/>
      <c r="AB559" s="19"/>
      <c r="AC559" s="56"/>
      <c r="AD559" s="118"/>
      <c r="AE559" s="118"/>
      <c r="AF559" s="17"/>
      <c r="AG559" s="17"/>
      <c r="AH559" s="25"/>
      <c r="AI559" s="93"/>
      <c r="AJ559" s="93"/>
      <c r="AK559" s="25"/>
      <c r="AL559" s="25"/>
      <c r="AM559" s="93"/>
      <c r="AN559" s="93"/>
      <c r="AO559" s="93"/>
      <c r="AP559" s="20"/>
      <c r="AQ559" s="20"/>
      <c r="AR559" s="20"/>
      <c r="AS559" s="20"/>
      <c r="AT559" s="20"/>
      <c r="AU559" s="20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</row>
    <row r="560" ht="18.0" customHeight="1">
      <c r="A560" s="8" t="s">
        <v>3134</v>
      </c>
      <c r="B560" s="9">
        <v>45972.0</v>
      </c>
      <c r="C560" s="115" t="str">
        <f t="shared" si="19"/>
        <v>#REF!</v>
      </c>
      <c r="D560" s="115" t="str">
        <f t="shared" si="20"/>
        <v>#REF!</v>
      </c>
      <c r="E560" s="115" t="s">
        <v>3145</v>
      </c>
      <c r="F560" s="56" t="s">
        <v>2543</v>
      </c>
      <c r="G560" s="68" t="s">
        <v>20</v>
      </c>
      <c r="H560" s="69" t="s">
        <v>1881</v>
      </c>
      <c r="I560" s="12" t="s">
        <v>367</v>
      </c>
      <c r="J560" s="13" t="s">
        <v>1075</v>
      </c>
      <c r="K560" s="14">
        <v>3200.0</v>
      </c>
      <c r="L560" s="15">
        <v>1100.0</v>
      </c>
      <c r="M560" s="14"/>
      <c r="N560" s="15">
        <v>1100.0</v>
      </c>
      <c r="O560" s="14"/>
      <c r="P560" s="14"/>
      <c r="Q560" s="14"/>
      <c r="R560" s="16"/>
      <c r="S560" s="3">
        <f t="shared" si="12"/>
        <v>1100</v>
      </c>
      <c r="T560" s="56"/>
      <c r="U560" s="18" t="s">
        <v>61</v>
      </c>
      <c r="V560" s="18" t="s">
        <v>61</v>
      </c>
      <c r="W560" s="19" t="s">
        <v>1882</v>
      </c>
      <c r="X560" s="45"/>
      <c r="Y560" s="116"/>
      <c r="Z560" s="117"/>
      <c r="AA560" s="93"/>
      <c r="AB560" s="19"/>
      <c r="AC560" s="56"/>
      <c r="AD560" s="118"/>
      <c r="AE560" s="118"/>
      <c r="AF560" s="17"/>
      <c r="AG560" s="17"/>
      <c r="AH560" s="25"/>
      <c r="AI560" s="93"/>
      <c r="AJ560" s="93"/>
      <c r="AK560" s="25"/>
      <c r="AL560" s="25"/>
      <c r="AM560" s="93"/>
      <c r="AN560" s="93"/>
      <c r="AO560" s="93"/>
      <c r="AP560" s="20"/>
      <c r="AQ560" s="20"/>
      <c r="AR560" s="20"/>
      <c r="AS560" s="20"/>
      <c r="AT560" s="20"/>
      <c r="AU560" s="20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</row>
    <row r="561" ht="18.0" customHeight="1">
      <c r="A561" s="8" t="s">
        <v>3134</v>
      </c>
      <c r="B561" s="9">
        <v>45974.0</v>
      </c>
      <c r="C561" s="115" t="str">
        <f t="shared" si="19"/>
        <v>#REF!</v>
      </c>
      <c r="D561" s="115" t="str">
        <f t="shared" si="20"/>
        <v>#REF!</v>
      </c>
      <c r="E561" s="115" t="s">
        <v>3140</v>
      </c>
      <c r="F561" s="56" t="s">
        <v>2543</v>
      </c>
      <c r="G561" s="68" t="s">
        <v>20</v>
      </c>
      <c r="H561" s="69" t="s">
        <v>1884</v>
      </c>
      <c r="I561" s="12" t="s">
        <v>367</v>
      </c>
      <c r="J561" s="13" t="s">
        <v>1075</v>
      </c>
      <c r="K561" s="14">
        <v>4000.0</v>
      </c>
      <c r="L561" s="15">
        <v>1100.0</v>
      </c>
      <c r="M561" s="14"/>
      <c r="N561" s="15">
        <v>1100.0</v>
      </c>
      <c r="O561" s="14"/>
      <c r="P561" s="14"/>
      <c r="Q561" s="14"/>
      <c r="R561" s="16"/>
      <c r="S561" s="3">
        <f t="shared" si="12"/>
        <v>1100</v>
      </c>
      <c r="T561" s="56"/>
      <c r="U561" s="18" t="s">
        <v>647</v>
      </c>
      <c r="V561" s="18" t="s">
        <v>61</v>
      </c>
      <c r="W561" s="19" t="s">
        <v>1885</v>
      </c>
      <c r="X561" s="45"/>
      <c r="Y561" s="116"/>
      <c r="Z561" s="117"/>
      <c r="AA561" s="93"/>
      <c r="AB561" s="19"/>
      <c r="AC561" s="56"/>
      <c r="AD561" s="118"/>
      <c r="AE561" s="118"/>
      <c r="AF561" s="17"/>
      <c r="AG561" s="17"/>
      <c r="AH561" s="25"/>
      <c r="AI561" s="93"/>
      <c r="AJ561" s="93"/>
      <c r="AK561" s="25"/>
      <c r="AL561" s="25"/>
      <c r="AM561" s="93"/>
      <c r="AN561" s="93"/>
      <c r="AO561" s="93"/>
      <c r="AP561" s="20"/>
      <c r="AQ561" s="20"/>
      <c r="AR561" s="20"/>
      <c r="AS561" s="20"/>
      <c r="AT561" s="20"/>
      <c r="AU561" s="20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</row>
    <row r="562" ht="18.0" customHeight="1">
      <c r="A562" s="8" t="s">
        <v>3134</v>
      </c>
      <c r="B562" s="9">
        <v>45989.0</v>
      </c>
      <c r="C562" s="115" t="str">
        <f t="shared" si="19"/>
        <v>#REF!</v>
      </c>
      <c r="D562" s="115" t="str">
        <f t="shared" si="20"/>
        <v>#REF!</v>
      </c>
      <c r="E562" s="115" t="s">
        <v>3140</v>
      </c>
      <c r="F562" s="56" t="s">
        <v>2543</v>
      </c>
      <c r="G562" s="68" t="s">
        <v>20</v>
      </c>
      <c r="H562" s="69" t="s">
        <v>1891</v>
      </c>
      <c r="I562" s="12" t="s">
        <v>367</v>
      </c>
      <c r="J562" s="13" t="s">
        <v>1075</v>
      </c>
      <c r="K562" s="14">
        <f>2550+2000</f>
        <v>4550</v>
      </c>
      <c r="L562" s="15">
        <v>1100.0</v>
      </c>
      <c r="M562" s="14"/>
      <c r="N562" s="15">
        <v>1100.0</v>
      </c>
      <c r="O562" s="14"/>
      <c r="P562" s="14"/>
      <c r="Q562" s="14"/>
      <c r="R562" s="16"/>
      <c r="S562" s="3">
        <f t="shared" si="12"/>
        <v>1100</v>
      </c>
      <c r="T562" s="56"/>
      <c r="U562" s="18" t="s">
        <v>125</v>
      </c>
      <c r="V562" s="18" t="s">
        <v>61</v>
      </c>
      <c r="W562" s="19" t="s">
        <v>1892</v>
      </c>
      <c r="X562" s="45"/>
      <c r="Y562" s="116"/>
      <c r="Z562" s="117"/>
      <c r="AA562" s="93"/>
      <c r="AB562" s="19"/>
      <c r="AC562" s="56"/>
      <c r="AD562" s="118"/>
      <c r="AE562" s="118"/>
      <c r="AF562" s="17"/>
      <c r="AG562" s="17"/>
      <c r="AH562" s="25"/>
      <c r="AI562" s="93"/>
      <c r="AJ562" s="93"/>
      <c r="AK562" s="25"/>
      <c r="AL562" s="25"/>
      <c r="AM562" s="93"/>
      <c r="AN562" s="93"/>
      <c r="AO562" s="93"/>
      <c r="AP562" s="20"/>
      <c r="AQ562" s="20"/>
      <c r="AR562" s="20"/>
      <c r="AS562" s="20"/>
      <c r="AT562" s="20"/>
      <c r="AU562" s="20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</row>
    <row r="563" ht="18.0" customHeight="1">
      <c r="A563" s="8" t="s">
        <v>3134</v>
      </c>
      <c r="B563" s="9">
        <v>45985.0</v>
      </c>
      <c r="C563" s="115" t="str">
        <f t="shared" si="19"/>
        <v>#REF!</v>
      </c>
      <c r="D563" s="115" t="str">
        <f t="shared" si="20"/>
        <v>#REF!</v>
      </c>
      <c r="E563" s="115" t="s">
        <v>3139</v>
      </c>
      <c r="F563" s="56" t="s">
        <v>2293</v>
      </c>
      <c r="G563" s="68" t="s">
        <v>27</v>
      </c>
      <c r="H563" s="69" t="s">
        <v>1894</v>
      </c>
      <c r="I563" s="12" t="s">
        <v>367</v>
      </c>
      <c r="J563" s="13" t="s">
        <v>1075</v>
      </c>
      <c r="K563" s="14"/>
      <c r="L563" s="15">
        <v>1100.0</v>
      </c>
      <c r="M563" s="14"/>
      <c r="N563" s="15">
        <v>1100.0</v>
      </c>
      <c r="O563" s="14"/>
      <c r="P563" s="14"/>
      <c r="Q563" s="14"/>
      <c r="R563" s="16"/>
      <c r="S563" s="3">
        <f t="shared" si="12"/>
        <v>1100</v>
      </c>
      <c r="T563" s="56"/>
      <c r="U563" s="18" t="s">
        <v>24</v>
      </c>
      <c r="V563" s="18" t="s">
        <v>61</v>
      </c>
      <c r="W563" s="19" t="s">
        <v>564</v>
      </c>
      <c r="X563" s="45"/>
      <c r="Y563" s="116"/>
      <c r="Z563" s="117"/>
      <c r="AA563" s="93"/>
      <c r="AB563" s="19"/>
      <c r="AC563" s="56"/>
      <c r="AD563" s="118"/>
      <c r="AE563" s="118"/>
      <c r="AF563" s="17"/>
      <c r="AG563" s="17"/>
      <c r="AH563" s="25"/>
      <c r="AI563" s="93"/>
      <c r="AJ563" s="93"/>
      <c r="AK563" s="25"/>
      <c r="AL563" s="25"/>
      <c r="AM563" s="93"/>
      <c r="AN563" s="93"/>
      <c r="AO563" s="93"/>
      <c r="AP563" s="20"/>
      <c r="AQ563" s="20"/>
      <c r="AR563" s="20"/>
      <c r="AS563" s="20"/>
      <c r="AT563" s="20"/>
      <c r="AU563" s="20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</row>
    <row r="564" ht="18.0" customHeight="1">
      <c r="A564" s="8" t="s">
        <v>3134</v>
      </c>
      <c r="B564" s="9">
        <v>45989.0</v>
      </c>
      <c r="C564" s="115" t="str">
        <f t="shared" si="19"/>
        <v>#REF!</v>
      </c>
      <c r="D564" s="115" t="str">
        <f t="shared" si="20"/>
        <v>#REF!</v>
      </c>
      <c r="E564" s="115" t="s">
        <v>3150</v>
      </c>
      <c r="F564" s="56" t="s">
        <v>2293</v>
      </c>
      <c r="G564" s="68" t="s">
        <v>20</v>
      </c>
      <c r="H564" s="69" t="s">
        <v>1896</v>
      </c>
      <c r="I564" s="12" t="s">
        <v>367</v>
      </c>
      <c r="J564" s="13" t="s">
        <v>2550</v>
      </c>
      <c r="K564" s="14">
        <v>3600.0</v>
      </c>
      <c r="L564" s="15"/>
      <c r="M564" s="14"/>
      <c r="N564" s="15"/>
      <c r="O564" s="14"/>
      <c r="P564" s="14">
        <v>3600.0</v>
      </c>
      <c r="Q564" s="14"/>
      <c r="R564" s="16">
        <f>800</f>
        <v>800</v>
      </c>
      <c r="S564" s="3">
        <f t="shared" si="12"/>
        <v>2800</v>
      </c>
      <c r="T564" s="56" t="s">
        <v>2551</v>
      </c>
      <c r="U564" s="18" t="s">
        <v>125</v>
      </c>
      <c r="V564" s="18" t="s">
        <v>61</v>
      </c>
      <c r="W564" s="19" t="s">
        <v>1899</v>
      </c>
      <c r="X564" s="45"/>
      <c r="Y564" s="116"/>
      <c r="Z564" s="117"/>
      <c r="AA564" s="93"/>
      <c r="AB564" s="19"/>
      <c r="AC564" s="56"/>
      <c r="AD564" s="118"/>
      <c r="AE564" s="118"/>
      <c r="AF564" s="17"/>
      <c r="AG564" s="17"/>
      <c r="AH564" s="25"/>
      <c r="AI564" s="93"/>
      <c r="AJ564" s="93"/>
      <c r="AK564" s="25"/>
      <c r="AL564" s="25"/>
      <c r="AM564" s="93"/>
      <c r="AN564" s="93"/>
      <c r="AO564" s="93"/>
      <c r="AP564" s="20"/>
      <c r="AQ564" s="20"/>
      <c r="AR564" s="20"/>
      <c r="AS564" s="20"/>
      <c r="AT564" s="20"/>
      <c r="AU564" s="20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</row>
    <row r="565" ht="18.0" customHeight="1">
      <c r="A565" s="8" t="s">
        <v>3134</v>
      </c>
      <c r="B565" s="9">
        <v>45978.0</v>
      </c>
      <c r="C565" s="115" t="str">
        <f t="shared" si="19"/>
        <v>#REF!</v>
      </c>
      <c r="D565" s="115" t="str">
        <f t="shared" si="20"/>
        <v>#REF!</v>
      </c>
      <c r="E565" s="115" t="s">
        <v>3147</v>
      </c>
      <c r="F565" s="56" t="s">
        <v>2540</v>
      </c>
      <c r="G565" s="68" t="s">
        <v>20</v>
      </c>
      <c r="H565" s="69" t="s">
        <v>1182</v>
      </c>
      <c r="I565" s="12" t="s">
        <v>367</v>
      </c>
      <c r="J565" s="13" t="s">
        <v>1075</v>
      </c>
      <c r="K565" s="14">
        <v>2000.0</v>
      </c>
      <c r="L565" s="15">
        <v>1100.0</v>
      </c>
      <c r="M565" s="14"/>
      <c r="N565" s="15">
        <v>1100.0</v>
      </c>
      <c r="O565" s="14"/>
      <c r="P565" s="14"/>
      <c r="Q565" s="14"/>
      <c r="R565" s="16"/>
      <c r="S565" s="3">
        <f t="shared" si="12"/>
        <v>1100</v>
      </c>
      <c r="T565" s="56"/>
      <c r="U565" s="18" t="s">
        <v>24</v>
      </c>
      <c r="V565" s="18" t="s">
        <v>61</v>
      </c>
      <c r="W565" s="19" t="s">
        <v>1183</v>
      </c>
      <c r="X565" s="45"/>
      <c r="Y565" s="116"/>
      <c r="Z565" s="117"/>
      <c r="AA565" s="93"/>
      <c r="AB565" s="19"/>
      <c r="AC565" s="56"/>
      <c r="AD565" s="118"/>
      <c r="AE565" s="118"/>
      <c r="AF565" s="17"/>
      <c r="AG565" s="17"/>
      <c r="AH565" s="25"/>
      <c r="AI565" s="93"/>
      <c r="AJ565" s="93"/>
      <c r="AK565" s="25"/>
      <c r="AL565" s="25"/>
      <c r="AM565" s="93"/>
      <c r="AN565" s="93"/>
      <c r="AO565" s="93"/>
      <c r="AP565" s="20"/>
      <c r="AQ565" s="20"/>
      <c r="AR565" s="20"/>
      <c r="AS565" s="20"/>
      <c r="AT565" s="20"/>
      <c r="AU565" s="20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</row>
    <row r="566" ht="18.0" customHeight="1">
      <c r="A566" s="8" t="s">
        <v>3134</v>
      </c>
      <c r="B566" s="9">
        <v>45973.0</v>
      </c>
      <c r="C566" s="115" t="str">
        <f t="shared" si="19"/>
        <v>#REF!</v>
      </c>
      <c r="D566" s="115" t="str">
        <f t="shared" si="20"/>
        <v>#REF!</v>
      </c>
      <c r="E566" s="115" t="s">
        <v>3144</v>
      </c>
      <c r="F566" s="56" t="s">
        <v>2204</v>
      </c>
      <c r="G566" s="68" t="s">
        <v>20</v>
      </c>
      <c r="H566" s="69" t="s">
        <v>598</v>
      </c>
      <c r="I566" s="12" t="s">
        <v>367</v>
      </c>
      <c r="J566" s="13" t="s">
        <v>1090</v>
      </c>
      <c r="K566" s="14"/>
      <c r="L566" s="15"/>
      <c r="M566" s="14"/>
      <c r="N566" s="15"/>
      <c r="O566" s="14"/>
      <c r="P566" s="14">
        <v>200.0</v>
      </c>
      <c r="Q566" s="14"/>
      <c r="R566" s="16"/>
      <c r="S566" s="3">
        <f t="shared" si="12"/>
        <v>200</v>
      </c>
      <c r="T566" s="56"/>
      <c r="U566" s="18" t="s">
        <v>596</v>
      </c>
      <c r="V566" s="18" t="s">
        <v>61</v>
      </c>
      <c r="W566" s="19" t="s">
        <v>599</v>
      </c>
      <c r="X566" s="45"/>
      <c r="Y566" s="116"/>
      <c r="Z566" s="117"/>
      <c r="AA566" s="93"/>
      <c r="AB566" s="19"/>
      <c r="AC566" s="56"/>
      <c r="AD566" s="118"/>
      <c r="AE566" s="118"/>
      <c r="AF566" s="17"/>
      <c r="AG566" s="17"/>
      <c r="AH566" s="25"/>
      <c r="AI566" s="93"/>
      <c r="AJ566" s="93"/>
      <c r="AK566" s="25"/>
      <c r="AL566" s="25"/>
      <c r="AM566" s="93"/>
      <c r="AN566" s="93"/>
      <c r="AO566" s="93"/>
      <c r="AP566" s="20"/>
      <c r="AQ566" s="20"/>
      <c r="AR566" s="20"/>
      <c r="AS566" s="20"/>
      <c r="AT566" s="20"/>
      <c r="AU566" s="20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</row>
    <row r="567" ht="18.0" customHeight="1">
      <c r="A567" s="8" t="s">
        <v>3134</v>
      </c>
      <c r="B567" s="9">
        <v>45966.0</v>
      </c>
      <c r="C567" s="115" t="str">
        <f t="shared" si="19"/>
        <v>#REF!</v>
      </c>
      <c r="D567" s="115" t="str">
        <f t="shared" si="20"/>
        <v>#REF!</v>
      </c>
      <c r="E567" s="115" t="s">
        <v>3139</v>
      </c>
      <c r="F567" s="56" t="s">
        <v>2293</v>
      </c>
      <c r="G567" s="68" t="s">
        <v>20</v>
      </c>
      <c r="H567" s="69" t="s">
        <v>704</v>
      </c>
      <c r="I567" s="12" t="s">
        <v>22</v>
      </c>
      <c r="J567" s="13" t="s">
        <v>1266</v>
      </c>
      <c r="K567" s="14">
        <v>18000.0</v>
      </c>
      <c r="L567" s="15"/>
      <c r="M567" s="14"/>
      <c r="N567" s="15"/>
      <c r="O567" s="14"/>
      <c r="P567" s="14">
        <v>4200.0</v>
      </c>
      <c r="Q567" s="14"/>
      <c r="R567" s="16">
        <f>1200+3000</f>
        <v>4200</v>
      </c>
      <c r="S567" s="3">
        <f t="shared" si="12"/>
        <v>0</v>
      </c>
      <c r="T567" s="56" t="s">
        <v>3156</v>
      </c>
      <c r="U567" s="18" t="s">
        <v>93</v>
      </c>
      <c r="V567" s="18" t="s">
        <v>61</v>
      </c>
      <c r="W567" s="19" t="s">
        <v>705</v>
      </c>
      <c r="X567" s="45"/>
      <c r="Y567" s="116"/>
      <c r="Z567" s="117"/>
      <c r="AA567" s="93"/>
      <c r="AB567" s="19"/>
      <c r="AC567" s="56"/>
      <c r="AD567" s="118"/>
      <c r="AE567" s="118"/>
      <c r="AF567" s="17"/>
      <c r="AG567" s="17"/>
      <c r="AH567" s="25"/>
      <c r="AI567" s="93"/>
      <c r="AJ567" s="93"/>
      <c r="AK567" s="25"/>
      <c r="AL567" s="25"/>
      <c r="AM567" s="93"/>
      <c r="AN567" s="93"/>
      <c r="AO567" s="93"/>
      <c r="AP567" s="20"/>
      <c r="AQ567" s="20"/>
      <c r="AR567" s="20"/>
      <c r="AS567" s="20"/>
      <c r="AT567" s="20"/>
      <c r="AU567" s="20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</row>
    <row r="568" ht="18.0" customHeight="1">
      <c r="A568" s="8" t="s">
        <v>3134</v>
      </c>
      <c r="B568" s="9">
        <v>45966.0</v>
      </c>
      <c r="C568" s="115" t="str">
        <f t="shared" si="19"/>
        <v>#REF!</v>
      </c>
      <c r="D568" s="115" t="str">
        <f t="shared" si="20"/>
        <v>#REF!</v>
      </c>
      <c r="E568" s="115" t="s">
        <v>27</v>
      </c>
      <c r="F568" s="56" t="s">
        <v>2293</v>
      </c>
      <c r="G568" s="68" t="s">
        <v>27</v>
      </c>
      <c r="H568" s="69" t="s">
        <v>82</v>
      </c>
      <c r="I568" s="12" t="s">
        <v>367</v>
      </c>
      <c r="J568" s="13" t="s">
        <v>1266</v>
      </c>
      <c r="K568" s="14">
        <v>3000.0</v>
      </c>
      <c r="L568" s="15"/>
      <c r="M568" s="14"/>
      <c r="N568" s="15"/>
      <c r="O568" s="14"/>
      <c r="P568" s="14">
        <v>1600.0</v>
      </c>
      <c r="Q568" s="14"/>
      <c r="R568" s="16">
        <f>150</f>
        <v>150</v>
      </c>
      <c r="S568" s="3">
        <f t="shared" si="12"/>
        <v>1450</v>
      </c>
      <c r="T568" s="56" t="s">
        <v>2646</v>
      </c>
      <c r="U568" s="18" t="s">
        <v>93</v>
      </c>
      <c r="V568" s="18" t="s">
        <v>61</v>
      </c>
      <c r="W568" s="19" t="s">
        <v>83</v>
      </c>
      <c r="X568" s="45"/>
      <c r="Y568" s="116"/>
      <c r="Z568" s="117"/>
      <c r="AA568" s="93"/>
      <c r="AB568" s="19"/>
      <c r="AC568" s="56"/>
      <c r="AD568" s="118"/>
      <c r="AE568" s="118"/>
      <c r="AF568" s="17"/>
      <c r="AG568" s="17"/>
      <c r="AH568" s="25"/>
      <c r="AI568" s="93"/>
      <c r="AJ568" s="93"/>
      <c r="AK568" s="25"/>
      <c r="AL568" s="25"/>
      <c r="AM568" s="93"/>
      <c r="AN568" s="93"/>
      <c r="AO568" s="93"/>
      <c r="AP568" s="20"/>
      <c r="AQ568" s="20"/>
      <c r="AR568" s="20"/>
      <c r="AS568" s="20"/>
      <c r="AT568" s="20"/>
      <c r="AU568" s="20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</row>
    <row r="569" ht="18.0" customHeight="1">
      <c r="A569" s="8" t="s">
        <v>3134</v>
      </c>
      <c r="B569" s="9">
        <v>45982.0</v>
      </c>
      <c r="C569" s="115" t="str">
        <f t="shared" si="19"/>
        <v>#REF!</v>
      </c>
      <c r="D569" s="115" t="str">
        <f t="shared" si="20"/>
        <v>#REF!</v>
      </c>
      <c r="E569" s="115" t="s">
        <v>3144</v>
      </c>
      <c r="F569" s="56" t="s">
        <v>2293</v>
      </c>
      <c r="G569" s="68" t="s">
        <v>20</v>
      </c>
      <c r="H569" s="69" t="s">
        <v>684</v>
      </c>
      <c r="I569" s="12" t="s">
        <v>367</v>
      </c>
      <c r="J569" s="13" t="s">
        <v>1266</v>
      </c>
      <c r="K569" s="14">
        <v>3500.0</v>
      </c>
      <c r="L569" s="15"/>
      <c r="M569" s="14"/>
      <c r="N569" s="15"/>
      <c r="O569" s="14"/>
      <c r="P569" s="14">
        <v>1600.0</v>
      </c>
      <c r="Q569" s="14"/>
      <c r="R569" s="16"/>
      <c r="S569" s="3">
        <f t="shared" si="12"/>
        <v>1600</v>
      </c>
      <c r="T569" s="56"/>
      <c r="U569" s="18" t="s">
        <v>125</v>
      </c>
      <c r="V569" s="18" t="s">
        <v>550</v>
      </c>
      <c r="W569" s="19" t="s">
        <v>685</v>
      </c>
      <c r="X569" s="45"/>
      <c r="Y569" s="116"/>
      <c r="Z569" s="117"/>
      <c r="AA569" s="93"/>
      <c r="AB569" s="19"/>
      <c r="AC569" s="56"/>
      <c r="AD569" s="118"/>
      <c r="AE569" s="118"/>
      <c r="AF569" s="17"/>
      <c r="AG569" s="17"/>
      <c r="AH569" s="25"/>
      <c r="AI569" s="93"/>
      <c r="AJ569" s="93"/>
      <c r="AK569" s="25"/>
      <c r="AL569" s="25"/>
      <c r="AM569" s="93"/>
      <c r="AN569" s="93"/>
      <c r="AO569" s="93"/>
      <c r="AP569" s="20"/>
      <c r="AQ569" s="20"/>
      <c r="AR569" s="20"/>
      <c r="AS569" s="20"/>
      <c r="AT569" s="20"/>
      <c r="AU569" s="20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</row>
    <row r="570" ht="18.0" customHeight="1">
      <c r="A570" s="8" t="s">
        <v>3134</v>
      </c>
      <c r="B570" s="9">
        <v>45986.0</v>
      </c>
      <c r="C570" s="115" t="str">
        <f t="shared" si="19"/>
        <v>#REF!</v>
      </c>
      <c r="D570" s="115" t="str">
        <f t="shared" si="20"/>
        <v>#REF!</v>
      </c>
      <c r="E570" s="115" t="s">
        <v>3144</v>
      </c>
      <c r="F570" s="56" t="s">
        <v>2293</v>
      </c>
      <c r="G570" s="68" t="s">
        <v>20</v>
      </c>
      <c r="H570" s="69" t="s">
        <v>84</v>
      </c>
      <c r="I570" s="12" t="s">
        <v>22</v>
      </c>
      <c r="J570" s="13" t="s">
        <v>1266</v>
      </c>
      <c r="K570" s="14">
        <v>3000.0</v>
      </c>
      <c r="L570" s="15"/>
      <c r="M570" s="14"/>
      <c r="N570" s="15"/>
      <c r="O570" s="14"/>
      <c r="P570" s="14">
        <v>1600.0</v>
      </c>
      <c r="Q570" s="14"/>
      <c r="R570" s="16"/>
      <c r="S570" s="3">
        <f t="shared" si="12"/>
        <v>1600</v>
      </c>
      <c r="T570" s="56" t="s">
        <v>3157</v>
      </c>
      <c r="U570" s="18" t="s">
        <v>125</v>
      </c>
      <c r="V570" s="18" t="s">
        <v>550</v>
      </c>
      <c r="W570" s="19" t="s">
        <v>85</v>
      </c>
      <c r="X570" s="45"/>
      <c r="Y570" s="116"/>
      <c r="Z570" s="117"/>
      <c r="AA570" s="93"/>
      <c r="AB570" s="19"/>
      <c r="AC570" s="56"/>
      <c r="AD570" s="118"/>
      <c r="AE570" s="118"/>
      <c r="AF570" s="17"/>
      <c r="AG570" s="17"/>
      <c r="AH570" s="25"/>
      <c r="AI570" s="93"/>
      <c r="AJ570" s="93"/>
      <c r="AK570" s="25"/>
      <c r="AL570" s="25"/>
      <c r="AM570" s="93"/>
      <c r="AN570" s="93"/>
      <c r="AO570" s="93"/>
      <c r="AP570" s="20"/>
      <c r="AQ570" s="20"/>
      <c r="AR570" s="20"/>
      <c r="AS570" s="20"/>
      <c r="AT570" s="20"/>
      <c r="AU570" s="20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</row>
    <row r="571" ht="18.0" customHeight="1">
      <c r="A571" s="8" t="s">
        <v>3134</v>
      </c>
      <c r="B571" s="9">
        <v>45989.0</v>
      </c>
      <c r="C571" s="115"/>
      <c r="D571" s="115"/>
      <c r="E571" s="115" t="s">
        <v>3140</v>
      </c>
      <c r="F571" s="56" t="s">
        <v>2543</v>
      </c>
      <c r="G571" s="68" t="s">
        <v>20</v>
      </c>
      <c r="H571" s="69" t="s">
        <v>1887</v>
      </c>
      <c r="I571" s="12" t="s">
        <v>367</v>
      </c>
      <c r="J571" s="13" t="s">
        <v>1075</v>
      </c>
      <c r="K571" s="14">
        <v>4000.0</v>
      </c>
      <c r="L571" s="15">
        <v>1100.0</v>
      </c>
      <c r="M571" s="14"/>
      <c r="N571" s="15">
        <v>1100.0</v>
      </c>
      <c r="O571" s="14"/>
      <c r="P571" s="14"/>
      <c r="Q571" s="14"/>
      <c r="R571" s="16"/>
      <c r="S571" s="3">
        <f t="shared" si="12"/>
        <v>1100</v>
      </c>
      <c r="T571" s="56"/>
      <c r="U571" s="18" t="s">
        <v>125</v>
      </c>
      <c r="V571" s="18" t="s">
        <v>61</v>
      </c>
      <c r="W571" s="19" t="s">
        <v>1889</v>
      </c>
      <c r="X571" s="45"/>
      <c r="Y571" s="116"/>
      <c r="Z571" s="117"/>
      <c r="AA571" s="93"/>
      <c r="AB571" s="19"/>
      <c r="AC571" s="56"/>
      <c r="AD571" s="118"/>
      <c r="AE571" s="118"/>
      <c r="AF571" s="17"/>
      <c r="AG571" s="17"/>
      <c r="AH571" s="25"/>
      <c r="AI571" s="93"/>
      <c r="AJ571" s="93"/>
      <c r="AK571" s="25"/>
      <c r="AL571" s="25"/>
      <c r="AM571" s="93"/>
      <c r="AN571" s="93"/>
      <c r="AO571" s="93"/>
      <c r="AP571" s="20"/>
      <c r="AQ571" s="20"/>
      <c r="AR571" s="20"/>
      <c r="AS571" s="20"/>
      <c r="AT571" s="20"/>
      <c r="AU571" s="20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</row>
    <row r="572" ht="18.0" customHeight="1">
      <c r="A572" s="8" t="s">
        <v>3134</v>
      </c>
      <c r="B572" s="9">
        <v>45744.0</v>
      </c>
      <c r="C572" s="115" t="str">
        <f t="shared" ref="C572:C581" si="21">VLOOKUP(H572,Dominios!$A:$D,3,0)</f>
        <v>#REF!</v>
      </c>
      <c r="D572" s="115" t="str">
        <f t="shared" ref="D572:D581" si="22">VLOOKUP(H572,Dominios!$A:$D,4,0)</f>
        <v>#REF!</v>
      </c>
      <c r="E572" s="115" t="s">
        <v>3139</v>
      </c>
      <c r="F572" s="56" t="s">
        <v>2559</v>
      </c>
      <c r="G572" s="68" t="s">
        <v>20</v>
      </c>
      <c r="H572" s="69" t="s">
        <v>2560</v>
      </c>
      <c r="I572" s="12" t="s">
        <v>2561</v>
      </c>
      <c r="J572" s="13" t="s">
        <v>2562</v>
      </c>
      <c r="K572" s="14"/>
      <c r="L572" s="15"/>
      <c r="M572" s="14"/>
      <c r="N572" s="15"/>
      <c r="O572" s="14"/>
      <c r="P572" s="14"/>
      <c r="Q572" s="14"/>
      <c r="R572" s="16"/>
      <c r="S572" s="3">
        <f t="shared" si="12"/>
        <v>0</v>
      </c>
      <c r="T572" s="56" t="s">
        <v>2563</v>
      </c>
      <c r="U572" s="18" t="s">
        <v>125</v>
      </c>
      <c r="V572" s="18" t="s">
        <v>570</v>
      </c>
      <c r="W572" s="19" t="s">
        <v>2564</v>
      </c>
      <c r="X572" s="45"/>
      <c r="Y572" s="116"/>
      <c r="Z572" s="117"/>
      <c r="AA572" s="93"/>
      <c r="AB572" s="19"/>
      <c r="AC572" s="56"/>
      <c r="AD572" s="118"/>
      <c r="AE572" s="118"/>
      <c r="AF572" s="17"/>
      <c r="AG572" s="17"/>
      <c r="AH572" s="25"/>
      <c r="AI572" s="93"/>
      <c r="AJ572" s="93"/>
      <c r="AK572" s="25"/>
      <c r="AL572" s="25"/>
      <c r="AM572" s="93"/>
      <c r="AN572" s="93"/>
      <c r="AO572" s="93"/>
      <c r="AP572" s="20"/>
      <c r="AQ572" s="20"/>
      <c r="AR572" s="20"/>
      <c r="AS572" s="20"/>
      <c r="AT572" s="20"/>
      <c r="AU572" s="20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</row>
    <row r="573" ht="18.0" customHeight="1">
      <c r="A573" s="8" t="s">
        <v>3134</v>
      </c>
      <c r="B573" s="9">
        <v>45999.0</v>
      </c>
      <c r="C573" s="115" t="str">
        <f t="shared" si="21"/>
        <v>#REF!</v>
      </c>
      <c r="D573" s="115" t="str">
        <f t="shared" si="22"/>
        <v>#REF!</v>
      </c>
      <c r="E573" s="115" t="s">
        <v>3142</v>
      </c>
      <c r="F573" s="56" t="s">
        <v>2293</v>
      </c>
      <c r="G573" s="68" t="s">
        <v>20</v>
      </c>
      <c r="H573" s="69" t="s">
        <v>875</v>
      </c>
      <c r="I573" s="12" t="s">
        <v>367</v>
      </c>
      <c r="J573" s="13" t="s">
        <v>1075</v>
      </c>
      <c r="K573" s="14"/>
      <c r="L573" s="15">
        <v>1100.0</v>
      </c>
      <c r="M573" s="14"/>
      <c r="N573" s="15">
        <v>1100.0</v>
      </c>
      <c r="O573" s="14"/>
      <c r="P573" s="14"/>
      <c r="Q573" s="14">
        <v>410.0</v>
      </c>
      <c r="R573" s="16"/>
      <c r="S573" s="3">
        <f t="shared" si="12"/>
        <v>1510</v>
      </c>
      <c r="T573" s="56"/>
      <c r="U573" s="18" t="s">
        <v>454</v>
      </c>
      <c r="V573" s="18" t="s">
        <v>213</v>
      </c>
      <c r="W573" s="19" t="s">
        <v>876</v>
      </c>
      <c r="X573" s="45"/>
      <c r="Y573" s="116"/>
      <c r="Z573" s="117"/>
      <c r="AA573" s="93"/>
      <c r="AB573" s="19"/>
      <c r="AC573" s="56"/>
      <c r="AD573" s="118"/>
      <c r="AE573" s="118"/>
      <c r="AF573" s="17"/>
      <c r="AG573" s="17"/>
      <c r="AH573" s="25"/>
      <c r="AI573" s="93"/>
      <c r="AJ573" s="93"/>
      <c r="AK573" s="25"/>
      <c r="AL573" s="25"/>
      <c r="AM573" s="93"/>
      <c r="AN573" s="93"/>
      <c r="AO573" s="93"/>
      <c r="AP573" s="20"/>
      <c r="AQ573" s="20"/>
      <c r="AR573" s="20"/>
      <c r="AS573" s="20"/>
      <c r="AT573" s="20"/>
      <c r="AU573" s="20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</row>
    <row r="574" ht="18.0" customHeight="1">
      <c r="A574" s="8" t="s">
        <v>3134</v>
      </c>
      <c r="B574" s="9">
        <v>46002.0</v>
      </c>
      <c r="C574" s="115" t="str">
        <f t="shared" si="21"/>
        <v>#REF!</v>
      </c>
      <c r="D574" s="115" t="str">
        <f t="shared" si="22"/>
        <v>#REF!</v>
      </c>
      <c r="E574" s="115" t="s">
        <v>3139</v>
      </c>
      <c r="F574" s="56" t="s">
        <v>2293</v>
      </c>
      <c r="G574" s="68" t="s">
        <v>20</v>
      </c>
      <c r="H574" s="69" t="s">
        <v>996</v>
      </c>
      <c r="I574" s="12" t="s">
        <v>22</v>
      </c>
      <c r="J574" s="13" t="s">
        <v>1266</v>
      </c>
      <c r="K574" s="14">
        <v>3825.0</v>
      </c>
      <c r="L574" s="15"/>
      <c r="M574" s="14"/>
      <c r="N574" s="15"/>
      <c r="O574" s="14"/>
      <c r="P574" s="14">
        <v>1600.0</v>
      </c>
      <c r="Q574" s="14"/>
      <c r="R574" s="16">
        <v>1600.0</v>
      </c>
      <c r="S574" s="3">
        <f t="shared" si="12"/>
        <v>0</v>
      </c>
      <c r="T574" s="56" t="s">
        <v>2567</v>
      </c>
      <c r="U574" s="18" t="s">
        <v>61</v>
      </c>
      <c r="V574" s="18" t="s">
        <v>213</v>
      </c>
      <c r="W574" s="19" t="s">
        <v>997</v>
      </c>
      <c r="X574" s="45"/>
      <c r="Y574" s="116"/>
      <c r="Z574" s="117"/>
      <c r="AA574" s="93"/>
      <c r="AB574" s="19"/>
      <c r="AC574" s="56"/>
      <c r="AD574" s="118"/>
      <c r="AE574" s="118"/>
      <c r="AF574" s="17"/>
      <c r="AG574" s="17"/>
      <c r="AH574" s="25"/>
      <c r="AI574" s="93"/>
      <c r="AJ574" s="93"/>
      <c r="AK574" s="25"/>
      <c r="AL574" s="25"/>
      <c r="AM574" s="93"/>
      <c r="AN574" s="93"/>
      <c r="AO574" s="93"/>
      <c r="AP574" s="20"/>
      <c r="AQ574" s="20"/>
      <c r="AR574" s="20"/>
      <c r="AS574" s="20"/>
      <c r="AT574" s="20"/>
      <c r="AU574" s="20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</row>
    <row r="575" ht="18.0" customHeight="1">
      <c r="A575" s="8" t="s">
        <v>3134</v>
      </c>
      <c r="B575" s="9">
        <v>46003.0</v>
      </c>
      <c r="C575" s="115" t="str">
        <f t="shared" si="21"/>
        <v>#REF!</v>
      </c>
      <c r="D575" s="115" t="str">
        <f t="shared" si="22"/>
        <v>#REF!</v>
      </c>
      <c r="E575" s="115" t="s">
        <v>3139</v>
      </c>
      <c r="F575" s="56" t="s">
        <v>2293</v>
      </c>
      <c r="G575" s="68" t="s">
        <v>20</v>
      </c>
      <c r="H575" s="69" t="s">
        <v>490</v>
      </c>
      <c r="I575" s="12" t="s">
        <v>367</v>
      </c>
      <c r="J575" s="13" t="s">
        <v>1266</v>
      </c>
      <c r="K575" s="14">
        <v>4000.0</v>
      </c>
      <c r="L575" s="15"/>
      <c r="M575" s="14"/>
      <c r="N575" s="15"/>
      <c r="O575" s="14"/>
      <c r="P575" s="14">
        <v>2600.0</v>
      </c>
      <c r="Q575" s="14"/>
      <c r="R575" s="16">
        <v>1000.0</v>
      </c>
      <c r="S575" s="3">
        <f t="shared" si="12"/>
        <v>1600</v>
      </c>
      <c r="T575" s="56" t="s">
        <v>3158</v>
      </c>
      <c r="U575" s="18" t="s">
        <v>30</v>
      </c>
      <c r="V575" s="18" t="s">
        <v>550</v>
      </c>
      <c r="W575" s="19" t="s">
        <v>491</v>
      </c>
      <c r="X575" s="45"/>
      <c r="Y575" s="116"/>
      <c r="Z575" s="117"/>
      <c r="AA575" s="93"/>
      <c r="AB575" s="19"/>
      <c r="AC575" s="56"/>
      <c r="AD575" s="118"/>
      <c r="AE575" s="118"/>
      <c r="AF575" s="17"/>
      <c r="AG575" s="17"/>
      <c r="AH575" s="25"/>
      <c r="AI575" s="93"/>
      <c r="AJ575" s="93"/>
      <c r="AK575" s="25"/>
      <c r="AL575" s="25"/>
      <c r="AM575" s="93"/>
      <c r="AN575" s="93"/>
      <c r="AO575" s="93"/>
      <c r="AP575" s="20"/>
      <c r="AQ575" s="20"/>
      <c r="AR575" s="20"/>
      <c r="AS575" s="20"/>
      <c r="AT575" s="20"/>
      <c r="AU575" s="20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</row>
    <row r="576" ht="18.0" customHeight="1">
      <c r="A576" s="8" t="s">
        <v>3134</v>
      </c>
      <c r="B576" s="9">
        <v>46003.0</v>
      </c>
      <c r="C576" s="115" t="str">
        <f t="shared" si="21"/>
        <v>#REF!</v>
      </c>
      <c r="D576" s="115" t="str">
        <f t="shared" si="22"/>
        <v>#REF!</v>
      </c>
      <c r="E576" s="115" t="s">
        <v>27</v>
      </c>
      <c r="F576" s="56" t="s">
        <v>2324</v>
      </c>
      <c r="G576" s="68" t="s">
        <v>20</v>
      </c>
      <c r="H576" s="69" t="s">
        <v>990</v>
      </c>
      <c r="I576" s="12" t="s">
        <v>367</v>
      </c>
      <c r="J576" s="13" t="s">
        <v>39</v>
      </c>
      <c r="K576" s="14">
        <v>2800.0</v>
      </c>
      <c r="L576" s="15">
        <v>1193.0</v>
      </c>
      <c r="M576" s="14"/>
      <c r="N576" s="15">
        <v>1193.0</v>
      </c>
      <c r="O576" s="14"/>
      <c r="P576" s="14"/>
      <c r="Q576" s="14"/>
      <c r="R576" s="16"/>
      <c r="S576" s="3">
        <f t="shared" si="12"/>
        <v>1193</v>
      </c>
      <c r="T576" s="56"/>
      <c r="U576" s="18" t="s">
        <v>101</v>
      </c>
      <c r="V576" s="18" t="s">
        <v>446</v>
      </c>
      <c r="W576" s="19" t="s">
        <v>991</v>
      </c>
      <c r="X576" s="45"/>
      <c r="Y576" s="116"/>
      <c r="Z576" s="117"/>
      <c r="AA576" s="93"/>
      <c r="AB576" s="19"/>
      <c r="AC576" s="56"/>
      <c r="AD576" s="118"/>
      <c r="AE576" s="118"/>
      <c r="AF576" s="17"/>
      <c r="AG576" s="17"/>
      <c r="AH576" s="25"/>
      <c r="AI576" s="93"/>
      <c r="AJ576" s="93"/>
      <c r="AK576" s="25"/>
      <c r="AL576" s="25"/>
      <c r="AM576" s="93"/>
      <c r="AN576" s="93"/>
      <c r="AO576" s="93"/>
      <c r="AP576" s="20"/>
      <c r="AQ576" s="20"/>
      <c r="AR576" s="20"/>
      <c r="AS576" s="20"/>
      <c r="AT576" s="20"/>
      <c r="AU576" s="20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</row>
    <row r="577" ht="18.0" customHeight="1">
      <c r="A577" s="8" t="s">
        <v>3134</v>
      </c>
      <c r="B577" s="9">
        <v>46003.0</v>
      </c>
      <c r="C577" s="115" t="str">
        <f t="shared" si="21"/>
        <v>#REF!</v>
      </c>
      <c r="D577" s="115" t="str">
        <f t="shared" si="22"/>
        <v>#REF!</v>
      </c>
      <c r="E577" s="115" t="s">
        <v>27</v>
      </c>
      <c r="F577" s="56" t="s">
        <v>2324</v>
      </c>
      <c r="G577" s="68" t="s">
        <v>20</v>
      </c>
      <c r="H577" s="69" t="s">
        <v>1842</v>
      </c>
      <c r="I577" s="12" t="s">
        <v>22</v>
      </c>
      <c r="J577" s="13" t="s">
        <v>1266</v>
      </c>
      <c r="K577" s="14">
        <v>2250.0</v>
      </c>
      <c r="L577" s="15"/>
      <c r="M577" s="14"/>
      <c r="N577" s="15"/>
      <c r="O577" s="14"/>
      <c r="P577" s="14">
        <v>2700.0</v>
      </c>
      <c r="Q577" s="14"/>
      <c r="R577" s="16">
        <v>1350.0</v>
      </c>
      <c r="S577" s="3">
        <f t="shared" si="12"/>
        <v>1350</v>
      </c>
      <c r="T577" s="56" t="s">
        <v>2651</v>
      </c>
      <c r="U577" s="18" t="s">
        <v>503</v>
      </c>
      <c r="V577" s="18" t="s">
        <v>446</v>
      </c>
      <c r="W577" s="19" t="s">
        <v>295</v>
      </c>
      <c r="X577" s="45"/>
      <c r="Y577" s="116"/>
      <c r="Z577" s="117"/>
      <c r="AA577" s="93"/>
      <c r="AB577" s="19"/>
      <c r="AC577" s="56"/>
      <c r="AD577" s="118"/>
      <c r="AE577" s="118"/>
      <c r="AF577" s="17"/>
      <c r="AG577" s="17"/>
      <c r="AH577" s="25"/>
      <c r="AI577" s="93"/>
      <c r="AJ577" s="93"/>
      <c r="AK577" s="25"/>
      <c r="AL577" s="25"/>
      <c r="AM577" s="93"/>
      <c r="AN577" s="93"/>
      <c r="AO577" s="93"/>
      <c r="AP577" s="20"/>
      <c r="AQ577" s="20"/>
      <c r="AR577" s="20"/>
      <c r="AS577" s="20"/>
      <c r="AT577" s="20"/>
      <c r="AU577" s="20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</row>
    <row r="578" ht="18.0" customHeight="1">
      <c r="A578" s="8" t="s">
        <v>3134</v>
      </c>
      <c r="B578" s="9">
        <v>46003.0</v>
      </c>
      <c r="C578" s="115" t="str">
        <f t="shared" si="21"/>
        <v>#REF!</v>
      </c>
      <c r="D578" s="115" t="str">
        <f t="shared" si="22"/>
        <v>#REF!</v>
      </c>
      <c r="E578" s="115" t="s">
        <v>27</v>
      </c>
      <c r="F578" s="56" t="s">
        <v>2324</v>
      </c>
      <c r="G578" s="68" t="s">
        <v>20</v>
      </c>
      <c r="H578" s="69" t="s">
        <v>990</v>
      </c>
      <c r="I578" s="12" t="s">
        <v>22</v>
      </c>
      <c r="J578" s="13" t="s">
        <v>1266</v>
      </c>
      <c r="K578" s="14">
        <v>2250.0</v>
      </c>
      <c r="L578" s="15"/>
      <c r="M578" s="14"/>
      <c r="N578" s="15"/>
      <c r="O578" s="14"/>
      <c r="P578" s="14">
        <v>900.0</v>
      </c>
      <c r="Q578" s="14"/>
      <c r="R578" s="16">
        <v>900.0</v>
      </c>
      <c r="S578" s="3">
        <f t="shared" si="12"/>
        <v>0</v>
      </c>
      <c r="T578" s="56" t="s">
        <v>1841</v>
      </c>
      <c r="U578" s="18" t="s">
        <v>503</v>
      </c>
      <c r="V578" s="18" t="s">
        <v>446</v>
      </c>
      <c r="W578" s="19" t="s">
        <v>991</v>
      </c>
      <c r="X578" s="45"/>
      <c r="Y578" s="116"/>
      <c r="Z578" s="117"/>
      <c r="AA578" s="93"/>
      <c r="AB578" s="19"/>
      <c r="AC578" s="56"/>
      <c r="AD578" s="118"/>
      <c r="AE578" s="118"/>
      <c r="AF578" s="17"/>
      <c r="AG578" s="17"/>
      <c r="AH578" s="25"/>
      <c r="AI578" s="93"/>
      <c r="AJ578" s="93"/>
      <c r="AK578" s="25"/>
      <c r="AL578" s="25"/>
      <c r="AM578" s="93"/>
      <c r="AN578" s="93"/>
      <c r="AO578" s="93"/>
      <c r="AP578" s="20"/>
      <c r="AQ578" s="20"/>
      <c r="AR578" s="20"/>
      <c r="AS578" s="20"/>
      <c r="AT578" s="20"/>
      <c r="AU578" s="20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</row>
    <row r="579" ht="18.0" customHeight="1">
      <c r="A579" s="8" t="s">
        <v>3134</v>
      </c>
      <c r="B579" s="9">
        <v>46003.0</v>
      </c>
      <c r="C579" s="115" t="str">
        <f t="shared" si="21"/>
        <v>#REF!</v>
      </c>
      <c r="D579" s="115" t="str">
        <f t="shared" si="22"/>
        <v>#REF!</v>
      </c>
      <c r="E579" s="115" t="s">
        <v>27</v>
      </c>
      <c r="F579" s="56" t="s">
        <v>2324</v>
      </c>
      <c r="G579" s="68" t="s">
        <v>20</v>
      </c>
      <c r="H579" s="69" t="s">
        <v>1842</v>
      </c>
      <c r="I579" s="12" t="s">
        <v>367</v>
      </c>
      <c r="J579" s="13" t="s">
        <v>39</v>
      </c>
      <c r="K579" s="14">
        <v>2250.0</v>
      </c>
      <c r="L579" s="15">
        <v>1185.67</v>
      </c>
      <c r="M579" s="14"/>
      <c r="N579" s="15">
        <v>1185.67</v>
      </c>
      <c r="O579" s="14"/>
      <c r="P579" s="14"/>
      <c r="Q579" s="14"/>
      <c r="R579" s="16"/>
      <c r="S579" s="3">
        <f t="shared" si="12"/>
        <v>1185.67</v>
      </c>
      <c r="T579" s="56"/>
      <c r="U579" s="18" t="s">
        <v>61</v>
      </c>
      <c r="V579" s="18" t="s">
        <v>25</v>
      </c>
      <c r="W579" s="19" t="s">
        <v>295</v>
      </c>
      <c r="X579" s="45"/>
      <c r="Y579" s="116"/>
      <c r="Z579" s="117"/>
      <c r="AA579" s="93"/>
      <c r="AB579" s="19"/>
      <c r="AC579" s="56"/>
      <c r="AD579" s="118"/>
      <c r="AE579" s="118"/>
      <c r="AF579" s="17"/>
      <c r="AG579" s="17"/>
      <c r="AH579" s="25"/>
      <c r="AI579" s="93"/>
      <c r="AJ579" s="93"/>
      <c r="AK579" s="25"/>
      <c r="AL579" s="25"/>
      <c r="AM579" s="93"/>
      <c r="AN579" s="93"/>
      <c r="AO579" s="93"/>
      <c r="AP579" s="20"/>
      <c r="AQ579" s="20"/>
      <c r="AR579" s="20"/>
      <c r="AS579" s="20"/>
      <c r="AT579" s="20"/>
      <c r="AU579" s="20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</row>
    <row r="580" ht="18.0" customHeight="1">
      <c r="A580" s="8" t="s">
        <v>3134</v>
      </c>
      <c r="B580" s="9">
        <v>45996.0</v>
      </c>
      <c r="C580" s="115" t="str">
        <f t="shared" si="21"/>
        <v>#REF!</v>
      </c>
      <c r="D580" s="115" t="str">
        <f t="shared" si="22"/>
        <v>#REF!</v>
      </c>
      <c r="E580" s="115" t="s">
        <v>3144</v>
      </c>
      <c r="F580" s="56" t="s">
        <v>2204</v>
      </c>
      <c r="G580" s="68" t="s">
        <v>20</v>
      </c>
      <c r="H580" s="69" t="s">
        <v>185</v>
      </c>
      <c r="I580" s="12" t="s">
        <v>367</v>
      </c>
      <c r="J580" s="13" t="s">
        <v>2550</v>
      </c>
      <c r="K580" s="14">
        <v>2100.0</v>
      </c>
      <c r="L580" s="15"/>
      <c r="M580" s="14"/>
      <c r="N580" s="15"/>
      <c r="O580" s="14"/>
      <c r="P580" s="14">
        <v>980.0</v>
      </c>
      <c r="Q580" s="14"/>
      <c r="R580" s="16">
        <v>80.0</v>
      </c>
      <c r="S580" s="3">
        <f t="shared" si="12"/>
        <v>900</v>
      </c>
      <c r="T580" s="56" t="s">
        <v>2569</v>
      </c>
      <c r="U580" s="18" t="s">
        <v>647</v>
      </c>
      <c r="V580" s="18" t="s">
        <v>213</v>
      </c>
      <c r="W580" s="19" t="s">
        <v>186</v>
      </c>
      <c r="X580" s="45"/>
      <c r="Y580" s="116"/>
      <c r="Z580" s="117"/>
      <c r="AA580" s="93"/>
      <c r="AB580" s="19"/>
      <c r="AC580" s="56"/>
      <c r="AD580" s="118"/>
      <c r="AE580" s="118"/>
      <c r="AF580" s="17"/>
      <c r="AG580" s="17"/>
      <c r="AH580" s="25"/>
      <c r="AI580" s="93"/>
      <c r="AJ580" s="93"/>
      <c r="AK580" s="25"/>
      <c r="AL580" s="25"/>
      <c r="AM580" s="93"/>
      <c r="AN580" s="93"/>
      <c r="AO580" s="93"/>
      <c r="AP580" s="20"/>
      <c r="AQ580" s="20"/>
      <c r="AR580" s="20"/>
      <c r="AS580" s="20"/>
      <c r="AT580" s="20"/>
      <c r="AU580" s="20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</row>
    <row r="581" ht="18.0" customHeight="1">
      <c r="A581" s="8" t="s">
        <v>3134</v>
      </c>
      <c r="B581" s="9">
        <v>46006.0</v>
      </c>
      <c r="C581" s="115" t="str">
        <f t="shared" si="21"/>
        <v>#REF!</v>
      </c>
      <c r="D581" s="115" t="str">
        <f t="shared" si="22"/>
        <v>#REF!</v>
      </c>
      <c r="E581" s="115" t="s">
        <v>3140</v>
      </c>
      <c r="F581" s="56"/>
      <c r="G581" s="68" t="s">
        <v>20</v>
      </c>
      <c r="H581" s="69" t="s">
        <v>2570</v>
      </c>
      <c r="I581" s="12" t="s">
        <v>367</v>
      </c>
      <c r="J581" s="13" t="s">
        <v>1075</v>
      </c>
      <c r="K581" s="14">
        <v>4000.0</v>
      </c>
      <c r="L581" s="15">
        <v>1100.0</v>
      </c>
      <c r="M581" s="14"/>
      <c r="N581" s="15">
        <v>1100.0</v>
      </c>
      <c r="O581" s="14"/>
      <c r="P581" s="14"/>
      <c r="Q581" s="14"/>
      <c r="R581" s="16"/>
      <c r="S581" s="3">
        <f t="shared" si="12"/>
        <v>1100</v>
      </c>
      <c r="T581" s="56"/>
      <c r="U581" s="18" t="s">
        <v>93</v>
      </c>
      <c r="V581" s="18" t="s">
        <v>213</v>
      </c>
      <c r="W581" s="19" t="s">
        <v>2572</v>
      </c>
      <c r="X581" s="45"/>
      <c r="Y581" s="116"/>
      <c r="Z581" s="117"/>
      <c r="AA581" s="93"/>
      <c r="AB581" s="19"/>
      <c r="AC581" s="56"/>
      <c r="AD581" s="118"/>
      <c r="AE581" s="118"/>
      <c r="AF581" s="17"/>
      <c r="AG581" s="17"/>
      <c r="AH581" s="25"/>
      <c r="AI581" s="93"/>
      <c r="AJ581" s="93"/>
      <c r="AK581" s="25"/>
      <c r="AL581" s="25"/>
      <c r="AM581" s="93"/>
      <c r="AN581" s="93"/>
      <c r="AO581" s="93"/>
      <c r="AP581" s="20"/>
      <c r="AQ581" s="20"/>
      <c r="AR581" s="20"/>
      <c r="AS581" s="20"/>
      <c r="AT581" s="20"/>
      <c r="AU581" s="20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</row>
    <row r="582" ht="18.0" customHeight="1">
      <c r="A582" s="8" t="s">
        <v>3134</v>
      </c>
      <c r="B582" s="9">
        <v>46007.0</v>
      </c>
      <c r="C582" s="115"/>
      <c r="D582" s="115"/>
      <c r="E582" s="115" t="s">
        <v>3144</v>
      </c>
      <c r="F582" s="56" t="s">
        <v>2293</v>
      </c>
      <c r="G582" s="68" t="s">
        <v>20</v>
      </c>
      <c r="H582" s="69" t="s">
        <v>762</v>
      </c>
      <c r="I582" s="12" t="s">
        <v>22</v>
      </c>
      <c r="J582" s="13" t="s">
        <v>1266</v>
      </c>
      <c r="K582" s="14">
        <v>2650.0</v>
      </c>
      <c r="L582" s="15"/>
      <c r="M582" s="14"/>
      <c r="N582" s="15"/>
      <c r="O582" s="14"/>
      <c r="P582" s="14">
        <v>1600.0</v>
      </c>
      <c r="Q582" s="14"/>
      <c r="R582" s="16">
        <v>1600.0</v>
      </c>
      <c r="S582" s="3">
        <f t="shared" si="12"/>
        <v>0</v>
      </c>
      <c r="T582" s="56" t="s">
        <v>2574</v>
      </c>
      <c r="U582" s="18" t="s">
        <v>34</v>
      </c>
      <c r="V582" s="18" t="s">
        <v>213</v>
      </c>
      <c r="W582" s="19" t="s">
        <v>763</v>
      </c>
      <c r="X582" s="45"/>
      <c r="Y582" s="116"/>
      <c r="Z582" s="117"/>
      <c r="AA582" s="93"/>
      <c r="AB582" s="19"/>
      <c r="AC582" s="56"/>
      <c r="AD582" s="118"/>
      <c r="AE582" s="118"/>
      <c r="AF582" s="17"/>
      <c r="AG582" s="17"/>
      <c r="AH582" s="25"/>
      <c r="AI582" s="93"/>
      <c r="AJ582" s="93"/>
      <c r="AK582" s="25"/>
      <c r="AL582" s="25"/>
      <c r="AM582" s="93"/>
      <c r="AN582" s="93"/>
      <c r="AO582" s="93"/>
      <c r="AP582" s="20"/>
      <c r="AQ582" s="20"/>
      <c r="AR582" s="20"/>
      <c r="AS582" s="20"/>
      <c r="AT582" s="20"/>
      <c r="AU582" s="20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</row>
    <row r="583" ht="18.0" customHeight="1">
      <c r="A583" s="8" t="s">
        <v>3134</v>
      </c>
      <c r="B583" s="9">
        <v>46007.0</v>
      </c>
      <c r="C583" s="115" t="str">
        <f t="shared" ref="C583:C593" si="23">VLOOKUP(H583,Dominios!$A:$D,3,0)</f>
        <v>#REF!</v>
      </c>
      <c r="D583" s="115" t="str">
        <f t="shared" ref="D583:D599" si="24">VLOOKUP(H583,Dominios!$A:$D,4,0)</f>
        <v>#REF!</v>
      </c>
      <c r="E583" s="115" t="s">
        <v>3139</v>
      </c>
      <c r="F583" s="56"/>
      <c r="G583" s="68" t="s">
        <v>20</v>
      </c>
      <c r="H583" s="69" t="s">
        <v>1101</v>
      </c>
      <c r="I583" s="12" t="s">
        <v>367</v>
      </c>
      <c r="J583" s="13" t="s">
        <v>1266</v>
      </c>
      <c r="K583" s="14">
        <v>4500.0</v>
      </c>
      <c r="L583" s="15"/>
      <c r="M583" s="14"/>
      <c r="N583" s="15"/>
      <c r="O583" s="14"/>
      <c r="P583" s="14">
        <v>1600.0</v>
      </c>
      <c r="Q583" s="14"/>
      <c r="R583" s="16"/>
      <c r="S583" s="3">
        <f t="shared" si="12"/>
        <v>1600</v>
      </c>
      <c r="T583" s="56"/>
      <c r="U583" s="18" t="s">
        <v>550</v>
      </c>
      <c r="V583" s="18" t="s">
        <v>550</v>
      </c>
      <c r="W583" s="19" t="s">
        <v>1102</v>
      </c>
      <c r="X583" s="45"/>
      <c r="Y583" s="116"/>
      <c r="Z583" s="117"/>
      <c r="AA583" s="93"/>
      <c r="AB583" s="19"/>
      <c r="AC583" s="56"/>
      <c r="AD583" s="118"/>
      <c r="AE583" s="118"/>
      <c r="AF583" s="17"/>
      <c r="AG583" s="17"/>
      <c r="AH583" s="25"/>
      <c r="AI583" s="93"/>
      <c r="AJ583" s="93"/>
      <c r="AK583" s="25"/>
      <c r="AL583" s="25"/>
      <c r="AM583" s="93"/>
      <c r="AN583" s="93"/>
      <c r="AO583" s="93"/>
      <c r="AP583" s="20"/>
      <c r="AQ583" s="20"/>
      <c r="AR583" s="20"/>
      <c r="AS583" s="20"/>
      <c r="AT583" s="20"/>
      <c r="AU583" s="20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</row>
    <row r="584" ht="18.0" customHeight="1">
      <c r="A584" s="8" t="s">
        <v>3134</v>
      </c>
      <c r="B584" s="9">
        <v>46007.0</v>
      </c>
      <c r="C584" s="115" t="str">
        <f t="shared" si="23"/>
        <v>#REF!</v>
      </c>
      <c r="D584" s="115" t="str">
        <f t="shared" si="24"/>
        <v>#REF!</v>
      </c>
      <c r="E584" s="115" t="s">
        <v>3144</v>
      </c>
      <c r="F584" s="56" t="s">
        <v>2293</v>
      </c>
      <c r="G584" s="68" t="s">
        <v>20</v>
      </c>
      <c r="H584" s="69" t="s">
        <v>682</v>
      </c>
      <c r="I584" s="12" t="s">
        <v>22</v>
      </c>
      <c r="J584" s="13" t="s">
        <v>1266</v>
      </c>
      <c r="K584" s="14">
        <v>4000.0</v>
      </c>
      <c r="L584" s="15"/>
      <c r="M584" s="14"/>
      <c r="N584" s="15"/>
      <c r="O584" s="14"/>
      <c r="P584" s="14">
        <v>1600.0</v>
      </c>
      <c r="Q584" s="14"/>
      <c r="R584" s="16">
        <v>1600.0</v>
      </c>
      <c r="S584" s="3">
        <f t="shared" si="12"/>
        <v>0</v>
      </c>
      <c r="T584" s="56" t="s">
        <v>3159</v>
      </c>
      <c r="U584" s="18" t="s">
        <v>733</v>
      </c>
      <c r="V584" s="18" t="s">
        <v>213</v>
      </c>
      <c r="W584" s="19" t="s">
        <v>683</v>
      </c>
      <c r="X584" s="45"/>
      <c r="Y584" s="116"/>
      <c r="Z584" s="117"/>
      <c r="AA584" s="93"/>
      <c r="AB584" s="19"/>
      <c r="AC584" s="56"/>
      <c r="AD584" s="118"/>
      <c r="AE584" s="118"/>
      <c r="AF584" s="17"/>
      <c r="AG584" s="17"/>
      <c r="AH584" s="25"/>
      <c r="AI584" s="93"/>
      <c r="AJ584" s="93"/>
      <c r="AK584" s="25"/>
      <c r="AL584" s="25"/>
      <c r="AM584" s="93"/>
      <c r="AN584" s="93"/>
      <c r="AO584" s="93"/>
      <c r="AP584" s="20"/>
      <c r="AQ584" s="20"/>
      <c r="AR584" s="20"/>
      <c r="AS584" s="20"/>
      <c r="AT584" s="20"/>
      <c r="AU584" s="20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</row>
    <row r="585" ht="18.0" customHeight="1">
      <c r="A585" s="8" t="s">
        <v>3134</v>
      </c>
      <c r="B585" s="9">
        <v>46007.0</v>
      </c>
      <c r="C585" s="115" t="str">
        <f t="shared" si="23"/>
        <v>#REF!</v>
      </c>
      <c r="D585" s="115" t="str">
        <f t="shared" si="24"/>
        <v>#REF!</v>
      </c>
      <c r="E585" s="115" t="s">
        <v>3144</v>
      </c>
      <c r="F585" s="56" t="s">
        <v>2293</v>
      </c>
      <c r="G585" s="68" t="s">
        <v>20</v>
      </c>
      <c r="H585" s="69" t="s">
        <v>60</v>
      </c>
      <c r="I585" s="12" t="s">
        <v>22</v>
      </c>
      <c r="J585" s="13" t="s">
        <v>1266</v>
      </c>
      <c r="K585" s="14">
        <v>4500.0</v>
      </c>
      <c r="L585" s="15"/>
      <c r="M585" s="14"/>
      <c r="N585" s="15"/>
      <c r="O585" s="14"/>
      <c r="P585" s="14">
        <v>2600.0</v>
      </c>
      <c r="Q585" s="14"/>
      <c r="R585" s="16">
        <v>2600.0</v>
      </c>
      <c r="S585" s="3">
        <f t="shared" si="12"/>
        <v>0</v>
      </c>
      <c r="T585" s="56" t="s">
        <v>2577</v>
      </c>
      <c r="U585" s="18" t="s">
        <v>733</v>
      </c>
      <c r="V585" s="18" t="s">
        <v>213</v>
      </c>
      <c r="W585" s="19" t="s">
        <v>62</v>
      </c>
      <c r="X585" s="45"/>
      <c r="Y585" s="116"/>
      <c r="Z585" s="117"/>
      <c r="AA585" s="93"/>
      <c r="AB585" s="19"/>
      <c r="AC585" s="56"/>
      <c r="AD585" s="118"/>
      <c r="AE585" s="118"/>
      <c r="AF585" s="17"/>
      <c r="AG585" s="17"/>
      <c r="AH585" s="25"/>
      <c r="AI585" s="93"/>
      <c r="AJ585" s="93"/>
      <c r="AK585" s="25"/>
      <c r="AL585" s="25"/>
      <c r="AM585" s="93"/>
      <c r="AN585" s="93"/>
      <c r="AO585" s="93"/>
      <c r="AP585" s="20"/>
      <c r="AQ585" s="20"/>
      <c r="AR585" s="20"/>
      <c r="AS585" s="20"/>
      <c r="AT585" s="20"/>
      <c r="AU585" s="20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</row>
    <row r="586" ht="18.0" customHeight="1">
      <c r="A586" s="8" t="s">
        <v>3134</v>
      </c>
      <c r="B586" s="9">
        <v>46007.0</v>
      </c>
      <c r="C586" s="115" t="str">
        <f t="shared" si="23"/>
        <v>#REF!</v>
      </c>
      <c r="D586" s="115" t="str">
        <f t="shared" si="24"/>
        <v>#REF!</v>
      </c>
      <c r="E586" s="115" t="s">
        <v>3144</v>
      </c>
      <c r="F586" s="56" t="s">
        <v>2293</v>
      </c>
      <c r="G586" s="68" t="s">
        <v>20</v>
      </c>
      <c r="H586" s="69" t="s">
        <v>1117</v>
      </c>
      <c r="I586" s="12" t="s">
        <v>367</v>
      </c>
      <c r="J586" s="13" t="s">
        <v>1266</v>
      </c>
      <c r="K586" s="14">
        <v>4500.0</v>
      </c>
      <c r="L586" s="15"/>
      <c r="M586" s="14"/>
      <c r="N586" s="15"/>
      <c r="O586" s="14"/>
      <c r="P586" s="14">
        <v>2600.0</v>
      </c>
      <c r="Q586" s="14"/>
      <c r="R586" s="16"/>
      <c r="S586" s="3">
        <f t="shared" si="12"/>
        <v>2600</v>
      </c>
      <c r="T586" s="56"/>
      <c r="U586" s="18" t="s">
        <v>482</v>
      </c>
      <c r="V586" s="18" t="s">
        <v>550</v>
      </c>
      <c r="W586" s="19" t="s">
        <v>1118</v>
      </c>
      <c r="X586" s="45"/>
      <c r="Y586" s="116"/>
      <c r="Z586" s="117"/>
      <c r="AA586" s="93"/>
      <c r="AB586" s="19"/>
      <c r="AC586" s="56"/>
      <c r="AD586" s="118"/>
      <c r="AE586" s="118"/>
      <c r="AF586" s="17"/>
      <c r="AG586" s="17"/>
      <c r="AH586" s="25"/>
      <c r="AI586" s="93"/>
      <c r="AJ586" s="93"/>
      <c r="AK586" s="25"/>
      <c r="AL586" s="25"/>
      <c r="AM586" s="93"/>
      <c r="AN586" s="93"/>
      <c r="AO586" s="93"/>
      <c r="AP586" s="20"/>
      <c r="AQ586" s="20"/>
      <c r="AR586" s="20"/>
      <c r="AS586" s="20"/>
      <c r="AT586" s="20"/>
      <c r="AU586" s="20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</row>
    <row r="587" ht="18.0" customHeight="1">
      <c r="A587" s="8" t="s">
        <v>3134</v>
      </c>
      <c r="B587" s="9">
        <v>46007.0</v>
      </c>
      <c r="C587" s="115" t="str">
        <f t="shared" si="23"/>
        <v>#REF!</v>
      </c>
      <c r="D587" s="115" t="str">
        <f t="shared" si="24"/>
        <v>#REF!</v>
      </c>
      <c r="E587" s="115" t="s">
        <v>3139</v>
      </c>
      <c r="F587" s="56" t="s">
        <v>2293</v>
      </c>
      <c r="G587" s="68" t="s">
        <v>20</v>
      </c>
      <c r="H587" s="69" t="s">
        <v>2579</v>
      </c>
      <c r="I587" s="12" t="s">
        <v>2561</v>
      </c>
      <c r="J587" s="13" t="s">
        <v>2580</v>
      </c>
      <c r="K587" s="14"/>
      <c r="L587" s="15"/>
      <c r="M587" s="14"/>
      <c r="N587" s="15"/>
      <c r="O587" s="14"/>
      <c r="P587" s="14"/>
      <c r="Q587" s="14">
        <v>0.0</v>
      </c>
      <c r="R587" s="16"/>
      <c r="S587" s="3">
        <f t="shared" si="12"/>
        <v>0</v>
      </c>
      <c r="T587" s="56"/>
      <c r="U587" s="18" t="s">
        <v>733</v>
      </c>
      <c r="V587" s="18" t="s">
        <v>213</v>
      </c>
      <c r="W587" s="19" t="s">
        <v>2564</v>
      </c>
      <c r="X587" s="45"/>
      <c r="Y587" s="116"/>
      <c r="Z587" s="117"/>
      <c r="AA587" s="93"/>
      <c r="AB587" s="19"/>
      <c r="AC587" s="56"/>
      <c r="AD587" s="118"/>
      <c r="AE587" s="118"/>
      <c r="AF587" s="17"/>
      <c r="AG587" s="17"/>
      <c r="AH587" s="25"/>
      <c r="AI587" s="93"/>
      <c r="AJ587" s="93"/>
      <c r="AK587" s="25"/>
      <c r="AL587" s="25"/>
      <c r="AM587" s="93"/>
      <c r="AN587" s="93"/>
      <c r="AO587" s="93"/>
      <c r="AP587" s="20"/>
      <c r="AQ587" s="20"/>
      <c r="AR587" s="20"/>
      <c r="AS587" s="20"/>
      <c r="AT587" s="20"/>
      <c r="AU587" s="20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</row>
    <row r="588" ht="18.0" customHeight="1">
      <c r="A588" s="8" t="s">
        <v>3134</v>
      </c>
      <c r="B588" s="9">
        <v>46009.0</v>
      </c>
      <c r="C588" s="115" t="str">
        <f t="shared" si="23"/>
        <v>#REF!</v>
      </c>
      <c r="D588" s="115" t="str">
        <f t="shared" si="24"/>
        <v>#REF!</v>
      </c>
      <c r="E588" s="115" t="s">
        <v>3139</v>
      </c>
      <c r="F588" s="56" t="s">
        <v>2293</v>
      </c>
      <c r="G588" s="68" t="s">
        <v>20</v>
      </c>
      <c r="H588" s="69" t="s">
        <v>1115</v>
      </c>
      <c r="I588" s="12" t="s">
        <v>367</v>
      </c>
      <c r="J588" s="13" t="s">
        <v>1266</v>
      </c>
      <c r="K588" s="14">
        <v>4500.0</v>
      </c>
      <c r="L588" s="15"/>
      <c r="M588" s="14"/>
      <c r="N588" s="15"/>
      <c r="O588" s="14"/>
      <c r="P588" s="14">
        <v>1600.0</v>
      </c>
      <c r="Q588" s="14"/>
      <c r="R588" s="16"/>
      <c r="S588" s="3">
        <f t="shared" si="12"/>
        <v>1600</v>
      </c>
      <c r="T588" s="56"/>
      <c r="U588" s="18" t="s">
        <v>406</v>
      </c>
      <c r="V588" s="18" t="s">
        <v>550</v>
      </c>
      <c r="W588" s="19" t="s">
        <v>1116</v>
      </c>
      <c r="X588" s="45"/>
      <c r="Y588" s="116"/>
      <c r="Z588" s="117"/>
      <c r="AA588" s="93"/>
      <c r="AB588" s="19"/>
      <c r="AC588" s="56"/>
      <c r="AD588" s="118"/>
      <c r="AE588" s="118"/>
      <c r="AF588" s="17"/>
      <c r="AG588" s="17"/>
      <c r="AH588" s="25"/>
      <c r="AI588" s="93"/>
      <c r="AJ588" s="93"/>
      <c r="AK588" s="25"/>
      <c r="AL588" s="25"/>
      <c r="AM588" s="93"/>
      <c r="AN588" s="93"/>
      <c r="AO588" s="93"/>
      <c r="AP588" s="20"/>
      <c r="AQ588" s="20"/>
      <c r="AR588" s="20"/>
      <c r="AS588" s="20"/>
      <c r="AT588" s="20"/>
      <c r="AU588" s="20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</row>
    <row r="589" ht="18.0" customHeight="1">
      <c r="A589" s="8" t="s">
        <v>3134</v>
      </c>
      <c r="B589" s="9">
        <v>46009.0</v>
      </c>
      <c r="C589" s="115" t="str">
        <f t="shared" si="23"/>
        <v>#REF!</v>
      </c>
      <c r="D589" s="115" t="str">
        <f t="shared" si="24"/>
        <v>#REF!</v>
      </c>
      <c r="E589" s="115" t="s">
        <v>3139</v>
      </c>
      <c r="F589" s="56" t="s">
        <v>2293</v>
      </c>
      <c r="G589" s="68" t="s">
        <v>20</v>
      </c>
      <c r="H589" s="69" t="s">
        <v>505</v>
      </c>
      <c r="I589" s="12" t="s">
        <v>367</v>
      </c>
      <c r="J589" s="13" t="s">
        <v>1075</v>
      </c>
      <c r="K589" s="14"/>
      <c r="L589" s="15">
        <v>1100.0</v>
      </c>
      <c r="M589" s="14"/>
      <c r="N589" s="15">
        <v>1100.0</v>
      </c>
      <c r="O589" s="14"/>
      <c r="P589" s="14"/>
      <c r="Q589" s="14"/>
      <c r="R589" s="16"/>
      <c r="S589" s="3">
        <f t="shared" si="12"/>
        <v>1100</v>
      </c>
      <c r="T589" s="56"/>
      <c r="U589" s="18" t="s">
        <v>34</v>
      </c>
      <c r="V589" s="18" t="s">
        <v>213</v>
      </c>
      <c r="W589" s="19" t="s">
        <v>506</v>
      </c>
      <c r="X589" s="45"/>
      <c r="Y589" s="116"/>
      <c r="Z589" s="117"/>
      <c r="AA589" s="93"/>
      <c r="AB589" s="19"/>
      <c r="AC589" s="56"/>
      <c r="AD589" s="118"/>
      <c r="AE589" s="118"/>
      <c r="AF589" s="17"/>
      <c r="AG589" s="17"/>
      <c r="AH589" s="25"/>
      <c r="AI589" s="93"/>
      <c r="AJ589" s="93"/>
      <c r="AK589" s="25"/>
      <c r="AL589" s="25"/>
      <c r="AM589" s="93"/>
      <c r="AN589" s="93"/>
      <c r="AO589" s="93"/>
      <c r="AP589" s="20"/>
      <c r="AQ589" s="20"/>
      <c r="AR589" s="20"/>
      <c r="AS589" s="20"/>
      <c r="AT589" s="20"/>
      <c r="AU589" s="20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</row>
    <row r="590" ht="18.0" customHeight="1">
      <c r="A590" s="8" t="s">
        <v>3134</v>
      </c>
      <c r="B590" s="9">
        <v>46034.0</v>
      </c>
      <c r="C590" s="115" t="str">
        <f t="shared" si="23"/>
        <v>#REF!</v>
      </c>
      <c r="D590" s="115" t="str">
        <f t="shared" si="24"/>
        <v>#REF!</v>
      </c>
      <c r="E590" s="115" t="s">
        <v>3139</v>
      </c>
      <c r="F590" s="56" t="s">
        <v>2293</v>
      </c>
      <c r="G590" s="68" t="s">
        <v>20</v>
      </c>
      <c r="H590" s="69" t="s">
        <v>2654</v>
      </c>
      <c r="I590" s="12" t="s">
        <v>367</v>
      </c>
      <c r="J590" s="13" t="s">
        <v>1075</v>
      </c>
      <c r="K590" s="14">
        <v>2500.0</v>
      </c>
      <c r="L590" s="15">
        <v>1100.0</v>
      </c>
      <c r="M590" s="14"/>
      <c r="N590" s="15">
        <v>1100.0</v>
      </c>
      <c r="O590" s="14"/>
      <c r="P590" s="14"/>
      <c r="Q590" s="14"/>
      <c r="R590" s="16">
        <v>110.0</v>
      </c>
      <c r="S590" s="3">
        <f t="shared" si="12"/>
        <v>990</v>
      </c>
      <c r="T590" s="56" t="s">
        <v>2655</v>
      </c>
      <c r="U590" s="18" t="s">
        <v>34</v>
      </c>
      <c r="V590" s="18" t="s">
        <v>519</v>
      </c>
      <c r="W590" s="19" t="s">
        <v>2656</v>
      </c>
      <c r="X590" s="45"/>
      <c r="Y590" s="116"/>
      <c r="Z590" s="117"/>
      <c r="AA590" s="93"/>
      <c r="AB590" s="19"/>
      <c r="AC590" s="56"/>
      <c r="AD590" s="118"/>
      <c r="AE590" s="118"/>
      <c r="AF590" s="17"/>
      <c r="AG590" s="17"/>
      <c r="AH590" s="25"/>
      <c r="AI590" s="93"/>
      <c r="AJ590" s="93"/>
      <c r="AK590" s="25"/>
      <c r="AL590" s="25"/>
      <c r="AM590" s="93"/>
      <c r="AN590" s="93"/>
      <c r="AO590" s="93"/>
      <c r="AP590" s="20"/>
      <c r="AQ590" s="20"/>
      <c r="AR590" s="20"/>
      <c r="AS590" s="20"/>
      <c r="AT590" s="20"/>
      <c r="AU590" s="20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</row>
    <row r="591" ht="18.0" customHeight="1">
      <c r="A591" s="8" t="s">
        <v>3134</v>
      </c>
      <c r="B591" s="9">
        <v>46038.0</v>
      </c>
      <c r="C591" s="115" t="str">
        <f t="shared" si="23"/>
        <v>#REF!</v>
      </c>
      <c r="D591" s="115" t="str">
        <f t="shared" si="24"/>
        <v>#REF!</v>
      </c>
      <c r="E591" s="115" t="s">
        <v>3140</v>
      </c>
      <c r="F591" s="56" t="s">
        <v>2091</v>
      </c>
      <c r="G591" s="68" t="s">
        <v>20</v>
      </c>
      <c r="H591" s="69" t="s">
        <v>1875</v>
      </c>
      <c r="I591" s="12" t="s">
        <v>367</v>
      </c>
      <c r="J591" s="13" t="s">
        <v>1075</v>
      </c>
      <c r="K591" s="14"/>
      <c r="L591" s="15">
        <v>1100.0</v>
      </c>
      <c r="M591" s="14"/>
      <c r="N591" s="15">
        <v>1100.0</v>
      </c>
      <c r="O591" s="14"/>
      <c r="P591" s="14"/>
      <c r="Q591" s="14"/>
      <c r="R591" s="16"/>
      <c r="S591" s="3">
        <f t="shared" si="12"/>
        <v>1100</v>
      </c>
      <c r="T591" s="56"/>
      <c r="U591" s="18" t="s">
        <v>213</v>
      </c>
      <c r="V591" s="18" t="s">
        <v>519</v>
      </c>
      <c r="W591" s="19" t="s">
        <v>2657</v>
      </c>
      <c r="X591" s="45"/>
      <c r="Y591" s="116"/>
      <c r="Z591" s="117"/>
      <c r="AA591" s="93"/>
      <c r="AB591" s="19"/>
      <c r="AC591" s="56"/>
      <c r="AD591" s="118"/>
      <c r="AE591" s="118"/>
      <c r="AF591" s="17"/>
      <c r="AG591" s="17"/>
      <c r="AH591" s="25"/>
      <c r="AI591" s="93"/>
      <c r="AJ591" s="93"/>
      <c r="AK591" s="25"/>
      <c r="AL591" s="25"/>
      <c r="AM591" s="93"/>
      <c r="AN591" s="93"/>
      <c r="AO591" s="93"/>
      <c r="AP591" s="20"/>
      <c r="AQ591" s="20"/>
      <c r="AR591" s="20"/>
      <c r="AS591" s="20"/>
      <c r="AT591" s="20"/>
      <c r="AU591" s="20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</row>
    <row r="592" ht="18.0" customHeight="1">
      <c r="A592" s="8" t="s">
        <v>3134</v>
      </c>
      <c r="B592" s="9">
        <v>46043.0</v>
      </c>
      <c r="C592" s="115" t="str">
        <f t="shared" si="23"/>
        <v>#REF!</v>
      </c>
      <c r="D592" s="115" t="str">
        <f t="shared" si="24"/>
        <v>#REF!</v>
      </c>
      <c r="E592" s="115" t="s">
        <v>3160</v>
      </c>
      <c r="F592" s="56" t="s">
        <v>2091</v>
      </c>
      <c r="G592" s="68" t="s">
        <v>20</v>
      </c>
      <c r="H592" s="69" t="s">
        <v>1878</v>
      </c>
      <c r="I592" s="12" t="s">
        <v>367</v>
      </c>
      <c r="J592" s="13" t="s">
        <v>1075</v>
      </c>
      <c r="K592" s="14"/>
      <c r="L592" s="15">
        <v>1100.0</v>
      </c>
      <c r="M592" s="14"/>
      <c r="N592" s="15">
        <v>1100.0</v>
      </c>
      <c r="O592" s="14"/>
      <c r="P592" s="14"/>
      <c r="Q592" s="14"/>
      <c r="R592" s="16"/>
      <c r="S592" s="3">
        <f t="shared" si="12"/>
        <v>1100</v>
      </c>
      <c r="T592" s="56"/>
      <c r="U592" s="18" t="s">
        <v>61</v>
      </c>
      <c r="V592" s="18" t="s">
        <v>61</v>
      </c>
      <c r="W592" s="19" t="s">
        <v>1879</v>
      </c>
      <c r="X592" s="45"/>
      <c r="Y592" s="116"/>
      <c r="Z592" s="117"/>
      <c r="AA592" s="93"/>
      <c r="AB592" s="19"/>
      <c r="AC592" s="56"/>
      <c r="AD592" s="118"/>
      <c r="AE592" s="118"/>
      <c r="AF592" s="17"/>
      <c r="AG592" s="17"/>
      <c r="AH592" s="25"/>
      <c r="AI592" s="93"/>
      <c r="AJ592" s="93"/>
      <c r="AK592" s="25"/>
      <c r="AL592" s="25"/>
      <c r="AM592" s="93"/>
      <c r="AN592" s="93"/>
      <c r="AO592" s="93"/>
      <c r="AP592" s="20"/>
      <c r="AQ592" s="20"/>
      <c r="AR592" s="20"/>
      <c r="AS592" s="20"/>
      <c r="AT592" s="20"/>
      <c r="AU592" s="20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</row>
    <row r="593" ht="18.0" customHeight="1">
      <c r="A593" s="8" t="s">
        <v>3134</v>
      </c>
      <c r="B593" s="9">
        <v>46044.0</v>
      </c>
      <c r="C593" s="115" t="str">
        <f t="shared" si="23"/>
        <v>#REF!</v>
      </c>
      <c r="D593" s="115" t="str">
        <f t="shared" si="24"/>
        <v>#REF!</v>
      </c>
      <c r="E593" s="115" t="s">
        <v>3160</v>
      </c>
      <c r="F593" s="56"/>
      <c r="G593" s="68" t="s">
        <v>20</v>
      </c>
      <c r="H593" s="69" t="s">
        <v>1074</v>
      </c>
      <c r="I593" s="12" t="s">
        <v>367</v>
      </c>
      <c r="J593" s="13" t="s">
        <v>1075</v>
      </c>
      <c r="K593" s="14"/>
      <c r="L593" s="15">
        <v>1100.0</v>
      </c>
      <c r="M593" s="14"/>
      <c r="N593" s="15">
        <v>1100.0</v>
      </c>
      <c r="O593" s="14"/>
      <c r="P593" s="14"/>
      <c r="Q593" s="14"/>
      <c r="R593" s="16"/>
      <c r="S593" s="3">
        <f t="shared" si="12"/>
        <v>1100</v>
      </c>
      <c r="T593" s="56"/>
      <c r="U593" s="18" t="s">
        <v>24</v>
      </c>
      <c r="V593" s="18" t="s">
        <v>550</v>
      </c>
      <c r="W593" s="19" t="s">
        <v>1076</v>
      </c>
      <c r="X593" s="45"/>
      <c r="Y593" s="116"/>
      <c r="Z593" s="117"/>
      <c r="AA593" s="93"/>
      <c r="AB593" s="19"/>
      <c r="AC593" s="56"/>
      <c r="AD593" s="118"/>
      <c r="AE593" s="118"/>
      <c r="AF593" s="17"/>
      <c r="AG593" s="17"/>
      <c r="AH593" s="25"/>
      <c r="AI593" s="93"/>
      <c r="AJ593" s="93"/>
      <c r="AK593" s="25"/>
      <c r="AL593" s="25"/>
      <c r="AM593" s="93"/>
      <c r="AN593" s="93"/>
      <c r="AO593" s="93"/>
      <c r="AP593" s="20"/>
      <c r="AQ593" s="20"/>
      <c r="AR593" s="20"/>
      <c r="AS593" s="20"/>
      <c r="AT593" s="20"/>
      <c r="AU593" s="20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</row>
    <row r="594" ht="18.0" customHeight="1">
      <c r="A594" s="8" t="s">
        <v>3134</v>
      </c>
      <c r="B594" s="9">
        <v>46045.0</v>
      </c>
      <c r="C594" s="115"/>
      <c r="D594" s="115" t="str">
        <f t="shared" si="24"/>
        <v>#REF!</v>
      </c>
      <c r="E594" s="115" t="s">
        <v>3147</v>
      </c>
      <c r="F594" s="56" t="s">
        <v>2091</v>
      </c>
      <c r="G594" s="68" t="s">
        <v>20</v>
      </c>
      <c r="H594" s="69" t="s">
        <v>1206</v>
      </c>
      <c r="I594" s="12" t="s">
        <v>367</v>
      </c>
      <c r="J594" s="13" t="s">
        <v>1075</v>
      </c>
      <c r="K594" s="14">
        <v>4000.0</v>
      </c>
      <c r="L594" s="15">
        <v>1100.0</v>
      </c>
      <c r="M594" s="14"/>
      <c r="N594" s="15">
        <v>1100.0</v>
      </c>
      <c r="O594" s="14"/>
      <c r="P594" s="14"/>
      <c r="Q594" s="14"/>
      <c r="R594" s="16"/>
      <c r="S594" s="3">
        <f t="shared" si="12"/>
        <v>1100</v>
      </c>
      <c r="T594" s="56"/>
      <c r="U594" s="18" t="s">
        <v>647</v>
      </c>
      <c r="V594" s="18" t="s">
        <v>519</v>
      </c>
      <c r="W594" s="19" t="s">
        <v>1207</v>
      </c>
      <c r="X594" s="45"/>
      <c r="Y594" s="116"/>
      <c r="Z594" s="117"/>
      <c r="AA594" s="93"/>
      <c r="AB594" s="19"/>
      <c r="AC594" s="56"/>
      <c r="AD594" s="118"/>
      <c r="AE594" s="118"/>
      <c r="AF594" s="17"/>
      <c r="AG594" s="17"/>
      <c r="AH594" s="25"/>
      <c r="AI594" s="93"/>
      <c r="AJ594" s="93"/>
      <c r="AK594" s="25"/>
      <c r="AL594" s="25"/>
      <c r="AM594" s="93"/>
      <c r="AN594" s="93"/>
      <c r="AO594" s="93"/>
      <c r="AP594" s="20"/>
      <c r="AQ594" s="20"/>
      <c r="AR594" s="20"/>
      <c r="AS594" s="20"/>
      <c r="AT594" s="20"/>
      <c r="AU594" s="20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</row>
    <row r="595" ht="18.0" customHeight="1">
      <c r="A595" s="8" t="s">
        <v>3134</v>
      </c>
      <c r="B595" s="9">
        <v>45741.0</v>
      </c>
      <c r="C595" s="115" t="str">
        <f t="shared" ref="C595:C599" si="25">VLOOKUP(H595,Dominios!$A:$D,3,0)</f>
        <v>#REF!</v>
      </c>
      <c r="D595" s="115" t="str">
        <f t="shared" si="24"/>
        <v>#REF!</v>
      </c>
      <c r="E595" s="115"/>
      <c r="F595" s="56">
        <v>0.0446000000000001</v>
      </c>
      <c r="G595" s="68" t="s">
        <v>20</v>
      </c>
      <c r="H595" s="69" t="s">
        <v>1117</v>
      </c>
      <c r="I595" s="12" t="s">
        <v>367</v>
      </c>
      <c r="J595" s="13" t="s">
        <v>1075</v>
      </c>
      <c r="K595" s="14"/>
      <c r="L595" s="15">
        <v>1100.0</v>
      </c>
      <c r="M595" s="14">
        <v>49.0</v>
      </c>
      <c r="N595" s="15">
        <v>1149.0</v>
      </c>
      <c r="O595" s="14"/>
      <c r="P595" s="14"/>
      <c r="Q595" s="14"/>
      <c r="R595" s="16"/>
      <c r="S595" s="3">
        <f t="shared" si="12"/>
        <v>1149</v>
      </c>
      <c r="T595" s="56"/>
      <c r="U595" s="18" t="s">
        <v>482</v>
      </c>
      <c r="V595" s="18" t="s">
        <v>570</v>
      </c>
      <c r="W595" s="19" t="s">
        <v>1118</v>
      </c>
      <c r="X595" s="45"/>
      <c r="Y595" s="116"/>
      <c r="Z595" s="117"/>
      <c r="AA595" s="93"/>
      <c r="AB595" s="19"/>
      <c r="AC595" s="56"/>
      <c r="AD595" s="118"/>
      <c r="AE595" s="118"/>
      <c r="AF595" s="17"/>
      <c r="AG595" s="17"/>
      <c r="AH595" s="25"/>
      <c r="AI595" s="93"/>
      <c r="AJ595" s="93"/>
      <c r="AK595" s="25"/>
      <c r="AL595" s="25"/>
      <c r="AM595" s="93"/>
      <c r="AN595" s="93"/>
      <c r="AO595" s="93"/>
      <c r="AP595" s="20"/>
      <c r="AQ595" s="20"/>
      <c r="AR595" s="20"/>
      <c r="AS595" s="20"/>
      <c r="AT595" s="20"/>
      <c r="AU595" s="20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</row>
    <row r="596" ht="18.0" customHeight="1">
      <c r="A596" s="8" t="s">
        <v>3134</v>
      </c>
      <c r="B596" s="9">
        <v>45775.0</v>
      </c>
      <c r="C596" s="115" t="str">
        <f t="shared" si="25"/>
        <v>#REF!</v>
      </c>
      <c r="D596" s="115" t="str">
        <f t="shared" si="24"/>
        <v>#REF!</v>
      </c>
      <c r="E596" s="115"/>
      <c r="F596" s="56" t="s">
        <v>2324</v>
      </c>
      <c r="G596" s="68" t="s">
        <v>20</v>
      </c>
      <c r="H596" s="69" t="s">
        <v>1157</v>
      </c>
      <c r="I596" s="12" t="s">
        <v>367</v>
      </c>
      <c r="J596" s="13" t="s">
        <v>1075</v>
      </c>
      <c r="K596" s="14">
        <v>0.0</v>
      </c>
      <c r="L596" s="15">
        <v>1100.0</v>
      </c>
      <c r="M596" s="14"/>
      <c r="N596" s="15">
        <v>1100.0</v>
      </c>
      <c r="O596" s="14"/>
      <c r="P596" s="14">
        <v>300.0</v>
      </c>
      <c r="Q596" s="14"/>
      <c r="R596" s="16"/>
      <c r="S596" s="3">
        <f t="shared" si="12"/>
        <v>1400</v>
      </c>
      <c r="T596" s="56"/>
      <c r="U596" s="18" t="s">
        <v>125</v>
      </c>
      <c r="V596" s="18" t="s">
        <v>25</v>
      </c>
      <c r="W596" s="19" t="s">
        <v>1158</v>
      </c>
      <c r="X596" s="45"/>
      <c r="Y596" s="116"/>
      <c r="Z596" s="117"/>
      <c r="AA596" s="93"/>
      <c r="AB596" s="19"/>
      <c r="AC596" s="56"/>
      <c r="AD596" s="118"/>
      <c r="AE596" s="118"/>
      <c r="AF596" s="17"/>
      <c r="AG596" s="17"/>
      <c r="AH596" s="25"/>
      <c r="AI596" s="93"/>
      <c r="AJ596" s="93"/>
      <c r="AK596" s="25"/>
      <c r="AL596" s="25"/>
      <c r="AM596" s="93"/>
      <c r="AN596" s="93"/>
      <c r="AO596" s="93"/>
      <c r="AP596" s="20"/>
      <c r="AQ596" s="20"/>
      <c r="AR596" s="20"/>
      <c r="AS596" s="20"/>
      <c r="AT596" s="20"/>
      <c r="AU596" s="20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</row>
    <row r="597" ht="18.0" customHeight="1">
      <c r="A597" s="8" t="s">
        <v>3134</v>
      </c>
      <c r="B597" s="9">
        <v>46050.0</v>
      </c>
      <c r="C597" s="115" t="str">
        <f t="shared" si="25"/>
        <v>#REF!</v>
      </c>
      <c r="D597" s="115" t="str">
        <f t="shared" si="24"/>
        <v>#REF!</v>
      </c>
      <c r="E597" s="115" t="s">
        <v>3161</v>
      </c>
      <c r="F597" s="56" t="s">
        <v>2293</v>
      </c>
      <c r="G597" s="68" t="s">
        <v>20</v>
      </c>
      <c r="H597" s="69" t="s">
        <v>2131</v>
      </c>
      <c r="I597" s="12" t="s">
        <v>367</v>
      </c>
      <c r="J597" s="13" t="s">
        <v>1075</v>
      </c>
      <c r="K597" s="14">
        <v>820.0</v>
      </c>
      <c r="L597" s="15">
        <v>1100.0</v>
      </c>
      <c r="M597" s="14"/>
      <c r="N597" s="15">
        <v>1100.0</v>
      </c>
      <c r="O597" s="14"/>
      <c r="P597" s="14"/>
      <c r="Q597" s="14">
        <f>410*2</f>
        <v>820</v>
      </c>
      <c r="R597" s="16">
        <v>820.0</v>
      </c>
      <c r="S597" s="3">
        <f t="shared" si="12"/>
        <v>1100</v>
      </c>
      <c r="T597" s="56" t="s">
        <v>2658</v>
      </c>
      <c r="U597" s="18" t="s">
        <v>384</v>
      </c>
      <c r="V597" s="18" t="s">
        <v>519</v>
      </c>
      <c r="W597" s="19" t="s">
        <v>2132</v>
      </c>
      <c r="X597" s="45"/>
      <c r="Y597" s="116"/>
      <c r="Z597" s="117"/>
      <c r="AA597" s="93"/>
      <c r="AB597" s="19"/>
      <c r="AC597" s="56"/>
      <c r="AD597" s="118"/>
      <c r="AE597" s="118"/>
      <c r="AF597" s="17"/>
      <c r="AG597" s="17"/>
      <c r="AH597" s="25"/>
      <c r="AI597" s="93"/>
      <c r="AJ597" s="93"/>
      <c r="AK597" s="25"/>
      <c r="AL597" s="25"/>
      <c r="AM597" s="93"/>
      <c r="AN597" s="93"/>
      <c r="AO597" s="93"/>
      <c r="AP597" s="20"/>
      <c r="AQ597" s="20"/>
      <c r="AR597" s="20"/>
      <c r="AS597" s="20"/>
      <c r="AT597" s="20"/>
      <c r="AU597" s="20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</row>
    <row r="598" ht="18.0" customHeight="1">
      <c r="A598" s="8" t="s">
        <v>3134</v>
      </c>
      <c r="B598" s="9">
        <v>46050.0</v>
      </c>
      <c r="C598" s="115" t="str">
        <f t="shared" si="25"/>
        <v>#REF!</v>
      </c>
      <c r="D598" s="115" t="str">
        <f t="shared" si="24"/>
        <v>#REF!</v>
      </c>
      <c r="E598" s="115" t="s">
        <v>3161</v>
      </c>
      <c r="F598" s="56" t="s">
        <v>2293</v>
      </c>
      <c r="G598" s="68" t="s">
        <v>20</v>
      </c>
      <c r="H598" s="69" t="s">
        <v>2131</v>
      </c>
      <c r="I598" s="12" t="s">
        <v>22</v>
      </c>
      <c r="J598" s="13" t="s">
        <v>1266</v>
      </c>
      <c r="K598" s="14">
        <v>4500.0</v>
      </c>
      <c r="L598" s="15"/>
      <c r="M598" s="14"/>
      <c r="N598" s="15"/>
      <c r="O598" s="14"/>
      <c r="P598" s="14">
        <v>2600.0</v>
      </c>
      <c r="Q598" s="14"/>
      <c r="R598" s="16">
        <f>1600+1000</f>
        <v>2600</v>
      </c>
      <c r="S598" s="3">
        <f t="shared" si="12"/>
        <v>0</v>
      </c>
      <c r="T598" s="56" t="s">
        <v>3162</v>
      </c>
      <c r="U598" s="18" t="s">
        <v>125</v>
      </c>
      <c r="V598" s="18" t="s">
        <v>519</v>
      </c>
      <c r="W598" s="19" t="s">
        <v>2132</v>
      </c>
      <c r="X598" s="45"/>
      <c r="Y598" s="116"/>
      <c r="Z598" s="117"/>
      <c r="AA598" s="93"/>
      <c r="AB598" s="19"/>
      <c r="AC598" s="56"/>
      <c r="AD598" s="118"/>
      <c r="AE598" s="118"/>
      <c r="AF598" s="17"/>
      <c r="AG598" s="17"/>
      <c r="AH598" s="25"/>
      <c r="AI598" s="93"/>
      <c r="AJ598" s="93"/>
      <c r="AK598" s="25"/>
      <c r="AL598" s="25"/>
      <c r="AM598" s="93"/>
      <c r="AN598" s="93"/>
      <c r="AO598" s="93"/>
      <c r="AP598" s="20"/>
      <c r="AQ598" s="20"/>
      <c r="AR598" s="20"/>
      <c r="AS598" s="20"/>
      <c r="AT598" s="20"/>
      <c r="AU598" s="20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</row>
    <row r="599" ht="18.0" customHeight="1">
      <c r="A599" s="8" t="s">
        <v>3134</v>
      </c>
      <c r="B599" s="9">
        <v>46052.0</v>
      </c>
      <c r="C599" s="115" t="str">
        <f t="shared" si="25"/>
        <v>#REF!</v>
      </c>
      <c r="D599" s="115" t="str">
        <f t="shared" si="24"/>
        <v>#REF!</v>
      </c>
      <c r="E599" s="115" t="s">
        <v>3139</v>
      </c>
      <c r="F599" s="56" t="s">
        <v>2293</v>
      </c>
      <c r="G599" s="68" t="s">
        <v>20</v>
      </c>
      <c r="H599" s="69" t="s">
        <v>1837</v>
      </c>
      <c r="I599" s="12" t="s">
        <v>22</v>
      </c>
      <c r="J599" s="13" t="s">
        <v>1266</v>
      </c>
      <c r="K599" s="14">
        <v>4500.0</v>
      </c>
      <c r="L599" s="15"/>
      <c r="M599" s="14"/>
      <c r="N599" s="15"/>
      <c r="O599" s="14"/>
      <c r="P599" s="14">
        <v>1600.0</v>
      </c>
      <c r="Q599" s="14"/>
      <c r="R599" s="16">
        <v>1600.0</v>
      </c>
      <c r="S599" s="3">
        <f t="shared" si="12"/>
        <v>0</v>
      </c>
      <c r="T599" s="56" t="s">
        <v>2660</v>
      </c>
      <c r="U599" s="18" t="s">
        <v>52</v>
      </c>
      <c r="V599" s="18" t="s">
        <v>519</v>
      </c>
      <c r="W599" s="19" t="s">
        <v>967</v>
      </c>
      <c r="X599" s="45"/>
      <c r="Y599" s="116"/>
      <c r="Z599" s="117"/>
      <c r="AA599" s="93"/>
      <c r="AB599" s="19"/>
      <c r="AC599" s="56"/>
      <c r="AD599" s="118"/>
      <c r="AE599" s="118"/>
      <c r="AF599" s="17"/>
      <c r="AG599" s="17"/>
      <c r="AH599" s="25"/>
      <c r="AI599" s="93"/>
      <c r="AJ599" s="93"/>
      <c r="AK599" s="25"/>
      <c r="AL599" s="25"/>
      <c r="AM599" s="93"/>
      <c r="AN599" s="93"/>
      <c r="AO599" s="93"/>
      <c r="AP599" s="20"/>
      <c r="AQ599" s="20"/>
      <c r="AR599" s="20"/>
      <c r="AS599" s="20"/>
      <c r="AT599" s="20"/>
      <c r="AU599" s="20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</row>
    <row r="600" ht="18.0" customHeight="1">
      <c r="A600" s="8" t="s">
        <v>3134</v>
      </c>
      <c r="B600" s="9">
        <v>46035.0</v>
      </c>
      <c r="C600" s="115"/>
      <c r="D600" s="115"/>
      <c r="E600" s="115" t="s">
        <v>3145</v>
      </c>
      <c r="F600" s="56" t="s">
        <v>2543</v>
      </c>
      <c r="G600" s="68" t="s">
        <v>20</v>
      </c>
      <c r="H600" s="69" t="s">
        <v>2661</v>
      </c>
      <c r="I600" s="12" t="s">
        <v>1163</v>
      </c>
      <c r="J600" s="13" t="s">
        <v>1075</v>
      </c>
      <c r="K600" s="14">
        <v>4000.0</v>
      </c>
      <c r="L600" s="15">
        <v>1100.0</v>
      </c>
      <c r="M600" s="14"/>
      <c r="N600" s="15">
        <v>1100.0</v>
      </c>
      <c r="O600" s="14"/>
      <c r="P600" s="14"/>
      <c r="Q600" s="14"/>
      <c r="R600" s="16"/>
      <c r="S600" s="3">
        <f t="shared" si="12"/>
        <v>1100</v>
      </c>
      <c r="T600" s="56"/>
      <c r="U600" s="18" t="s">
        <v>1013</v>
      </c>
      <c r="V600" s="18" t="s">
        <v>519</v>
      </c>
      <c r="W600" s="19" t="s">
        <v>2662</v>
      </c>
      <c r="X600" s="45"/>
      <c r="Y600" s="116"/>
      <c r="Z600" s="117"/>
      <c r="AA600" s="93"/>
      <c r="AB600" s="19"/>
      <c r="AC600" s="56"/>
      <c r="AD600" s="118"/>
      <c r="AE600" s="118"/>
      <c r="AF600" s="17"/>
      <c r="AG600" s="17"/>
      <c r="AH600" s="25"/>
      <c r="AI600" s="93"/>
      <c r="AJ600" s="93"/>
      <c r="AK600" s="25"/>
      <c r="AL600" s="25"/>
      <c r="AM600" s="93"/>
      <c r="AN600" s="93"/>
      <c r="AO600" s="93"/>
      <c r="AP600" s="20"/>
      <c r="AQ600" s="20"/>
      <c r="AR600" s="20"/>
      <c r="AS600" s="20"/>
      <c r="AT600" s="20"/>
      <c r="AU600" s="20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</row>
    <row r="601" ht="18.0" customHeight="1">
      <c r="A601" s="8" t="s">
        <v>3134</v>
      </c>
      <c r="B601" s="9">
        <v>46042.0</v>
      </c>
      <c r="C601" s="115" t="str">
        <f t="shared" ref="C601:C617" si="26">VLOOKUP(H601,Dominios!$A:$D,3,0)</f>
        <v>#REF!</v>
      </c>
      <c r="D601" s="115" t="str">
        <f t="shared" ref="D601:D627" si="27">VLOOKUP(H601,Dominios!$A:$D,4,0)</f>
        <v>#REF!</v>
      </c>
      <c r="E601" s="115" t="s">
        <v>3140</v>
      </c>
      <c r="F601" s="56" t="s">
        <v>2543</v>
      </c>
      <c r="G601" s="68" t="s">
        <v>20</v>
      </c>
      <c r="H601" s="69" t="s">
        <v>2663</v>
      </c>
      <c r="I601" s="12" t="s">
        <v>1163</v>
      </c>
      <c r="J601" s="13" t="s">
        <v>1075</v>
      </c>
      <c r="K601" s="14">
        <v>4000.0</v>
      </c>
      <c r="L601" s="15">
        <v>1100.0</v>
      </c>
      <c r="M601" s="14"/>
      <c r="N601" s="15">
        <v>1100.0</v>
      </c>
      <c r="O601" s="14"/>
      <c r="P601" s="14"/>
      <c r="Q601" s="14"/>
      <c r="R601" s="16"/>
      <c r="S601" s="3">
        <f t="shared" si="12"/>
        <v>1100</v>
      </c>
      <c r="T601" s="56"/>
      <c r="U601" s="18" t="s">
        <v>30</v>
      </c>
      <c r="V601" s="18" t="s">
        <v>519</v>
      </c>
      <c r="W601" s="19" t="s">
        <v>2664</v>
      </c>
      <c r="X601" s="45"/>
      <c r="Y601" s="116"/>
      <c r="Z601" s="117"/>
      <c r="AA601" s="93"/>
      <c r="AB601" s="19"/>
      <c r="AC601" s="56"/>
      <c r="AD601" s="118"/>
      <c r="AE601" s="118"/>
      <c r="AF601" s="17"/>
      <c r="AG601" s="17"/>
      <c r="AH601" s="25"/>
      <c r="AI601" s="93"/>
      <c r="AJ601" s="93"/>
      <c r="AK601" s="25"/>
      <c r="AL601" s="25"/>
      <c r="AM601" s="93"/>
      <c r="AN601" s="93"/>
      <c r="AO601" s="93"/>
      <c r="AP601" s="20"/>
      <c r="AQ601" s="20"/>
      <c r="AR601" s="20"/>
      <c r="AS601" s="20"/>
      <c r="AT601" s="20"/>
      <c r="AU601" s="20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</row>
    <row r="602" ht="18.0" customHeight="1">
      <c r="A602" s="8" t="s">
        <v>3134</v>
      </c>
      <c r="B602" s="9">
        <v>46048.0</v>
      </c>
      <c r="C602" s="115" t="str">
        <f t="shared" si="26"/>
        <v>#REF!</v>
      </c>
      <c r="D602" s="115" t="str">
        <f t="shared" si="27"/>
        <v>#REF!</v>
      </c>
      <c r="E602" s="115" t="s">
        <v>3140</v>
      </c>
      <c r="F602" s="56" t="s">
        <v>2543</v>
      </c>
      <c r="G602" s="68" t="s">
        <v>20</v>
      </c>
      <c r="H602" s="69" t="s">
        <v>2665</v>
      </c>
      <c r="I602" s="12" t="s">
        <v>1163</v>
      </c>
      <c r="J602" s="13" t="s">
        <v>1075</v>
      </c>
      <c r="K602" s="14">
        <v>3200.0</v>
      </c>
      <c r="L602" s="15">
        <v>1100.0</v>
      </c>
      <c r="M602" s="14"/>
      <c r="N602" s="15">
        <v>1100.0</v>
      </c>
      <c r="O602" s="14"/>
      <c r="P602" s="14"/>
      <c r="Q602" s="14"/>
      <c r="R602" s="16"/>
      <c r="S602" s="3">
        <f t="shared" si="12"/>
        <v>1100</v>
      </c>
      <c r="T602" s="56"/>
      <c r="U602" s="18" t="s">
        <v>670</v>
      </c>
      <c r="V602" s="18" t="s">
        <v>519</v>
      </c>
      <c r="W602" s="19" t="s">
        <v>2666</v>
      </c>
      <c r="X602" s="45"/>
      <c r="Y602" s="116"/>
      <c r="Z602" s="117"/>
      <c r="AA602" s="93"/>
      <c r="AB602" s="19"/>
      <c r="AC602" s="56"/>
      <c r="AD602" s="118"/>
      <c r="AE602" s="118"/>
      <c r="AF602" s="17"/>
      <c r="AG602" s="17"/>
      <c r="AH602" s="25"/>
      <c r="AI602" s="93"/>
      <c r="AJ602" s="93"/>
      <c r="AK602" s="25"/>
      <c r="AL602" s="25"/>
      <c r="AM602" s="93"/>
      <c r="AN602" s="93"/>
      <c r="AO602" s="93"/>
      <c r="AP602" s="20"/>
      <c r="AQ602" s="20"/>
      <c r="AR602" s="20"/>
      <c r="AS602" s="20"/>
      <c r="AT602" s="20"/>
      <c r="AU602" s="20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</row>
    <row r="603" ht="18.0" customHeight="1">
      <c r="A603" s="8" t="s">
        <v>3134</v>
      </c>
      <c r="B603" s="9">
        <v>46048.0</v>
      </c>
      <c r="C603" s="115" t="str">
        <f t="shared" si="26"/>
        <v>#REF!</v>
      </c>
      <c r="D603" s="115" t="str">
        <f t="shared" si="27"/>
        <v>#REF!</v>
      </c>
      <c r="E603" s="115" t="s">
        <v>3140</v>
      </c>
      <c r="F603" s="56" t="s">
        <v>2543</v>
      </c>
      <c r="G603" s="68" t="s">
        <v>20</v>
      </c>
      <c r="H603" s="69" t="s">
        <v>2665</v>
      </c>
      <c r="I603" s="12" t="s">
        <v>1163</v>
      </c>
      <c r="J603" s="13" t="s">
        <v>1266</v>
      </c>
      <c r="K603" s="14">
        <v>3600.0</v>
      </c>
      <c r="L603" s="15"/>
      <c r="M603" s="14"/>
      <c r="N603" s="15"/>
      <c r="O603" s="14"/>
      <c r="P603" s="14">
        <v>1600.0</v>
      </c>
      <c r="Q603" s="14"/>
      <c r="R603" s="16">
        <v>1600.0</v>
      </c>
      <c r="S603" s="3">
        <f t="shared" si="12"/>
        <v>0</v>
      </c>
      <c r="T603" s="56" t="s">
        <v>3163</v>
      </c>
      <c r="U603" s="18" t="s">
        <v>670</v>
      </c>
      <c r="V603" s="18" t="s">
        <v>519</v>
      </c>
      <c r="W603" s="19" t="s">
        <v>2666</v>
      </c>
      <c r="X603" s="45"/>
      <c r="Y603" s="116"/>
      <c r="Z603" s="117"/>
      <c r="AA603" s="93"/>
      <c r="AB603" s="19"/>
      <c r="AC603" s="56"/>
      <c r="AD603" s="118"/>
      <c r="AE603" s="118"/>
      <c r="AF603" s="17"/>
      <c r="AG603" s="17"/>
      <c r="AH603" s="25"/>
      <c r="AI603" s="93"/>
      <c r="AJ603" s="93"/>
      <c r="AK603" s="25"/>
      <c r="AL603" s="25"/>
      <c r="AM603" s="93"/>
      <c r="AN603" s="93"/>
      <c r="AO603" s="93"/>
      <c r="AP603" s="20"/>
      <c r="AQ603" s="20"/>
      <c r="AR603" s="20"/>
      <c r="AS603" s="20"/>
      <c r="AT603" s="20"/>
      <c r="AU603" s="20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</row>
    <row r="604" ht="18.0" customHeight="1">
      <c r="A604" s="8" t="s">
        <v>3134</v>
      </c>
      <c r="B604" s="9">
        <v>46051.0</v>
      </c>
      <c r="C604" s="115" t="str">
        <f t="shared" si="26"/>
        <v>#REF!</v>
      </c>
      <c r="D604" s="115" t="str">
        <f t="shared" si="27"/>
        <v>#REF!</v>
      </c>
      <c r="E604" s="115" t="s">
        <v>3140</v>
      </c>
      <c r="F604" s="56" t="s">
        <v>2543</v>
      </c>
      <c r="G604" s="68" t="s">
        <v>20</v>
      </c>
      <c r="H604" s="69" t="s">
        <v>2668</v>
      </c>
      <c r="I604" s="12" t="s">
        <v>1163</v>
      </c>
      <c r="J604" s="13" t="s">
        <v>1075</v>
      </c>
      <c r="K604" s="14">
        <v>5200.0</v>
      </c>
      <c r="L604" s="15">
        <v>1100.0</v>
      </c>
      <c r="M604" s="14"/>
      <c r="N604" s="15">
        <v>1100.0</v>
      </c>
      <c r="O604" s="14"/>
      <c r="P604" s="14"/>
      <c r="Q604" s="14">
        <v>410.0</v>
      </c>
      <c r="R604" s="16"/>
      <c r="S604" s="3">
        <f t="shared" si="12"/>
        <v>1510</v>
      </c>
      <c r="T604" s="56"/>
      <c r="U604" s="18" t="s">
        <v>125</v>
      </c>
      <c r="V604" s="18" t="s">
        <v>519</v>
      </c>
      <c r="W604" s="19" t="s">
        <v>2669</v>
      </c>
      <c r="X604" s="45"/>
      <c r="Y604" s="116"/>
      <c r="Z604" s="117"/>
      <c r="AA604" s="93"/>
      <c r="AB604" s="19"/>
      <c r="AC604" s="56"/>
      <c r="AD604" s="118"/>
      <c r="AE604" s="118"/>
      <c r="AF604" s="17"/>
      <c r="AG604" s="17"/>
      <c r="AH604" s="25"/>
      <c r="AI604" s="93"/>
      <c r="AJ604" s="93"/>
      <c r="AK604" s="25"/>
      <c r="AL604" s="25"/>
      <c r="AM604" s="93"/>
      <c r="AN604" s="93"/>
      <c r="AO604" s="93"/>
      <c r="AP604" s="20"/>
      <c r="AQ604" s="20"/>
      <c r="AR604" s="20"/>
      <c r="AS604" s="20"/>
      <c r="AT604" s="20"/>
      <c r="AU604" s="20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</row>
    <row r="605" ht="18.0" customHeight="1">
      <c r="A605" s="8" t="s">
        <v>3134</v>
      </c>
      <c r="B605" s="9">
        <v>46051.0</v>
      </c>
      <c r="C605" s="115" t="str">
        <f t="shared" si="26"/>
        <v>#REF!</v>
      </c>
      <c r="D605" s="115" t="str">
        <f t="shared" si="27"/>
        <v>#REF!</v>
      </c>
      <c r="E605" s="115" t="s">
        <v>3140</v>
      </c>
      <c r="F605" s="56" t="s">
        <v>2543</v>
      </c>
      <c r="G605" s="68" t="s">
        <v>20</v>
      </c>
      <c r="H605" s="69" t="s">
        <v>2668</v>
      </c>
      <c r="I605" s="12" t="s">
        <v>1163</v>
      </c>
      <c r="J605" s="13" t="s">
        <v>1266</v>
      </c>
      <c r="K605" s="14">
        <v>3600.0</v>
      </c>
      <c r="L605" s="15"/>
      <c r="M605" s="14"/>
      <c r="N605" s="15"/>
      <c r="O605" s="14"/>
      <c r="P605" s="14">
        <v>1600.0</v>
      </c>
      <c r="Q605" s="14"/>
      <c r="R605" s="16">
        <v>1600.0</v>
      </c>
      <c r="S605" s="3">
        <f t="shared" si="12"/>
        <v>0</v>
      </c>
      <c r="T605" s="56" t="s">
        <v>3164</v>
      </c>
      <c r="U605" s="18" t="s">
        <v>125</v>
      </c>
      <c r="V605" s="18" t="s">
        <v>519</v>
      </c>
      <c r="W605" s="19" t="s">
        <v>2669</v>
      </c>
      <c r="X605" s="45"/>
      <c r="Y605" s="116"/>
      <c r="Z605" s="117"/>
      <c r="AA605" s="93"/>
      <c r="AB605" s="19"/>
      <c r="AC605" s="56"/>
      <c r="AD605" s="118"/>
      <c r="AE605" s="118"/>
      <c r="AF605" s="17"/>
      <c r="AG605" s="17"/>
      <c r="AH605" s="25"/>
      <c r="AI605" s="93"/>
      <c r="AJ605" s="93"/>
      <c r="AK605" s="25"/>
      <c r="AL605" s="25"/>
      <c r="AM605" s="93"/>
      <c r="AN605" s="93"/>
      <c r="AO605" s="93"/>
      <c r="AP605" s="20"/>
      <c r="AQ605" s="20"/>
      <c r="AR605" s="20"/>
      <c r="AS605" s="20"/>
      <c r="AT605" s="20"/>
      <c r="AU605" s="20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</row>
    <row r="606" ht="18.0" customHeight="1">
      <c r="A606" s="8" t="s">
        <v>3134</v>
      </c>
      <c r="B606" s="9">
        <v>46052.0</v>
      </c>
      <c r="C606" s="115" t="str">
        <f t="shared" si="26"/>
        <v>#REF!</v>
      </c>
      <c r="D606" s="115" t="str">
        <f t="shared" si="27"/>
        <v>#REF!</v>
      </c>
      <c r="E606" s="115" t="s">
        <v>3140</v>
      </c>
      <c r="F606" s="56" t="s">
        <v>2543</v>
      </c>
      <c r="G606" s="68" t="s">
        <v>20</v>
      </c>
      <c r="H606" s="69" t="s">
        <v>2671</v>
      </c>
      <c r="I606" s="12" t="s">
        <v>1163</v>
      </c>
      <c r="J606" s="13" t="s">
        <v>1266</v>
      </c>
      <c r="K606" s="14">
        <v>4500.0</v>
      </c>
      <c r="L606" s="15"/>
      <c r="M606" s="14"/>
      <c r="N606" s="15"/>
      <c r="O606" s="14"/>
      <c r="P606" s="14">
        <v>1600.0</v>
      </c>
      <c r="Q606" s="14"/>
      <c r="R606" s="16">
        <v>1600.0</v>
      </c>
      <c r="S606" s="3">
        <f t="shared" si="12"/>
        <v>0</v>
      </c>
      <c r="T606" s="56" t="s">
        <v>2672</v>
      </c>
      <c r="U606" s="18" t="s">
        <v>125</v>
      </c>
      <c r="V606" s="18" t="s">
        <v>519</v>
      </c>
      <c r="W606" s="19" t="s">
        <v>2673</v>
      </c>
      <c r="X606" s="45"/>
      <c r="Y606" s="116"/>
      <c r="Z606" s="117"/>
      <c r="AA606" s="93"/>
      <c r="AB606" s="19"/>
      <c r="AC606" s="56"/>
      <c r="AD606" s="118"/>
      <c r="AE606" s="118"/>
      <c r="AF606" s="17"/>
      <c r="AG606" s="17"/>
      <c r="AH606" s="25"/>
      <c r="AI606" s="93"/>
      <c r="AJ606" s="93"/>
      <c r="AK606" s="25"/>
      <c r="AL606" s="25"/>
      <c r="AM606" s="93"/>
      <c r="AN606" s="93"/>
      <c r="AO606" s="93"/>
      <c r="AP606" s="20"/>
      <c r="AQ606" s="20"/>
      <c r="AR606" s="20"/>
      <c r="AS606" s="20"/>
      <c r="AT606" s="20"/>
      <c r="AU606" s="20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</row>
    <row r="607" ht="18.0" customHeight="1">
      <c r="A607" s="8" t="s">
        <v>3134</v>
      </c>
      <c r="B607" s="9">
        <v>46052.0</v>
      </c>
      <c r="C607" s="115" t="str">
        <f t="shared" si="26"/>
        <v>#REF!</v>
      </c>
      <c r="D607" s="115" t="str">
        <f t="shared" si="27"/>
        <v>#REF!</v>
      </c>
      <c r="E607" s="115" t="s">
        <v>3140</v>
      </c>
      <c r="F607" s="56" t="s">
        <v>2091</v>
      </c>
      <c r="G607" s="68" t="s">
        <v>20</v>
      </c>
      <c r="H607" s="69" t="s">
        <v>2671</v>
      </c>
      <c r="I607" s="12" t="s">
        <v>1163</v>
      </c>
      <c r="J607" s="13" t="s">
        <v>1075</v>
      </c>
      <c r="K607" s="14">
        <v>0.0</v>
      </c>
      <c r="L607" s="15">
        <v>1100.0</v>
      </c>
      <c r="M607" s="14"/>
      <c r="N607" s="15">
        <v>1100.0</v>
      </c>
      <c r="O607" s="14"/>
      <c r="P607" s="14"/>
      <c r="Q607" s="14"/>
      <c r="R607" s="16"/>
      <c r="S607" s="3">
        <f t="shared" si="12"/>
        <v>1100</v>
      </c>
      <c r="T607" s="56"/>
      <c r="U607" s="18" t="s">
        <v>93</v>
      </c>
      <c r="V607" s="18" t="s">
        <v>570</v>
      </c>
      <c r="W607" s="19" t="s">
        <v>2673</v>
      </c>
      <c r="X607" s="45"/>
      <c r="Y607" s="116"/>
      <c r="Z607" s="117"/>
      <c r="AA607" s="93"/>
      <c r="AB607" s="19"/>
      <c r="AC607" s="56"/>
      <c r="AD607" s="118"/>
      <c r="AE607" s="118"/>
      <c r="AF607" s="17"/>
      <c r="AG607" s="17"/>
      <c r="AH607" s="25"/>
      <c r="AI607" s="93"/>
      <c r="AJ607" s="93"/>
      <c r="AK607" s="25"/>
      <c r="AL607" s="25"/>
      <c r="AM607" s="93"/>
      <c r="AN607" s="93"/>
      <c r="AO607" s="93"/>
      <c r="AP607" s="20"/>
      <c r="AQ607" s="20"/>
      <c r="AR607" s="20"/>
      <c r="AS607" s="20"/>
      <c r="AT607" s="20"/>
      <c r="AU607" s="20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</row>
    <row r="608" ht="18.0" customHeight="1">
      <c r="A608" s="8" t="s">
        <v>3134</v>
      </c>
      <c r="B608" s="9">
        <v>46057.0</v>
      </c>
      <c r="C608" s="115" t="str">
        <f t="shared" si="26"/>
        <v>#REF!</v>
      </c>
      <c r="D608" s="115" t="str">
        <f t="shared" si="27"/>
        <v>#REF!</v>
      </c>
      <c r="E608" s="115" t="s">
        <v>27</v>
      </c>
      <c r="F608" s="56" t="s">
        <v>2293</v>
      </c>
      <c r="G608" s="68" t="s">
        <v>27</v>
      </c>
      <c r="H608" s="69" t="s">
        <v>179</v>
      </c>
      <c r="I608" s="12" t="s">
        <v>367</v>
      </c>
      <c r="J608" s="13" t="s">
        <v>1075</v>
      </c>
      <c r="K608" s="14"/>
      <c r="L608" s="15">
        <v>1100.0</v>
      </c>
      <c r="M608" s="14"/>
      <c r="N608" s="15">
        <v>1100.0</v>
      </c>
      <c r="O608" s="14"/>
      <c r="P608" s="14"/>
      <c r="Q608" s="14"/>
      <c r="R608" s="16"/>
      <c r="S608" s="3">
        <f t="shared" si="12"/>
        <v>1100</v>
      </c>
      <c r="T608" s="56"/>
      <c r="U608" s="18" t="s">
        <v>34</v>
      </c>
      <c r="V608" s="18" t="s">
        <v>550</v>
      </c>
      <c r="W608" s="19" t="s">
        <v>180</v>
      </c>
      <c r="X608" s="45"/>
      <c r="Y608" s="116"/>
      <c r="Z608" s="117"/>
      <c r="AA608" s="93"/>
      <c r="AB608" s="19"/>
      <c r="AC608" s="56"/>
      <c r="AD608" s="118"/>
      <c r="AE608" s="118"/>
      <c r="AF608" s="17"/>
      <c r="AG608" s="17"/>
      <c r="AH608" s="25"/>
      <c r="AI608" s="93"/>
      <c r="AJ608" s="93"/>
      <c r="AK608" s="25"/>
      <c r="AL608" s="25"/>
      <c r="AM608" s="93"/>
      <c r="AN608" s="93"/>
      <c r="AO608" s="93"/>
      <c r="AP608" s="20"/>
      <c r="AQ608" s="20"/>
      <c r="AR608" s="20"/>
      <c r="AS608" s="20"/>
      <c r="AT608" s="20"/>
      <c r="AU608" s="20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</row>
    <row r="609" ht="18.0" customHeight="1">
      <c r="A609" s="8" t="s">
        <v>3134</v>
      </c>
      <c r="B609" s="9">
        <v>46059.0</v>
      </c>
      <c r="C609" s="115" t="str">
        <f t="shared" si="26"/>
        <v>#REF!</v>
      </c>
      <c r="D609" s="115" t="str">
        <f t="shared" si="27"/>
        <v>#REF!</v>
      </c>
      <c r="E609" s="115" t="s">
        <v>3139</v>
      </c>
      <c r="F609" s="56" t="s">
        <v>2293</v>
      </c>
      <c r="G609" s="68" t="s">
        <v>20</v>
      </c>
      <c r="H609" s="69" t="s">
        <v>2637</v>
      </c>
      <c r="I609" s="12" t="s">
        <v>22</v>
      </c>
      <c r="J609" s="13" t="s">
        <v>1266</v>
      </c>
      <c r="K609" s="14">
        <v>4500.0</v>
      </c>
      <c r="L609" s="15"/>
      <c r="M609" s="14"/>
      <c r="N609" s="15"/>
      <c r="O609" s="14"/>
      <c r="P609" s="14">
        <v>1600.0</v>
      </c>
      <c r="Q609" s="14"/>
      <c r="R609" s="16">
        <v>1600.0</v>
      </c>
      <c r="S609" s="3">
        <f t="shared" si="12"/>
        <v>0</v>
      </c>
      <c r="T609" s="56" t="s">
        <v>3165</v>
      </c>
      <c r="U609" s="18" t="s">
        <v>101</v>
      </c>
      <c r="V609" s="18" t="s">
        <v>550</v>
      </c>
      <c r="W609" s="19" t="s">
        <v>985</v>
      </c>
      <c r="X609" s="45"/>
      <c r="Y609" s="116"/>
      <c r="Z609" s="117"/>
      <c r="AA609" s="93"/>
      <c r="AB609" s="19"/>
      <c r="AC609" s="56"/>
      <c r="AD609" s="118"/>
      <c r="AE609" s="118"/>
      <c r="AF609" s="17"/>
      <c r="AG609" s="17"/>
      <c r="AH609" s="25"/>
      <c r="AI609" s="93"/>
      <c r="AJ609" s="93"/>
      <c r="AK609" s="25"/>
      <c r="AL609" s="25"/>
      <c r="AM609" s="93"/>
      <c r="AN609" s="93"/>
      <c r="AO609" s="93"/>
      <c r="AP609" s="20"/>
      <c r="AQ609" s="20"/>
      <c r="AR609" s="20"/>
      <c r="AS609" s="20"/>
      <c r="AT609" s="20"/>
      <c r="AU609" s="20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</row>
    <row r="610" ht="18.0" customHeight="1">
      <c r="A610" s="8" t="s">
        <v>3134</v>
      </c>
      <c r="B610" s="9">
        <v>46064.0</v>
      </c>
      <c r="C610" s="115" t="str">
        <f t="shared" si="26"/>
        <v>#REF!</v>
      </c>
      <c r="D610" s="115" t="str">
        <f t="shared" si="27"/>
        <v>#REF!</v>
      </c>
      <c r="E610" s="115" t="s">
        <v>3139</v>
      </c>
      <c r="F610" s="56" t="s">
        <v>2293</v>
      </c>
      <c r="G610" s="68" t="s">
        <v>20</v>
      </c>
      <c r="H610" s="69" t="s">
        <v>1184</v>
      </c>
      <c r="I610" s="12" t="s">
        <v>22</v>
      </c>
      <c r="J610" s="13" t="s">
        <v>1266</v>
      </c>
      <c r="K610" s="14">
        <v>20000.0</v>
      </c>
      <c r="L610" s="15"/>
      <c r="M610" s="14"/>
      <c r="N610" s="15"/>
      <c r="O610" s="14"/>
      <c r="P610" s="14">
        <v>3000.0</v>
      </c>
      <c r="Q610" s="14"/>
      <c r="R610" s="16">
        <v>3000.0</v>
      </c>
      <c r="S610" s="3">
        <f>SUM(M610:Q610)-R610</f>
        <v>0</v>
      </c>
      <c r="T610" s="56" t="s">
        <v>3166</v>
      </c>
      <c r="U610" s="18" t="s">
        <v>61</v>
      </c>
      <c r="V610" s="18" t="s">
        <v>550</v>
      </c>
      <c r="W610" s="19" t="s">
        <v>1185</v>
      </c>
      <c r="X610" s="45"/>
      <c r="Y610" s="116"/>
      <c r="Z610" s="117"/>
      <c r="AA610" s="93"/>
      <c r="AB610" s="19"/>
      <c r="AC610" s="56"/>
      <c r="AD610" s="118"/>
      <c r="AE610" s="118"/>
      <c r="AF610" s="17"/>
      <c r="AG610" s="17"/>
      <c r="AH610" s="25"/>
      <c r="AI610" s="93"/>
      <c r="AJ610" s="93"/>
      <c r="AK610" s="25"/>
      <c r="AL610" s="25"/>
      <c r="AM610" s="93"/>
      <c r="AN610" s="93"/>
      <c r="AO610" s="93"/>
      <c r="AP610" s="20"/>
      <c r="AQ610" s="20"/>
      <c r="AR610" s="20"/>
      <c r="AS610" s="20"/>
      <c r="AT610" s="20"/>
      <c r="AU610" s="20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</row>
    <row r="611" ht="18.0" customHeight="1">
      <c r="A611" s="8" t="s">
        <v>3134</v>
      </c>
      <c r="B611" s="9">
        <v>46064.0</v>
      </c>
      <c r="C611" s="115" t="str">
        <f t="shared" si="26"/>
        <v>#REF!</v>
      </c>
      <c r="D611" s="115" t="str">
        <f t="shared" si="27"/>
        <v>#REF!</v>
      </c>
      <c r="E611" s="115" t="s">
        <v>3139</v>
      </c>
      <c r="F611" s="56" t="s">
        <v>2293</v>
      </c>
      <c r="G611" s="68" t="s">
        <v>20</v>
      </c>
      <c r="H611" s="69" t="s">
        <v>720</v>
      </c>
      <c r="I611" s="12" t="s">
        <v>367</v>
      </c>
      <c r="J611" s="13" t="s">
        <v>1075</v>
      </c>
      <c r="K611" s="14"/>
      <c r="L611" s="15">
        <v>1100.0</v>
      </c>
      <c r="M611" s="14"/>
      <c r="N611" s="15">
        <v>1100.0</v>
      </c>
      <c r="O611" s="14"/>
      <c r="P611" s="14"/>
      <c r="Q611" s="14">
        <v>410.0</v>
      </c>
      <c r="R611" s="16"/>
      <c r="S611" s="3">
        <f t="shared" ref="S611:S627" si="28">SUM(N611:Q611)-R611</f>
        <v>1510</v>
      </c>
      <c r="T611" s="56"/>
      <c r="U611" s="18" t="s">
        <v>196</v>
      </c>
      <c r="V611" s="18" t="s">
        <v>550</v>
      </c>
      <c r="W611" s="19" t="s">
        <v>721</v>
      </c>
      <c r="X611" s="45"/>
      <c r="Y611" s="116"/>
      <c r="Z611" s="117"/>
      <c r="AA611" s="93"/>
      <c r="AB611" s="19"/>
      <c r="AC611" s="56"/>
      <c r="AD611" s="118"/>
      <c r="AE611" s="118"/>
      <c r="AF611" s="17"/>
      <c r="AG611" s="17"/>
      <c r="AH611" s="25"/>
      <c r="AI611" s="93"/>
      <c r="AJ611" s="93"/>
      <c r="AK611" s="25"/>
      <c r="AL611" s="25"/>
      <c r="AM611" s="93"/>
      <c r="AN611" s="93"/>
      <c r="AO611" s="93"/>
      <c r="AP611" s="20"/>
      <c r="AQ611" s="20"/>
      <c r="AR611" s="20"/>
      <c r="AS611" s="20"/>
      <c r="AT611" s="20"/>
      <c r="AU611" s="20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</row>
    <row r="612" ht="18.0" customHeight="1">
      <c r="A612" s="8" t="s">
        <v>3134</v>
      </c>
      <c r="B612" s="9">
        <v>46066.0</v>
      </c>
      <c r="C612" s="115" t="str">
        <f t="shared" si="26"/>
        <v>#REF!</v>
      </c>
      <c r="D612" s="115" t="str">
        <f t="shared" si="27"/>
        <v>#REF!</v>
      </c>
      <c r="E612" s="115" t="s">
        <v>3147</v>
      </c>
      <c r="F612" s="56" t="s">
        <v>2293</v>
      </c>
      <c r="G612" s="68" t="s">
        <v>20</v>
      </c>
      <c r="H612" s="69" t="s">
        <v>1062</v>
      </c>
      <c r="I612" s="12" t="s">
        <v>22</v>
      </c>
      <c r="J612" s="13" t="s">
        <v>1442</v>
      </c>
      <c r="K612" s="14">
        <v>410.0</v>
      </c>
      <c r="L612" s="15"/>
      <c r="M612" s="14"/>
      <c r="N612" s="15"/>
      <c r="O612" s="14"/>
      <c r="P612" s="14"/>
      <c r="Q612" s="14">
        <v>410.0</v>
      </c>
      <c r="R612" s="16"/>
      <c r="S612" s="3">
        <f t="shared" si="28"/>
        <v>410</v>
      </c>
      <c r="T612" s="56" t="s">
        <v>3167</v>
      </c>
      <c r="U612" s="18" t="s">
        <v>52</v>
      </c>
      <c r="V612" s="18" t="s">
        <v>519</v>
      </c>
      <c r="W612" s="19" t="s">
        <v>1063</v>
      </c>
      <c r="X612" s="45"/>
      <c r="Y612" s="116"/>
      <c r="Z612" s="117"/>
      <c r="AA612" s="93"/>
      <c r="AB612" s="19"/>
      <c r="AC612" s="56"/>
      <c r="AD612" s="118"/>
      <c r="AE612" s="118"/>
      <c r="AF612" s="17"/>
      <c r="AG612" s="17"/>
      <c r="AH612" s="25"/>
      <c r="AI612" s="93"/>
      <c r="AJ612" s="93"/>
      <c r="AK612" s="25"/>
      <c r="AL612" s="25"/>
      <c r="AM612" s="93"/>
      <c r="AN612" s="93"/>
      <c r="AO612" s="93"/>
      <c r="AP612" s="20"/>
      <c r="AQ612" s="20"/>
      <c r="AR612" s="20"/>
      <c r="AS612" s="20"/>
      <c r="AT612" s="20"/>
      <c r="AU612" s="20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</row>
    <row r="613" ht="18.0" customHeight="1">
      <c r="A613" s="8" t="s">
        <v>3134</v>
      </c>
      <c r="B613" s="9">
        <v>46071.0</v>
      </c>
      <c r="C613" s="115" t="str">
        <f t="shared" si="26"/>
        <v>#REF!</v>
      </c>
      <c r="D613" s="115" t="str">
        <f t="shared" si="27"/>
        <v>#REF!</v>
      </c>
      <c r="E613" s="115" t="s">
        <v>3139</v>
      </c>
      <c r="F613" s="56" t="s">
        <v>2293</v>
      </c>
      <c r="G613" s="68" t="s">
        <v>20</v>
      </c>
      <c r="H613" s="69" t="s">
        <v>591</v>
      </c>
      <c r="I613" s="12" t="s">
        <v>22</v>
      </c>
      <c r="J613" s="13" t="s">
        <v>1266</v>
      </c>
      <c r="K613" s="14">
        <v>4500.0</v>
      </c>
      <c r="L613" s="15"/>
      <c r="M613" s="14"/>
      <c r="N613" s="15"/>
      <c r="O613" s="14"/>
      <c r="P613" s="14">
        <v>1600.0</v>
      </c>
      <c r="Q613" s="14"/>
      <c r="R613" s="16">
        <v>1600.0</v>
      </c>
      <c r="S613" s="3">
        <f t="shared" si="28"/>
        <v>0</v>
      </c>
      <c r="T613" s="56" t="s">
        <v>3168</v>
      </c>
      <c r="U613" s="18" t="s">
        <v>503</v>
      </c>
      <c r="V613" s="18" t="s">
        <v>570</v>
      </c>
      <c r="W613" s="19" t="s">
        <v>592</v>
      </c>
      <c r="X613" s="45"/>
      <c r="Y613" s="116"/>
      <c r="Z613" s="117"/>
      <c r="AA613" s="93"/>
      <c r="AB613" s="19"/>
      <c r="AC613" s="56"/>
      <c r="AD613" s="118"/>
      <c r="AE613" s="118"/>
      <c r="AF613" s="17"/>
      <c r="AG613" s="17"/>
      <c r="AH613" s="25"/>
      <c r="AI613" s="93"/>
      <c r="AJ613" s="93"/>
      <c r="AK613" s="25"/>
      <c r="AL613" s="25"/>
      <c r="AM613" s="93"/>
      <c r="AN613" s="93"/>
      <c r="AO613" s="93"/>
      <c r="AP613" s="20"/>
      <c r="AQ613" s="20"/>
      <c r="AR613" s="20"/>
      <c r="AS613" s="20"/>
      <c r="AT613" s="20"/>
      <c r="AU613" s="20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</row>
    <row r="614" ht="18.0" customHeight="1">
      <c r="A614" s="8" t="s">
        <v>3134</v>
      </c>
      <c r="B614" s="9">
        <v>46072.0</v>
      </c>
      <c r="C614" s="115" t="str">
        <f t="shared" si="26"/>
        <v>#REF!</v>
      </c>
      <c r="D614" s="115" t="str">
        <f t="shared" si="27"/>
        <v>#REF!</v>
      </c>
      <c r="E614" s="115" t="s">
        <v>3139</v>
      </c>
      <c r="F614" s="56" t="s">
        <v>2293</v>
      </c>
      <c r="G614" s="68" t="s">
        <v>20</v>
      </c>
      <c r="H614" s="69" t="s">
        <v>591</v>
      </c>
      <c r="I614" s="12" t="s">
        <v>367</v>
      </c>
      <c r="J614" s="13" t="s">
        <v>1075</v>
      </c>
      <c r="K614" s="14"/>
      <c r="L614" s="15">
        <v>1100.0</v>
      </c>
      <c r="M614" s="14"/>
      <c r="N614" s="15">
        <v>1100.0</v>
      </c>
      <c r="O614" s="14"/>
      <c r="P614" s="14"/>
      <c r="Q614" s="14"/>
      <c r="R614" s="16"/>
      <c r="S614" s="3">
        <f t="shared" si="28"/>
        <v>1100</v>
      </c>
      <c r="T614" s="56"/>
      <c r="U614" s="18" t="s">
        <v>503</v>
      </c>
      <c r="V614" s="18" t="s">
        <v>570</v>
      </c>
      <c r="W614" s="19" t="s">
        <v>592</v>
      </c>
      <c r="X614" s="45"/>
      <c r="Y614" s="116"/>
      <c r="Z614" s="117"/>
      <c r="AA614" s="93"/>
      <c r="AB614" s="19"/>
      <c r="AC614" s="56"/>
      <c r="AD614" s="118"/>
      <c r="AE614" s="118"/>
      <c r="AF614" s="17"/>
      <c r="AG614" s="17"/>
      <c r="AH614" s="25"/>
      <c r="AI614" s="93"/>
      <c r="AJ614" s="93"/>
      <c r="AK614" s="25"/>
      <c r="AL614" s="25"/>
      <c r="AM614" s="93"/>
      <c r="AN614" s="93"/>
      <c r="AO614" s="93"/>
      <c r="AP614" s="20"/>
      <c r="AQ614" s="20"/>
      <c r="AR614" s="20"/>
      <c r="AS614" s="20"/>
      <c r="AT614" s="20"/>
      <c r="AU614" s="20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</row>
    <row r="615" ht="18.0" customHeight="1">
      <c r="A615" s="8" t="s">
        <v>3134</v>
      </c>
      <c r="B615" s="9">
        <v>46076.0</v>
      </c>
      <c r="C615" s="115" t="str">
        <f t="shared" si="26"/>
        <v>#REF!</v>
      </c>
      <c r="D615" s="115" t="str">
        <f t="shared" si="27"/>
        <v>#REF!</v>
      </c>
      <c r="E615" s="115" t="s">
        <v>3141</v>
      </c>
      <c r="F615" s="56" t="s">
        <v>2293</v>
      </c>
      <c r="G615" s="68" t="s">
        <v>20</v>
      </c>
      <c r="H615" s="69" t="s">
        <v>1944</v>
      </c>
      <c r="I615" s="12" t="s">
        <v>22</v>
      </c>
      <c r="J615" s="13" t="s">
        <v>1075</v>
      </c>
      <c r="K615" s="14"/>
      <c r="L615" s="15">
        <v>1100.0</v>
      </c>
      <c r="M615" s="14"/>
      <c r="N615" s="15">
        <v>1100.0</v>
      </c>
      <c r="O615" s="14"/>
      <c r="P615" s="14"/>
      <c r="Q615" s="14"/>
      <c r="R615" s="16"/>
      <c r="S615" s="3">
        <f t="shared" si="28"/>
        <v>1100</v>
      </c>
      <c r="T615" s="56"/>
      <c r="U615" s="18" t="s">
        <v>647</v>
      </c>
      <c r="V615" s="18" t="s">
        <v>550</v>
      </c>
      <c r="W615" s="19" t="s">
        <v>3169</v>
      </c>
      <c r="X615" s="45"/>
      <c r="Y615" s="116"/>
      <c r="Z615" s="117"/>
      <c r="AA615" s="93"/>
      <c r="AB615" s="19"/>
      <c r="AC615" s="56"/>
      <c r="AD615" s="118"/>
      <c r="AE615" s="118"/>
      <c r="AF615" s="17"/>
      <c r="AG615" s="17"/>
      <c r="AH615" s="25"/>
      <c r="AI615" s="93"/>
      <c r="AJ615" s="93"/>
      <c r="AK615" s="25"/>
      <c r="AL615" s="25"/>
      <c r="AM615" s="93"/>
      <c r="AN615" s="93"/>
      <c r="AO615" s="93"/>
      <c r="AP615" s="20"/>
      <c r="AQ615" s="20"/>
      <c r="AR615" s="20"/>
      <c r="AS615" s="20"/>
      <c r="AT615" s="20"/>
      <c r="AU615" s="20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</row>
    <row r="616" ht="18.0" customHeight="1">
      <c r="A616" s="8" t="s">
        <v>3134</v>
      </c>
      <c r="B616" s="9">
        <v>46078.0</v>
      </c>
      <c r="C616" s="115" t="str">
        <f t="shared" si="26"/>
        <v>#REF!</v>
      </c>
      <c r="D616" s="115" t="str">
        <f t="shared" si="27"/>
        <v>#REF!</v>
      </c>
      <c r="E616" s="115" t="s">
        <v>3147</v>
      </c>
      <c r="F616" s="56" t="s">
        <v>2293</v>
      </c>
      <c r="G616" s="68" t="s">
        <v>20</v>
      </c>
      <c r="H616" s="69" t="s">
        <v>1093</v>
      </c>
      <c r="I616" s="12" t="s">
        <v>22</v>
      </c>
      <c r="J616" s="13" t="s">
        <v>1266</v>
      </c>
      <c r="K616" s="14">
        <v>4000.0</v>
      </c>
      <c r="L616" s="15"/>
      <c r="M616" s="14"/>
      <c r="N616" s="15"/>
      <c r="O616" s="14"/>
      <c r="P616" s="14">
        <v>2600.0</v>
      </c>
      <c r="Q616" s="14"/>
      <c r="R616" s="16">
        <v>2600.0</v>
      </c>
      <c r="S616" s="3">
        <f t="shared" si="28"/>
        <v>0</v>
      </c>
      <c r="T616" s="56" t="s">
        <v>3170</v>
      </c>
      <c r="U616" s="18" t="s">
        <v>482</v>
      </c>
      <c r="V616" s="18" t="s">
        <v>550</v>
      </c>
      <c r="W616" s="19" t="s">
        <v>1096</v>
      </c>
      <c r="X616" s="45"/>
      <c r="Y616" s="116"/>
      <c r="Z616" s="117"/>
      <c r="AA616" s="93"/>
      <c r="AB616" s="19"/>
      <c r="AC616" s="56"/>
      <c r="AD616" s="118"/>
      <c r="AE616" s="118"/>
      <c r="AF616" s="17"/>
      <c r="AG616" s="17"/>
      <c r="AH616" s="25"/>
      <c r="AI616" s="93"/>
      <c r="AJ616" s="93"/>
      <c r="AK616" s="25"/>
      <c r="AL616" s="25"/>
      <c r="AM616" s="93"/>
      <c r="AN616" s="93"/>
      <c r="AO616" s="93"/>
      <c r="AP616" s="20"/>
      <c r="AQ616" s="20"/>
      <c r="AR616" s="20"/>
      <c r="AS616" s="20"/>
      <c r="AT616" s="20"/>
      <c r="AU616" s="20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</row>
    <row r="617" ht="18.0" customHeight="1">
      <c r="A617" s="8" t="s">
        <v>3134</v>
      </c>
      <c r="B617" s="9">
        <v>46079.0</v>
      </c>
      <c r="C617" s="115" t="str">
        <f t="shared" si="26"/>
        <v>#REF!</v>
      </c>
      <c r="D617" s="115" t="str">
        <f t="shared" si="27"/>
        <v>#REF!</v>
      </c>
      <c r="E617" s="115" t="s">
        <v>3147</v>
      </c>
      <c r="F617" s="56" t="s">
        <v>2293</v>
      </c>
      <c r="G617" s="68" t="s">
        <v>20</v>
      </c>
      <c r="H617" s="69" t="s">
        <v>1001</v>
      </c>
      <c r="I617" s="12" t="s">
        <v>22</v>
      </c>
      <c r="J617" s="13" t="s">
        <v>1266</v>
      </c>
      <c r="K617" s="14">
        <v>4500.0</v>
      </c>
      <c r="L617" s="15"/>
      <c r="M617" s="14"/>
      <c r="N617" s="15"/>
      <c r="O617" s="14"/>
      <c r="P617" s="14">
        <v>1600.0</v>
      </c>
      <c r="Q617" s="14"/>
      <c r="R617" s="16">
        <v>1600.0</v>
      </c>
      <c r="S617" s="3">
        <f t="shared" si="28"/>
        <v>0</v>
      </c>
      <c r="T617" s="56" t="s">
        <v>3171</v>
      </c>
      <c r="U617" s="18" t="s">
        <v>670</v>
      </c>
      <c r="V617" s="18" t="s">
        <v>550</v>
      </c>
      <c r="W617" s="19" t="s">
        <v>1002</v>
      </c>
      <c r="X617" s="45"/>
      <c r="Y617" s="116"/>
      <c r="Z617" s="117"/>
      <c r="AA617" s="93"/>
      <c r="AB617" s="19"/>
      <c r="AC617" s="56"/>
      <c r="AD617" s="118"/>
      <c r="AE617" s="118"/>
      <c r="AF617" s="17"/>
      <c r="AG617" s="17"/>
      <c r="AH617" s="25"/>
      <c r="AI617" s="93"/>
      <c r="AJ617" s="93"/>
      <c r="AK617" s="25"/>
      <c r="AL617" s="25"/>
      <c r="AM617" s="93"/>
      <c r="AN617" s="93"/>
      <c r="AO617" s="93"/>
      <c r="AP617" s="20"/>
      <c r="AQ617" s="20"/>
      <c r="AR617" s="20"/>
      <c r="AS617" s="20"/>
      <c r="AT617" s="20"/>
      <c r="AU617" s="20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</row>
    <row r="618" ht="18.0" customHeight="1">
      <c r="A618" s="8" t="s">
        <v>3134</v>
      </c>
      <c r="B618" s="9">
        <v>46079.0</v>
      </c>
      <c r="C618" s="115"/>
      <c r="D618" s="115" t="str">
        <f t="shared" si="27"/>
        <v>#REF!</v>
      </c>
      <c r="E618" s="115" t="s">
        <v>3147</v>
      </c>
      <c r="F618" s="56" t="s">
        <v>2293</v>
      </c>
      <c r="G618" s="68" t="s">
        <v>20</v>
      </c>
      <c r="H618" s="69" t="s">
        <v>1009</v>
      </c>
      <c r="I618" s="12" t="s">
        <v>22</v>
      </c>
      <c r="J618" s="13" t="s">
        <v>1442</v>
      </c>
      <c r="K618" s="14">
        <v>820.0</v>
      </c>
      <c r="L618" s="15"/>
      <c r="M618" s="14"/>
      <c r="N618" s="15"/>
      <c r="O618" s="14"/>
      <c r="P618" s="14"/>
      <c r="Q618" s="14">
        <f>410*2</f>
        <v>820</v>
      </c>
      <c r="R618" s="16"/>
      <c r="S618" s="3">
        <f t="shared" si="28"/>
        <v>820</v>
      </c>
      <c r="T618" s="56"/>
      <c r="U618" s="18" t="s">
        <v>670</v>
      </c>
      <c r="V618" s="18" t="s">
        <v>550</v>
      </c>
      <c r="W618" s="19" t="s">
        <v>1011</v>
      </c>
      <c r="X618" s="45"/>
      <c r="Y618" s="116"/>
      <c r="Z618" s="117"/>
      <c r="AA618" s="93"/>
      <c r="AB618" s="19"/>
      <c r="AC618" s="56"/>
      <c r="AD618" s="118"/>
      <c r="AE618" s="118"/>
      <c r="AF618" s="17"/>
      <c r="AG618" s="17"/>
      <c r="AH618" s="25"/>
      <c r="AI618" s="93"/>
      <c r="AJ618" s="93"/>
      <c r="AK618" s="25"/>
      <c r="AL618" s="25"/>
      <c r="AM618" s="93"/>
      <c r="AN618" s="93"/>
      <c r="AO618" s="93"/>
      <c r="AP618" s="20"/>
      <c r="AQ618" s="20"/>
      <c r="AR618" s="20"/>
      <c r="AS618" s="20"/>
      <c r="AT618" s="20"/>
      <c r="AU618" s="20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</row>
    <row r="619" ht="18.0" customHeight="1">
      <c r="A619" s="8" t="s">
        <v>3134</v>
      </c>
      <c r="B619" s="9">
        <v>46080.0</v>
      </c>
      <c r="C619" s="115" t="str">
        <f t="shared" ref="C619:C627" si="29">VLOOKUP(H619,Dominios!$A:$D,3,0)</f>
        <v>#REF!</v>
      </c>
      <c r="D619" s="115" t="str">
        <f t="shared" si="27"/>
        <v>#REF!</v>
      </c>
      <c r="E619" s="115" t="s">
        <v>3147</v>
      </c>
      <c r="F619" s="56" t="s">
        <v>2293</v>
      </c>
      <c r="G619" s="68" t="s">
        <v>20</v>
      </c>
      <c r="H619" s="69" t="s">
        <v>1107</v>
      </c>
      <c r="I619" s="12" t="s">
        <v>22</v>
      </c>
      <c r="J619" s="13" t="s">
        <v>1266</v>
      </c>
      <c r="K619" s="14">
        <v>4500.0</v>
      </c>
      <c r="L619" s="15"/>
      <c r="M619" s="14"/>
      <c r="N619" s="15"/>
      <c r="O619" s="14"/>
      <c r="P619" s="14">
        <v>1600.0</v>
      </c>
      <c r="Q619" s="14"/>
      <c r="R619" s="16">
        <v>1600.0</v>
      </c>
      <c r="S619" s="3">
        <f t="shared" si="28"/>
        <v>0</v>
      </c>
      <c r="T619" s="56" t="s">
        <v>3172</v>
      </c>
      <c r="U619" s="18" t="s">
        <v>384</v>
      </c>
      <c r="V619" s="18" t="s">
        <v>550</v>
      </c>
      <c r="W619" s="19" t="s">
        <v>1108</v>
      </c>
      <c r="X619" s="45"/>
      <c r="Y619" s="116"/>
      <c r="Z619" s="117"/>
      <c r="AA619" s="93"/>
      <c r="AB619" s="19"/>
      <c r="AC619" s="56"/>
      <c r="AD619" s="118"/>
      <c r="AE619" s="118"/>
      <c r="AF619" s="17"/>
      <c r="AG619" s="17"/>
      <c r="AH619" s="25"/>
      <c r="AI619" s="93"/>
      <c r="AJ619" s="93"/>
      <c r="AK619" s="25"/>
      <c r="AL619" s="25"/>
      <c r="AM619" s="93"/>
      <c r="AN619" s="93"/>
      <c r="AO619" s="93"/>
      <c r="AP619" s="20"/>
      <c r="AQ619" s="20"/>
      <c r="AR619" s="20"/>
      <c r="AS619" s="20"/>
      <c r="AT619" s="20"/>
      <c r="AU619" s="20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</row>
    <row r="620" ht="18.0" customHeight="1">
      <c r="A620" s="8" t="s">
        <v>3134</v>
      </c>
      <c r="B620" s="9">
        <v>46080.0</v>
      </c>
      <c r="C620" s="115" t="str">
        <f t="shared" si="29"/>
        <v>#REF!</v>
      </c>
      <c r="D620" s="115" t="str">
        <f t="shared" si="27"/>
        <v>#REF!</v>
      </c>
      <c r="E620" s="115" t="s">
        <v>3161</v>
      </c>
      <c r="F620" s="56" t="s">
        <v>2293</v>
      </c>
      <c r="G620" s="68" t="s">
        <v>20</v>
      </c>
      <c r="H620" s="69" t="s">
        <v>1059</v>
      </c>
      <c r="I620" s="12" t="s">
        <v>22</v>
      </c>
      <c r="J620" s="13" t="s">
        <v>1266</v>
      </c>
      <c r="K620" s="14">
        <v>4000.0</v>
      </c>
      <c r="L620" s="15"/>
      <c r="M620" s="14"/>
      <c r="N620" s="15"/>
      <c r="O620" s="14"/>
      <c r="P620" s="14">
        <v>2600.0</v>
      </c>
      <c r="Q620" s="14"/>
      <c r="R620" s="16">
        <f>2600</f>
        <v>2600</v>
      </c>
      <c r="S620" s="3">
        <f t="shared" si="28"/>
        <v>0</v>
      </c>
      <c r="T620" s="56" t="s">
        <v>3173</v>
      </c>
      <c r="U620" s="18" t="s">
        <v>384</v>
      </c>
      <c r="V620" s="18" t="s">
        <v>550</v>
      </c>
      <c r="W620" s="19" t="s">
        <v>1060</v>
      </c>
      <c r="X620" s="45"/>
      <c r="Y620" s="116"/>
      <c r="Z620" s="117"/>
      <c r="AA620" s="93"/>
      <c r="AB620" s="19"/>
      <c r="AC620" s="56"/>
      <c r="AD620" s="118"/>
      <c r="AE620" s="118"/>
      <c r="AF620" s="17"/>
      <c r="AG620" s="17"/>
      <c r="AH620" s="25"/>
      <c r="AI620" s="93"/>
      <c r="AJ620" s="93"/>
      <c r="AK620" s="25"/>
      <c r="AL620" s="25"/>
      <c r="AM620" s="93"/>
      <c r="AN620" s="93"/>
      <c r="AO620" s="93"/>
      <c r="AP620" s="20"/>
      <c r="AQ620" s="20"/>
      <c r="AR620" s="20"/>
      <c r="AS620" s="20"/>
      <c r="AT620" s="20"/>
      <c r="AU620" s="20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</row>
    <row r="621" ht="18.0" customHeight="1">
      <c r="A621" s="8" t="s">
        <v>3134</v>
      </c>
      <c r="B621" s="9">
        <v>46080.0</v>
      </c>
      <c r="C621" s="115" t="str">
        <f t="shared" si="29"/>
        <v>#REF!</v>
      </c>
      <c r="D621" s="115" t="str">
        <f t="shared" si="27"/>
        <v>#REF!</v>
      </c>
      <c r="E621" s="115" t="s">
        <v>3139</v>
      </c>
      <c r="F621" s="56" t="s">
        <v>2293</v>
      </c>
      <c r="G621" s="68" t="s">
        <v>20</v>
      </c>
      <c r="H621" s="69" t="s">
        <v>350</v>
      </c>
      <c r="I621" s="12" t="s">
        <v>22</v>
      </c>
      <c r="J621" s="13" t="s">
        <v>1266</v>
      </c>
      <c r="K621" s="14">
        <v>4000.0</v>
      </c>
      <c r="L621" s="15"/>
      <c r="M621" s="14"/>
      <c r="N621" s="15"/>
      <c r="O621" s="14"/>
      <c r="P621" s="14">
        <v>1600.0</v>
      </c>
      <c r="Q621" s="14"/>
      <c r="R621" s="16">
        <v>1600.0</v>
      </c>
      <c r="S621" s="3">
        <f t="shared" si="28"/>
        <v>0</v>
      </c>
      <c r="T621" s="56" t="s">
        <v>3174</v>
      </c>
      <c r="U621" s="18" t="s">
        <v>30</v>
      </c>
      <c r="V621" s="18" t="s">
        <v>550</v>
      </c>
      <c r="W621" s="19" t="s">
        <v>351</v>
      </c>
      <c r="X621" s="45"/>
      <c r="Y621" s="116"/>
      <c r="Z621" s="117"/>
      <c r="AA621" s="93"/>
      <c r="AB621" s="19"/>
      <c r="AC621" s="56"/>
      <c r="AD621" s="118"/>
      <c r="AE621" s="118"/>
      <c r="AF621" s="17"/>
      <c r="AG621" s="17"/>
      <c r="AH621" s="25"/>
      <c r="AI621" s="93"/>
      <c r="AJ621" s="93"/>
      <c r="AK621" s="25"/>
      <c r="AL621" s="25"/>
      <c r="AM621" s="93"/>
      <c r="AN621" s="93"/>
      <c r="AO621" s="93"/>
      <c r="AP621" s="20"/>
      <c r="AQ621" s="20"/>
      <c r="AR621" s="20"/>
      <c r="AS621" s="20"/>
      <c r="AT621" s="20"/>
      <c r="AU621" s="20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</row>
    <row r="622" ht="18.0" customHeight="1">
      <c r="A622" s="8" t="s">
        <v>3134</v>
      </c>
      <c r="B622" s="9">
        <v>46079.0</v>
      </c>
      <c r="C622" s="115" t="str">
        <f t="shared" si="29"/>
        <v>#REF!</v>
      </c>
      <c r="D622" s="115" t="str">
        <f t="shared" si="27"/>
        <v>#REF!</v>
      </c>
      <c r="E622" s="115" t="s">
        <v>3140</v>
      </c>
      <c r="F622" s="56" t="s">
        <v>2293</v>
      </c>
      <c r="G622" s="68" t="s">
        <v>20</v>
      </c>
      <c r="H622" s="69" t="s">
        <v>3175</v>
      </c>
      <c r="I622" s="12" t="s">
        <v>22</v>
      </c>
      <c r="J622" s="13" t="s">
        <v>1266</v>
      </c>
      <c r="K622" s="14">
        <v>3375.0</v>
      </c>
      <c r="L622" s="15"/>
      <c r="M622" s="14"/>
      <c r="N622" s="15"/>
      <c r="O622" s="14"/>
      <c r="P622" s="14">
        <v>1600.0</v>
      </c>
      <c r="Q622" s="14"/>
      <c r="R622" s="16">
        <v>1600.0</v>
      </c>
      <c r="S622" s="3">
        <f t="shared" si="28"/>
        <v>0</v>
      </c>
      <c r="T622" s="56" t="s">
        <v>3176</v>
      </c>
      <c r="U622" s="18" t="s">
        <v>670</v>
      </c>
      <c r="V622" s="18" t="s">
        <v>550</v>
      </c>
      <c r="W622" s="19" t="s">
        <v>3177</v>
      </c>
      <c r="X622" s="45"/>
      <c r="Y622" s="116"/>
      <c r="Z622" s="117"/>
      <c r="AA622" s="93"/>
      <c r="AB622" s="19"/>
      <c r="AC622" s="56"/>
      <c r="AD622" s="118"/>
      <c r="AE622" s="118"/>
      <c r="AF622" s="17"/>
      <c r="AG622" s="17"/>
      <c r="AH622" s="25"/>
      <c r="AI622" s="93"/>
      <c r="AJ622" s="93"/>
      <c r="AK622" s="25"/>
      <c r="AL622" s="25"/>
      <c r="AM622" s="93"/>
      <c r="AN622" s="93"/>
      <c r="AO622" s="93"/>
      <c r="AP622" s="20"/>
      <c r="AQ622" s="20"/>
      <c r="AR622" s="20"/>
      <c r="AS622" s="20"/>
      <c r="AT622" s="20"/>
      <c r="AU622" s="20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</row>
    <row r="623" ht="18.0" customHeight="1">
      <c r="A623" s="8" t="s">
        <v>3134</v>
      </c>
      <c r="B623" s="9">
        <v>46066.0</v>
      </c>
      <c r="C623" s="115" t="str">
        <f t="shared" si="29"/>
        <v>#REF!</v>
      </c>
      <c r="D623" s="115" t="str">
        <f t="shared" si="27"/>
        <v>#REF!</v>
      </c>
      <c r="E623" s="115" t="s">
        <v>27</v>
      </c>
      <c r="F623" s="56" t="s">
        <v>2543</v>
      </c>
      <c r="G623" s="68" t="s">
        <v>27</v>
      </c>
      <c r="H623" s="69" t="s">
        <v>3178</v>
      </c>
      <c r="I623" s="12" t="s">
        <v>2089</v>
      </c>
      <c r="J623" s="13" t="s">
        <v>1075</v>
      </c>
      <c r="K623" s="14">
        <v>3600.0</v>
      </c>
      <c r="L623" s="15">
        <v>1100.0</v>
      </c>
      <c r="M623" s="14"/>
      <c r="N623" s="15">
        <v>1100.0</v>
      </c>
      <c r="O623" s="14"/>
      <c r="P623" s="14"/>
      <c r="Q623" s="14"/>
      <c r="R623" s="16"/>
      <c r="S623" s="3">
        <f t="shared" si="28"/>
        <v>1100</v>
      </c>
      <c r="T623" s="56"/>
      <c r="U623" s="18" t="s">
        <v>1013</v>
      </c>
      <c r="V623" s="18" t="s">
        <v>550</v>
      </c>
      <c r="W623" s="19" t="s">
        <v>3179</v>
      </c>
      <c r="X623" s="45"/>
      <c r="Y623" s="116"/>
      <c r="Z623" s="117"/>
      <c r="AA623" s="93"/>
      <c r="AB623" s="19"/>
      <c r="AC623" s="56"/>
      <c r="AD623" s="118"/>
      <c r="AE623" s="118"/>
      <c r="AF623" s="17"/>
      <c r="AG623" s="17"/>
      <c r="AH623" s="25"/>
      <c r="AI623" s="93"/>
      <c r="AJ623" s="93"/>
      <c r="AK623" s="25"/>
      <c r="AL623" s="25"/>
      <c r="AM623" s="93"/>
      <c r="AN623" s="93"/>
      <c r="AO623" s="93"/>
      <c r="AP623" s="20"/>
      <c r="AQ623" s="20"/>
      <c r="AR623" s="20"/>
      <c r="AS623" s="20"/>
      <c r="AT623" s="20"/>
      <c r="AU623" s="20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</row>
    <row r="624" ht="18.0" customHeight="1">
      <c r="A624" s="8" t="s">
        <v>3134</v>
      </c>
      <c r="B624" s="9">
        <v>46076.0</v>
      </c>
      <c r="C624" s="115" t="str">
        <f t="shared" si="29"/>
        <v>#REF!</v>
      </c>
      <c r="D624" s="115" t="str">
        <f t="shared" si="27"/>
        <v>#REF!</v>
      </c>
      <c r="E624" s="115" t="s">
        <v>3140</v>
      </c>
      <c r="F624" s="56" t="s">
        <v>2543</v>
      </c>
      <c r="G624" s="68" t="s">
        <v>20</v>
      </c>
      <c r="H624" s="69" t="s">
        <v>3180</v>
      </c>
      <c r="I624" s="12" t="s">
        <v>1163</v>
      </c>
      <c r="J624" s="13" t="s">
        <v>1075</v>
      </c>
      <c r="K624" s="14">
        <v>4000.0</v>
      </c>
      <c r="L624" s="15">
        <v>1100.0</v>
      </c>
      <c r="M624" s="14"/>
      <c r="N624" s="15">
        <v>1100.0</v>
      </c>
      <c r="O624" s="14"/>
      <c r="P624" s="14"/>
      <c r="Q624" s="14"/>
      <c r="R624" s="16"/>
      <c r="S624" s="3">
        <f t="shared" si="28"/>
        <v>1100</v>
      </c>
      <c r="T624" s="56"/>
      <c r="U624" s="18" t="s">
        <v>647</v>
      </c>
      <c r="V624" s="18" t="s">
        <v>550</v>
      </c>
      <c r="W624" s="19" t="s">
        <v>3181</v>
      </c>
      <c r="X624" s="45"/>
      <c r="Y624" s="116"/>
      <c r="Z624" s="117"/>
      <c r="AA624" s="93"/>
      <c r="AB624" s="19"/>
      <c r="AC624" s="56"/>
      <c r="AD624" s="118"/>
      <c r="AE624" s="118"/>
      <c r="AF624" s="17"/>
      <c r="AG624" s="17"/>
      <c r="AH624" s="25"/>
      <c r="AI624" s="93"/>
      <c r="AJ624" s="93"/>
      <c r="AK624" s="25"/>
      <c r="AL624" s="25"/>
      <c r="AM624" s="93"/>
      <c r="AN624" s="93"/>
      <c r="AO624" s="93"/>
      <c r="AP624" s="20"/>
      <c r="AQ624" s="20"/>
      <c r="AR624" s="20"/>
      <c r="AS624" s="20"/>
      <c r="AT624" s="20"/>
      <c r="AU624" s="20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</row>
    <row r="625" ht="18.0" customHeight="1">
      <c r="A625" s="8" t="s">
        <v>3134</v>
      </c>
      <c r="B625" s="9">
        <v>46078.0</v>
      </c>
      <c r="C625" s="115" t="str">
        <f t="shared" si="29"/>
        <v>#REF!</v>
      </c>
      <c r="D625" s="115" t="str">
        <f t="shared" si="27"/>
        <v>#REF!</v>
      </c>
      <c r="E625" s="115" t="s">
        <v>3140</v>
      </c>
      <c r="F625" s="56" t="s">
        <v>2543</v>
      </c>
      <c r="G625" s="68" t="s">
        <v>20</v>
      </c>
      <c r="H625" s="69" t="s">
        <v>3182</v>
      </c>
      <c r="I625" s="12" t="s">
        <v>1163</v>
      </c>
      <c r="J625" s="13" t="s">
        <v>1075</v>
      </c>
      <c r="K625" s="14">
        <v>3600.0</v>
      </c>
      <c r="L625" s="15">
        <v>1100.0</v>
      </c>
      <c r="M625" s="14"/>
      <c r="N625" s="15">
        <v>1100.0</v>
      </c>
      <c r="O625" s="14"/>
      <c r="P625" s="14"/>
      <c r="Q625" s="14"/>
      <c r="R625" s="16"/>
      <c r="S625" s="3">
        <f t="shared" si="28"/>
        <v>1100</v>
      </c>
      <c r="T625" s="56"/>
      <c r="U625" s="18" t="s">
        <v>482</v>
      </c>
      <c r="V625" s="18" t="s">
        <v>550</v>
      </c>
      <c r="W625" s="19" t="s">
        <v>3183</v>
      </c>
      <c r="X625" s="45"/>
      <c r="Y625" s="116"/>
      <c r="Z625" s="117"/>
      <c r="AA625" s="93"/>
      <c r="AB625" s="19"/>
      <c r="AC625" s="56"/>
      <c r="AD625" s="118"/>
      <c r="AE625" s="118"/>
      <c r="AF625" s="17"/>
      <c r="AG625" s="17"/>
      <c r="AH625" s="25"/>
      <c r="AI625" s="93"/>
      <c r="AJ625" s="93"/>
      <c r="AK625" s="25"/>
      <c r="AL625" s="25"/>
      <c r="AM625" s="93"/>
      <c r="AN625" s="93"/>
      <c r="AO625" s="93"/>
      <c r="AP625" s="20"/>
      <c r="AQ625" s="20"/>
      <c r="AR625" s="20"/>
      <c r="AS625" s="20"/>
      <c r="AT625" s="20"/>
      <c r="AU625" s="20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</row>
    <row r="626" ht="18.0" customHeight="1">
      <c r="A626" s="8" t="s">
        <v>3134</v>
      </c>
      <c r="B626" s="9">
        <v>46079.0</v>
      </c>
      <c r="C626" s="115" t="str">
        <f t="shared" si="29"/>
        <v>#REF!</v>
      </c>
      <c r="D626" s="115" t="str">
        <f t="shared" si="27"/>
        <v>#REF!</v>
      </c>
      <c r="E626" s="115" t="s">
        <v>3140</v>
      </c>
      <c r="F626" s="56" t="s">
        <v>2543</v>
      </c>
      <c r="G626" s="68" t="s">
        <v>20</v>
      </c>
      <c r="H626" s="69" t="s">
        <v>3175</v>
      </c>
      <c r="I626" s="12" t="s">
        <v>1163</v>
      </c>
      <c r="J626" s="13" t="s">
        <v>1075</v>
      </c>
      <c r="K626" s="14">
        <v>3000.0</v>
      </c>
      <c r="L626" s="15">
        <v>1100.0</v>
      </c>
      <c r="M626" s="14"/>
      <c r="N626" s="15">
        <v>1100.0</v>
      </c>
      <c r="O626" s="14"/>
      <c r="P626" s="14"/>
      <c r="Q626" s="14"/>
      <c r="R626" s="16"/>
      <c r="S626" s="3">
        <f t="shared" si="28"/>
        <v>1100</v>
      </c>
      <c r="T626" s="56"/>
      <c r="U626" s="18" t="s">
        <v>670</v>
      </c>
      <c r="V626" s="18" t="s">
        <v>550</v>
      </c>
      <c r="W626" s="19" t="s">
        <v>3177</v>
      </c>
      <c r="X626" s="45"/>
      <c r="Y626" s="116"/>
      <c r="Z626" s="117"/>
      <c r="AA626" s="93"/>
      <c r="AB626" s="19"/>
      <c r="AC626" s="56"/>
      <c r="AD626" s="118"/>
      <c r="AE626" s="118"/>
      <c r="AF626" s="17"/>
      <c r="AG626" s="17"/>
      <c r="AH626" s="25"/>
      <c r="AI626" s="93"/>
      <c r="AJ626" s="93"/>
      <c r="AK626" s="25"/>
      <c r="AL626" s="25"/>
      <c r="AM626" s="93"/>
      <c r="AN626" s="93"/>
      <c r="AO626" s="93"/>
      <c r="AP626" s="20"/>
      <c r="AQ626" s="20"/>
      <c r="AR626" s="20"/>
      <c r="AS626" s="20"/>
      <c r="AT626" s="20"/>
      <c r="AU626" s="20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</row>
    <row r="627" ht="18.0" customHeight="1">
      <c r="A627" s="8" t="s">
        <v>3134</v>
      </c>
      <c r="B627" s="9">
        <v>46080.0</v>
      </c>
      <c r="C627" s="115" t="str">
        <f t="shared" si="29"/>
        <v>#REF!</v>
      </c>
      <c r="D627" s="115" t="str">
        <f t="shared" si="27"/>
        <v>#REF!</v>
      </c>
      <c r="E627" s="115" t="s">
        <v>3140</v>
      </c>
      <c r="F627" s="56" t="s">
        <v>2543</v>
      </c>
      <c r="G627" s="68" t="s">
        <v>20</v>
      </c>
      <c r="H627" s="69" t="s">
        <v>3184</v>
      </c>
      <c r="I627" s="12" t="s">
        <v>1163</v>
      </c>
      <c r="J627" s="13" t="s">
        <v>1075</v>
      </c>
      <c r="K627" s="14">
        <v>3600.0</v>
      </c>
      <c r="L627" s="15">
        <v>1100.0</v>
      </c>
      <c r="M627" s="14"/>
      <c r="N627" s="15">
        <v>1100.0</v>
      </c>
      <c r="O627" s="14"/>
      <c r="P627" s="14"/>
      <c r="Q627" s="14"/>
      <c r="R627" s="16"/>
      <c r="S627" s="3">
        <f t="shared" si="28"/>
        <v>1100</v>
      </c>
      <c r="T627" s="56"/>
      <c r="U627" s="18" t="s">
        <v>384</v>
      </c>
      <c r="V627" s="18" t="s">
        <v>550</v>
      </c>
      <c r="W627" s="19" t="s">
        <v>3185</v>
      </c>
      <c r="X627" s="45"/>
      <c r="Y627" s="116"/>
      <c r="Z627" s="117"/>
      <c r="AA627" s="93"/>
      <c r="AB627" s="19"/>
      <c r="AC627" s="56"/>
      <c r="AD627" s="118"/>
      <c r="AE627" s="118"/>
      <c r="AF627" s="17"/>
      <c r="AG627" s="17"/>
      <c r="AH627" s="25"/>
      <c r="AI627" s="93"/>
      <c r="AJ627" s="93"/>
      <c r="AK627" s="25"/>
      <c r="AL627" s="25"/>
      <c r="AM627" s="93"/>
      <c r="AN627" s="93"/>
      <c r="AO627" s="93"/>
      <c r="AP627" s="20"/>
      <c r="AQ627" s="20"/>
      <c r="AR627" s="20"/>
      <c r="AS627" s="20"/>
      <c r="AT627" s="20"/>
      <c r="AU627" s="20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</row>
    <row r="628" ht="18.0" customHeight="1">
      <c r="A628" s="8"/>
      <c r="B628" s="9"/>
      <c r="C628" s="115"/>
      <c r="D628" s="115"/>
      <c r="E628" s="115"/>
      <c r="F628" s="56"/>
      <c r="G628" s="68"/>
      <c r="H628" s="69"/>
      <c r="I628" s="12"/>
      <c r="J628" s="13"/>
      <c r="K628" s="14"/>
      <c r="L628" s="15"/>
      <c r="M628" s="14"/>
      <c r="N628" s="15"/>
      <c r="O628" s="14"/>
      <c r="P628" s="14"/>
      <c r="Q628" s="14"/>
      <c r="R628" s="16"/>
      <c r="S628" s="3"/>
      <c r="T628" s="56"/>
      <c r="U628" s="18"/>
      <c r="V628" s="18"/>
      <c r="W628" s="19"/>
      <c r="X628" s="45"/>
      <c r="Y628" s="116"/>
      <c r="Z628" s="117"/>
      <c r="AA628" s="93"/>
      <c r="AB628" s="19"/>
      <c r="AC628" s="56"/>
      <c r="AD628" s="118"/>
      <c r="AE628" s="118"/>
      <c r="AF628" s="17"/>
      <c r="AG628" s="17"/>
      <c r="AH628" s="25"/>
      <c r="AI628" s="93"/>
      <c r="AJ628" s="93"/>
      <c r="AK628" s="25"/>
      <c r="AL628" s="25"/>
      <c r="AM628" s="93"/>
      <c r="AN628" s="93"/>
      <c r="AO628" s="93"/>
      <c r="AP628" s="20"/>
      <c r="AQ628" s="20"/>
      <c r="AR628" s="20"/>
      <c r="AS628" s="20"/>
      <c r="AT628" s="20"/>
      <c r="AU628" s="20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</row>
    <row r="629" ht="18.0" customHeight="1">
      <c r="A629" s="8"/>
      <c r="B629" s="9"/>
      <c r="C629" s="115"/>
      <c r="D629" s="115"/>
      <c r="E629" s="115"/>
      <c r="F629" s="56"/>
      <c r="G629" s="68"/>
      <c r="H629" s="69"/>
      <c r="I629" s="12"/>
      <c r="J629" s="13"/>
      <c r="K629" s="14"/>
      <c r="L629" s="15"/>
      <c r="M629" s="14"/>
      <c r="N629" s="15"/>
      <c r="O629" s="14"/>
      <c r="P629" s="14"/>
      <c r="Q629" s="14"/>
      <c r="R629" s="16"/>
      <c r="S629" s="3"/>
      <c r="T629" s="56"/>
      <c r="U629" s="18"/>
      <c r="V629" s="18"/>
      <c r="W629" s="19"/>
      <c r="X629" s="45"/>
      <c r="Y629" s="116"/>
      <c r="Z629" s="117"/>
      <c r="AA629" s="93"/>
      <c r="AB629" s="19"/>
      <c r="AC629" s="56"/>
      <c r="AD629" s="118"/>
      <c r="AE629" s="118"/>
      <c r="AF629" s="17"/>
      <c r="AG629" s="17"/>
      <c r="AH629" s="25"/>
      <c r="AI629" s="93"/>
      <c r="AJ629" s="93"/>
      <c r="AK629" s="25"/>
      <c r="AL629" s="25"/>
      <c r="AM629" s="93"/>
      <c r="AN629" s="93"/>
      <c r="AO629" s="93"/>
      <c r="AP629" s="20"/>
      <c r="AQ629" s="20"/>
      <c r="AR629" s="20"/>
      <c r="AS629" s="20"/>
      <c r="AT629" s="20"/>
      <c r="AU629" s="20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</row>
  </sheetData>
  <dataValidations>
    <dataValidation type="list" allowBlank="1" showErrorMessage="1" sqref="AD553:AG553">
      <formula1>"sim,não,CERTEZA"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75"/>
  </cols>
  <sheetData>
    <row r="1">
      <c r="A1" s="1" t="s">
        <v>2582</v>
      </c>
      <c r="B1" s="2" t="s">
        <v>1</v>
      </c>
      <c r="C1" s="66" t="s">
        <v>3131</v>
      </c>
      <c r="D1" s="66" t="s">
        <v>3132</v>
      </c>
      <c r="E1" s="66" t="s">
        <v>3133</v>
      </c>
      <c r="F1" s="65" t="s">
        <v>1903</v>
      </c>
      <c r="G1" s="65" t="s">
        <v>1904</v>
      </c>
      <c r="H1" s="66" t="s">
        <v>3</v>
      </c>
      <c r="I1" s="65" t="s">
        <v>4</v>
      </c>
      <c r="J1" s="65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71" t="s">
        <v>15</v>
      </c>
      <c r="U1" s="71" t="s">
        <v>1905</v>
      </c>
      <c r="V1" s="71" t="s">
        <v>17</v>
      </c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</row>
    <row r="2">
      <c r="A2" s="8" t="s">
        <v>3134</v>
      </c>
      <c r="B2" s="30">
        <v>45259.0</v>
      </c>
      <c r="C2" s="88" t="str">
        <f t="shared" ref="C2:C21" si="1">VLOOKUP(H2,Dominios!$A:$D,3,0)</f>
        <v>#REF!</v>
      </c>
      <c r="D2" s="99" t="str">
        <f t="shared" ref="D2:D21" si="2">VLOOKUP(H2,Dominios!$A:$D,4,0)</f>
        <v>#REF!</v>
      </c>
      <c r="E2" s="56"/>
      <c r="F2" s="28"/>
      <c r="G2" s="73" t="s">
        <v>1161</v>
      </c>
      <c r="H2" s="69" t="s">
        <v>1907</v>
      </c>
      <c r="I2" s="27" t="s">
        <v>100</v>
      </c>
      <c r="J2" s="31" t="s">
        <v>1908</v>
      </c>
      <c r="K2" s="15">
        <v>0.0</v>
      </c>
      <c r="L2" s="15">
        <v>317.0</v>
      </c>
      <c r="M2" s="14"/>
      <c r="N2" s="15">
        <f>L2+M2</f>
        <v>317</v>
      </c>
      <c r="O2" s="14"/>
      <c r="P2" s="14"/>
      <c r="Q2" s="14"/>
      <c r="R2" s="16"/>
      <c r="S2" s="47">
        <f t="shared" ref="S2:S305" si="3">SUM(N2:Q2)-R2</f>
        <v>317</v>
      </c>
      <c r="T2" s="58"/>
      <c r="U2" s="56"/>
      <c r="V2" s="57">
        <f>MONTH(B2)</f>
        <v>11</v>
      </c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</row>
    <row r="3">
      <c r="A3" s="8" t="s">
        <v>3134</v>
      </c>
      <c r="B3" s="30">
        <v>45307.0</v>
      </c>
      <c r="C3" s="88" t="str">
        <f t="shared" si="1"/>
        <v>#REF!</v>
      </c>
      <c r="D3" s="99" t="str">
        <f t="shared" si="2"/>
        <v>#REF!</v>
      </c>
      <c r="E3" s="56"/>
      <c r="F3" s="119"/>
      <c r="G3" s="73" t="s">
        <v>1910</v>
      </c>
      <c r="H3" s="69" t="s">
        <v>1911</v>
      </c>
      <c r="I3" s="27" t="s">
        <v>100</v>
      </c>
      <c r="J3" s="31" t="s">
        <v>1908</v>
      </c>
      <c r="K3" s="15">
        <v>249.0</v>
      </c>
      <c r="L3" s="15">
        <v>267.0</v>
      </c>
      <c r="M3" s="14"/>
      <c r="N3" s="15">
        <v>285.0</v>
      </c>
      <c r="O3" s="14"/>
      <c r="P3" s="14"/>
      <c r="Q3" s="14"/>
      <c r="R3" s="16"/>
      <c r="S3" s="47">
        <f t="shared" si="3"/>
        <v>285</v>
      </c>
      <c r="T3" s="58"/>
      <c r="U3" s="56"/>
      <c r="V3" s="8" t="s">
        <v>519</v>
      </c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</row>
    <row r="4">
      <c r="A4" s="8" t="s">
        <v>3134</v>
      </c>
      <c r="B4" s="30">
        <v>45315.0</v>
      </c>
      <c r="C4" s="88" t="str">
        <f t="shared" si="1"/>
        <v>#REF!</v>
      </c>
      <c r="D4" s="99" t="str">
        <f t="shared" si="2"/>
        <v>#REF!</v>
      </c>
      <c r="E4" s="56"/>
      <c r="F4" s="119"/>
      <c r="G4" s="73" t="s">
        <v>1912</v>
      </c>
      <c r="H4" s="69" t="s">
        <v>1913</v>
      </c>
      <c r="I4" s="27" t="s">
        <v>100</v>
      </c>
      <c r="J4" s="31" t="s">
        <v>1908</v>
      </c>
      <c r="K4" s="15">
        <v>249.0</v>
      </c>
      <c r="L4" s="15">
        <v>267.0</v>
      </c>
      <c r="M4" s="14"/>
      <c r="N4" s="15">
        <v>285.0</v>
      </c>
      <c r="O4" s="14"/>
      <c r="P4" s="14"/>
      <c r="Q4" s="14"/>
      <c r="R4" s="16"/>
      <c r="S4" s="47">
        <f t="shared" si="3"/>
        <v>285</v>
      </c>
      <c r="T4" s="58"/>
      <c r="U4" s="56"/>
      <c r="V4" s="8" t="s">
        <v>519</v>
      </c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</row>
    <row r="5">
      <c r="A5" s="8" t="s">
        <v>3134</v>
      </c>
      <c r="B5" s="30">
        <v>45320.0</v>
      </c>
      <c r="C5" s="88" t="str">
        <f t="shared" si="1"/>
        <v>#REF!</v>
      </c>
      <c r="D5" s="99" t="str">
        <f t="shared" si="2"/>
        <v>#REF!</v>
      </c>
      <c r="E5" s="56"/>
      <c r="F5" s="119"/>
      <c r="G5" s="73" t="s">
        <v>20</v>
      </c>
      <c r="H5" s="69" t="s">
        <v>1914</v>
      </c>
      <c r="I5" s="27" t="s">
        <v>100</v>
      </c>
      <c r="J5" s="31" t="s">
        <v>1908</v>
      </c>
      <c r="K5" s="15">
        <v>249.0</v>
      </c>
      <c r="L5" s="15">
        <v>267.0</v>
      </c>
      <c r="M5" s="14"/>
      <c r="N5" s="15">
        <v>285.0</v>
      </c>
      <c r="O5" s="14"/>
      <c r="P5" s="14"/>
      <c r="Q5" s="14"/>
      <c r="R5" s="16"/>
      <c r="S5" s="47">
        <f t="shared" si="3"/>
        <v>285</v>
      </c>
      <c r="T5" s="58"/>
      <c r="U5" s="56"/>
      <c r="V5" s="8" t="s">
        <v>519</v>
      </c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</row>
    <row r="6">
      <c r="A6" s="8" t="s">
        <v>3134</v>
      </c>
      <c r="B6" s="30">
        <v>45323.0</v>
      </c>
      <c r="C6" s="88" t="str">
        <f t="shared" si="1"/>
        <v>#REF!</v>
      </c>
      <c r="D6" s="99" t="str">
        <f t="shared" si="2"/>
        <v>#REF!</v>
      </c>
      <c r="E6" s="56"/>
      <c r="F6" s="74" t="s">
        <v>1909</v>
      </c>
      <c r="G6" s="73" t="s">
        <v>1161</v>
      </c>
      <c r="H6" s="69" t="s">
        <v>1915</v>
      </c>
      <c r="I6" s="27" t="s">
        <v>100</v>
      </c>
      <c r="J6" s="31" t="s">
        <v>1908</v>
      </c>
      <c r="K6" s="15">
        <v>249.0</v>
      </c>
      <c r="L6" s="15">
        <v>285.0</v>
      </c>
      <c r="M6" s="14"/>
      <c r="N6" s="15">
        <v>285.0</v>
      </c>
      <c r="O6" s="14"/>
      <c r="P6" s="14"/>
      <c r="Q6" s="14"/>
      <c r="R6" s="16"/>
      <c r="S6" s="47">
        <f t="shared" si="3"/>
        <v>285</v>
      </c>
      <c r="T6" s="58"/>
      <c r="U6" s="28"/>
      <c r="V6" s="8" t="s">
        <v>550</v>
      </c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</row>
    <row r="7">
      <c r="A7" s="8" t="s">
        <v>3134</v>
      </c>
      <c r="B7" s="30">
        <v>45323.0</v>
      </c>
      <c r="C7" s="88" t="str">
        <f t="shared" si="1"/>
        <v>#REF!</v>
      </c>
      <c r="D7" s="99" t="str">
        <f t="shared" si="2"/>
        <v>#REF!</v>
      </c>
      <c r="E7" s="56"/>
      <c r="F7" s="74" t="s">
        <v>1909</v>
      </c>
      <c r="G7" s="73" t="s">
        <v>1910</v>
      </c>
      <c r="H7" s="69" t="s">
        <v>1916</v>
      </c>
      <c r="I7" s="27" t="s">
        <v>100</v>
      </c>
      <c r="J7" s="31" t="s">
        <v>1908</v>
      </c>
      <c r="K7" s="15">
        <v>249.0</v>
      </c>
      <c r="L7" s="15">
        <v>285.0</v>
      </c>
      <c r="M7" s="14"/>
      <c r="N7" s="15">
        <v>285.0</v>
      </c>
      <c r="O7" s="14"/>
      <c r="P7" s="14"/>
      <c r="Q7" s="14"/>
      <c r="R7" s="16"/>
      <c r="S7" s="47">
        <f t="shared" si="3"/>
        <v>285</v>
      </c>
      <c r="T7" s="58"/>
      <c r="U7" s="28"/>
      <c r="V7" s="8" t="s">
        <v>550</v>
      </c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</row>
    <row r="8">
      <c r="A8" s="8" t="s">
        <v>3134</v>
      </c>
      <c r="B8" s="30">
        <v>45337.0</v>
      </c>
      <c r="C8" s="88" t="str">
        <f t="shared" si="1"/>
        <v>#REF!</v>
      </c>
      <c r="D8" s="99" t="str">
        <f t="shared" si="2"/>
        <v>#REF!</v>
      </c>
      <c r="E8" s="56"/>
      <c r="F8" s="74" t="s">
        <v>1909</v>
      </c>
      <c r="G8" s="73" t="s">
        <v>1161</v>
      </c>
      <c r="H8" s="69" t="s">
        <v>1917</v>
      </c>
      <c r="I8" s="27" t="s">
        <v>100</v>
      </c>
      <c r="J8" s="31" t="s">
        <v>1908</v>
      </c>
      <c r="K8" s="15">
        <v>249.0</v>
      </c>
      <c r="L8" s="15">
        <v>285.0</v>
      </c>
      <c r="M8" s="14"/>
      <c r="N8" s="15">
        <v>285.0</v>
      </c>
      <c r="O8" s="14"/>
      <c r="P8" s="14"/>
      <c r="Q8" s="14"/>
      <c r="R8" s="16"/>
      <c r="S8" s="47">
        <f t="shared" si="3"/>
        <v>285</v>
      </c>
      <c r="T8" s="58"/>
      <c r="U8" s="28"/>
      <c r="V8" s="8" t="s">
        <v>550</v>
      </c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</row>
    <row r="9">
      <c r="A9" s="8" t="s">
        <v>3134</v>
      </c>
      <c r="B9" s="9">
        <v>45342.0</v>
      </c>
      <c r="C9" s="88" t="str">
        <f t="shared" si="1"/>
        <v>#REF!</v>
      </c>
      <c r="D9" s="99" t="str">
        <f t="shared" si="2"/>
        <v>#REF!</v>
      </c>
      <c r="E9" s="56"/>
      <c r="F9" s="74" t="s">
        <v>1909</v>
      </c>
      <c r="G9" s="73" t="s">
        <v>1918</v>
      </c>
      <c r="H9" s="69" t="s">
        <v>1919</v>
      </c>
      <c r="I9" s="27" t="s">
        <v>100</v>
      </c>
      <c r="J9" s="31" t="s">
        <v>1908</v>
      </c>
      <c r="K9" s="15">
        <v>249.0</v>
      </c>
      <c r="L9" s="15">
        <v>285.0</v>
      </c>
      <c r="M9" s="14"/>
      <c r="N9" s="15">
        <v>285.0</v>
      </c>
      <c r="O9" s="14"/>
      <c r="P9" s="14"/>
      <c r="Q9" s="14"/>
      <c r="R9" s="16"/>
      <c r="S9" s="47">
        <f t="shared" si="3"/>
        <v>285</v>
      </c>
      <c r="T9" s="58"/>
      <c r="U9" s="28"/>
      <c r="V9" s="8" t="s">
        <v>550</v>
      </c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</row>
    <row r="10">
      <c r="A10" s="8" t="s">
        <v>3134</v>
      </c>
      <c r="B10" s="9">
        <v>45352.0</v>
      </c>
      <c r="C10" s="88" t="str">
        <f t="shared" si="1"/>
        <v>#REF!</v>
      </c>
      <c r="D10" s="99" t="str">
        <f t="shared" si="2"/>
        <v>#REF!</v>
      </c>
      <c r="E10" s="56"/>
      <c r="F10" s="120">
        <v>18.0</v>
      </c>
      <c r="G10" s="73" t="s">
        <v>1912</v>
      </c>
      <c r="H10" s="69" t="s">
        <v>1920</v>
      </c>
      <c r="I10" s="27" t="s">
        <v>100</v>
      </c>
      <c r="J10" s="31" t="s">
        <v>1908</v>
      </c>
      <c r="K10" s="15">
        <v>249.0</v>
      </c>
      <c r="L10" s="15">
        <v>267.0</v>
      </c>
      <c r="M10" s="15">
        <v>18.0</v>
      </c>
      <c r="N10" s="15">
        <v>285.0</v>
      </c>
      <c r="O10" s="14"/>
      <c r="P10" s="14"/>
      <c r="Q10" s="14"/>
      <c r="R10" s="16"/>
      <c r="S10" s="47">
        <f t="shared" si="3"/>
        <v>285</v>
      </c>
      <c r="T10" s="58"/>
      <c r="U10" s="28"/>
      <c r="V10" s="75">
        <f t="shared" ref="V10:V77" si="4">MONTH(B10)</f>
        <v>3</v>
      </c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</row>
    <row r="11">
      <c r="A11" s="8" t="s">
        <v>3134</v>
      </c>
      <c r="B11" s="9">
        <v>45352.0</v>
      </c>
      <c r="C11" s="88" t="str">
        <f t="shared" si="1"/>
        <v>#REF!</v>
      </c>
      <c r="D11" s="99" t="str">
        <f t="shared" si="2"/>
        <v>#REF!</v>
      </c>
      <c r="E11" s="56"/>
      <c r="F11" s="120">
        <v>18.0</v>
      </c>
      <c r="G11" s="73" t="s">
        <v>1918</v>
      </c>
      <c r="H11" s="69" t="s">
        <v>1921</v>
      </c>
      <c r="I11" s="27" t="s">
        <v>1922</v>
      </c>
      <c r="J11" s="31" t="s">
        <v>1908</v>
      </c>
      <c r="K11" s="15">
        <v>249.0</v>
      </c>
      <c r="L11" s="15">
        <v>267.0</v>
      </c>
      <c r="M11" s="15">
        <v>18.0</v>
      </c>
      <c r="N11" s="15">
        <v>285.0</v>
      </c>
      <c r="O11" s="14"/>
      <c r="P11" s="14"/>
      <c r="Q11" s="14"/>
      <c r="R11" s="16"/>
      <c r="S11" s="47">
        <f t="shared" si="3"/>
        <v>285</v>
      </c>
      <c r="T11" s="58" t="s">
        <v>2584</v>
      </c>
      <c r="U11" s="28" t="s">
        <v>2585</v>
      </c>
      <c r="V11" s="75">
        <f t="shared" si="4"/>
        <v>3</v>
      </c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</row>
    <row r="12">
      <c r="A12" s="8" t="s">
        <v>3134</v>
      </c>
      <c r="B12" s="9">
        <v>45379.0</v>
      </c>
      <c r="C12" s="88" t="str">
        <f t="shared" si="1"/>
        <v>#REF!</v>
      </c>
      <c r="D12" s="99" t="str">
        <f t="shared" si="2"/>
        <v>#REF!</v>
      </c>
      <c r="E12" s="56"/>
      <c r="F12" s="120">
        <v>18.0</v>
      </c>
      <c r="G12" s="73" t="s">
        <v>1161</v>
      </c>
      <c r="H12" s="69" t="s">
        <v>1924</v>
      </c>
      <c r="I12" s="27" t="s">
        <v>100</v>
      </c>
      <c r="J12" s="31" t="s">
        <v>1908</v>
      </c>
      <c r="K12" s="15">
        <v>249.0</v>
      </c>
      <c r="L12" s="15">
        <v>267.0</v>
      </c>
      <c r="M12" s="15">
        <v>18.0</v>
      </c>
      <c r="N12" s="15">
        <v>285.0</v>
      </c>
      <c r="O12" s="14"/>
      <c r="P12" s="14"/>
      <c r="Q12" s="14"/>
      <c r="R12" s="16"/>
      <c r="S12" s="47">
        <f t="shared" si="3"/>
        <v>285</v>
      </c>
      <c r="T12" s="58"/>
      <c r="U12" s="28"/>
      <c r="V12" s="75">
        <f t="shared" si="4"/>
        <v>3</v>
      </c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</row>
    <row r="13">
      <c r="A13" s="8" t="s">
        <v>3134</v>
      </c>
      <c r="B13" s="9">
        <v>45393.0</v>
      </c>
      <c r="C13" s="88" t="str">
        <f t="shared" si="1"/>
        <v>#REF!</v>
      </c>
      <c r="D13" s="99" t="str">
        <f t="shared" si="2"/>
        <v>#REF!</v>
      </c>
      <c r="E13" s="56"/>
      <c r="F13" s="56"/>
      <c r="G13" s="76" t="s">
        <v>1925</v>
      </c>
      <c r="H13" s="69" t="s">
        <v>1926</v>
      </c>
      <c r="I13" s="27" t="s">
        <v>100</v>
      </c>
      <c r="J13" s="31" t="s">
        <v>1908</v>
      </c>
      <c r="K13" s="15">
        <v>249.0</v>
      </c>
      <c r="L13" s="15">
        <v>267.0</v>
      </c>
      <c r="M13" s="14"/>
      <c r="N13" s="15">
        <v>267.0</v>
      </c>
      <c r="O13" s="14"/>
      <c r="P13" s="14"/>
      <c r="Q13" s="14"/>
      <c r="R13" s="16"/>
      <c r="S13" s="47">
        <f t="shared" si="3"/>
        <v>267</v>
      </c>
      <c r="T13" s="58"/>
      <c r="U13" s="28"/>
      <c r="V13" s="75">
        <f t="shared" si="4"/>
        <v>4</v>
      </c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</row>
    <row r="14">
      <c r="A14" s="8" t="s">
        <v>3134</v>
      </c>
      <c r="B14" s="9">
        <v>45411.0</v>
      </c>
      <c r="C14" s="88" t="str">
        <f t="shared" si="1"/>
        <v>#REF!</v>
      </c>
      <c r="D14" s="99" t="str">
        <f t="shared" si="2"/>
        <v>#REF!</v>
      </c>
      <c r="E14" s="56"/>
      <c r="F14" s="56"/>
      <c r="G14" s="76" t="s">
        <v>1925</v>
      </c>
      <c r="H14" s="69" t="s">
        <v>1927</v>
      </c>
      <c r="I14" s="27" t="s">
        <v>100</v>
      </c>
      <c r="J14" s="31" t="s">
        <v>1908</v>
      </c>
      <c r="K14" s="15">
        <v>249.0</v>
      </c>
      <c r="L14" s="15">
        <v>267.0</v>
      </c>
      <c r="M14" s="14"/>
      <c r="N14" s="15">
        <v>267.0</v>
      </c>
      <c r="O14" s="14"/>
      <c r="P14" s="14"/>
      <c r="Q14" s="14"/>
      <c r="R14" s="16"/>
      <c r="S14" s="47">
        <f t="shared" si="3"/>
        <v>267</v>
      </c>
      <c r="T14" s="58"/>
      <c r="U14" s="40"/>
      <c r="V14" s="75">
        <f t="shared" si="4"/>
        <v>4</v>
      </c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28"/>
      <c r="AP14" s="28"/>
      <c r="AQ14" s="28"/>
      <c r="AR14" s="28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</row>
    <row r="15">
      <c r="A15" s="8" t="s">
        <v>3134</v>
      </c>
      <c r="B15" s="9">
        <v>45425.0</v>
      </c>
      <c r="C15" s="88" t="str">
        <f t="shared" si="1"/>
        <v>#REF!</v>
      </c>
      <c r="D15" s="99" t="str">
        <f t="shared" si="2"/>
        <v>#REF!</v>
      </c>
      <c r="E15" s="56"/>
      <c r="F15" s="56"/>
      <c r="G15" s="73" t="s">
        <v>1918</v>
      </c>
      <c r="H15" s="69" t="s">
        <v>1929</v>
      </c>
      <c r="I15" s="27" t="s">
        <v>100</v>
      </c>
      <c r="J15" s="31" t="s">
        <v>1908</v>
      </c>
      <c r="K15" s="15">
        <v>249.0</v>
      </c>
      <c r="L15" s="15">
        <v>267.0</v>
      </c>
      <c r="M15" s="14"/>
      <c r="N15" s="15">
        <v>267.0</v>
      </c>
      <c r="O15" s="14"/>
      <c r="P15" s="14"/>
      <c r="Q15" s="14"/>
      <c r="R15" s="16"/>
      <c r="S15" s="47">
        <f t="shared" si="3"/>
        <v>267</v>
      </c>
      <c r="T15" s="58"/>
      <c r="U15" s="40"/>
      <c r="V15" s="75">
        <f t="shared" si="4"/>
        <v>5</v>
      </c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28"/>
      <c r="AP15" s="28"/>
      <c r="AQ15" s="28"/>
      <c r="AR15" s="28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</row>
    <row r="16">
      <c r="A16" s="8" t="s">
        <v>3134</v>
      </c>
      <c r="B16" s="9">
        <v>45446.0</v>
      </c>
      <c r="C16" s="88" t="str">
        <f t="shared" si="1"/>
        <v>#REF!</v>
      </c>
      <c r="D16" s="99" t="str">
        <f t="shared" si="2"/>
        <v>#REF!</v>
      </c>
      <c r="E16" s="56"/>
      <c r="F16" s="74" t="s">
        <v>1930</v>
      </c>
      <c r="G16" s="73" t="s">
        <v>20</v>
      </c>
      <c r="H16" s="69" t="s">
        <v>1932</v>
      </c>
      <c r="I16" s="27" t="s">
        <v>1908</v>
      </c>
      <c r="J16" s="13" t="s">
        <v>1908</v>
      </c>
      <c r="K16" s="15">
        <v>249.0</v>
      </c>
      <c r="L16" s="15">
        <v>267.0</v>
      </c>
      <c r="M16" s="14"/>
      <c r="N16" s="15">
        <v>267.0</v>
      </c>
      <c r="O16" s="14"/>
      <c r="P16" s="14"/>
      <c r="Q16" s="14"/>
      <c r="R16" s="16"/>
      <c r="S16" s="47">
        <f t="shared" si="3"/>
        <v>267</v>
      </c>
      <c r="T16" s="58"/>
      <c r="U16" s="40"/>
      <c r="V16" s="75">
        <f t="shared" si="4"/>
        <v>6</v>
      </c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28"/>
      <c r="AP16" s="28"/>
      <c r="AQ16" s="28"/>
      <c r="AR16" s="28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</row>
    <row r="17">
      <c r="A17" s="8" t="s">
        <v>3134</v>
      </c>
      <c r="B17" s="9">
        <v>45448.0</v>
      </c>
      <c r="C17" s="88" t="str">
        <f t="shared" si="1"/>
        <v>#REF!</v>
      </c>
      <c r="D17" s="99" t="str">
        <f t="shared" si="2"/>
        <v>#REF!</v>
      </c>
      <c r="E17" s="56"/>
      <c r="F17" s="74" t="s">
        <v>1930</v>
      </c>
      <c r="G17" s="73" t="s">
        <v>1161</v>
      </c>
      <c r="H17" s="69" t="s">
        <v>1933</v>
      </c>
      <c r="I17" s="27" t="s">
        <v>1908</v>
      </c>
      <c r="J17" s="13" t="s">
        <v>1908</v>
      </c>
      <c r="K17" s="15">
        <v>0.0</v>
      </c>
      <c r="L17" s="15">
        <v>267.0</v>
      </c>
      <c r="M17" s="14"/>
      <c r="N17" s="15">
        <v>267.0</v>
      </c>
      <c r="O17" s="14"/>
      <c r="P17" s="14"/>
      <c r="Q17" s="14"/>
      <c r="R17" s="16"/>
      <c r="S17" s="47">
        <f t="shared" si="3"/>
        <v>267</v>
      </c>
      <c r="T17" s="58"/>
      <c r="U17" s="40"/>
      <c r="V17" s="75">
        <f t="shared" si="4"/>
        <v>6</v>
      </c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28"/>
      <c r="AP17" s="28"/>
      <c r="AQ17" s="28"/>
      <c r="AR17" s="28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</row>
    <row r="18">
      <c r="A18" s="8" t="s">
        <v>3134</v>
      </c>
      <c r="B18" s="9">
        <v>45457.0</v>
      </c>
      <c r="C18" s="88" t="str">
        <f t="shared" si="1"/>
        <v>#REF!</v>
      </c>
      <c r="D18" s="99" t="str">
        <f t="shared" si="2"/>
        <v>#REF!</v>
      </c>
      <c r="E18" s="56"/>
      <c r="F18" s="74" t="s">
        <v>1930</v>
      </c>
      <c r="G18" s="76" t="s">
        <v>1925</v>
      </c>
      <c r="H18" s="69" t="s">
        <v>1934</v>
      </c>
      <c r="I18" s="27" t="s">
        <v>1925</v>
      </c>
      <c r="J18" s="13" t="s">
        <v>1908</v>
      </c>
      <c r="K18" s="15">
        <v>249.0</v>
      </c>
      <c r="L18" s="15">
        <v>267.0</v>
      </c>
      <c r="M18" s="14"/>
      <c r="N18" s="15">
        <v>267.0</v>
      </c>
      <c r="O18" s="14"/>
      <c r="P18" s="14"/>
      <c r="Q18" s="14"/>
      <c r="R18" s="16"/>
      <c r="S18" s="47">
        <f t="shared" si="3"/>
        <v>267</v>
      </c>
      <c r="T18" s="58"/>
      <c r="U18" s="28"/>
      <c r="V18" s="75">
        <f t="shared" si="4"/>
        <v>6</v>
      </c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</row>
    <row r="19">
      <c r="A19" s="8" t="s">
        <v>3134</v>
      </c>
      <c r="B19" s="9">
        <v>45462.0</v>
      </c>
      <c r="C19" s="88" t="str">
        <f t="shared" si="1"/>
        <v>#REF!</v>
      </c>
      <c r="D19" s="99" t="str">
        <f t="shared" si="2"/>
        <v>#REF!</v>
      </c>
      <c r="E19" s="56"/>
      <c r="F19" s="74" t="s">
        <v>1930</v>
      </c>
      <c r="G19" s="73" t="s">
        <v>20</v>
      </c>
      <c r="H19" s="69" t="s">
        <v>1935</v>
      </c>
      <c r="I19" s="27" t="s">
        <v>1908</v>
      </c>
      <c r="J19" s="13" t="s">
        <v>1908</v>
      </c>
      <c r="K19" s="15">
        <v>299.0</v>
      </c>
      <c r="L19" s="15">
        <v>317.0</v>
      </c>
      <c r="M19" s="14"/>
      <c r="N19" s="15">
        <v>317.0</v>
      </c>
      <c r="O19" s="14"/>
      <c r="P19" s="14"/>
      <c r="Q19" s="14"/>
      <c r="R19" s="16"/>
      <c r="S19" s="47">
        <f t="shared" si="3"/>
        <v>317</v>
      </c>
      <c r="T19" s="58"/>
      <c r="U19" s="40"/>
      <c r="V19" s="75">
        <f t="shared" si="4"/>
        <v>6</v>
      </c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28"/>
      <c r="AP19" s="28"/>
      <c r="AQ19" s="28"/>
      <c r="AR19" s="28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</row>
    <row r="20">
      <c r="A20" s="8" t="s">
        <v>3134</v>
      </c>
      <c r="B20" s="9">
        <v>45462.0</v>
      </c>
      <c r="C20" s="88" t="str">
        <f t="shared" si="1"/>
        <v>#REF!</v>
      </c>
      <c r="D20" s="99" t="str">
        <f t="shared" si="2"/>
        <v>#REF!</v>
      </c>
      <c r="E20" s="56"/>
      <c r="F20" s="74" t="s">
        <v>1930</v>
      </c>
      <c r="G20" s="73" t="s">
        <v>20</v>
      </c>
      <c r="H20" s="69" t="s">
        <v>1936</v>
      </c>
      <c r="I20" s="27" t="s">
        <v>1908</v>
      </c>
      <c r="J20" s="13" t="s">
        <v>1908</v>
      </c>
      <c r="K20" s="15">
        <v>299.0</v>
      </c>
      <c r="L20" s="15">
        <v>317.0</v>
      </c>
      <c r="M20" s="14"/>
      <c r="N20" s="15">
        <v>317.0</v>
      </c>
      <c r="O20" s="14"/>
      <c r="P20" s="14"/>
      <c r="Q20" s="14"/>
      <c r="R20" s="16"/>
      <c r="S20" s="47">
        <f t="shared" si="3"/>
        <v>317</v>
      </c>
      <c r="T20" s="58"/>
      <c r="U20" s="40"/>
      <c r="V20" s="75">
        <f t="shared" si="4"/>
        <v>6</v>
      </c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28"/>
      <c r="AP20" s="28"/>
      <c r="AQ20" s="28"/>
      <c r="AR20" s="28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</row>
    <row r="21">
      <c r="A21" s="8" t="s">
        <v>3134</v>
      </c>
      <c r="B21" s="9">
        <v>45489.0</v>
      </c>
      <c r="C21" s="74" t="str">
        <f t="shared" si="1"/>
        <v>#REF!</v>
      </c>
      <c r="D21" s="57" t="str">
        <f t="shared" si="2"/>
        <v>#REF!</v>
      </c>
      <c r="E21" s="56"/>
      <c r="F21" s="28"/>
      <c r="G21" s="73" t="s">
        <v>1079</v>
      </c>
      <c r="H21" s="69" t="s">
        <v>1937</v>
      </c>
      <c r="I21" s="27" t="s">
        <v>1079</v>
      </c>
      <c r="J21" s="13" t="s">
        <v>1908</v>
      </c>
      <c r="K21" s="15">
        <v>249.0</v>
      </c>
      <c r="L21" s="15">
        <v>267.0</v>
      </c>
      <c r="M21" s="14"/>
      <c r="N21" s="15">
        <v>267.0</v>
      </c>
      <c r="O21" s="14"/>
      <c r="P21" s="14"/>
      <c r="Q21" s="14"/>
      <c r="R21" s="16"/>
      <c r="S21" s="47">
        <f t="shared" si="3"/>
        <v>267</v>
      </c>
      <c r="T21" s="58"/>
      <c r="U21" s="40"/>
      <c r="V21" s="75">
        <f t="shared" si="4"/>
        <v>7</v>
      </c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28"/>
      <c r="AP21" s="28"/>
      <c r="AQ21" s="28"/>
      <c r="AR21" s="28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</row>
    <row r="22">
      <c r="A22" s="8" t="s">
        <v>3134</v>
      </c>
      <c r="B22" s="9">
        <v>45498.0</v>
      </c>
      <c r="C22" s="88">
        <v>29362.0</v>
      </c>
      <c r="D22" s="99" t="s">
        <v>3186</v>
      </c>
      <c r="E22" s="74" t="s">
        <v>3145</v>
      </c>
      <c r="F22" s="28"/>
      <c r="G22" s="73" t="s">
        <v>20</v>
      </c>
      <c r="H22" s="69" t="s">
        <v>1938</v>
      </c>
      <c r="I22" s="27" t="s">
        <v>1939</v>
      </c>
      <c r="J22" s="13" t="s">
        <v>1940</v>
      </c>
      <c r="K22" s="15">
        <v>99.0</v>
      </c>
      <c r="L22" s="15">
        <v>99.0</v>
      </c>
      <c r="M22" s="14"/>
      <c r="N22" s="15">
        <v>99.0</v>
      </c>
      <c r="O22" s="14"/>
      <c r="P22" s="14"/>
      <c r="Q22" s="14"/>
      <c r="R22" s="16"/>
      <c r="S22" s="47">
        <f t="shared" si="3"/>
        <v>99</v>
      </c>
      <c r="T22" s="58"/>
      <c r="U22" s="45" t="s">
        <v>1941</v>
      </c>
      <c r="V22" s="75">
        <f t="shared" si="4"/>
        <v>7</v>
      </c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28"/>
      <c r="AP22" s="28"/>
      <c r="AQ22" s="28"/>
      <c r="AR22" s="28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</row>
    <row r="23">
      <c r="A23" s="8" t="s">
        <v>3134</v>
      </c>
      <c r="B23" s="9">
        <v>45500.0</v>
      </c>
      <c r="C23" s="88" t="str">
        <f t="shared" ref="C23:C25" si="5">VLOOKUP(H23,Dominios!$A:$D,3,0)</f>
        <v>#REF!</v>
      </c>
      <c r="D23" s="99" t="str">
        <f t="shared" ref="D23:D25" si="6">VLOOKUP(H23,Dominios!$A:$D,4,0)</f>
        <v>#REF!</v>
      </c>
      <c r="E23" s="56"/>
      <c r="F23" s="28"/>
      <c r="G23" s="73" t="s">
        <v>1918</v>
      </c>
      <c r="H23" s="69" t="s">
        <v>1942</v>
      </c>
      <c r="I23" s="27" t="s">
        <v>1918</v>
      </c>
      <c r="J23" s="13" t="s">
        <v>1908</v>
      </c>
      <c r="K23" s="15">
        <v>299.0</v>
      </c>
      <c r="L23" s="15">
        <v>317.0</v>
      </c>
      <c r="M23" s="14"/>
      <c r="N23" s="15">
        <v>317.0</v>
      </c>
      <c r="O23" s="14"/>
      <c r="P23" s="14"/>
      <c r="Q23" s="14"/>
      <c r="R23" s="16"/>
      <c r="S23" s="47">
        <f t="shared" si="3"/>
        <v>317</v>
      </c>
      <c r="T23" s="58"/>
      <c r="U23" s="40"/>
      <c r="V23" s="75">
        <f t="shared" si="4"/>
        <v>7</v>
      </c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28"/>
      <c r="AP23" s="28"/>
      <c r="AQ23" s="28"/>
      <c r="AR23" s="28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</row>
    <row r="24">
      <c r="A24" s="8" t="s">
        <v>3134</v>
      </c>
      <c r="B24" s="9">
        <v>45501.0</v>
      </c>
      <c r="C24" s="88" t="str">
        <f t="shared" si="5"/>
        <v>#REF!</v>
      </c>
      <c r="D24" s="99" t="str">
        <f t="shared" si="6"/>
        <v>#REF!</v>
      </c>
      <c r="E24" s="56"/>
      <c r="F24" s="28"/>
      <c r="G24" s="73" t="s">
        <v>20</v>
      </c>
      <c r="H24" s="69" t="s">
        <v>1943</v>
      </c>
      <c r="I24" s="27" t="s">
        <v>1908</v>
      </c>
      <c r="J24" s="13" t="s">
        <v>1908</v>
      </c>
      <c r="K24" s="15">
        <v>699.0</v>
      </c>
      <c r="L24" s="15">
        <v>299.0</v>
      </c>
      <c r="M24" s="14"/>
      <c r="N24" s="15">
        <v>299.0</v>
      </c>
      <c r="O24" s="14"/>
      <c r="P24" s="14"/>
      <c r="Q24" s="14"/>
      <c r="R24" s="16"/>
      <c r="S24" s="47">
        <f t="shared" si="3"/>
        <v>299</v>
      </c>
      <c r="T24" s="58"/>
      <c r="U24" s="40"/>
      <c r="V24" s="75">
        <f t="shared" si="4"/>
        <v>7</v>
      </c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28"/>
      <c r="AP24" s="28"/>
      <c r="AQ24" s="28"/>
      <c r="AR24" s="28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</row>
    <row r="25">
      <c r="A25" s="8" t="s">
        <v>3134</v>
      </c>
      <c r="B25" s="9">
        <v>45506.0</v>
      </c>
      <c r="C25" s="88" t="str">
        <f t="shared" si="5"/>
        <v>#REF!</v>
      </c>
      <c r="D25" s="99" t="str">
        <f t="shared" si="6"/>
        <v>#REF!</v>
      </c>
      <c r="E25" s="56"/>
      <c r="F25" s="13" t="s">
        <v>1909</v>
      </c>
      <c r="G25" s="73" t="s">
        <v>1079</v>
      </c>
      <c r="H25" s="69" t="s">
        <v>1945</v>
      </c>
      <c r="I25" s="27" t="s">
        <v>1079</v>
      </c>
      <c r="J25" s="13" t="s">
        <v>1908</v>
      </c>
      <c r="K25" s="15">
        <v>299.0</v>
      </c>
      <c r="L25" s="15">
        <v>317.0</v>
      </c>
      <c r="M25" s="14"/>
      <c r="N25" s="15">
        <v>317.0</v>
      </c>
      <c r="O25" s="14"/>
      <c r="P25" s="14"/>
      <c r="Q25" s="14"/>
      <c r="R25" s="16"/>
      <c r="S25" s="47">
        <f t="shared" si="3"/>
        <v>317</v>
      </c>
      <c r="T25" s="58"/>
      <c r="U25" s="40"/>
      <c r="V25" s="75">
        <f t="shared" si="4"/>
        <v>8</v>
      </c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28"/>
      <c r="AP25" s="28"/>
      <c r="AQ25" s="28"/>
      <c r="AR25" s="28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</row>
    <row r="26">
      <c r="A26" s="8" t="s">
        <v>3134</v>
      </c>
      <c r="B26" s="9">
        <v>45509.0</v>
      </c>
      <c r="C26" s="88">
        <v>627469.0</v>
      </c>
      <c r="D26" s="99" t="s">
        <v>3187</v>
      </c>
      <c r="E26" s="74" t="s">
        <v>3145</v>
      </c>
      <c r="F26" s="13" t="s">
        <v>1909</v>
      </c>
      <c r="G26" s="73" t="s">
        <v>20</v>
      </c>
      <c r="H26" s="69" t="s">
        <v>1946</v>
      </c>
      <c r="I26" s="27" t="s">
        <v>1939</v>
      </c>
      <c r="J26" s="13" t="s">
        <v>1940</v>
      </c>
      <c r="K26" s="15">
        <v>99.0</v>
      </c>
      <c r="L26" s="15">
        <v>117.0</v>
      </c>
      <c r="M26" s="14"/>
      <c r="N26" s="15">
        <v>117.0</v>
      </c>
      <c r="O26" s="14"/>
      <c r="P26" s="14"/>
      <c r="Q26" s="14"/>
      <c r="R26" s="23">
        <v>18.0</v>
      </c>
      <c r="S26" s="47">
        <f t="shared" si="3"/>
        <v>99</v>
      </c>
      <c r="T26" s="58"/>
      <c r="U26" s="45" t="s">
        <v>1947</v>
      </c>
      <c r="V26" s="75">
        <f t="shared" si="4"/>
        <v>8</v>
      </c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28"/>
      <c r="AP26" s="28"/>
      <c r="AQ26" s="28"/>
      <c r="AR26" s="28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</row>
    <row r="27">
      <c r="A27" s="8" t="s">
        <v>3134</v>
      </c>
      <c r="B27" s="9">
        <v>45506.0</v>
      </c>
      <c r="C27" s="88" t="str">
        <f t="shared" ref="C27:C28" si="7">VLOOKUP(H27,Dominios!$A:$D,3,0)</f>
        <v>#REF!</v>
      </c>
      <c r="D27" s="99" t="str">
        <f t="shared" ref="D27:D28" si="8">VLOOKUP(H27,Dominios!$A:$D,4,0)</f>
        <v>#REF!</v>
      </c>
      <c r="E27" s="56"/>
      <c r="F27" s="13" t="s">
        <v>1909</v>
      </c>
      <c r="G27" s="73" t="s">
        <v>20</v>
      </c>
      <c r="H27" s="69" t="s">
        <v>1948</v>
      </c>
      <c r="I27" s="27" t="s">
        <v>1908</v>
      </c>
      <c r="J27" s="13" t="s">
        <v>1908</v>
      </c>
      <c r="K27" s="15">
        <v>299.0</v>
      </c>
      <c r="L27" s="15">
        <v>317.0</v>
      </c>
      <c r="M27" s="14"/>
      <c r="N27" s="15">
        <v>317.0</v>
      </c>
      <c r="O27" s="14"/>
      <c r="P27" s="14"/>
      <c r="Q27" s="14"/>
      <c r="R27" s="16"/>
      <c r="S27" s="47">
        <f t="shared" si="3"/>
        <v>317</v>
      </c>
      <c r="T27" s="58"/>
      <c r="U27" s="40"/>
      <c r="V27" s="75">
        <f t="shared" si="4"/>
        <v>8</v>
      </c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28"/>
      <c r="AP27" s="28"/>
      <c r="AQ27" s="28"/>
      <c r="AR27" s="28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</row>
    <row r="28">
      <c r="A28" s="8" t="s">
        <v>3134</v>
      </c>
      <c r="B28" s="9">
        <v>45519.0</v>
      </c>
      <c r="C28" s="74" t="str">
        <f t="shared" si="7"/>
        <v>#REF!</v>
      </c>
      <c r="D28" s="57" t="str">
        <f t="shared" si="8"/>
        <v>#REF!</v>
      </c>
      <c r="E28" s="56"/>
      <c r="F28" s="13" t="s">
        <v>1909</v>
      </c>
      <c r="G28" s="73" t="s">
        <v>1079</v>
      </c>
      <c r="H28" s="69" t="s">
        <v>1949</v>
      </c>
      <c r="I28" s="27" t="s">
        <v>1079</v>
      </c>
      <c r="J28" s="13" t="s">
        <v>1908</v>
      </c>
      <c r="K28" s="15">
        <v>299.0</v>
      </c>
      <c r="L28" s="15">
        <v>267.0</v>
      </c>
      <c r="M28" s="14"/>
      <c r="N28" s="15">
        <v>267.0</v>
      </c>
      <c r="O28" s="14"/>
      <c r="P28" s="14"/>
      <c r="Q28" s="14"/>
      <c r="R28" s="16"/>
      <c r="S28" s="47">
        <f t="shared" si="3"/>
        <v>267</v>
      </c>
      <c r="T28" s="58"/>
      <c r="U28" s="40"/>
      <c r="V28" s="75">
        <f t="shared" si="4"/>
        <v>8</v>
      </c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28"/>
      <c r="AP28" s="28"/>
      <c r="AQ28" s="28"/>
      <c r="AR28" s="28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>
      <c r="A29" s="8" t="s">
        <v>3134</v>
      </c>
      <c r="B29" s="9">
        <v>45533.0</v>
      </c>
      <c r="C29" s="88">
        <v>768034.0</v>
      </c>
      <c r="D29" s="99" t="s">
        <v>3188</v>
      </c>
      <c r="E29" s="74" t="s">
        <v>3145</v>
      </c>
      <c r="F29" s="13" t="s">
        <v>1909</v>
      </c>
      <c r="G29" s="73" t="s">
        <v>20</v>
      </c>
      <c r="H29" s="69" t="s">
        <v>1951</v>
      </c>
      <c r="I29" s="27" t="s">
        <v>1939</v>
      </c>
      <c r="J29" s="13" t="s">
        <v>1940</v>
      </c>
      <c r="K29" s="15">
        <v>99.0</v>
      </c>
      <c r="L29" s="15">
        <v>99.0</v>
      </c>
      <c r="M29" s="14"/>
      <c r="N29" s="15">
        <v>99.0</v>
      </c>
      <c r="O29" s="14"/>
      <c r="P29" s="14"/>
      <c r="Q29" s="14"/>
      <c r="R29" s="16"/>
      <c r="S29" s="47">
        <f t="shared" si="3"/>
        <v>99</v>
      </c>
      <c r="T29" s="58"/>
      <c r="U29" s="45" t="s">
        <v>1952</v>
      </c>
      <c r="V29" s="75">
        <f t="shared" si="4"/>
        <v>8</v>
      </c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28"/>
      <c r="AP29" s="28"/>
      <c r="AQ29" s="28"/>
      <c r="AR29" s="28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>
      <c r="A30" s="8" t="s">
        <v>3134</v>
      </c>
      <c r="B30" s="9">
        <v>45533.0</v>
      </c>
      <c r="C30" s="88">
        <v>1186226.0</v>
      </c>
      <c r="D30" s="99" t="s">
        <v>3189</v>
      </c>
      <c r="E30" s="74" t="s">
        <v>3145</v>
      </c>
      <c r="F30" s="13" t="s">
        <v>1909</v>
      </c>
      <c r="G30" s="73" t="s">
        <v>20</v>
      </c>
      <c r="H30" s="69" t="s">
        <v>1953</v>
      </c>
      <c r="I30" s="27" t="s">
        <v>1939</v>
      </c>
      <c r="J30" s="13" t="s">
        <v>1940</v>
      </c>
      <c r="K30" s="15">
        <v>99.0</v>
      </c>
      <c r="L30" s="15">
        <v>117.0</v>
      </c>
      <c r="M30" s="14"/>
      <c r="N30" s="15">
        <v>117.0</v>
      </c>
      <c r="O30" s="14"/>
      <c r="P30" s="14"/>
      <c r="Q30" s="14"/>
      <c r="R30" s="16"/>
      <c r="S30" s="47">
        <f t="shared" si="3"/>
        <v>117</v>
      </c>
      <c r="T30" s="58"/>
      <c r="U30" s="45" t="s">
        <v>1954</v>
      </c>
      <c r="V30" s="75">
        <f t="shared" si="4"/>
        <v>8</v>
      </c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28"/>
      <c r="AP30" s="28"/>
      <c r="AQ30" s="28"/>
      <c r="AR30" s="28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>
      <c r="A31" s="8" t="s">
        <v>3134</v>
      </c>
      <c r="B31" s="9">
        <v>45539.0</v>
      </c>
      <c r="C31" s="88" t="str">
        <f t="shared" ref="C31:C33" si="9">VLOOKUP(H31,Dominios!$A:$D,3,0)</f>
        <v>#REF!</v>
      </c>
      <c r="D31" s="99" t="str">
        <f t="shared" ref="D31:D33" si="10">VLOOKUP(H31,Dominios!$A:$D,4,0)</f>
        <v>#REF!</v>
      </c>
      <c r="E31" s="56"/>
      <c r="F31" s="28" t="s">
        <v>1930</v>
      </c>
      <c r="G31" s="73" t="s">
        <v>20</v>
      </c>
      <c r="H31" s="69" t="s">
        <v>1955</v>
      </c>
      <c r="I31" s="27" t="s">
        <v>1908</v>
      </c>
      <c r="J31" s="13" t="s">
        <v>1908</v>
      </c>
      <c r="K31" s="15">
        <v>800.0</v>
      </c>
      <c r="L31" s="15">
        <v>317.0</v>
      </c>
      <c r="M31" s="14"/>
      <c r="N31" s="15">
        <v>317.0</v>
      </c>
      <c r="O31" s="14"/>
      <c r="P31" s="14"/>
      <c r="Q31" s="14"/>
      <c r="R31" s="16"/>
      <c r="S31" s="47">
        <f t="shared" si="3"/>
        <v>317</v>
      </c>
      <c r="T31" s="58"/>
      <c r="U31" s="40"/>
      <c r="V31" s="75">
        <f t="shared" si="4"/>
        <v>9</v>
      </c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28"/>
      <c r="AP31" s="28"/>
      <c r="AQ31" s="28"/>
      <c r="AR31" s="28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</row>
    <row r="32">
      <c r="A32" s="8" t="s">
        <v>3134</v>
      </c>
      <c r="B32" s="9">
        <v>45539.0</v>
      </c>
      <c r="C32" s="88" t="str">
        <f t="shared" si="9"/>
        <v>#REF!</v>
      </c>
      <c r="D32" s="99" t="str">
        <f t="shared" si="10"/>
        <v>#REF!</v>
      </c>
      <c r="E32" s="56"/>
      <c r="F32" s="28" t="s">
        <v>1930</v>
      </c>
      <c r="G32" s="73" t="s">
        <v>20</v>
      </c>
      <c r="H32" s="69" t="s">
        <v>1957</v>
      </c>
      <c r="I32" s="27" t="s">
        <v>1908</v>
      </c>
      <c r="J32" s="13" t="s">
        <v>1908</v>
      </c>
      <c r="K32" s="15">
        <v>249.0</v>
      </c>
      <c r="L32" s="15">
        <v>267.0</v>
      </c>
      <c r="M32" s="14"/>
      <c r="N32" s="15">
        <v>267.0</v>
      </c>
      <c r="O32" s="14"/>
      <c r="P32" s="14"/>
      <c r="Q32" s="14"/>
      <c r="R32" s="16"/>
      <c r="S32" s="47">
        <f t="shared" si="3"/>
        <v>267</v>
      </c>
      <c r="T32" s="58"/>
      <c r="U32" s="40"/>
      <c r="V32" s="75">
        <f t="shared" si="4"/>
        <v>9</v>
      </c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28"/>
      <c r="AP32" s="28"/>
      <c r="AQ32" s="28"/>
      <c r="AR32" s="28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>
      <c r="A33" s="8" t="s">
        <v>3134</v>
      </c>
      <c r="B33" s="9">
        <v>45541.0</v>
      </c>
      <c r="C33" s="88" t="str">
        <f t="shared" si="9"/>
        <v>#REF!</v>
      </c>
      <c r="D33" s="99" t="str">
        <f t="shared" si="10"/>
        <v>#REF!</v>
      </c>
      <c r="E33" s="56"/>
      <c r="F33" s="28" t="s">
        <v>1930</v>
      </c>
      <c r="G33" s="73" t="s">
        <v>20</v>
      </c>
      <c r="H33" s="69" t="s">
        <v>1958</v>
      </c>
      <c r="I33" s="27" t="s">
        <v>1908</v>
      </c>
      <c r="J33" s="13" t="s">
        <v>1908</v>
      </c>
      <c r="K33" s="15">
        <f>800+299</f>
        <v>1099</v>
      </c>
      <c r="L33" s="15">
        <v>317.0</v>
      </c>
      <c r="M33" s="14"/>
      <c r="N33" s="15">
        <v>317.0</v>
      </c>
      <c r="O33" s="14"/>
      <c r="P33" s="14"/>
      <c r="Q33" s="14"/>
      <c r="R33" s="16"/>
      <c r="S33" s="47">
        <f t="shared" si="3"/>
        <v>317</v>
      </c>
      <c r="T33" s="58"/>
      <c r="U33" s="40"/>
      <c r="V33" s="75">
        <f t="shared" si="4"/>
        <v>9</v>
      </c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28"/>
      <c r="AP33" s="28"/>
      <c r="AQ33" s="28"/>
      <c r="AR33" s="28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</row>
    <row r="34">
      <c r="A34" s="8" t="s">
        <v>3134</v>
      </c>
      <c r="B34" s="9">
        <v>45547.0</v>
      </c>
      <c r="C34" s="88">
        <v>1229078.0</v>
      </c>
      <c r="D34" s="99" t="s">
        <v>3190</v>
      </c>
      <c r="E34" s="74" t="s">
        <v>3145</v>
      </c>
      <c r="F34" s="28" t="s">
        <v>1930</v>
      </c>
      <c r="G34" s="73" t="s">
        <v>20</v>
      </c>
      <c r="H34" s="69" t="s">
        <v>1959</v>
      </c>
      <c r="I34" s="27" t="s">
        <v>1939</v>
      </c>
      <c r="J34" s="13" t="s">
        <v>1940</v>
      </c>
      <c r="K34" s="15">
        <v>99.0</v>
      </c>
      <c r="L34" s="15">
        <v>99.0</v>
      </c>
      <c r="M34" s="14"/>
      <c r="N34" s="15">
        <v>99.0</v>
      </c>
      <c r="O34" s="14"/>
      <c r="P34" s="14"/>
      <c r="Q34" s="14"/>
      <c r="R34" s="16"/>
      <c r="S34" s="47">
        <f t="shared" si="3"/>
        <v>99</v>
      </c>
      <c r="T34" s="58"/>
      <c r="U34" s="45" t="s">
        <v>1960</v>
      </c>
      <c r="V34" s="75">
        <f t="shared" si="4"/>
        <v>9</v>
      </c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28"/>
      <c r="AP34" s="28"/>
      <c r="AQ34" s="28"/>
      <c r="AR34" s="28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</row>
    <row r="35">
      <c r="A35" s="8" t="s">
        <v>3134</v>
      </c>
      <c r="B35" s="9">
        <v>45548.0</v>
      </c>
      <c r="C35" s="88" t="str">
        <f t="shared" ref="C35:C40" si="11">VLOOKUP(H35,Dominios!$A:$D,3,0)</f>
        <v>#REF!</v>
      </c>
      <c r="D35" s="99" t="str">
        <f t="shared" ref="D35:D40" si="12">VLOOKUP(H35,Dominios!$A:$D,4,0)</f>
        <v>#REF!</v>
      </c>
      <c r="E35" s="56"/>
      <c r="F35" s="28" t="s">
        <v>1930</v>
      </c>
      <c r="G35" s="73" t="s">
        <v>20</v>
      </c>
      <c r="H35" s="69" t="s">
        <v>1961</v>
      </c>
      <c r="I35" s="27" t="s">
        <v>1908</v>
      </c>
      <c r="J35" s="13" t="s">
        <v>1908</v>
      </c>
      <c r="K35" s="15">
        <v>299.0</v>
      </c>
      <c r="L35" s="15">
        <v>317.0</v>
      </c>
      <c r="M35" s="14"/>
      <c r="N35" s="15">
        <v>317.0</v>
      </c>
      <c r="O35" s="14"/>
      <c r="P35" s="14"/>
      <c r="Q35" s="14"/>
      <c r="R35" s="16"/>
      <c r="S35" s="47">
        <f t="shared" si="3"/>
        <v>317</v>
      </c>
      <c r="T35" s="58"/>
      <c r="U35" s="40"/>
      <c r="V35" s="75">
        <f t="shared" si="4"/>
        <v>9</v>
      </c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28"/>
      <c r="AP35" s="28"/>
      <c r="AQ35" s="28"/>
      <c r="AR35" s="28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</row>
    <row r="36">
      <c r="A36" s="8" t="s">
        <v>3134</v>
      </c>
      <c r="B36" s="9">
        <v>45548.0</v>
      </c>
      <c r="C36" s="88" t="str">
        <f t="shared" si="11"/>
        <v>#REF!</v>
      </c>
      <c r="D36" s="99" t="str">
        <f t="shared" si="12"/>
        <v>#REF!</v>
      </c>
      <c r="E36" s="56"/>
      <c r="F36" s="28" t="s">
        <v>1930</v>
      </c>
      <c r="G36" s="73" t="s">
        <v>20</v>
      </c>
      <c r="H36" s="69" t="s">
        <v>1962</v>
      </c>
      <c r="I36" s="27" t="s">
        <v>1908</v>
      </c>
      <c r="J36" s="13" t="s">
        <v>1908</v>
      </c>
      <c r="K36" s="15">
        <v>299.0</v>
      </c>
      <c r="L36" s="15">
        <v>317.0</v>
      </c>
      <c r="M36" s="14"/>
      <c r="N36" s="15">
        <v>317.0</v>
      </c>
      <c r="O36" s="14"/>
      <c r="P36" s="14"/>
      <c r="Q36" s="14"/>
      <c r="R36" s="16"/>
      <c r="S36" s="47">
        <f t="shared" si="3"/>
        <v>317</v>
      </c>
      <c r="T36" s="58"/>
      <c r="U36" s="40"/>
      <c r="V36" s="57">
        <f t="shared" si="4"/>
        <v>9</v>
      </c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28"/>
      <c r="AP36" s="28"/>
      <c r="AQ36" s="28"/>
      <c r="AR36" s="28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</row>
    <row r="37">
      <c r="A37" s="8" t="s">
        <v>3134</v>
      </c>
      <c r="B37" s="9">
        <v>45554.0</v>
      </c>
      <c r="C37" s="88" t="str">
        <f t="shared" si="11"/>
        <v>#REF!</v>
      </c>
      <c r="D37" s="99" t="str">
        <f t="shared" si="12"/>
        <v>#REF!</v>
      </c>
      <c r="E37" s="56"/>
      <c r="F37" s="28" t="s">
        <v>1930</v>
      </c>
      <c r="G37" s="73" t="s">
        <v>20</v>
      </c>
      <c r="H37" s="69" t="s">
        <v>1964</v>
      </c>
      <c r="I37" s="27" t="s">
        <v>1908</v>
      </c>
      <c r="J37" s="13" t="s">
        <v>1908</v>
      </c>
      <c r="K37" s="15">
        <v>299.0</v>
      </c>
      <c r="L37" s="15">
        <v>317.0</v>
      </c>
      <c r="M37" s="14"/>
      <c r="N37" s="15">
        <v>317.0</v>
      </c>
      <c r="O37" s="14"/>
      <c r="P37" s="14"/>
      <c r="Q37" s="14"/>
      <c r="R37" s="16"/>
      <c r="S37" s="47">
        <f t="shared" si="3"/>
        <v>317</v>
      </c>
      <c r="T37" s="58"/>
      <c r="U37" s="40"/>
      <c r="V37" s="75">
        <f t="shared" si="4"/>
        <v>9</v>
      </c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28"/>
      <c r="AP37" s="28"/>
      <c r="AQ37" s="28"/>
      <c r="AR37" s="28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</row>
    <row r="38">
      <c r="A38" s="8" t="s">
        <v>3134</v>
      </c>
      <c r="B38" s="9">
        <v>45558.0</v>
      </c>
      <c r="C38" s="88" t="str">
        <f t="shared" si="11"/>
        <v>#REF!</v>
      </c>
      <c r="D38" s="99" t="str">
        <f t="shared" si="12"/>
        <v>#REF!</v>
      </c>
      <c r="E38" s="56"/>
      <c r="F38" s="28" t="s">
        <v>1930</v>
      </c>
      <c r="G38" s="73" t="s">
        <v>20</v>
      </c>
      <c r="H38" s="69" t="s">
        <v>1965</v>
      </c>
      <c r="I38" s="27" t="s">
        <v>1908</v>
      </c>
      <c r="J38" s="13" t="s">
        <v>1908</v>
      </c>
      <c r="K38" s="15">
        <v>299.0</v>
      </c>
      <c r="L38" s="15">
        <v>317.0</v>
      </c>
      <c r="M38" s="14"/>
      <c r="N38" s="15">
        <v>317.0</v>
      </c>
      <c r="O38" s="14"/>
      <c r="P38" s="15">
        <v>149.0</v>
      </c>
      <c r="Q38" s="14"/>
      <c r="R38" s="16"/>
      <c r="S38" s="47">
        <f t="shared" si="3"/>
        <v>466</v>
      </c>
      <c r="T38" s="58"/>
      <c r="U38" s="40"/>
      <c r="V38" s="75">
        <f t="shared" si="4"/>
        <v>9</v>
      </c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28"/>
      <c r="AP38" s="28"/>
      <c r="AQ38" s="28"/>
      <c r="AR38" s="28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</row>
    <row r="39">
      <c r="A39" s="8" t="s">
        <v>3134</v>
      </c>
      <c r="B39" s="9">
        <v>45566.0</v>
      </c>
      <c r="C39" s="88" t="str">
        <f t="shared" si="11"/>
        <v>#REF!</v>
      </c>
      <c r="D39" s="99" t="str">
        <f t="shared" si="12"/>
        <v>#REF!</v>
      </c>
      <c r="E39" s="56"/>
      <c r="F39" s="28"/>
      <c r="G39" s="73" t="s">
        <v>20</v>
      </c>
      <c r="H39" s="69" t="s">
        <v>1966</v>
      </c>
      <c r="I39" s="27" t="s">
        <v>1908</v>
      </c>
      <c r="J39" s="13" t="s">
        <v>1908</v>
      </c>
      <c r="K39" s="15">
        <v>299.0</v>
      </c>
      <c r="L39" s="15">
        <v>299.0</v>
      </c>
      <c r="M39" s="14"/>
      <c r="N39" s="15">
        <v>317.0</v>
      </c>
      <c r="O39" s="14"/>
      <c r="P39" s="14"/>
      <c r="Q39" s="14"/>
      <c r="R39" s="16"/>
      <c r="S39" s="47">
        <f t="shared" si="3"/>
        <v>317</v>
      </c>
      <c r="T39" s="58"/>
      <c r="U39" s="40"/>
      <c r="V39" s="75">
        <f t="shared" si="4"/>
        <v>10</v>
      </c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28"/>
      <c r="AP39" s="28"/>
      <c r="AQ39" s="28"/>
      <c r="AR39" s="28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</row>
    <row r="40">
      <c r="A40" s="8" t="s">
        <v>3134</v>
      </c>
      <c r="B40" s="9">
        <v>45566.0</v>
      </c>
      <c r="C40" s="88" t="str">
        <f t="shared" si="11"/>
        <v>#REF!</v>
      </c>
      <c r="D40" s="99" t="str">
        <f t="shared" si="12"/>
        <v>#REF!</v>
      </c>
      <c r="E40" s="56"/>
      <c r="F40" s="28"/>
      <c r="G40" s="73" t="s">
        <v>20</v>
      </c>
      <c r="H40" s="69" t="s">
        <v>1967</v>
      </c>
      <c r="I40" s="27" t="s">
        <v>1908</v>
      </c>
      <c r="J40" s="13" t="s">
        <v>1908</v>
      </c>
      <c r="K40" s="15">
        <f>800+299</f>
        <v>1099</v>
      </c>
      <c r="L40" s="15">
        <v>317.0</v>
      </c>
      <c r="M40" s="14"/>
      <c r="N40" s="15">
        <v>317.0</v>
      </c>
      <c r="O40" s="14"/>
      <c r="P40" s="14"/>
      <c r="Q40" s="14"/>
      <c r="R40" s="16"/>
      <c r="S40" s="47">
        <f t="shared" si="3"/>
        <v>317</v>
      </c>
      <c r="T40" s="58"/>
      <c r="U40" s="40"/>
      <c r="V40" s="75">
        <f t="shared" si="4"/>
        <v>10</v>
      </c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28"/>
      <c r="AP40" s="28"/>
      <c r="AQ40" s="28"/>
      <c r="AR40" s="28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</row>
    <row r="41">
      <c r="A41" s="8" t="s">
        <v>3134</v>
      </c>
      <c r="B41" s="9">
        <v>45566.0</v>
      </c>
      <c r="C41" s="88">
        <v>634486.0</v>
      </c>
      <c r="D41" s="99" t="s">
        <v>3191</v>
      </c>
      <c r="E41" s="74" t="s">
        <v>3145</v>
      </c>
      <c r="F41" s="28"/>
      <c r="G41" s="73" t="s">
        <v>20</v>
      </c>
      <c r="H41" s="69" t="s">
        <v>1968</v>
      </c>
      <c r="I41" s="27" t="s">
        <v>1939</v>
      </c>
      <c r="J41" s="13" t="s">
        <v>1969</v>
      </c>
      <c r="K41" s="14"/>
      <c r="L41" s="15">
        <v>29.9</v>
      </c>
      <c r="M41" s="14"/>
      <c r="N41" s="15">
        <v>29.9</v>
      </c>
      <c r="O41" s="14"/>
      <c r="P41" s="14"/>
      <c r="Q41" s="14"/>
      <c r="R41" s="16"/>
      <c r="S41" s="47">
        <f t="shared" si="3"/>
        <v>29.9</v>
      </c>
      <c r="T41" s="58"/>
      <c r="U41" s="45" t="s">
        <v>1970</v>
      </c>
      <c r="V41" s="75">
        <f t="shared" si="4"/>
        <v>10</v>
      </c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28"/>
      <c r="AP41" s="28"/>
      <c r="AQ41" s="28"/>
      <c r="AR41" s="28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</row>
    <row r="42">
      <c r="A42" s="8" t="s">
        <v>3134</v>
      </c>
      <c r="B42" s="9">
        <v>45567.0</v>
      </c>
      <c r="C42" s="88" t="str">
        <f t="shared" ref="C42:C55" si="13">VLOOKUP(H42,Dominios!$A:$D,3,0)</f>
        <v>#REF!</v>
      </c>
      <c r="D42" s="99" t="str">
        <f t="shared" ref="D42:D55" si="14">VLOOKUP(H42,Dominios!$A:$D,4,0)</f>
        <v>#REF!</v>
      </c>
      <c r="E42" s="56"/>
      <c r="F42" s="28"/>
      <c r="G42" s="73" t="s">
        <v>20</v>
      </c>
      <c r="H42" s="69" t="s">
        <v>1971</v>
      </c>
      <c r="I42" s="27" t="s">
        <v>1908</v>
      </c>
      <c r="J42" s="13" t="s">
        <v>1908</v>
      </c>
      <c r="K42" s="15">
        <v>299.0</v>
      </c>
      <c r="L42" s="15">
        <v>299.0</v>
      </c>
      <c r="M42" s="14"/>
      <c r="N42" s="15">
        <v>317.0</v>
      </c>
      <c r="O42" s="14"/>
      <c r="P42" s="14"/>
      <c r="Q42" s="14"/>
      <c r="R42" s="16"/>
      <c r="S42" s="47">
        <f t="shared" si="3"/>
        <v>317</v>
      </c>
      <c r="T42" s="58"/>
      <c r="U42" s="40"/>
      <c r="V42" s="75">
        <f t="shared" si="4"/>
        <v>10</v>
      </c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28"/>
      <c r="AP42" s="28"/>
      <c r="AQ42" s="28"/>
      <c r="AR42" s="28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</row>
    <row r="43">
      <c r="A43" s="8" t="s">
        <v>3134</v>
      </c>
      <c r="B43" s="9">
        <v>45572.0</v>
      </c>
      <c r="C43" s="88" t="str">
        <f t="shared" si="13"/>
        <v>#REF!</v>
      </c>
      <c r="D43" s="99" t="str">
        <f t="shared" si="14"/>
        <v>#REF!</v>
      </c>
      <c r="E43" s="56"/>
      <c r="F43" s="28"/>
      <c r="G43" s="73" t="s">
        <v>1918</v>
      </c>
      <c r="H43" s="69" t="s">
        <v>1972</v>
      </c>
      <c r="I43" s="27" t="s">
        <v>1918</v>
      </c>
      <c r="J43" s="13" t="s">
        <v>1908</v>
      </c>
      <c r="K43" s="15">
        <v>299.0</v>
      </c>
      <c r="L43" s="15">
        <v>299.0</v>
      </c>
      <c r="M43" s="14"/>
      <c r="N43" s="15">
        <v>317.0</v>
      </c>
      <c r="O43" s="14"/>
      <c r="P43" s="14"/>
      <c r="Q43" s="14"/>
      <c r="R43" s="16"/>
      <c r="S43" s="47">
        <f t="shared" si="3"/>
        <v>317</v>
      </c>
      <c r="T43" s="58"/>
      <c r="U43" s="40"/>
      <c r="V43" s="75">
        <f t="shared" si="4"/>
        <v>10</v>
      </c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28"/>
      <c r="AP43" s="28"/>
      <c r="AQ43" s="28"/>
      <c r="AR43" s="28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</row>
    <row r="44">
      <c r="A44" s="8" t="s">
        <v>3134</v>
      </c>
      <c r="B44" s="9">
        <v>45568.0</v>
      </c>
      <c r="C44" s="74" t="str">
        <f t="shared" si="13"/>
        <v>#REF!</v>
      </c>
      <c r="D44" s="57" t="str">
        <f t="shared" si="14"/>
        <v>#REF!</v>
      </c>
      <c r="E44" s="56"/>
      <c r="F44" s="28"/>
      <c r="G44" s="73" t="s">
        <v>1918</v>
      </c>
      <c r="H44" s="69" t="s">
        <v>1973</v>
      </c>
      <c r="I44" s="27" t="s">
        <v>1918</v>
      </c>
      <c r="J44" s="13" t="s">
        <v>1908</v>
      </c>
      <c r="K44" s="15">
        <v>299.0</v>
      </c>
      <c r="L44" s="15">
        <v>299.0</v>
      </c>
      <c r="M44" s="14"/>
      <c r="N44" s="15">
        <v>317.0</v>
      </c>
      <c r="O44" s="14"/>
      <c r="P44" s="14"/>
      <c r="Q44" s="14"/>
      <c r="R44" s="16"/>
      <c r="S44" s="47">
        <f t="shared" si="3"/>
        <v>317</v>
      </c>
      <c r="T44" s="58"/>
      <c r="U44" s="40"/>
      <c r="V44" s="75">
        <f t="shared" si="4"/>
        <v>10</v>
      </c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28"/>
      <c r="AP44" s="28"/>
      <c r="AQ44" s="28"/>
      <c r="AR44" s="28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</row>
    <row r="45">
      <c r="A45" s="8" t="s">
        <v>3134</v>
      </c>
      <c r="B45" s="9">
        <v>45580.0</v>
      </c>
      <c r="C45" s="74" t="str">
        <f t="shared" si="13"/>
        <v>#REF!</v>
      </c>
      <c r="D45" s="57" t="str">
        <f t="shared" si="14"/>
        <v>#REF!</v>
      </c>
      <c r="E45" s="56"/>
      <c r="F45" s="28"/>
      <c r="G45" s="73" t="s">
        <v>1172</v>
      </c>
      <c r="H45" s="69" t="s">
        <v>1977</v>
      </c>
      <c r="I45" s="27" t="s">
        <v>1172</v>
      </c>
      <c r="J45" s="13" t="s">
        <v>1908</v>
      </c>
      <c r="K45" s="15">
        <v>299.0</v>
      </c>
      <c r="L45" s="15">
        <v>299.0</v>
      </c>
      <c r="M45" s="14"/>
      <c r="N45" s="15">
        <v>317.0</v>
      </c>
      <c r="O45" s="14"/>
      <c r="P45" s="14"/>
      <c r="Q45" s="14"/>
      <c r="R45" s="16"/>
      <c r="S45" s="47">
        <f t="shared" si="3"/>
        <v>317</v>
      </c>
      <c r="T45" s="58"/>
      <c r="U45" s="40"/>
      <c r="V45" s="75">
        <f t="shared" si="4"/>
        <v>10</v>
      </c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28"/>
      <c r="AP45" s="28"/>
      <c r="AQ45" s="28"/>
      <c r="AR45" s="28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>
      <c r="A46" s="8" t="s">
        <v>3134</v>
      </c>
      <c r="B46" s="9">
        <v>45581.0</v>
      </c>
      <c r="C46" s="74" t="str">
        <f t="shared" si="13"/>
        <v>#REF!</v>
      </c>
      <c r="D46" s="57" t="str">
        <f t="shared" si="14"/>
        <v>#REF!</v>
      </c>
      <c r="E46" s="56"/>
      <c r="F46" s="28"/>
      <c r="G46" s="73" t="s">
        <v>1918</v>
      </c>
      <c r="H46" s="69" t="s">
        <v>1973</v>
      </c>
      <c r="I46" s="27" t="s">
        <v>1918</v>
      </c>
      <c r="J46" s="13" t="s">
        <v>1272</v>
      </c>
      <c r="K46" s="15">
        <v>800.0</v>
      </c>
      <c r="L46" s="14"/>
      <c r="M46" s="14"/>
      <c r="N46" s="14"/>
      <c r="O46" s="14"/>
      <c r="P46" s="14"/>
      <c r="Q46" s="14"/>
      <c r="R46" s="16"/>
      <c r="S46" s="47">
        <f t="shared" si="3"/>
        <v>0</v>
      </c>
      <c r="T46" s="58"/>
      <c r="U46" s="40"/>
      <c r="V46" s="75">
        <f t="shared" si="4"/>
        <v>10</v>
      </c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28"/>
      <c r="AP46" s="28"/>
      <c r="AQ46" s="28"/>
      <c r="AR46" s="28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>
      <c r="A47" s="8" t="s">
        <v>3134</v>
      </c>
      <c r="B47" s="9">
        <v>45582.0</v>
      </c>
      <c r="C47" s="74" t="str">
        <f t="shared" si="13"/>
        <v>#REF!</v>
      </c>
      <c r="D47" s="57" t="str">
        <f t="shared" si="14"/>
        <v>#REF!</v>
      </c>
      <c r="E47" s="56"/>
      <c r="F47" s="28"/>
      <c r="G47" s="76" t="s">
        <v>1925</v>
      </c>
      <c r="H47" s="69" t="s">
        <v>1978</v>
      </c>
      <c r="I47" s="27" t="s">
        <v>1925</v>
      </c>
      <c r="J47" s="13" t="s">
        <v>1908</v>
      </c>
      <c r="K47" s="15">
        <v>299.0</v>
      </c>
      <c r="L47" s="15">
        <v>299.0</v>
      </c>
      <c r="M47" s="14"/>
      <c r="N47" s="15">
        <v>317.0</v>
      </c>
      <c r="O47" s="14"/>
      <c r="P47" s="14"/>
      <c r="Q47" s="14"/>
      <c r="R47" s="16"/>
      <c r="S47" s="47">
        <f t="shared" si="3"/>
        <v>317</v>
      </c>
      <c r="T47" s="58"/>
      <c r="U47" s="40"/>
      <c r="V47" s="75">
        <f t="shared" si="4"/>
        <v>10</v>
      </c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28"/>
      <c r="AP47" s="28"/>
      <c r="AQ47" s="28"/>
      <c r="AR47" s="28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>
      <c r="A48" s="8" t="s">
        <v>3134</v>
      </c>
      <c r="B48" s="9">
        <v>45583.0</v>
      </c>
      <c r="C48" s="88" t="str">
        <f t="shared" si="13"/>
        <v>#REF!</v>
      </c>
      <c r="D48" s="99" t="str">
        <f t="shared" si="14"/>
        <v>#REF!</v>
      </c>
      <c r="E48" s="56"/>
      <c r="F48" s="28"/>
      <c r="G48" s="73" t="s">
        <v>20</v>
      </c>
      <c r="H48" s="69" t="s">
        <v>1979</v>
      </c>
      <c r="I48" s="27" t="s">
        <v>1908</v>
      </c>
      <c r="J48" s="13" t="s">
        <v>1908</v>
      </c>
      <c r="K48" s="15">
        <v>299.0</v>
      </c>
      <c r="L48" s="15">
        <v>299.0</v>
      </c>
      <c r="M48" s="14"/>
      <c r="N48" s="15">
        <v>317.0</v>
      </c>
      <c r="O48" s="14"/>
      <c r="P48" s="14"/>
      <c r="Q48" s="14"/>
      <c r="R48" s="16"/>
      <c r="S48" s="47">
        <f t="shared" si="3"/>
        <v>317</v>
      </c>
      <c r="T48" s="58"/>
      <c r="U48" s="40"/>
      <c r="V48" s="75">
        <f t="shared" si="4"/>
        <v>10</v>
      </c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28"/>
      <c r="AP48" s="28"/>
      <c r="AQ48" s="28"/>
      <c r="AR48" s="28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>
      <c r="A49" s="8" t="s">
        <v>3134</v>
      </c>
      <c r="B49" s="9">
        <v>45583.0</v>
      </c>
      <c r="C49" s="88" t="str">
        <f t="shared" si="13"/>
        <v>#REF!</v>
      </c>
      <c r="D49" s="99" t="str">
        <f t="shared" si="14"/>
        <v>#REF!</v>
      </c>
      <c r="E49" s="56"/>
      <c r="F49" s="28"/>
      <c r="G49" s="73" t="s">
        <v>1079</v>
      </c>
      <c r="H49" s="69" t="s">
        <v>1980</v>
      </c>
      <c r="I49" s="27" t="s">
        <v>1079</v>
      </c>
      <c r="J49" s="13" t="s">
        <v>1908</v>
      </c>
      <c r="K49" s="15">
        <v>299.0</v>
      </c>
      <c r="L49" s="15">
        <v>299.0</v>
      </c>
      <c r="M49" s="14"/>
      <c r="N49" s="15">
        <v>317.0</v>
      </c>
      <c r="O49" s="14"/>
      <c r="P49" s="14"/>
      <c r="Q49" s="14"/>
      <c r="R49" s="16"/>
      <c r="S49" s="47">
        <f t="shared" si="3"/>
        <v>317</v>
      </c>
      <c r="T49" s="58"/>
      <c r="U49" s="40"/>
      <c r="V49" s="75">
        <f t="shared" si="4"/>
        <v>10</v>
      </c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28"/>
      <c r="AP49" s="28"/>
      <c r="AQ49" s="28"/>
      <c r="AR49" s="28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>
      <c r="A50" s="8" t="s">
        <v>3134</v>
      </c>
      <c r="B50" s="9">
        <v>45587.0</v>
      </c>
      <c r="C50" s="88" t="str">
        <f t="shared" si="13"/>
        <v>#REF!</v>
      </c>
      <c r="D50" s="99" t="str">
        <f t="shared" si="14"/>
        <v>#REF!</v>
      </c>
      <c r="E50" s="56"/>
      <c r="F50" s="28"/>
      <c r="G50" s="73" t="s">
        <v>1918</v>
      </c>
      <c r="H50" s="69" t="s">
        <v>1982</v>
      </c>
      <c r="I50" s="27" t="s">
        <v>1918</v>
      </c>
      <c r="J50" s="13" t="s">
        <v>1908</v>
      </c>
      <c r="K50" s="15">
        <v>299.0</v>
      </c>
      <c r="L50" s="15">
        <v>299.0</v>
      </c>
      <c r="M50" s="14"/>
      <c r="N50" s="15">
        <v>317.0</v>
      </c>
      <c r="O50" s="14"/>
      <c r="P50" s="14"/>
      <c r="Q50" s="14"/>
      <c r="R50" s="16"/>
      <c r="S50" s="47">
        <f t="shared" si="3"/>
        <v>317</v>
      </c>
      <c r="T50" s="58"/>
      <c r="U50" s="40"/>
      <c r="V50" s="75">
        <f t="shared" si="4"/>
        <v>10</v>
      </c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28"/>
      <c r="AP50" s="28"/>
      <c r="AQ50" s="28"/>
      <c r="AR50" s="28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</row>
    <row r="51">
      <c r="A51" s="8" t="s">
        <v>3134</v>
      </c>
      <c r="B51" s="9">
        <v>45593.0</v>
      </c>
      <c r="C51" s="88" t="str">
        <f t="shared" si="13"/>
        <v>#REF!</v>
      </c>
      <c r="D51" s="99" t="str">
        <f t="shared" si="14"/>
        <v>#REF!</v>
      </c>
      <c r="E51" s="56"/>
      <c r="F51" s="28"/>
      <c r="G51" s="73" t="s">
        <v>1925</v>
      </c>
      <c r="H51" s="69" t="s">
        <v>1983</v>
      </c>
      <c r="I51" s="27" t="s">
        <v>1908</v>
      </c>
      <c r="J51" s="13" t="s">
        <v>1908</v>
      </c>
      <c r="K51" s="15">
        <v>299.0</v>
      </c>
      <c r="L51" s="15">
        <v>299.0</v>
      </c>
      <c r="M51" s="14"/>
      <c r="N51" s="15">
        <v>317.0</v>
      </c>
      <c r="O51" s="14"/>
      <c r="P51" s="14"/>
      <c r="Q51" s="14"/>
      <c r="R51" s="16"/>
      <c r="S51" s="47">
        <f t="shared" si="3"/>
        <v>317</v>
      </c>
      <c r="T51" s="58"/>
      <c r="U51" s="40"/>
      <c r="V51" s="75">
        <f t="shared" si="4"/>
        <v>10</v>
      </c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28"/>
      <c r="AP51" s="28"/>
      <c r="AQ51" s="28"/>
      <c r="AR51" s="28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</row>
    <row r="52">
      <c r="A52" s="8" t="s">
        <v>3134</v>
      </c>
      <c r="B52" s="9">
        <v>45594.0</v>
      </c>
      <c r="C52" s="88" t="str">
        <f t="shared" si="13"/>
        <v>#REF!</v>
      </c>
      <c r="D52" s="99" t="str">
        <f t="shared" si="14"/>
        <v>#REF!</v>
      </c>
      <c r="E52" s="56"/>
      <c r="F52" s="28"/>
      <c r="G52" s="73" t="s">
        <v>1172</v>
      </c>
      <c r="H52" s="69" t="s">
        <v>1984</v>
      </c>
      <c r="I52" s="27" t="s">
        <v>1172</v>
      </c>
      <c r="J52" s="13" t="s">
        <v>1908</v>
      </c>
      <c r="K52" s="15">
        <v>299.0</v>
      </c>
      <c r="L52" s="15">
        <v>299.0</v>
      </c>
      <c r="M52" s="14"/>
      <c r="N52" s="15">
        <v>317.0</v>
      </c>
      <c r="O52" s="14"/>
      <c r="P52" s="14"/>
      <c r="Q52" s="14"/>
      <c r="R52" s="16"/>
      <c r="S52" s="47">
        <f t="shared" si="3"/>
        <v>317</v>
      </c>
      <c r="T52" s="58"/>
      <c r="U52" s="40"/>
      <c r="V52" s="75">
        <f t="shared" si="4"/>
        <v>10</v>
      </c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28"/>
      <c r="AP52" s="28"/>
      <c r="AQ52" s="28"/>
      <c r="AR52" s="28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</row>
    <row r="53">
      <c r="A53" s="8" t="s">
        <v>3134</v>
      </c>
      <c r="B53" s="9">
        <v>45594.0</v>
      </c>
      <c r="C53" s="88" t="str">
        <f t="shared" si="13"/>
        <v>#REF!</v>
      </c>
      <c r="D53" s="99" t="str">
        <f t="shared" si="14"/>
        <v>#REF!</v>
      </c>
      <c r="E53" s="56"/>
      <c r="F53" s="28"/>
      <c r="G53" s="73" t="s">
        <v>20</v>
      </c>
      <c r="H53" s="69" t="s">
        <v>1985</v>
      </c>
      <c r="I53" s="27" t="s">
        <v>1908</v>
      </c>
      <c r="J53" s="13" t="s">
        <v>1908</v>
      </c>
      <c r="K53" s="14"/>
      <c r="L53" s="15">
        <v>299.0</v>
      </c>
      <c r="M53" s="14"/>
      <c r="N53" s="15">
        <v>317.0</v>
      </c>
      <c r="O53" s="14"/>
      <c r="P53" s="14"/>
      <c r="Q53" s="14"/>
      <c r="R53" s="16"/>
      <c r="S53" s="47">
        <f t="shared" si="3"/>
        <v>317</v>
      </c>
      <c r="T53" s="58"/>
      <c r="U53" s="40"/>
      <c r="V53" s="57">
        <f t="shared" si="4"/>
        <v>10</v>
      </c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28"/>
      <c r="AP53" s="28"/>
      <c r="AQ53" s="28"/>
      <c r="AR53" s="28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</row>
    <row r="54">
      <c r="A54" s="8" t="s">
        <v>3134</v>
      </c>
      <c r="B54" s="9">
        <v>45594.0</v>
      </c>
      <c r="C54" s="88" t="str">
        <f t="shared" si="13"/>
        <v>#REF!</v>
      </c>
      <c r="D54" s="99" t="str">
        <f t="shared" si="14"/>
        <v>#REF!</v>
      </c>
      <c r="E54" s="56"/>
      <c r="F54" s="28"/>
      <c r="G54" s="73" t="s">
        <v>1918</v>
      </c>
      <c r="H54" s="69" t="s">
        <v>1986</v>
      </c>
      <c r="I54" s="27" t="s">
        <v>1918</v>
      </c>
      <c r="J54" s="13" t="s">
        <v>1908</v>
      </c>
      <c r="K54" s="15">
        <v>299.0</v>
      </c>
      <c r="L54" s="15">
        <v>299.0</v>
      </c>
      <c r="M54" s="14"/>
      <c r="N54" s="15">
        <v>317.0</v>
      </c>
      <c r="O54" s="14"/>
      <c r="P54" s="14"/>
      <c r="Q54" s="14"/>
      <c r="R54" s="16"/>
      <c r="S54" s="47">
        <f t="shared" si="3"/>
        <v>317</v>
      </c>
      <c r="T54" s="58"/>
      <c r="U54" s="40"/>
      <c r="V54" s="75">
        <f t="shared" si="4"/>
        <v>10</v>
      </c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28"/>
      <c r="AP54" s="28"/>
      <c r="AQ54" s="28"/>
      <c r="AR54" s="28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</row>
    <row r="55">
      <c r="A55" s="8" t="s">
        <v>3134</v>
      </c>
      <c r="B55" s="9">
        <v>45594.0</v>
      </c>
      <c r="C55" s="88" t="str">
        <f t="shared" si="13"/>
        <v>#REF!</v>
      </c>
      <c r="D55" s="99" t="str">
        <f t="shared" si="14"/>
        <v>#REF!</v>
      </c>
      <c r="E55" s="56"/>
      <c r="F55" s="28"/>
      <c r="G55" s="76" t="s">
        <v>1925</v>
      </c>
      <c r="H55" s="78" t="s">
        <v>1987</v>
      </c>
      <c r="I55" s="27" t="s">
        <v>1925</v>
      </c>
      <c r="J55" s="13" t="s">
        <v>1908</v>
      </c>
      <c r="K55" s="15">
        <f>800+299</f>
        <v>1099</v>
      </c>
      <c r="L55" s="15">
        <v>299.0</v>
      </c>
      <c r="M55" s="14"/>
      <c r="N55" s="15">
        <v>317.0</v>
      </c>
      <c r="O55" s="14"/>
      <c r="P55" s="14"/>
      <c r="Q55" s="14"/>
      <c r="R55" s="16"/>
      <c r="S55" s="47">
        <f t="shared" si="3"/>
        <v>317</v>
      </c>
      <c r="T55" s="58"/>
      <c r="U55" s="40"/>
      <c r="V55" s="75">
        <f t="shared" si="4"/>
        <v>10</v>
      </c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28"/>
      <c r="AP55" s="28"/>
      <c r="AQ55" s="28"/>
      <c r="AR55" s="28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</row>
    <row r="56">
      <c r="A56" s="8" t="s">
        <v>3134</v>
      </c>
      <c r="B56" s="9">
        <v>45595.0</v>
      </c>
      <c r="C56" s="121">
        <v>1434319.0</v>
      </c>
      <c r="D56" s="19" t="s">
        <v>3192</v>
      </c>
      <c r="E56" s="56"/>
      <c r="F56" s="28"/>
      <c r="G56" s="73" t="s">
        <v>1079</v>
      </c>
      <c r="H56" s="69" t="s">
        <v>1988</v>
      </c>
      <c r="I56" s="27" t="s">
        <v>1079</v>
      </c>
      <c r="J56" s="13" t="s">
        <v>1908</v>
      </c>
      <c r="K56" s="15">
        <v>299.0</v>
      </c>
      <c r="L56" s="15">
        <v>299.0</v>
      </c>
      <c r="M56" s="14"/>
      <c r="N56" s="15">
        <v>317.0</v>
      </c>
      <c r="O56" s="14"/>
      <c r="P56" s="14"/>
      <c r="Q56" s="14"/>
      <c r="R56" s="16"/>
      <c r="S56" s="47">
        <f t="shared" si="3"/>
        <v>317</v>
      </c>
      <c r="T56" s="58"/>
      <c r="U56" s="40"/>
      <c r="V56" s="75">
        <f t="shared" si="4"/>
        <v>10</v>
      </c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28"/>
      <c r="AP56" s="28"/>
      <c r="AQ56" s="28"/>
      <c r="AR56" s="28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</row>
    <row r="57">
      <c r="A57" s="8" t="s">
        <v>3134</v>
      </c>
      <c r="B57" s="9">
        <v>45546.0</v>
      </c>
      <c r="C57" s="88" t="str">
        <f>VLOOKUP(H57,Dominios!$A:$D,3,0)</f>
        <v>#REF!</v>
      </c>
      <c r="D57" s="99" t="str">
        <f>VLOOKUP(H57,Dominios!$A:$D,4,0)</f>
        <v>#REF!</v>
      </c>
      <c r="E57" s="56"/>
      <c r="F57" s="28"/>
      <c r="G57" s="73" t="s">
        <v>20</v>
      </c>
      <c r="H57" s="69" t="s">
        <v>1989</v>
      </c>
      <c r="I57" s="27" t="s">
        <v>1908</v>
      </c>
      <c r="J57" s="13" t="s">
        <v>1908</v>
      </c>
      <c r="K57" s="15">
        <v>299.0</v>
      </c>
      <c r="L57" s="15">
        <v>317.0</v>
      </c>
      <c r="M57" s="14"/>
      <c r="N57" s="15">
        <v>317.0</v>
      </c>
      <c r="O57" s="14"/>
      <c r="P57" s="14"/>
      <c r="Q57" s="14"/>
      <c r="R57" s="16"/>
      <c r="S57" s="47">
        <f t="shared" si="3"/>
        <v>317</v>
      </c>
      <c r="T57" s="28"/>
      <c r="U57" s="40"/>
      <c r="V57" s="75">
        <f t="shared" si="4"/>
        <v>9</v>
      </c>
      <c r="W57" s="40"/>
      <c r="X57" s="32"/>
      <c r="Y57" s="79"/>
      <c r="Z57" s="79"/>
      <c r="AA57" s="17"/>
      <c r="AB57" s="32"/>
      <c r="AC57" s="17"/>
      <c r="AD57" s="80"/>
      <c r="AE57" s="80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</row>
    <row r="58">
      <c r="A58" s="8" t="s">
        <v>3134</v>
      </c>
      <c r="B58" s="82">
        <v>45600.0</v>
      </c>
      <c r="C58" s="56"/>
      <c r="D58" s="56"/>
      <c r="E58" s="56"/>
      <c r="F58" s="28"/>
      <c r="G58" s="76" t="s">
        <v>20</v>
      </c>
      <c r="H58" s="83" t="s">
        <v>1990</v>
      </c>
      <c r="I58" s="84" t="s">
        <v>1908</v>
      </c>
      <c r="J58" s="85" t="s">
        <v>1908</v>
      </c>
      <c r="K58" s="86">
        <v>299.0</v>
      </c>
      <c r="L58" s="86">
        <v>317.0</v>
      </c>
      <c r="M58" s="14"/>
      <c r="N58" s="86">
        <f t="shared" ref="N58:N72" si="15">L58</f>
        <v>317</v>
      </c>
      <c r="O58" s="14"/>
      <c r="P58" s="14"/>
      <c r="Q58" s="14"/>
      <c r="R58" s="16"/>
      <c r="S58" s="47">
        <f t="shared" si="3"/>
        <v>317</v>
      </c>
      <c r="T58" s="28"/>
      <c r="U58" s="28"/>
      <c r="V58" s="57">
        <f t="shared" si="4"/>
        <v>11</v>
      </c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</row>
    <row r="59">
      <c r="A59" s="8" t="s">
        <v>3134</v>
      </c>
      <c r="B59" s="82">
        <v>45601.0</v>
      </c>
      <c r="C59" s="56"/>
      <c r="D59" s="56"/>
      <c r="E59" s="74" t="s">
        <v>3145</v>
      </c>
      <c r="F59" s="28"/>
      <c r="G59" s="76" t="s">
        <v>20</v>
      </c>
      <c r="H59" s="83" t="s">
        <v>1991</v>
      </c>
      <c r="I59" s="84" t="s">
        <v>1939</v>
      </c>
      <c r="J59" s="87" t="s">
        <v>1969</v>
      </c>
      <c r="K59" s="86">
        <v>29.9</v>
      </c>
      <c r="L59" s="86">
        <v>29.9</v>
      </c>
      <c r="M59" s="14"/>
      <c r="N59" s="86">
        <f t="shared" si="15"/>
        <v>29.9</v>
      </c>
      <c r="O59" s="14"/>
      <c r="P59" s="14"/>
      <c r="Q59" s="14"/>
      <c r="R59" s="16"/>
      <c r="S59" s="47">
        <f t="shared" si="3"/>
        <v>29.9</v>
      </c>
      <c r="T59" s="28"/>
      <c r="U59" s="28"/>
      <c r="V59" s="57">
        <f t="shared" si="4"/>
        <v>11</v>
      </c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</row>
    <row r="60">
      <c r="A60" s="8" t="s">
        <v>3134</v>
      </c>
      <c r="B60" s="82">
        <v>45603.0</v>
      </c>
      <c r="C60" s="56"/>
      <c r="D60" s="56"/>
      <c r="E60" s="74" t="s">
        <v>3141</v>
      </c>
      <c r="F60" s="28"/>
      <c r="G60" s="76" t="s">
        <v>20</v>
      </c>
      <c r="H60" s="83" t="s">
        <v>1992</v>
      </c>
      <c r="I60" s="84" t="s">
        <v>1908</v>
      </c>
      <c r="J60" s="85" t="s">
        <v>1908</v>
      </c>
      <c r="K60" s="86">
        <v>299.0</v>
      </c>
      <c r="L60" s="86">
        <v>317.0</v>
      </c>
      <c r="M60" s="14"/>
      <c r="N60" s="86">
        <f t="shared" si="15"/>
        <v>317</v>
      </c>
      <c r="O60" s="14"/>
      <c r="P60" s="14"/>
      <c r="Q60" s="14"/>
      <c r="R60" s="16"/>
      <c r="S60" s="47">
        <f t="shared" si="3"/>
        <v>317</v>
      </c>
      <c r="T60" s="28"/>
      <c r="U60" s="28"/>
      <c r="V60" s="57">
        <f t="shared" si="4"/>
        <v>11</v>
      </c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</row>
    <row r="61">
      <c r="A61" s="8" t="s">
        <v>3134</v>
      </c>
      <c r="B61" s="82">
        <v>45603.0</v>
      </c>
      <c r="C61" s="56"/>
      <c r="D61" s="56"/>
      <c r="E61" s="74" t="s">
        <v>3138</v>
      </c>
      <c r="F61" s="28"/>
      <c r="G61" s="76" t="s">
        <v>1910</v>
      </c>
      <c r="H61" s="83" t="s">
        <v>1993</v>
      </c>
      <c r="I61" s="84" t="s">
        <v>1910</v>
      </c>
      <c r="J61" s="85" t="s">
        <v>1908</v>
      </c>
      <c r="K61" s="86">
        <v>299.0</v>
      </c>
      <c r="L61" s="86">
        <v>317.0</v>
      </c>
      <c r="M61" s="14"/>
      <c r="N61" s="86">
        <f t="shared" si="15"/>
        <v>317</v>
      </c>
      <c r="O61" s="14"/>
      <c r="P61" s="14"/>
      <c r="Q61" s="14"/>
      <c r="R61" s="16"/>
      <c r="S61" s="47">
        <f t="shared" si="3"/>
        <v>317</v>
      </c>
      <c r="T61" s="28"/>
      <c r="U61" s="13" t="s">
        <v>1994</v>
      </c>
      <c r="V61" s="57">
        <f t="shared" si="4"/>
        <v>11</v>
      </c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</row>
    <row r="62">
      <c r="A62" s="8" t="s">
        <v>3134</v>
      </c>
      <c r="B62" s="82">
        <v>45604.0</v>
      </c>
      <c r="C62" s="88">
        <v>1407423.0</v>
      </c>
      <c r="D62" s="22" t="s">
        <v>3193</v>
      </c>
      <c r="E62" s="74" t="s">
        <v>1922</v>
      </c>
      <c r="F62" s="28"/>
      <c r="G62" s="73" t="s">
        <v>1918</v>
      </c>
      <c r="H62" s="69" t="s">
        <v>1995</v>
      </c>
      <c r="I62" s="27" t="s">
        <v>1918</v>
      </c>
      <c r="J62" s="13" t="s">
        <v>1272</v>
      </c>
      <c r="K62" s="15">
        <v>800.0</v>
      </c>
      <c r="L62" s="14"/>
      <c r="M62" s="14"/>
      <c r="N62" s="14" t="str">
        <f t="shared" si="15"/>
        <v/>
      </c>
      <c r="O62" s="14"/>
      <c r="P62" s="14"/>
      <c r="Q62" s="14"/>
      <c r="R62" s="16"/>
      <c r="S62" s="47">
        <f t="shared" si="3"/>
        <v>0</v>
      </c>
      <c r="T62" s="40"/>
      <c r="U62" s="44" t="s">
        <v>1996</v>
      </c>
      <c r="V62" s="57">
        <f t="shared" si="4"/>
        <v>11</v>
      </c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17"/>
      <c r="AP62" s="17"/>
      <c r="AQ62" s="17"/>
      <c r="AR62" s="17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</row>
    <row r="63">
      <c r="A63" s="8" t="s">
        <v>3134</v>
      </c>
      <c r="B63" s="82">
        <v>45604.0</v>
      </c>
      <c r="C63" s="56"/>
      <c r="D63" s="56"/>
      <c r="E63" s="74" t="s">
        <v>3145</v>
      </c>
      <c r="F63" s="28"/>
      <c r="G63" s="76" t="s">
        <v>20</v>
      </c>
      <c r="H63" s="83" t="s">
        <v>1997</v>
      </c>
      <c r="I63" s="84" t="s">
        <v>1908</v>
      </c>
      <c r="J63" s="85" t="s">
        <v>1908</v>
      </c>
      <c r="K63" s="86">
        <v>299.0</v>
      </c>
      <c r="L63" s="86">
        <v>317.0</v>
      </c>
      <c r="M63" s="14"/>
      <c r="N63" s="86">
        <f t="shared" si="15"/>
        <v>317</v>
      </c>
      <c r="O63" s="14"/>
      <c r="P63" s="14"/>
      <c r="Q63" s="14"/>
      <c r="R63" s="16"/>
      <c r="S63" s="47">
        <f t="shared" si="3"/>
        <v>317</v>
      </c>
      <c r="T63" s="28"/>
      <c r="U63" s="8" t="s">
        <v>1998</v>
      </c>
      <c r="V63" s="57">
        <f t="shared" si="4"/>
        <v>11</v>
      </c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</row>
    <row r="64">
      <c r="A64" s="8" t="s">
        <v>3134</v>
      </c>
      <c r="B64" s="82">
        <v>45608.0</v>
      </c>
      <c r="C64" s="56"/>
      <c r="D64" s="56"/>
      <c r="E64" s="74" t="s">
        <v>3138</v>
      </c>
      <c r="F64" s="28"/>
      <c r="G64" s="76" t="s">
        <v>1910</v>
      </c>
      <c r="H64" s="83" t="s">
        <v>1999</v>
      </c>
      <c r="I64" s="84" t="s">
        <v>1908</v>
      </c>
      <c r="J64" s="85" t="s">
        <v>1908</v>
      </c>
      <c r="K64" s="86">
        <v>299.0</v>
      </c>
      <c r="L64" s="86">
        <v>317.0</v>
      </c>
      <c r="M64" s="14"/>
      <c r="N64" s="86">
        <f t="shared" si="15"/>
        <v>317</v>
      </c>
      <c r="O64" s="14"/>
      <c r="P64" s="14"/>
      <c r="Q64" s="14"/>
      <c r="R64" s="16"/>
      <c r="S64" s="47">
        <f t="shared" si="3"/>
        <v>317</v>
      </c>
      <c r="T64" s="28"/>
      <c r="U64" s="8" t="s">
        <v>2000</v>
      </c>
      <c r="V64" s="57">
        <f t="shared" si="4"/>
        <v>11</v>
      </c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</row>
    <row r="65">
      <c r="A65" s="8" t="s">
        <v>3134</v>
      </c>
      <c r="B65" s="82">
        <v>45610.0</v>
      </c>
      <c r="C65" s="56"/>
      <c r="D65" s="56"/>
      <c r="E65" s="74" t="s">
        <v>3145</v>
      </c>
      <c r="F65" s="28"/>
      <c r="G65" s="73" t="s">
        <v>20</v>
      </c>
      <c r="H65" s="69" t="s">
        <v>2001</v>
      </c>
      <c r="I65" s="27" t="s">
        <v>1939</v>
      </c>
      <c r="J65" s="87" t="s">
        <v>1969</v>
      </c>
      <c r="K65" s="86">
        <v>29.9</v>
      </c>
      <c r="L65" s="86">
        <v>29.9</v>
      </c>
      <c r="M65" s="14"/>
      <c r="N65" s="86">
        <f t="shared" si="15"/>
        <v>29.9</v>
      </c>
      <c r="O65" s="14"/>
      <c r="P65" s="14"/>
      <c r="Q65" s="14"/>
      <c r="R65" s="16"/>
      <c r="S65" s="47">
        <f t="shared" si="3"/>
        <v>29.9</v>
      </c>
      <c r="T65" s="28"/>
      <c r="U65" s="8" t="s">
        <v>2002</v>
      </c>
      <c r="V65" s="57">
        <f t="shared" si="4"/>
        <v>11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</row>
    <row r="66">
      <c r="A66" s="8" t="s">
        <v>3134</v>
      </c>
      <c r="B66" s="82">
        <v>45614.0</v>
      </c>
      <c r="C66" s="56"/>
      <c r="D66" s="56"/>
      <c r="E66" s="74" t="s">
        <v>3145</v>
      </c>
      <c r="F66" s="28"/>
      <c r="G66" s="76" t="s">
        <v>20</v>
      </c>
      <c r="H66" s="83" t="s">
        <v>2003</v>
      </c>
      <c r="I66" s="84" t="s">
        <v>1908</v>
      </c>
      <c r="J66" s="85" t="s">
        <v>1908</v>
      </c>
      <c r="K66" s="86">
        <v>299.0</v>
      </c>
      <c r="L66" s="86">
        <v>317.0</v>
      </c>
      <c r="M66" s="14"/>
      <c r="N66" s="86">
        <f t="shared" si="15"/>
        <v>317</v>
      </c>
      <c r="O66" s="14"/>
      <c r="P66" s="14"/>
      <c r="Q66" s="14"/>
      <c r="R66" s="16"/>
      <c r="S66" s="47">
        <f t="shared" si="3"/>
        <v>317</v>
      </c>
      <c r="T66" s="28"/>
      <c r="U66" s="8" t="s">
        <v>2004</v>
      </c>
      <c r="V66" s="57">
        <f t="shared" si="4"/>
        <v>11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</row>
    <row r="67">
      <c r="A67" s="8" t="s">
        <v>3134</v>
      </c>
      <c r="B67" s="82">
        <v>45617.0</v>
      </c>
      <c r="C67" s="56"/>
      <c r="D67" s="56"/>
      <c r="E67" s="74" t="s">
        <v>3138</v>
      </c>
      <c r="F67" s="28"/>
      <c r="G67" s="76" t="s">
        <v>20</v>
      </c>
      <c r="H67" s="83" t="s">
        <v>2005</v>
      </c>
      <c r="I67" s="84" t="s">
        <v>1908</v>
      </c>
      <c r="J67" s="85" t="s">
        <v>1908</v>
      </c>
      <c r="K67" s="86">
        <v>299.0</v>
      </c>
      <c r="L67" s="86">
        <v>317.0</v>
      </c>
      <c r="M67" s="14"/>
      <c r="N67" s="86">
        <f t="shared" si="15"/>
        <v>317</v>
      </c>
      <c r="O67" s="14"/>
      <c r="P67" s="14"/>
      <c r="Q67" s="14"/>
      <c r="R67" s="16"/>
      <c r="S67" s="47">
        <f t="shared" si="3"/>
        <v>317</v>
      </c>
      <c r="T67" s="28"/>
      <c r="U67" s="8" t="s">
        <v>2006</v>
      </c>
      <c r="V67" s="57">
        <f t="shared" si="4"/>
        <v>11</v>
      </c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</row>
    <row r="68">
      <c r="A68" s="8" t="s">
        <v>3134</v>
      </c>
      <c r="B68" s="82">
        <v>45617.0</v>
      </c>
      <c r="C68" s="56"/>
      <c r="D68" s="56"/>
      <c r="E68" s="74" t="s">
        <v>3138</v>
      </c>
      <c r="F68" s="28"/>
      <c r="G68" s="76" t="s">
        <v>1910</v>
      </c>
      <c r="H68" s="83" t="s">
        <v>2007</v>
      </c>
      <c r="I68" s="84" t="s">
        <v>1908</v>
      </c>
      <c r="J68" s="85" t="s">
        <v>1908</v>
      </c>
      <c r="K68" s="86">
        <v>299.0</v>
      </c>
      <c r="L68" s="86">
        <v>317.0</v>
      </c>
      <c r="M68" s="14"/>
      <c r="N68" s="86">
        <f t="shared" si="15"/>
        <v>317</v>
      </c>
      <c r="O68" s="14"/>
      <c r="P68" s="14"/>
      <c r="Q68" s="14"/>
      <c r="R68" s="16"/>
      <c r="S68" s="47">
        <f t="shared" si="3"/>
        <v>317</v>
      </c>
      <c r="T68" s="28"/>
      <c r="U68" s="8" t="s">
        <v>2008</v>
      </c>
      <c r="V68" s="57">
        <f t="shared" si="4"/>
        <v>11</v>
      </c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</row>
    <row r="69">
      <c r="A69" s="8" t="s">
        <v>3134</v>
      </c>
      <c r="B69" s="82">
        <v>45618.0</v>
      </c>
      <c r="C69" s="56"/>
      <c r="D69" s="56"/>
      <c r="E69" s="74" t="s">
        <v>3145</v>
      </c>
      <c r="F69" s="28"/>
      <c r="G69" s="73" t="s">
        <v>20</v>
      </c>
      <c r="H69" s="69" t="s">
        <v>2009</v>
      </c>
      <c r="I69" s="27" t="s">
        <v>1939</v>
      </c>
      <c r="J69" s="87" t="s">
        <v>1969</v>
      </c>
      <c r="K69" s="86">
        <v>29.9</v>
      </c>
      <c r="L69" s="86">
        <v>29.9</v>
      </c>
      <c r="M69" s="14"/>
      <c r="N69" s="86">
        <f t="shared" si="15"/>
        <v>29.9</v>
      </c>
      <c r="O69" s="14"/>
      <c r="P69" s="14"/>
      <c r="Q69" s="14"/>
      <c r="R69" s="16"/>
      <c r="S69" s="47">
        <f t="shared" si="3"/>
        <v>29.9</v>
      </c>
      <c r="T69" s="28"/>
      <c r="U69" s="8" t="s">
        <v>2010</v>
      </c>
      <c r="V69" s="57">
        <f t="shared" si="4"/>
        <v>11</v>
      </c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>
      <c r="A70" s="8" t="s">
        <v>3134</v>
      </c>
      <c r="B70" s="82">
        <v>45623.0</v>
      </c>
      <c r="C70" s="56"/>
      <c r="D70" s="56"/>
      <c r="E70" s="74" t="s">
        <v>3145</v>
      </c>
      <c r="F70" s="28"/>
      <c r="G70" s="76" t="s">
        <v>20</v>
      </c>
      <c r="H70" s="83" t="s">
        <v>2011</v>
      </c>
      <c r="I70" s="84" t="s">
        <v>1908</v>
      </c>
      <c r="J70" s="85" t="s">
        <v>1908</v>
      </c>
      <c r="K70" s="86">
        <v>299.0</v>
      </c>
      <c r="L70" s="86">
        <v>317.0</v>
      </c>
      <c r="M70" s="14"/>
      <c r="N70" s="86">
        <f t="shared" si="15"/>
        <v>317</v>
      </c>
      <c r="O70" s="14"/>
      <c r="P70" s="14"/>
      <c r="Q70" s="14"/>
      <c r="R70" s="16"/>
      <c r="S70" s="47">
        <f t="shared" si="3"/>
        <v>317</v>
      </c>
      <c r="T70" s="28"/>
      <c r="U70" s="8" t="s">
        <v>2012</v>
      </c>
      <c r="V70" s="57">
        <f t="shared" si="4"/>
        <v>11</v>
      </c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</row>
    <row r="71">
      <c r="A71" s="8" t="s">
        <v>3134</v>
      </c>
      <c r="B71" s="82">
        <v>45623.0</v>
      </c>
      <c r="C71" s="56"/>
      <c r="D71" s="56"/>
      <c r="E71" s="74" t="s">
        <v>3145</v>
      </c>
      <c r="F71" s="28"/>
      <c r="G71" s="73" t="s">
        <v>20</v>
      </c>
      <c r="H71" s="69" t="s">
        <v>2013</v>
      </c>
      <c r="I71" s="27" t="s">
        <v>1939</v>
      </c>
      <c r="J71" s="87" t="s">
        <v>1969</v>
      </c>
      <c r="K71" s="86">
        <v>29.9</v>
      </c>
      <c r="L71" s="86">
        <v>29.9</v>
      </c>
      <c r="M71" s="14"/>
      <c r="N71" s="86">
        <f t="shared" si="15"/>
        <v>29.9</v>
      </c>
      <c r="O71" s="14"/>
      <c r="P71" s="14"/>
      <c r="Q71" s="14"/>
      <c r="R71" s="16"/>
      <c r="S71" s="47">
        <f t="shared" si="3"/>
        <v>29.9</v>
      </c>
      <c r="T71" s="28"/>
      <c r="U71" s="8" t="s">
        <v>2014</v>
      </c>
      <c r="V71" s="57">
        <f t="shared" si="4"/>
        <v>11</v>
      </c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</row>
    <row r="72">
      <c r="A72" s="8" t="s">
        <v>3134</v>
      </c>
      <c r="B72" s="82">
        <v>45623.0</v>
      </c>
      <c r="C72" s="56"/>
      <c r="D72" s="56"/>
      <c r="E72" s="74" t="s">
        <v>3138</v>
      </c>
      <c r="F72" s="28"/>
      <c r="G72" s="76" t="s">
        <v>1925</v>
      </c>
      <c r="H72" s="83" t="s">
        <v>2015</v>
      </c>
      <c r="I72" s="84" t="s">
        <v>1908</v>
      </c>
      <c r="J72" s="85" t="s">
        <v>1908</v>
      </c>
      <c r="K72" s="86">
        <v>800.0</v>
      </c>
      <c r="L72" s="86">
        <v>317.0</v>
      </c>
      <c r="M72" s="14"/>
      <c r="N72" s="86">
        <f t="shared" si="15"/>
        <v>317</v>
      </c>
      <c r="O72" s="14"/>
      <c r="P72" s="14"/>
      <c r="Q72" s="14"/>
      <c r="R72" s="16"/>
      <c r="S72" s="47">
        <f t="shared" si="3"/>
        <v>317</v>
      </c>
      <c r="T72" s="28"/>
      <c r="U72" s="8" t="s">
        <v>2016</v>
      </c>
      <c r="V72" s="57">
        <f t="shared" si="4"/>
        <v>11</v>
      </c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</row>
    <row r="73">
      <c r="A73" s="8" t="s">
        <v>3134</v>
      </c>
      <c r="B73" s="9">
        <v>45572.0</v>
      </c>
      <c r="C73" s="56"/>
      <c r="D73" s="56"/>
      <c r="E73" s="56"/>
      <c r="F73" s="28"/>
      <c r="G73" s="73" t="s">
        <v>20</v>
      </c>
      <c r="H73" s="69" t="s">
        <v>2017</v>
      </c>
      <c r="I73" s="27" t="s">
        <v>2018</v>
      </c>
      <c r="J73" s="13" t="s">
        <v>1908</v>
      </c>
      <c r="K73" s="15">
        <v>249.0</v>
      </c>
      <c r="L73" s="15">
        <v>249.0</v>
      </c>
      <c r="M73" s="14"/>
      <c r="N73" s="15">
        <v>267.0</v>
      </c>
      <c r="O73" s="14"/>
      <c r="P73" s="14"/>
      <c r="Q73" s="14"/>
      <c r="R73" s="16"/>
      <c r="S73" s="47">
        <f t="shared" si="3"/>
        <v>267</v>
      </c>
      <c r="T73" s="28"/>
      <c r="U73" s="40"/>
      <c r="V73" s="57">
        <f t="shared" si="4"/>
        <v>10</v>
      </c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</row>
    <row r="74">
      <c r="A74" s="8" t="s">
        <v>3134</v>
      </c>
      <c r="B74" s="9">
        <v>45629.0</v>
      </c>
      <c r="C74" s="56"/>
      <c r="D74" s="56"/>
      <c r="E74" s="74" t="s">
        <v>3138</v>
      </c>
      <c r="F74" s="28"/>
      <c r="G74" s="73" t="s">
        <v>1910</v>
      </c>
      <c r="H74" s="69" t="s">
        <v>2019</v>
      </c>
      <c r="I74" s="27" t="s">
        <v>1908</v>
      </c>
      <c r="J74" s="13" t="s">
        <v>1908</v>
      </c>
      <c r="K74" s="15">
        <v>299.0</v>
      </c>
      <c r="L74" s="15">
        <v>299.0</v>
      </c>
      <c r="M74" s="14"/>
      <c r="N74" s="15">
        <f t="shared" ref="N74:N77" si="16">L74</f>
        <v>299</v>
      </c>
      <c r="O74" s="14"/>
      <c r="P74" s="14"/>
      <c r="Q74" s="14"/>
      <c r="R74" s="16"/>
      <c r="S74" s="47">
        <f t="shared" si="3"/>
        <v>299</v>
      </c>
      <c r="T74" s="28"/>
      <c r="U74" s="8" t="s">
        <v>2020</v>
      </c>
      <c r="V74" s="57">
        <f t="shared" si="4"/>
        <v>12</v>
      </c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</row>
    <row r="75">
      <c r="A75" s="8" t="s">
        <v>3134</v>
      </c>
      <c r="B75" s="9">
        <v>45637.0</v>
      </c>
      <c r="C75" s="56"/>
      <c r="D75" s="56"/>
      <c r="E75" s="74" t="s">
        <v>3145</v>
      </c>
      <c r="F75" s="28"/>
      <c r="G75" s="73" t="s">
        <v>20</v>
      </c>
      <c r="H75" s="69" t="s">
        <v>2021</v>
      </c>
      <c r="I75" s="27" t="s">
        <v>1908</v>
      </c>
      <c r="J75" s="13" t="s">
        <v>1908</v>
      </c>
      <c r="K75" s="15">
        <v>299.0</v>
      </c>
      <c r="L75" s="15">
        <v>299.0</v>
      </c>
      <c r="M75" s="14"/>
      <c r="N75" s="15">
        <f t="shared" si="16"/>
        <v>299</v>
      </c>
      <c r="O75" s="14"/>
      <c r="P75" s="14"/>
      <c r="Q75" s="14"/>
      <c r="R75" s="16"/>
      <c r="S75" s="47">
        <f t="shared" si="3"/>
        <v>299</v>
      </c>
      <c r="T75" s="28"/>
      <c r="U75" s="8" t="s">
        <v>2022</v>
      </c>
      <c r="V75" s="57">
        <f t="shared" si="4"/>
        <v>12</v>
      </c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</row>
    <row r="76">
      <c r="A76" s="8" t="s">
        <v>3134</v>
      </c>
      <c r="B76" s="9">
        <v>45638.0</v>
      </c>
      <c r="C76" s="56"/>
      <c r="D76" s="56"/>
      <c r="E76" s="74" t="s">
        <v>3145</v>
      </c>
      <c r="F76" s="28"/>
      <c r="G76" s="73" t="s">
        <v>20</v>
      </c>
      <c r="H76" s="69" t="s">
        <v>2023</v>
      </c>
      <c r="I76" s="27" t="s">
        <v>1939</v>
      </c>
      <c r="J76" s="13" t="s">
        <v>2024</v>
      </c>
      <c r="K76" s="15">
        <v>99.9</v>
      </c>
      <c r="L76" s="15">
        <v>99.9</v>
      </c>
      <c r="M76" s="14"/>
      <c r="N76" s="15">
        <f t="shared" si="16"/>
        <v>99.9</v>
      </c>
      <c r="O76" s="14"/>
      <c r="P76" s="14"/>
      <c r="Q76" s="14"/>
      <c r="R76" s="16"/>
      <c r="S76" s="47">
        <f t="shared" si="3"/>
        <v>99.9</v>
      </c>
      <c r="T76" s="28"/>
      <c r="U76" s="8" t="s">
        <v>2025</v>
      </c>
      <c r="V76" s="57">
        <f t="shared" si="4"/>
        <v>12</v>
      </c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</row>
    <row r="77">
      <c r="A77" s="8" t="s">
        <v>3134</v>
      </c>
      <c r="B77" s="9">
        <v>45639.0</v>
      </c>
      <c r="C77" s="56"/>
      <c r="D77" s="56"/>
      <c r="E77" s="74" t="s">
        <v>3145</v>
      </c>
      <c r="F77" s="28"/>
      <c r="G77" s="73" t="s">
        <v>20</v>
      </c>
      <c r="H77" s="69" t="s">
        <v>2026</v>
      </c>
      <c r="I77" s="27" t="s">
        <v>1939</v>
      </c>
      <c r="J77" s="13" t="s">
        <v>1969</v>
      </c>
      <c r="K77" s="15">
        <v>29.9</v>
      </c>
      <c r="L77" s="15">
        <v>29.9</v>
      </c>
      <c r="M77" s="14"/>
      <c r="N77" s="15">
        <f t="shared" si="16"/>
        <v>29.9</v>
      </c>
      <c r="O77" s="14"/>
      <c r="P77" s="14"/>
      <c r="Q77" s="14"/>
      <c r="R77" s="16"/>
      <c r="S77" s="47">
        <f t="shared" si="3"/>
        <v>29.9</v>
      </c>
      <c r="T77" s="28"/>
      <c r="U77" s="8" t="s">
        <v>2027</v>
      </c>
      <c r="V77" s="57">
        <f t="shared" si="4"/>
        <v>12</v>
      </c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</row>
    <row r="78">
      <c r="A78" s="8" t="s">
        <v>3134</v>
      </c>
      <c r="B78" s="9">
        <v>45659.0</v>
      </c>
      <c r="C78" s="56"/>
      <c r="D78" s="56"/>
      <c r="E78" s="74" t="s">
        <v>3145</v>
      </c>
      <c r="F78" s="119"/>
      <c r="G78" s="73" t="s">
        <v>20</v>
      </c>
      <c r="H78" s="69" t="s">
        <v>2029</v>
      </c>
      <c r="I78" s="27" t="s">
        <v>1939</v>
      </c>
      <c r="J78" s="13" t="s">
        <v>1969</v>
      </c>
      <c r="K78" s="15">
        <v>29.9</v>
      </c>
      <c r="L78" s="15">
        <v>29.9</v>
      </c>
      <c r="M78" s="14"/>
      <c r="N78" s="15">
        <v>29.9</v>
      </c>
      <c r="O78" s="14"/>
      <c r="P78" s="14"/>
      <c r="Q78" s="14"/>
      <c r="R78" s="16"/>
      <c r="S78" s="47">
        <f t="shared" si="3"/>
        <v>29.9</v>
      </c>
      <c r="T78" s="13" t="s">
        <v>2030</v>
      </c>
      <c r="U78" s="8" t="s">
        <v>2031</v>
      </c>
      <c r="V78" s="8" t="s">
        <v>519</v>
      </c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</row>
    <row r="79">
      <c r="A79" s="8" t="s">
        <v>3134</v>
      </c>
      <c r="B79" s="9">
        <v>45665.0</v>
      </c>
      <c r="C79" s="56"/>
      <c r="D79" s="56"/>
      <c r="E79" s="74" t="s">
        <v>3138</v>
      </c>
      <c r="F79" s="119"/>
      <c r="G79" s="73" t="s">
        <v>1910</v>
      </c>
      <c r="H79" s="69" t="s">
        <v>2032</v>
      </c>
      <c r="I79" s="74" t="s">
        <v>1910</v>
      </c>
      <c r="J79" s="13" t="s">
        <v>1908</v>
      </c>
      <c r="K79" s="15">
        <v>299.0</v>
      </c>
      <c r="L79" s="15">
        <v>299.0</v>
      </c>
      <c r="M79" s="14"/>
      <c r="N79" s="15">
        <v>317.0</v>
      </c>
      <c r="O79" s="14"/>
      <c r="P79" s="14"/>
      <c r="Q79" s="14"/>
      <c r="R79" s="16"/>
      <c r="S79" s="47">
        <f t="shared" si="3"/>
        <v>317</v>
      </c>
      <c r="T79" s="28"/>
      <c r="U79" s="8" t="s">
        <v>2033</v>
      </c>
      <c r="V79" s="8" t="s">
        <v>519</v>
      </c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</row>
    <row r="80">
      <c r="A80" s="8" t="s">
        <v>3134</v>
      </c>
      <c r="B80" s="9">
        <v>45665.0</v>
      </c>
      <c r="C80" s="56"/>
      <c r="D80" s="56"/>
      <c r="E80" s="74" t="s">
        <v>3141</v>
      </c>
      <c r="F80" s="119"/>
      <c r="G80" s="73" t="s">
        <v>20</v>
      </c>
      <c r="H80" s="69" t="s">
        <v>2034</v>
      </c>
      <c r="I80" s="27" t="s">
        <v>1908</v>
      </c>
      <c r="J80" s="13" t="s">
        <v>1908</v>
      </c>
      <c r="K80" s="15">
        <v>299.0</v>
      </c>
      <c r="L80" s="15">
        <v>299.0</v>
      </c>
      <c r="M80" s="14"/>
      <c r="N80" s="15">
        <v>317.0</v>
      </c>
      <c r="O80" s="14"/>
      <c r="P80" s="14"/>
      <c r="Q80" s="14"/>
      <c r="R80" s="16"/>
      <c r="S80" s="47">
        <f t="shared" si="3"/>
        <v>317</v>
      </c>
      <c r="T80" s="13" t="s">
        <v>2035</v>
      </c>
      <c r="U80" s="8" t="s">
        <v>2036</v>
      </c>
      <c r="V80" s="8" t="s">
        <v>519</v>
      </c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</row>
    <row r="81">
      <c r="A81" s="8" t="s">
        <v>3134</v>
      </c>
      <c r="B81" s="9">
        <v>45665.0</v>
      </c>
      <c r="C81" s="56"/>
      <c r="D81" s="56"/>
      <c r="E81" s="74" t="s">
        <v>3138</v>
      </c>
      <c r="F81" s="119"/>
      <c r="G81" s="73" t="s">
        <v>1925</v>
      </c>
      <c r="H81" s="69" t="s">
        <v>2037</v>
      </c>
      <c r="I81" s="27" t="s">
        <v>1908</v>
      </c>
      <c r="J81" s="13" t="s">
        <v>1908</v>
      </c>
      <c r="K81" s="15">
        <v>299.0</v>
      </c>
      <c r="L81" s="15">
        <v>299.0</v>
      </c>
      <c r="M81" s="14"/>
      <c r="N81" s="15">
        <v>317.0</v>
      </c>
      <c r="O81" s="14"/>
      <c r="P81" s="14"/>
      <c r="Q81" s="14"/>
      <c r="R81" s="16"/>
      <c r="S81" s="47">
        <f t="shared" si="3"/>
        <v>317</v>
      </c>
      <c r="T81" s="28"/>
      <c r="U81" s="8" t="s">
        <v>2038</v>
      </c>
      <c r="V81" s="8" t="s">
        <v>519</v>
      </c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</row>
    <row r="82">
      <c r="A82" s="8" t="s">
        <v>3134</v>
      </c>
      <c r="B82" s="9">
        <v>45667.0</v>
      </c>
      <c r="C82" s="56"/>
      <c r="D82" s="56"/>
      <c r="E82" s="74" t="s">
        <v>3145</v>
      </c>
      <c r="F82" s="119"/>
      <c r="G82" s="73" t="s">
        <v>20</v>
      </c>
      <c r="H82" s="69" t="s">
        <v>2039</v>
      </c>
      <c r="I82" s="27" t="s">
        <v>1939</v>
      </c>
      <c r="J82" s="13" t="s">
        <v>2024</v>
      </c>
      <c r="K82" s="15">
        <v>99.9</v>
      </c>
      <c r="L82" s="15">
        <v>99.9</v>
      </c>
      <c r="M82" s="14"/>
      <c r="N82" s="15">
        <v>117.9</v>
      </c>
      <c r="O82" s="14"/>
      <c r="P82" s="14"/>
      <c r="Q82" s="14"/>
      <c r="R82" s="16"/>
      <c r="S82" s="47">
        <f t="shared" si="3"/>
        <v>117.9</v>
      </c>
      <c r="T82" s="28"/>
      <c r="U82" s="8" t="s">
        <v>2040</v>
      </c>
      <c r="V82" s="8" t="s">
        <v>519</v>
      </c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</row>
    <row r="83">
      <c r="A83" s="8" t="s">
        <v>3134</v>
      </c>
      <c r="B83" s="9">
        <v>45670.0</v>
      </c>
      <c r="C83" s="56"/>
      <c r="D83" s="56"/>
      <c r="E83" s="74" t="s">
        <v>3138</v>
      </c>
      <c r="F83" s="119"/>
      <c r="G83" s="73" t="s">
        <v>1925</v>
      </c>
      <c r="H83" s="69" t="s">
        <v>2041</v>
      </c>
      <c r="I83" s="27" t="s">
        <v>1908</v>
      </c>
      <c r="J83" s="13" t="s">
        <v>1908</v>
      </c>
      <c r="K83" s="15">
        <v>299.0</v>
      </c>
      <c r="L83" s="15">
        <v>299.0</v>
      </c>
      <c r="M83" s="14"/>
      <c r="N83" s="15">
        <v>317.0</v>
      </c>
      <c r="O83" s="14"/>
      <c r="P83" s="14"/>
      <c r="Q83" s="14"/>
      <c r="R83" s="16"/>
      <c r="S83" s="47">
        <f t="shared" si="3"/>
        <v>317</v>
      </c>
      <c r="T83" s="13" t="s">
        <v>2042</v>
      </c>
      <c r="U83" s="8" t="s">
        <v>2043</v>
      </c>
      <c r="V83" s="8" t="s">
        <v>519</v>
      </c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>
      <c r="A84" s="8" t="s">
        <v>3134</v>
      </c>
      <c r="B84" s="9">
        <v>45671.0</v>
      </c>
      <c r="C84" s="56"/>
      <c r="D84" s="56"/>
      <c r="E84" s="74" t="s">
        <v>3194</v>
      </c>
      <c r="F84" s="119"/>
      <c r="G84" s="73" t="s">
        <v>1910</v>
      </c>
      <c r="H84" s="69" t="s">
        <v>2044</v>
      </c>
      <c r="I84" s="27" t="s">
        <v>1910</v>
      </c>
      <c r="J84" s="13" t="s">
        <v>1908</v>
      </c>
      <c r="K84" s="15">
        <v>299.0</v>
      </c>
      <c r="L84" s="15">
        <v>299.0</v>
      </c>
      <c r="M84" s="14"/>
      <c r="N84" s="15">
        <v>317.0</v>
      </c>
      <c r="O84" s="14"/>
      <c r="P84" s="14"/>
      <c r="Q84" s="14"/>
      <c r="R84" s="16"/>
      <c r="S84" s="47">
        <f t="shared" si="3"/>
        <v>317</v>
      </c>
      <c r="T84" s="13" t="s">
        <v>2044</v>
      </c>
      <c r="U84" s="8" t="s">
        <v>2045</v>
      </c>
      <c r="V84" s="8" t="s">
        <v>519</v>
      </c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</row>
    <row r="85">
      <c r="A85" s="8" t="s">
        <v>3134</v>
      </c>
      <c r="B85" s="9">
        <v>45671.0</v>
      </c>
      <c r="C85" s="56"/>
      <c r="D85" s="56"/>
      <c r="E85" s="74" t="s">
        <v>3145</v>
      </c>
      <c r="F85" s="119"/>
      <c r="G85" s="73" t="s">
        <v>20</v>
      </c>
      <c r="H85" s="69" t="s">
        <v>2046</v>
      </c>
      <c r="I85" s="27" t="s">
        <v>1939</v>
      </c>
      <c r="J85" s="13" t="s">
        <v>1969</v>
      </c>
      <c r="K85" s="15">
        <v>29.9</v>
      </c>
      <c r="L85" s="15">
        <v>29.9</v>
      </c>
      <c r="M85" s="14"/>
      <c r="N85" s="15">
        <v>29.9</v>
      </c>
      <c r="O85" s="14"/>
      <c r="P85" s="14"/>
      <c r="Q85" s="14"/>
      <c r="R85" s="16"/>
      <c r="S85" s="47">
        <f t="shared" si="3"/>
        <v>29.9</v>
      </c>
      <c r="T85" s="28"/>
      <c r="U85" s="8" t="s">
        <v>2047</v>
      </c>
      <c r="V85" s="8" t="s">
        <v>519</v>
      </c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</row>
    <row r="86">
      <c r="A86" s="8" t="s">
        <v>3134</v>
      </c>
      <c r="B86" s="9">
        <v>45673.0</v>
      </c>
      <c r="C86" s="56"/>
      <c r="D86" s="56"/>
      <c r="E86" s="74" t="s">
        <v>3194</v>
      </c>
      <c r="F86" s="119"/>
      <c r="G86" s="73" t="s">
        <v>1910</v>
      </c>
      <c r="H86" s="69" t="s">
        <v>2048</v>
      </c>
      <c r="I86" s="27" t="s">
        <v>1910</v>
      </c>
      <c r="J86" s="13" t="s">
        <v>1908</v>
      </c>
      <c r="K86" s="15">
        <v>299.0</v>
      </c>
      <c r="L86" s="15">
        <v>299.0</v>
      </c>
      <c r="M86" s="14"/>
      <c r="N86" s="15">
        <v>317.0</v>
      </c>
      <c r="O86" s="14"/>
      <c r="P86" s="14"/>
      <c r="Q86" s="14"/>
      <c r="R86" s="16"/>
      <c r="S86" s="47">
        <f t="shared" si="3"/>
        <v>317</v>
      </c>
      <c r="T86" s="13" t="s">
        <v>2049</v>
      </c>
      <c r="U86" s="8" t="s">
        <v>2050</v>
      </c>
      <c r="V86" s="8" t="s">
        <v>519</v>
      </c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</row>
    <row r="87">
      <c r="A87" s="8" t="s">
        <v>3134</v>
      </c>
      <c r="B87" s="9">
        <v>45673.0</v>
      </c>
      <c r="C87" s="56"/>
      <c r="D87" s="56"/>
      <c r="E87" s="74" t="s">
        <v>3138</v>
      </c>
      <c r="F87" s="119"/>
      <c r="G87" s="73" t="s">
        <v>2051</v>
      </c>
      <c r="H87" s="69" t="s">
        <v>2052</v>
      </c>
      <c r="I87" s="27" t="s">
        <v>1908</v>
      </c>
      <c r="J87" s="13" t="s">
        <v>1908</v>
      </c>
      <c r="K87" s="15">
        <v>800.0</v>
      </c>
      <c r="L87" s="15">
        <v>299.0</v>
      </c>
      <c r="M87" s="14"/>
      <c r="N87" s="15">
        <v>317.0</v>
      </c>
      <c r="O87" s="14"/>
      <c r="P87" s="14"/>
      <c r="Q87" s="14"/>
      <c r="R87" s="16"/>
      <c r="S87" s="47">
        <f t="shared" si="3"/>
        <v>317</v>
      </c>
      <c r="T87" s="28"/>
      <c r="U87" s="8" t="s">
        <v>2053</v>
      </c>
      <c r="V87" s="8" t="s">
        <v>519</v>
      </c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>
      <c r="A88" s="8" t="s">
        <v>3134</v>
      </c>
      <c r="B88" s="9">
        <v>45681.0</v>
      </c>
      <c r="C88" s="56"/>
      <c r="D88" s="56"/>
      <c r="E88" s="74" t="s">
        <v>3145</v>
      </c>
      <c r="F88" s="119"/>
      <c r="G88" s="73" t="s">
        <v>20</v>
      </c>
      <c r="H88" s="69" t="s">
        <v>2054</v>
      </c>
      <c r="I88" s="27" t="s">
        <v>1939</v>
      </c>
      <c r="J88" s="13" t="s">
        <v>1969</v>
      </c>
      <c r="K88" s="15">
        <v>29.9</v>
      </c>
      <c r="L88" s="15">
        <v>29.9</v>
      </c>
      <c r="M88" s="14"/>
      <c r="N88" s="15">
        <v>29.9</v>
      </c>
      <c r="O88" s="14"/>
      <c r="P88" s="14"/>
      <c r="Q88" s="14"/>
      <c r="R88" s="16"/>
      <c r="S88" s="47">
        <f t="shared" si="3"/>
        <v>29.9</v>
      </c>
      <c r="T88" s="28"/>
      <c r="U88" s="8" t="s">
        <v>2055</v>
      </c>
      <c r="V88" s="8" t="s">
        <v>519</v>
      </c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</row>
    <row r="89">
      <c r="A89" s="8" t="s">
        <v>3134</v>
      </c>
      <c r="B89" s="9">
        <v>45687.0</v>
      </c>
      <c r="C89" s="56"/>
      <c r="D89" s="56"/>
      <c r="E89" s="74" t="s">
        <v>3148</v>
      </c>
      <c r="F89" s="119"/>
      <c r="G89" s="73" t="s">
        <v>1172</v>
      </c>
      <c r="H89" s="69" t="s">
        <v>2056</v>
      </c>
      <c r="I89" s="27" t="s">
        <v>1172</v>
      </c>
      <c r="J89" s="13" t="s">
        <v>1908</v>
      </c>
      <c r="K89" s="15">
        <v>1029.0</v>
      </c>
      <c r="L89" s="15">
        <v>299.0</v>
      </c>
      <c r="M89" s="14"/>
      <c r="N89" s="15">
        <v>317.0</v>
      </c>
      <c r="O89" s="14"/>
      <c r="P89" s="14"/>
      <c r="Q89" s="14"/>
      <c r="R89" s="16"/>
      <c r="S89" s="47">
        <f t="shared" si="3"/>
        <v>317</v>
      </c>
      <c r="T89" s="56"/>
      <c r="U89" s="8" t="s">
        <v>2057</v>
      </c>
      <c r="V89" s="8" t="s">
        <v>519</v>
      </c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</row>
    <row r="90">
      <c r="A90" s="8" t="s">
        <v>3134</v>
      </c>
      <c r="B90" s="9">
        <v>45688.0</v>
      </c>
      <c r="C90" s="56"/>
      <c r="D90" s="56"/>
      <c r="E90" s="56"/>
      <c r="F90" s="119"/>
      <c r="G90" s="73" t="s">
        <v>2058</v>
      </c>
      <c r="H90" s="69" t="s">
        <v>2059</v>
      </c>
      <c r="I90" s="27" t="s">
        <v>1908</v>
      </c>
      <c r="J90" s="13" t="s">
        <v>1908</v>
      </c>
      <c r="K90" s="15">
        <v>299.0</v>
      </c>
      <c r="L90" s="15">
        <v>299.0</v>
      </c>
      <c r="M90" s="14"/>
      <c r="N90" s="15">
        <v>317.0</v>
      </c>
      <c r="O90" s="14"/>
      <c r="P90" s="14"/>
      <c r="Q90" s="14"/>
      <c r="R90" s="16"/>
      <c r="S90" s="47">
        <f t="shared" si="3"/>
        <v>317</v>
      </c>
      <c r="T90" s="56"/>
      <c r="U90" s="8" t="s">
        <v>2060</v>
      </c>
      <c r="V90" s="8" t="s">
        <v>519</v>
      </c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</row>
    <row r="91">
      <c r="A91" s="8" t="s">
        <v>3134</v>
      </c>
      <c r="B91" s="9">
        <v>45562.0</v>
      </c>
      <c r="C91" s="88" t="str">
        <f>VLOOKUP(H91,Dominios!$A:$D,3,0)</f>
        <v>#REF!</v>
      </c>
      <c r="D91" s="99" t="str">
        <f>VLOOKUP(H91,Dominios!$A:$D,4,0)</f>
        <v>#REF!</v>
      </c>
      <c r="E91" s="56"/>
      <c r="F91" s="28" t="s">
        <v>1930</v>
      </c>
      <c r="G91" s="73" t="s">
        <v>1918</v>
      </c>
      <c r="H91" s="69" t="s">
        <v>1995</v>
      </c>
      <c r="I91" s="27" t="s">
        <v>1918</v>
      </c>
      <c r="J91" s="13" t="s">
        <v>1908</v>
      </c>
      <c r="K91" s="15">
        <v>299.0</v>
      </c>
      <c r="L91" s="15">
        <v>317.0</v>
      </c>
      <c r="M91" s="14"/>
      <c r="N91" s="15">
        <v>317.0</v>
      </c>
      <c r="O91" s="14"/>
      <c r="P91" s="14"/>
      <c r="Q91" s="14"/>
      <c r="R91" s="16"/>
      <c r="S91" s="47">
        <f t="shared" si="3"/>
        <v>317</v>
      </c>
      <c r="T91" s="28"/>
      <c r="U91" s="40"/>
      <c r="V91" s="75">
        <f>MONTH(B91)</f>
        <v>9</v>
      </c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>
      <c r="A92" s="8" t="s">
        <v>3134</v>
      </c>
      <c r="B92" s="9">
        <v>45691.0</v>
      </c>
      <c r="C92" s="56"/>
      <c r="D92" s="56"/>
      <c r="E92" s="74" t="s">
        <v>3145</v>
      </c>
      <c r="F92" s="13" t="s">
        <v>2028</v>
      </c>
      <c r="G92" s="73" t="s">
        <v>20</v>
      </c>
      <c r="H92" s="69" t="s">
        <v>2061</v>
      </c>
      <c r="I92" s="27" t="s">
        <v>1939</v>
      </c>
      <c r="J92" s="13" t="s">
        <v>1969</v>
      </c>
      <c r="K92" s="15">
        <v>29.9</v>
      </c>
      <c r="L92" s="15">
        <v>29.9</v>
      </c>
      <c r="M92" s="14"/>
      <c r="N92" s="15">
        <v>29.9</v>
      </c>
      <c r="O92" s="14"/>
      <c r="P92" s="14"/>
      <c r="Q92" s="14"/>
      <c r="R92" s="16"/>
      <c r="S92" s="47">
        <f t="shared" si="3"/>
        <v>29.9</v>
      </c>
      <c r="T92" s="28"/>
      <c r="U92" s="8" t="s">
        <v>2062</v>
      </c>
      <c r="V92" s="8" t="s">
        <v>550</v>
      </c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</row>
    <row r="93">
      <c r="A93" s="8" t="s">
        <v>3134</v>
      </c>
      <c r="B93" s="9">
        <v>45691.0</v>
      </c>
      <c r="C93" s="56"/>
      <c r="D93" s="56"/>
      <c r="E93" s="74" t="s">
        <v>3145</v>
      </c>
      <c r="F93" s="13" t="s">
        <v>2028</v>
      </c>
      <c r="G93" s="73" t="s">
        <v>20</v>
      </c>
      <c r="H93" s="69" t="s">
        <v>2063</v>
      </c>
      <c r="I93" s="27" t="s">
        <v>1939</v>
      </c>
      <c r="J93" s="13" t="s">
        <v>1969</v>
      </c>
      <c r="K93" s="15">
        <v>29.9</v>
      </c>
      <c r="L93" s="15">
        <v>29.9</v>
      </c>
      <c r="M93" s="14"/>
      <c r="N93" s="15">
        <v>29.9</v>
      </c>
      <c r="O93" s="14"/>
      <c r="P93" s="14"/>
      <c r="Q93" s="14"/>
      <c r="R93" s="16"/>
      <c r="S93" s="47">
        <f t="shared" si="3"/>
        <v>29.9</v>
      </c>
      <c r="T93" s="28"/>
      <c r="U93" s="8" t="s">
        <v>2064</v>
      </c>
      <c r="V93" s="8" t="s">
        <v>550</v>
      </c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</row>
    <row r="94">
      <c r="A94" s="8" t="s">
        <v>3134</v>
      </c>
      <c r="B94" s="9">
        <v>45693.0</v>
      </c>
      <c r="C94" s="56"/>
      <c r="D94" s="56"/>
      <c r="E94" s="74" t="s">
        <v>3145</v>
      </c>
      <c r="F94" s="13" t="s">
        <v>2028</v>
      </c>
      <c r="G94" s="73" t="s">
        <v>20</v>
      </c>
      <c r="H94" s="69" t="s">
        <v>2065</v>
      </c>
      <c r="I94" s="27" t="s">
        <v>1939</v>
      </c>
      <c r="J94" s="13" t="s">
        <v>1969</v>
      </c>
      <c r="K94" s="15">
        <v>29.9</v>
      </c>
      <c r="L94" s="15">
        <v>29.9</v>
      </c>
      <c r="M94" s="14"/>
      <c r="N94" s="15">
        <v>29.9</v>
      </c>
      <c r="O94" s="14"/>
      <c r="P94" s="14"/>
      <c r="Q94" s="14"/>
      <c r="R94" s="16"/>
      <c r="S94" s="47">
        <f t="shared" si="3"/>
        <v>29.9</v>
      </c>
      <c r="T94" s="28"/>
      <c r="U94" s="8" t="s">
        <v>2066</v>
      </c>
      <c r="V94" s="8" t="s">
        <v>550</v>
      </c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</row>
    <row r="95">
      <c r="A95" s="8" t="s">
        <v>3134</v>
      </c>
      <c r="B95" s="9">
        <v>45694.0</v>
      </c>
      <c r="C95" s="56"/>
      <c r="D95" s="56"/>
      <c r="E95" s="57" t="s">
        <v>3194</v>
      </c>
      <c r="F95" s="13" t="s">
        <v>2028</v>
      </c>
      <c r="G95" s="73" t="s">
        <v>1910</v>
      </c>
      <c r="H95" s="69" t="s">
        <v>2067</v>
      </c>
      <c r="I95" s="27" t="s">
        <v>1908</v>
      </c>
      <c r="J95" s="13" t="s">
        <v>1908</v>
      </c>
      <c r="K95" s="15">
        <v>299.0</v>
      </c>
      <c r="L95" s="15">
        <v>299.0</v>
      </c>
      <c r="M95" s="14"/>
      <c r="N95" s="15">
        <v>317.0</v>
      </c>
      <c r="O95" s="14"/>
      <c r="P95" s="14"/>
      <c r="Q95" s="14"/>
      <c r="R95" s="16"/>
      <c r="S95" s="47">
        <f t="shared" si="3"/>
        <v>317</v>
      </c>
      <c r="T95" s="28"/>
      <c r="U95" s="8" t="s">
        <v>2068</v>
      </c>
      <c r="V95" s="8" t="s">
        <v>550</v>
      </c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</row>
    <row r="96">
      <c r="A96" s="8" t="s">
        <v>3134</v>
      </c>
      <c r="B96" s="9">
        <v>45698.0</v>
      </c>
      <c r="C96" s="56"/>
      <c r="D96" s="56"/>
      <c r="E96" s="74" t="s">
        <v>3145</v>
      </c>
      <c r="F96" s="13" t="s">
        <v>2028</v>
      </c>
      <c r="G96" s="73" t="s">
        <v>20</v>
      </c>
      <c r="H96" s="69" t="s">
        <v>2069</v>
      </c>
      <c r="I96" s="27" t="s">
        <v>1939</v>
      </c>
      <c r="J96" s="13" t="s">
        <v>1969</v>
      </c>
      <c r="K96" s="15">
        <v>29.9</v>
      </c>
      <c r="L96" s="15">
        <v>29.9</v>
      </c>
      <c r="M96" s="14"/>
      <c r="N96" s="15">
        <v>29.9</v>
      </c>
      <c r="O96" s="14"/>
      <c r="P96" s="14"/>
      <c r="Q96" s="14"/>
      <c r="R96" s="16"/>
      <c r="S96" s="47">
        <f t="shared" si="3"/>
        <v>29.9</v>
      </c>
      <c r="T96" s="28"/>
      <c r="U96" s="8" t="s">
        <v>2070</v>
      </c>
      <c r="V96" s="8" t="s">
        <v>550</v>
      </c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</row>
    <row r="97">
      <c r="A97" s="8" t="s">
        <v>3134</v>
      </c>
      <c r="B97" s="9">
        <v>45698.0</v>
      </c>
      <c r="C97" s="56"/>
      <c r="D97" s="56"/>
      <c r="E97" s="74" t="s">
        <v>3145</v>
      </c>
      <c r="F97" s="13" t="s">
        <v>2028</v>
      </c>
      <c r="G97" s="73" t="s">
        <v>20</v>
      </c>
      <c r="H97" s="69" t="s">
        <v>2071</v>
      </c>
      <c r="I97" s="27" t="s">
        <v>1939</v>
      </c>
      <c r="J97" s="13" t="s">
        <v>1969</v>
      </c>
      <c r="K97" s="15">
        <v>29.9</v>
      </c>
      <c r="L97" s="15">
        <v>29.9</v>
      </c>
      <c r="M97" s="14"/>
      <c r="N97" s="15">
        <v>29.9</v>
      </c>
      <c r="O97" s="14"/>
      <c r="P97" s="14"/>
      <c r="Q97" s="14"/>
      <c r="R97" s="16"/>
      <c r="S97" s="47">
        <f t="shared" si="3"/>
        <v>29.9</v>
      </c>
      <c r="T97" s="28"/>
      <c r="U97" s="8" t="s">
        <v>2072</v>
      </c>
      <c r="V97" s="8" t="s">
        <v>550</v>
      </c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</row>
    <row r="98">
      <c r="A98" s="8" t="s">
        <v>3134</v>
      </c>
      <c r="B98" s="9">
        <v>45698.0</v>
      </c>
      <c r="C98" s="56"/>
      <c r="D98" s="56"/>
      <c r="E98" s="74" t="s">
        <v>3145</v>
      </c>
      <c r="F98" s="13" t="s">
        <v>2028</v>
      </c>
      <c r="G98" s="73" t="s">
        <v>20</v>
      </c>
      <c r="H98" s="69" t="s">
        <v>2073</v>
      </c>
      <c r="I98" s="27" t="s">
        <v>1939</v>
      </c>
      <c r="J98" s="13" t="s">
        <v>1969</v>
      </c>
      <c r="K98" s="15">
        <v>29.9</v>
      </c>
      <c r="L98" s="15">
        <v>29.9</v>
      </c>
      <c r="M98" s="14"/>
      <c r="N98" s="15">
        <v>29.9</v>
      </c>
      <c r="O98" s="14"/>
      <c r="P98" s="14"/>
      <c r="Q98" s="14"/>
      <c r="R98" s="16"/>
      <c r="S98" s="47">
        <f t="shared" si="3"/>
        <v>29.9</v>
      </c>
      <c r="T98" s="28"/>
      <c r="U98" s="8" t="s">
        <v>2074</v>
      </c>
      <c r="V98" s="8" t="s">
        <v>550</v>
      </c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</row>
    <row r="99">
      <c r="A99" s="8" t="s">
        <v>3134</v>
      </c>
      <c r="B99" s="9">
        <v>45699.0</v>
      </c>
      <c r="C99" s="56"/>
      <c r="D99" s="56"/>
      <c r="E99" s="74" t="s">
        <v>3195</v>
      </c>
      <c r="F99" s="13" t="s">
        <v>2028</v>
      </c>
      <c r="G99" s="73" t="s">
        <v>1925</v>
      </c>
      <c r="H99" s="69" t="s">
        <v>2075</v>
      </c>
      <c r="I99" s="27" t="s">
        <v>1925</v>
      </c>
      <c r="J99" s="13" t="s">
        <v>1908</v>
      </c>
      <c r="K99" s="15">
        <v>299.0</v>
      </c>
      <c r="L99" s="15">
        <v>299.0</v>
      </c>
      <c r="M99" s="14"/>
      <c r="N99" s="15">
        <v>317.0</v>
      </c>
      <c r="O99" s="14"/>
      <c r="P99" s="14"/>
      <c r="Q99" s="14"/>
      <c r="R99" s="16"/>
      <c r="S99" s="47">
        <f t="shared" si="3"/>
        <v>317</v>
      </c>
      <c r="T99" s="28"/>
      <c r="U99" s="8" t="s">
        <v>2076</v>
      </c>
      <c r="V99" s="8" t="s">
        <v>550</v>
      </c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</row>
    <row r="100">
      <c r="A100" s="8" t="s">
        <v>3134</v>
      </c>
      <c r="B100" s="9">
        <v>45699.0</v>
      </c>
      <c r="C100" s="56"/>
      <c r="D100" s="56"/>
      <c r="E100" s="74" t="s">
        <v>3141</v>
      </c>
      <c r="F100" s="13" t="s">
        <v>2028</v>
      </c>
      <c r="G100" s="73" t="s">
        <v>2058</v>
      </c>
      <c r="H100" s="69" t="s">
        <v>2077</v>
      </c>
      <c r="I100" s="27" t="s">
        <v>1908</v>
      </c>
      <c r="J100" s="13" t="s">
        <v>1908</v>
      </c>
      <c r="K100" s="15">
        <v>299.0</v>
      </c>
      <c r="L100" s="15">
        <v>299.0</v>
      </c>
      <c r="M100" s="14"/>
      <c r="N100" s="15">
        <v>317.0</v>
      </c>
      <c r="O100" s="14"/>
      <c r="P100" s="14"/>
      <c r="Q100" s="14"/>
      <c r="R100" s="16"/>
      <c r="S100" s="47">
        <f t="shared" si="3"/>
        <v>317</v>
      </c>
      <c r="T100" s="28"/>
      <c r="U100" s="8" t="s">
        <v>2078</v>
      </c>
      <c r="V100" s="8" t="s">
        <v>550</v>
      </c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</row>
    <row r="101">
      <c r="A101" s="8" t="s">
        <v>3134</v>
      </c>
      <c r="B101" s="9">
        <v>45700.0</v>
      </c>
      <c r="C101" s="56"/>
      <c r="D101" s="56"/>
      <c r="E101" s="56"/>
      <c r="F101" s="13" t="s">
        <v>2028</v>
      </c>
      <c r="G101" s="73" t="s">
        <v>27</v>
      </c>
      <c r="H101" s="69" t="s">
        <v>2079</v>
      </c>
      <c r="I101" s="27" t="s">
        <v>1908</v>
      </c>
      <c r="J101" s="31" t="s">
        <v>1908</v>
      </c>
      <c r="K101" s="14"/>
      <c r="L101" s="15">
        <v>299.0</v>
      </c>
      <c r="M101" s="14"/>
      <c r="N101" s="15">
        <v>317.0</v>
      </c>
      <c r="O101" s="14"/>
      <c r="P101" s="14"/>
      <c r="Q101" s="14"/>
      <c r="R101" s="16"/>
      <c r="S101" s="47">
        <f t="shared" si="3"/>
        <v>317</v>
      </c>
      <c r="T101" s="28"/>
      <c r="U101" s="25" t="s">
        <v>2080</v>
      </c>
      <c r="V101" s="8" t="s">
        <v>550</v>
      </c>
      <c r="W101" s="17"/>
      <c r="X101" s="28"/>
      <c r="Y101" s="17"/>
      <c r="Z101" s="17"/>
      <c r="AA101" s="17"/>
      <c r="AB101" s="28"/>
      <c r="AC101" s="28"/>
      <c r="AD101" s="80"/>
      <c r="AE101" s="80"/>
      <c r="AF101" s="28"/>
      <c r="AG101" s="28"/>
      <c r="AH101" s="28"/>
      <c r="AI101" s="28"/>
      <c r="AJ101" s="28"/>
      <c r="AK101" s="28"/>
      <c r="AL101" s="28"/>
      <c r="AM101" s="28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</row>
    <row r="102">
      <c r="A102" s="8" t="s">
        <v>3134</v>
      </c>
      <c r="B102" s="9">
        <v>44510.0</v>
      </c>
      <c r="C102" s="56"/>
      <c r="D102" s="56"/>
      <c r="E102" s="56"/>
      <c r="F102" s="28"/>
      <c r="G102" s="73" t="s">
        <v>20</v>
      </c>
      <c r="H102" s="69" t="s">
        <v>2081</v>
      </c>
      <c r="I102" s="27" t="s">
        <v>1908</v>
      </c>
      <c r="J102" s="31" t="s">
        <v>1908</v>
      </c>
      <c r="K102" s="14"/>
      <c r="L102" s="15">
        <v>317.0</v>
      </c>
      <c r="M102" s="14"/>
      <c r="N102" s="15">
        <v>317.0</v>
      </c>
      <c r="O102" s="14"/>
      <c r="P102" s="14"/>
      <c r="Q102" s="14"/>
      <c r="R102" s="16"/>
      <c r="S102" s="47">
        <f t="shared" si="3"/>
        <v>317</v>
      </c>
      <c r="T102" s="28"/>
      <c r="U102" s="25" t="s">
        <v>2082</v>
      </c>
      <c r="V102" s="25" t="s">
        <v>61</v>
      </c>
      <c r="W102" s="17"/>
      <c r="X102" s="28"/>
      <c r="Y102" s="17"/>
      <c r="Z102" s="17"/>
      <c r="AA102" s="17"/>
      <c r="AB102" s="28"/>
      <c r="AC102" s="28"/>
      <c r="AD102" s="80"/>
      <c r="AE102" s="80"/>
      <c r="AF102" s="28"/>
      <c r="AG102" s="28"/>
      <c r="AH102" s="28"/>
      <c r="AI102" s="28"/>
      <c r="AJ102" s="28"/>
      <c r="AK102" s="28"/>
      <c r="AL102" s="28"/>
      <c r="AM102" s="28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</row>
    <row r="103">
      <c r="A103" s="8" t="s">
        <v>3134</v>
      </c>
      <c r="B103" s="9">
        <v>45705.0</v>
      </c>
      <c r="C103" s="56"/>
      <c r="D103" s="56"/>
      <c r="E103" s="74" t="s">
        <v>3145</v>
      </c>
      <c r="F103" s="13" t="s">
        <v>2028</v>
      </c>
      <c r="G103" s="73" t="s">
        <v>20</v>
      </c>
      <c r="H103" s="69" t="s">
        <v>2083</v>
      </c>
      <c r="I103" s="27" t="s">
        <v>1939</v>
      </c>
      <c r="J103" s="13" t="s">
        <v>1969</v>
      </c>
      <c r="K103" s="15">
        <v>29.9</v>
      </c>
      <c r="L103" s="15">
        <v>29.9</v>
      </c>
      <c r="M103" s="14"/>
      <c r="N103" s="15">
        <v>29.9</v>
      </c>
      <c r="O103" s="14"/>
      <c r="P103" s="14"/>
      <c r="Q103" s="14"/>
      <c r="R103" s="16"/>
      <c r="S103" s="47">
        <f t="shared" si="3"/>
        <v>29.9</v>
      </c>
      <c r="T103" s="28"/>
      <c r="U103" s="8" t="s">
        <v>2084</v>
      </c>
      <c r="V103" s="8" t="s">
        <v>550</v>
      </c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</row>
    <row r="104">
      <c r="A104" s="8" t="s">
        <v>3134</v>
      </c>
      <c r="B104" s="9">
        <v>45705.0</v>
      </c>
      <c r="C104" s="56"/>
      <c r="D104" s="56"/>
      <c r="E104" s="57" t="s">
        <v>3194</v>
      </c>
      <c r="F104" s="13" t="s">
        <v>2028</v>
      </c>
      <c r="G104" s="73" t="s">
        <v>1910</v>
      </c>
      <c r="H104" s="69" t="s">
        <v>2085</v>
      </c>
      <c r="I104" s="27" t="s">
        <v>1910</v>
      </c>
      <c r="J104" s="31" t="s">
        <v>2086</v>
      </c>
      <c r="K104" s="15">
        <v>429.0</v>
      </c>
      <c r="L104" s="15">
        <v>429.0</v>
      </c>
      <c r="M104" s="14"/>
      <c r="N104" s="15">
        <v>447.0</v>
      </c>
      <c r="O104" s="14"/>
      <c r="P104" s="14"/>
      <c r="Q104" s="14"/>
      <c r="R104" s="16"/>
      <c r="S104" s="47">
        <f t="shared" si="3"/>
        <v>447</v>
      </c>
      <c r="T104" s="28"/>
      <c r="U104" s="25" t="s">
        <v>2087</v>
      </c>
      <c r="V104" s="8" t="s">
        <v>550</v>
      </c>
      <c r="W104" s="17"/>
      <c r="X104" s="28"/>
      <c r="Y104" s="17"/>
      <c r="Z104" s="17"/>
      <c r="AA104" s="17"/>
      <c r="AB104" s="28"/>
      <c r="AC104" s="28"/>
      <c r="AD104" s="80"/>
      <c r="AE104" s="80"/>
      <c r="AF104" s="28"/>
      <c r="AG104" s="28"/>
      <c r="AH104" s="28"/>
      <c r="AI104" s="28"/>
      <c r="AJ104" s="28"/>
      <c r="AK104" s="28"/>
      <c r="AL104" s="28"/>
      <c r="AM104" s="28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</row>
    <row r="105">
      <c r="A105" s="8" t="s">
        <v>3134</v>
      </c>
      <c r="B105" s="9">
        <v>45705.0</v>
      </c>
      <c r="C105" s="56"/>
      <c r="D105" s="56"/>
      <c r="E105" s="56"/>
      <c r="F105" s="13" t="s">
        <v>2028</v>
      </c>
      <c r="G105" s="73" t="s">
        <v>27</v>
      </c>
      <c r="H105" s="69" t="s">
        <v>2088</v>
      </c>
      <c r="I105" s="27" t="s">
        <v>2089</v>
      </c>
      <c r="J105" s="31" t="s">
        <v>1908</v>
      </c>
      <c r="K105" s="15">
        <v>299.0</v>
      </c>
      <c r="L105" s="15">
        <v>299.0</v>
      </c>
      <c r="M105" s="14"/>
      <c r="N105" s="15">
        <v>317.0</v>
      </c>
      <c r="O105" s="14"/>
      <c r="P105" s="14"/>
      <c r="Q105" s="14"/>
      <c r="R105" s="16"/>
      <c r="S105" s="47">
        <f t="shared" si="3"/>
        <v>317</v>
      </c>
      <c r="T105" s="28" t="s">
        <v>2586</v>
      </c>
      <c r="U105" s="25" t="s">
        <v>2090</v>
      </c>
      <c r="V105" s="8" t="s">
        <v>550</v>
      </c>
      <c r="W105" s="17"/>
      <c r="X105" s="28"/>
      <c r="Y105" s="17"/>
      <c r="Z105" s="17"/>
      <c r="AA105" s="17"/>
      <c r="AB105" s="28"/>
      <c r="AC105" s="28"/>
      <c r="AD105" s="80"/>
      <c r="AE105" s="80"/>
      <c r="AF105" s="28"/>
      <c r="AG105" s="28"/>
      <c r="AH105" s="28"/>
      <c r="AI105" s="28"/>
      <c r="AJ105" s="28"/>
      <c r="AK105" s="28"/>
      <c r="AL105" s="28"/>
      <c r="AM105" s="28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</row>
    <row r="106">
      <c r="A106" s="8" t="s">
        <v>3134</v>
      </c>
      <c r="B106" s="9">
        <v>45553.0</v>
      </c>
      <c r="C106" s="88">
        <v>658517.0</v>
      </c>
      <c r="D106" s="99" t="s">
        <v>3196</v>
      </c>
      <c r="E106" s="74" t="s">
        <v>3145</v>
      </c>
      <c r="F106" s="13" t="s">
        <v>2091</v>
      </c>
      <c r="G106" s="73" t="s">
        <v>20</v>
      </c>
      <c r="H106" s="69" t="s">
        <v>2092</v>
      </c>
      <c r="I106" s="27" t="s">
        <v>1939</v>
      </c>
      <c r="J106" s="13" t="s">
        <v>1969</v>
      </c>
      <c r="K106" s="15">
        <v>29.9</v>
      </c>
      <c r="L106" s="15">
        <v>29.9</v>
      </c>
      <c r="M106" s="14"/>
      <c r="N106" s="15">
        <v>29.9</v>
      </c>
      <c r="O106" s="14"/>
      <c r="P106" s="14"/>
      <c r="Q106" s="14"/>
      <c r="R106" s="16"/>
      <c r="S106" s="47">
        <f t="shared" si="3"/>
        <v>29.9</v>
      </c>
      <c r="T106" s="28"/>
      <c r="U106" s="45" t="s">
        <v>2093</v>
      </c>
      <c r="V106" s="88">
        <v>9.0</v>
      </c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</row>
    <row r="107">
      <c r="A107" s="8" t="s">
        <v>3134</v>
      </c>
      <c r="B107" s="9">
        <v>45714.0</v>
      </c>
      <c r="C107" s="56"/>
      <c r="D107" s="56"/>
      <c r="E107" s="56"/>
      <c r="F107" s="13" t="s">
        <v>2028</v>
      </c>
      <c r="G107" s="73" t="s">
        <v>27</v>
      </c>
      <c r="H107" s="69" t="s">
        <v>2098</v>
      </c>
      <c r="I107" s="27" t="s">
        <v>2089</v>
      </c>
      <c r="J107" s="31" t="s">
        <v>1908</v>
      </c>
      <c r="K107" s="15">
        <v>299.0</v>
      </c>
      <c r="L107" s="15">
        <v>299.0</v>
      </c>
      <c r="M107" s="14"/>
      <c r="N107" s="15">
        <v>317.0</v>
      </c>
      <c r="O107" s="14"/>
      <c r="P107" s="14"/>
      <c r="Q107" s="14"/>
      <c r="R107" s="16"/>
      <c r="S107" s="47">
        <f t="shared" si="3"/>
        <v>317</v>
      </c>
      <c r="T107" s="28"/>
      <c r="U107" s="25" t="s">
        <v>2099</v>
      </c>
      <c r="V107" s="8" t="s">
        <v>550</v>
      </c>
      <c r="W107" s="17"/>
      <c r="X107" s="28"/>
      <c r="Y107" s="17"/>
      <c r="Z107" s="17"/>
      <c r="AA107" s="17"/>
      <c r="AB107" s="28"/>
      <c r="AC107" s="28"/>
      <c r="AD107" s="80"/>
      <c r="AE107" s="80"/>
      <c r="AF107" s="28"/>
      <c r="AG107" s="28"/>
      <c r="AH107" s="28"/>
      <c r="AI107" s="28"/>
      <c r="AJ107" s="28"/>
      <c r="AK107" s="28"/>
      <c r="AL107" s="28"/>
      <c r="AM107" s="28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</row>
    <row r="108">
      <c r="A108" s="8" t="s">
        <v>3134</v>
      </c>
      <c r="B108" s="9">
        <v>45716.0</v>
      </c>
      <c r="C108" s="56"/>
      <c r="D108" s="56"/>
      <c r="E108" s="74" t="s">
        <v>3145</v>
      </c>
      <c r="F108" s="13" t="s">
        <v>2028</v>
      </c>
      <c r="G108" s="73" t="s">
        <v>20</v>
      </c>
      <c r="H108" s="69" t="s">
        <v>2100</v>
      </c>
      <c r="I108" s="27" t="s">
        <v>1939</v>
      </c>
      <c r="J108" s="13" t="s">
        <v>1969</v>
      </c>
      <c r="K108" s="15">
        <v>29.9</v>
      </c>
      <c r="L108" s="15">
        <v>29.9</v>
      </c>
      <c r="M108" s="14"/>
      <c r="N108" s="15">
        <v>29.9</v>
      </c>
      <c r="O108" s="14"/>
      <c r="P108" s="14"/>
      <c r="Q108" s="14"/>
      <c r="R108" s="16"/>
      <c r="S108" s="47">
        <f t="shared" si="3"/>
        <v>29.9</v>
      </c>
      <c r="T108" s="28"/>
      <c r="U108" s="8" t="s">
        <v>2101</v>
      </c>
      <c r="V108" s="8" t="s">
        <v>550</v>
      </c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</row>
    <row r="109">
      <c r="A109" s="8" t="s">
        <v>3134</v>
      </c>
      <c r="B109" s="9">
        <v>45726.0</v>
      </c>
      <c r="C109" s="56"/>
      <c r="D109" s="56"/>
      <c r="E109" s="56"/>
      <c r="F109" s="120">
        <v>18.0</v>
      </c>
      <c r="G109" s="73" t="s">
        <v>2105</v>
      </c>
      <c r="H109" s="69" t="s">
        <v>2106</v>
      </c>
      <c r="I109" s="27" t="s">
        <v>1908</v>
      </c>
      <c r="J109" s="31" t="s">
        <v>2086</v>
      </c>
      <c r="K109" s="15">
        <v>429.0</v>
      </c>
      <c r="L109" s="15">
        <v>429.0</v>
      </c>
      <c r="M109" s="15">
        <v>18.0</v>
      </c>
      <c r="N109" s="15">
        <v>447.0</v>
      </c>
      <c r="O109" s="14"/>
      <c r="P109" s="14"/>
      <c r="Q109" s="14"/>
      <c r="R109" s="16"/>
      <c r="S109" s="47">
        <f t="shared" si="3"/>
        <v>447</v>
      </c>
      <c r="T109" s="28"/>
      <c r="U109" s="25" t="s">
        <v>2107</v>
      </c>
      <c r="V109" s="25" t="s">
        <v>577</v>
      </c>
      <c r="W109" s="17"/>
      <c r="X109" s="28"/>
      <c r="Y109" s="17"/>
      <c r="Z109" s="17"/>
      <c r="AA109" s="17"/>
      <c r="AB109" s="28"/>
      <c r="AC109" s="28"/>
      <c r="AD109" s="80"/>
      <c r="AE109" s="80"/>
      <c r="AF109" s="28"/>
      <c r="AG109" s="28"/>
      <c r="AH109" s="28"/>
      <c r="AI109" s="28"/>
      <c r="AJ109" s="28"/>
      <c r="AK109" s="28"/>
      <c r="AL109" s="28"/>
      <c r="AM109" s="28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</row>
    <row r="110">
      <c r="A110" s="8" t="s">
        <v>3134</v>
      </c>
      <c r="B110" s="9">
        <v>45722.0</v>
      </c>
      <c r="C110" s="56"/>
      <c r="D110" s="56"/>
      <c r="E110" s="56"/>
      <c r="F110" s="120">
        <v>18.0</v>
      </c>
      <c r="G110" s="73" t="s">
        <v>2110</v>
      </c>
      <c r="H110" s="69" t="s">
        <v>2111</v>
      </c>
      <c r="I110" s="27" t="s">
        <v>2112</v>
      </c>
      <c r="J110" s="31" t="s">
        <v>2086</v>
      </c>
      <c r="K110" s="15">
        <v>429.0</v>
      </c>
      <c r="L110" s="15">
        <v>429.0</v>
      </c>
      <c r="M110" s="15">
        <v>18.0</v>
      </c>
      <c r="N110" s="15">
        <v>447.0</v>
      </c>
      <c r="O110" s="14"/>
      <c r="P110" s="14"/>
      <c r="Q110" s="14"/>
      <c r="R110" s="16"/>
      <c r="S110" s="47">
        <f t="shared" si="3"/>
        <v>447</v>
      </c>
      <c r="T110" s="28"/>
      <c r="U110" s="25" t="s">
        <v>2113</v>
      </c>
      <c r="V110" s="25" t="s">
        <v>577</v>
      </c>
      <c r="W110" s="17"/>
      <c r="X110" s="28"/>
      <c r="Y110" s="17"/>
      <c r="Z110" s="17"/>
      <c r="AA110" s="17"/>
      <c r="AB110" s="28"/>
      <c r="AC110" s="28"/>
      <c r="AD110" s="80"/>
      <c r="AE110" s="80"/>
      <c r="AF110" s="28"/>
      <c r="AG110" s="28"/>
      <c r="AH110" s="28"/>
      <c r="AI110" s="28"/>
      <c r="AJ110" s="28"/>
      <c r="AK110" s="28"/>
      <c r="AL110" s="28"/>
      <c r="AM110" s="28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</row>
    <row r="111">
      <c r="A111" s="8" t="s">
        <v>3134</v>
      </c>
      <c r="B111" s="9">
        <v>45735.0</v>
      </c>
      <c r="C111" s="56"/>
      <c r="D111" s="56"/>
      <c r="E111" s="56"/>
      <c r="F111" s="120">
        <v>18.0</v>
      </c>
      <c r="G111" s="73" t="s">
        <v>27</v>
      </c>
      <c r="H111" s="69" t="s">
        <v>2114</v>
      </c>
      <c r="I111" s="27" t="s">
        <v>2089</v>
      </c>
      <c r="J111" s="31" t="s">
        <v>2086</v>
      </c>
      <c r="K111" s="15">
        <v>429.0</v>
      </c>
      <c r="L111" s="15">
        <v>429.0</v>
      </c>
      <c r="M111" s="15">
        <v>18.0</v>
      </c>
      <c r="N111" s="15">
        <v>447.0</v>
      </c>
      <c r="O111" s="14"/>
      <c r="P111" s="14"/>
      <c r="Q111" s="14"/>
      <c r="R111" s="16"/>
      <c r="S111" s="47">
        <f t="shared" si="3"/>
        <v>447</v>
      </c>
      <c r="T111" s="28"/>
      <c r="U111" s="25" t="s">
        <v>2115</v>
      </c>
      <c r="V111" s="25" t="s">
        <v>577</v>
      </c>
      <c r="W111" s="17"/>
      <c r="X111" s="28"/>
      <c r="Y111" s="17"/>
      <c r="Z111" s="17"/>
      <c r="AA111" s="17"/>
      <c r="AB111" s="28"/>
      <c r="AC111" s="28"/>
      <c r="AD111" s="80"/>
      <c r="AE111" s="80"/>
      <c r="AF111" s="28"/>
      <c r="AG111" s="28"/>
      <c r="AH111" s="28"/>
      <c r="AI111" s="28"/>
      <c r="AJ111" s="28"/>
      <c r="AK111" s="28"/>
      <c r="AL111" s="28"/>
      <c r="AM111" s="28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</row>
    <row r="112">
      <c r="A112" s="8" t="s">
        <v>3134</v>
      </c>
      <c r="B112" s="9">
        <v>45741.0</v>
      </c>
      <c r="C112" s="56"/>
      <c r="D112" s="56"/>
      <c r="E112" s="74" t="s">
        <v>3194</v>
      </c>
      <c r="F112" s="120">
        <v>18.0</v>
      </c>
      <c r="G112" s="73" t="s">
        <v>1910</v>
      </c>
      <c r="H112" s="69" t="s">
        <v>2048</v>
      </c>
      <c r="I112" s="27" t="s">
        <v>1910</v>
      </c>
      <c r="J112" s="13" t="s">
        <v>1908</v>
      </c>
      <c r="K112" s="15">
        <v>800.0</v>
      </c>
      <c r="L112" s="14"/>
      <c r="M112" s="14"/>
      <c r="N112" s="14"/>
      <c r="O112" s="14"/>
      <c r="P112" s="14"/>
      <c r="Q112" s="14"/>
      <c r="R112" s="16"/>
      <c r="S112" s="47">
        <f t="shared" si="3"/>
        <v>0</v>
      </c>
      <c r="T112" s="28"/>
      <c r="U112" s="8" t="s">
        <v>2050</v>
      </c>
      <c r="V112" s="25" t="s">
        <v>577</v>
      </c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</row>
    <row r="113">
      <c r="A113" s="8" t="s">
        <v>3134</v>
      </c>
      <c r="B113" s="9">
        <v>45742.0</v>
      </c>
      <c r="C113" s="56"/>
      <c r="D113" s="56"/>
      <c r="E113" s="74" t="s">
        <v>3145</v>
      </c>
      <c r="F113" s="119"/>
      <c r="G113" s="73" t="s">
        <v>20</v>
      </c>
      <c r="H113" s="69" t="s">
        <v>2121</v>
      </c>
      <c r="I113" s="27" t="s">
        <v>1939</v>
      </c>
      <c r="J113" s="13" t="s">
        <v>2103</v>
      </c>
      <c r="K113" s="15">
        <v>39.9</v>
      </c>
      <c r="L113" s="15">
        <v>39.9</v>
      </c>
      <c r="M113" s="14"/>
      <c r="N113" s="15">
        <v>39.9</v>
      </c>
      <c r="O113" s="14"/>
      <c r="P113" s="14"/>
      <c r="Q113" s="14"/>
      <c r="R113" s="16"/>
      <c r="S113" s="47">
        <f t="shared" si="3"/>
        <v>39.9</v>
      </c>
      <c r="T113" s="28"/>
      <c r="U113" s="8" t="s">
        <v>2122</v>
      </c>
      <c r="V113" s="25" t="s">
        <v>577</v>
      </c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</row>
    <row r="114">
      <c r="A114" s="8" t="s">
        <v>3134</v>
      </c>
      <c r="B114" s="9">
        <v>45744.0</v>
      </c>
      <c r="C114" s="56"/>
      <c r="D114" s="56"/>
      <c r="E114" s="74" t="s">
        <v>3145</v>
      </c>
      <c r="F114" s="119"/>
      <c r="G114" s="73" t="s">
        <v>20</v>
      </c>
      <c r="H114" s="69" t="s">
        <v>2123</v>
      </c>
      <c r="I114" s="27" t="s">
        <v>1939</v>
      </c>
      <c r="J114" s="13" t="s">
        <v>2103</v>
      </c>
      <c r="K114" s="15">
        <v>39.9</v>
      </c>
      <c r="L114" s="15">
        <v>39.9</v>
      </c>
      <c r="M114" s="14"/>
      <c r="N114" s="15">
        <v>39.9</v>
      </c>
      <c r="O114" s="14"/>
      <c r="P114" s="14"/>
      <c r="Q114" s="15">
        <v>39.9</v>
      </c>
      <c r="R114" s="16"/>
      <c r="S114" s="47">
        <f t="shared" si="3"/>
        <v>79.8</v>
      </c>
      <c r="T114" s="28"/>
      <c r="U114" s="8" t="s">
        <v>2124</v>
      </c>
      <c r="V114" s="25" t="s">
        <v>577</v>
      </c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</row>
    <row r="115">
      <c r="A115" s="8" t="s">
        <v>3134</v>
      </c>
      <c r="B115" s="9">
        <v>45744.0</v>
      </c>
      <c r="C115" s="56"/>
      <c r="D115" s="56"/>
      <c r="E115" s="56"/>
      <c r="F115" s="120">
        <v>18.0</v>
      </c>
      <c r="G115" s="73" t="s">
        <v>1172</v>
      </c>
      <c r="H115" s="69" t="s">
        <v>2125</v>
      </c>
      <c r="I115" s="27" t="s">
        <v>1172</v>
      </c>
      <c r="J115" s="31" t="s">
        <v>2086</v>
      </c>
      <c r="K115" s="15">
        <v>429.0</v>
      </c>
      <c r="L115" s="15">
        <v>429.0</v>
      </c>
      <c r="M115" s="15">
        <v>18.0</v>
      </c>
      <c r="N115" s="15">
        <v>447.0</v>
      </c>
      <c r="O115" s="14"/>
      <c r="P115" s="14"/>
      <c r="Q115" s="14"/>
      <c r="R115" s="16"/>
      <c r="S115" s="47">
        <f t="shared" si="3"/>
        <v>447</v>
      </c>
      <c r="T115" s="28"/>
      <c r="U115" s="25" t="s">
        <v>2126</v>
      </c>
      <c r="V115" s="25" t="s">
        <v>577</v>
      </c>
      <c r="W115" s="17"/>
      <c r="X115" s="28"/>
      <c r="Y115" s="17"/>
      <c r="Z115" s="17"/>
      <c r="AA115" s="17"/>
      <c r="AB115" s="28"/>
      <c r="AC115" s="28"/>
      <c r="AD115" s="80"/>
      <c r="AE115" s="80"/>
      <c r="AF115" s="28"/>
      <c r="AG115" s="28"/>
      <c r="AH115" s="28"/>
      <c r="AI115" s="28"/>
      <c r="AJ115" s="28"/>
      <c r="AK115" s="28"/>
      <c r="AL115" s="28"/>
      <c r="AM115" s="28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</row>
    <row r="116">
      <c r="A116" s="8" t="s">
        <v>3134</v>
      </c>
      <c r="B116" s="9">
        <v>45744.0</v>
      </c>
      <c r="C116" s="56"/>
      <c r="D116" s="56"/>
      <c r="E116" s="56"/>
      <c r="F116" s="120">
        <v>18.0</v>
      </c>
      <c r="G116" s="73" t="s">
        <v>1172</v>
      </c>
      <c r="H116" s="69" t="s">
        <v>2127</v>
      </c>
      <c r="I116" s="27" t="s">
        <v>1172</v>
      </c>
      <c r="J116" s="31" t="s">
        <v>2086</v>
      </c>
      <c r="K116" s="15">
        <v>429.0</v>
      </c>
      <c r="L116" s="15">
        <v>429.0</v>
      </c>
      <c r="M116" s="15">
        <v>18.0</v>
      </c>
      <c r="N116" s="15">
        <v>447.0</v>
      </c>
      <c r="O116" s="14"/>
      <c r="P116" s="14"/>
      <c r="Q116" s="14"/>
      <c r="R116" s="16"/>
      <c r="S116" s="47">
        <f t="shared" si="3"/>
        <v>447</v>
      </c>
      <c r="T116" s="28"/>
      <c r="U116" s="25" t="s">
        <v>2128</v>
      </c>
      <c r="V116" s="25" t="s">
        <v>577</v>
      </c>
      <c r="W116" s="17"/>
      <c r="X116" s="28"/>
      <c r="Y116" s="17"/>
      <c r="Z116" s="17"/>
      <c r="AA116" s="17"/>
      <c r="AB116" s="28"/>
      <c r="AC116" s="28"/>
      <c r="AD116" s="80"/>
      <c r="AE116" s="80"/>
      <c r="AF116" s="28"/>
      <c r="AG116" s="28"/>
      <c r="AH116" s="28"/>
      <c r="AI116" s="28"/>
      <c r="AJ116" s="28"/>
      <c r="AK116" s="28"/>
      <c r="AL116" s="28"/>
      <c r="AM116" s="28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</row>
    <row r="117">
      <c r="A117" s="8" t="s">
        <v>3134</v>
      </c>
      <c r="B117" s="9">
        <v>45744.0</v>
      </c>
      <c r="C117" s="56"/>
      <c r="D117" s="56"/>
      <c r="E117" s="56"/>
      <c r="F117" s="120" t="s">
        <v>1909</v>
      </c>
      <c r="G117" s="73" t="s">
        <v>1172</v>
      </c>
      <c r="H117" s="69" t="s">
        <v>2129</v>
      </c>
      <c r="I117" s="27" t="s">
        <v>1172</v>
      </c>
      <c r="J117" s="31" t="s">
        <v>2086</v>
      </c>
      <c r="K117" s="15">
        <v>429.0</v>
      </c>
      <c r="L117" s="15">
        <v>429.0</v>
      </c>
      <c r="M117" s="14"/>
      <c r="N117" s="15">
        <v>447.0</v>
      </c>
      <c r="O117" s="14"/>
      <c r="P117" s="14"/>
      <c r="Q117" s="14"/>
      <c r="R117" s="16"/>
      <c r="S117" s="47">
        <f t="shared" si="3"/>
        <v>447</v>
      </c>
      <c r="T117" s="28"/>
      <c r="U117" s="25" t="s">
        <v>2130</v>
      </c>
      <c r="V117" s="25" t="s">
        <v>577</v>
      </c>
      <c r="W117" s="17"/>
      <c r="X117" s="28"/>
      <c r="Y117" s="17"/>
      <c r="Z117" s="17"/>
      <c r="AA117" s="17"/>
      <c r="AB117" s="28"/>
      <c r="AC117" s="28"/>
      <c r="AD117" s="80"/>
      <c r="AE117" s="80"/>
      <c r="AF117" s="28"/>
      <c r="AG117" s="28"/>
      <c r="AH117" s="28"/>
      <c r="AI117" s="28"/>
      <c r="AJ117" s="28"/>
      <c r="AK117" s="28"/>
      <c r="AL117" s="28"/>
      <c r="AM117" s="28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</row>
    <row r="118">
      <c r="A118" s="8" t="s">
        <v>3134</v>
      </c>
      <c r="B118" s="9">
        <v>45706.0</v>
      </c>
      <c r="C118" s="56"/>
      <c r="D118" s="56"/>
      <c r="E118" s="74" t="s">
        <v>3148</v>
      </c>
      <c r="F118" s="51"/>
      <c r="G118" s="73" t="s">
        <v>1172</v>
      </c>
      <c r="H118" s="69" t="s">
        <v>2133</v>
      </c>
      <c r="I118" s="27" t="s">
        <v>1172</v>
      </c>
      <c r="J118" s="13" t="s">
        <v>1908</v>
      </c>
      <c r="K118" s="15">
        <v>299.0</v>
      </c>
      <c r="L118" s="15">
        <v>299.0</v>
      </c>
      <c r="M118" s="14"/>
      <c r="N118" s="15">
        <v>317.0</v>
      </c>
      <c r="O118" s="14"/>
      <c r="P118" s="14"/>
      <c r="Q118" s="14"/>
      <c r="R118" s="16"/>
      <c r="S118" s="47">
        <f t="shared" si="3"/>
        <v>317</v>
      </c>
      <c r="T118" s="28"/>
      <c r="U118" s="8" t="s">
        <v>2134</v>
      </c>
      <c r="V118" s="8" t="s">
        <v>550</v>
      </c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</row>
    <row r="119">
      <c r="A119" s="8" t="s">
        <v>3134</v>
      </c>
      <c r="B119" s="9">
        <v>45712.0</v>
      </c>
      <c r="C119" s="56"/>
      <c r="D119" s="56"/>
      <c r="E119" s="74" t="s">
        <v>3148</v>
      </c>
      <c r="F119" s="51"/>
      <c r="G119" s="73" t="s">
        <v>1172</v>
      </c>
      <c r="H119" s="69" t="s">
        <v>2135</v>
      </c>
      <c r="I119" s="27" t="s">
        <v>1172</v>
      </c>
      <c r="J119" s="13" t="s">
        <v>1908</v>
      </c>
      <c r="K119" s="15">
        <v>299.0</v>
      </c>
      <c r="L119" s="15">
        <v>299.0</v>
      </c>
      <c r="M119" s="14"/>
      <c r="N119" s="15">
        <v>317.0</v>
      </c>
      <c r="O119" s="14"/>
      <c r="P119" s="14"/>
      <c r="Q119" s="14"/>
      <c r="R119" s="16"/>
      <c r="S119" s="47">
        <f t="shared" si="3"/>
        <v>317</v>
      </c>
      <c r="T119" s="56"/>
      <c r="U119" s="8" t="s">
        <v>2136</v>
      </c>
      <c r="V119" s="8" t="s">
        <v>550</v>
      </c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</row>
    <row r="120">
      <c r="A120" s="8" t="s">
        <v>3134</v>
      </c>
      <c r="B120" s="9">
        <v>45749.0</v>
      </c>
      <c r="C120" s="56"/>
      <c r="D120" s="56"/>
      <c r="E120" s="74" t="s">
        <v>3145</v>
      </c>
      <c r="F120" s="13" t="s">
        <v>2028</v>
      </c>
      <c r="G120" s="73" t="s">
        <v>20</v>
      </c>
      <c r="H120" s="69" t="s">
        <v>2137</v>
      </c>
      <c r="I120" s="27" t="s">
        <v>1939</v>
      </c>
      <c r="J120" s="13" t="s">
        <v>2103</v>
      </c>
      <c r="K120" s="15">
        <v>39.9</v>
      </c>
      <c r="L120" s="15">
        <v>39.9</v>
      </c>
      <c r="M120" s="14"/>
      <c r="N120" s="15">
        <f>L120</f>
        <v>39.9</v>
      </c>
      <c r="O120" s="14"/>
      <c r="P120" s="14"/>
      <c r="Q120" s="14"/>
      <c r="R120" s="16"/>
      <c r="S120" s="47">
        <f t="shared" si="3"/>
        <v>39.9</v>
      </c>
      <c r="T120" s="28"/>
      <c r="U120" s="8" t="s">
        <v>2138</v>
      </c>
      <c r="V120" s="25" t="s">
        <v>31</v>
      </c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</row>
    <row r="121">
      <c r="A121" s="8" t="s">
        <v>3134</v>
      </c>
      <c r="B121" s="9">
        <v>45750.0</v>
      </c>
      <c r="C121" s="56"/>
      <c r="D121" s="56"/>
      <c r="E121" s="57" t="s">
        <v>3141</v>
      </c>
      <c r="F121" s="13" t="s">
        <v>2028</v>
      </c>
      <c r="G121" s="73" t="s">
        <v>20</v>
      </c>
      <c r="H121" s="69" t="s">
        <v>2139</v>
      </c>
      <c r="I121" s="27" t="s">
        <v>2112</v>
      </c>
      <c r="J121" s="31" t="s">
        <v>2086</v>
      </c>
      <c r="K121" s="15">
        <v>800.0</v>
      </c>
      <c r="L121" s="15">
        <v>429.0</v>
      </c>
      <c r="M121" s="14"/>
      <c r="N121" s="15">
        <v>429.0</v>
      </c>
      <c r="O121" s="14"/>
      <c r="P121" s="14"/>
      <c r="Q121" s="14"/>
      <c r="R121" s="16"/>
      <c r="S121" s="47">
        <f t="shared" si="3"/>
        <v>429</v>
      </c>
      <c r="T121" s="28"/>
      <c r="U121" s="25" t="s">
        <v>2140</v>
      </c>
      <c r="V121" s="25" t="s">
        <v>31</v>
      </c>
      <c r="W121" s="17"/>
      <c r="X121" s="17"/>
      <c r="Y121" s="17"/>
      <c r="Z121" s="17"/>
      <c r="AA121" s="17"/>
      <c r="AB121" s="17"/>
      <c r="AC121" s="17"/>
      <c r="AD121" s="80"/>
      <c r="AE121" s="80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</row>
    <row r="122">
      <c r="A122" s="8" t="s">
        <v>3134</v>
      </c>
      <c r="B122" s="9">
        <v>45750.0</v>
      </c>
      <c r="C122" s="56"/>
      <c r="D122" s="56"/>
      <c r="E122" s="57" t="s">
        <v>3141</v>
      </c>
      <c r="F122" s="13" t="s">
        <v>2028</v>
      </c>
      <c r="G122" s="73" t="s">
        <v>20</v>
      </c>
      <c r="H122" s="69" t="s">
        <v>2142</v>
      </c>
      <c r="I122" s="27" t="s">
        <v>2112</v>
      </c>
      <c r="J122" s="31" t="s">
        <v>2086</v>
      </c>
      <c r="K122" s="15">
        <v>429.0</v>
      </c>
      <c r="L122" s="15">
        <v>429.0</v>
      </c>
      <c r="M122" s="14"/>
      <c r="N122" s="15">
        <v>429.0</v>
      </c>
      <c r="O122" s="14"/>
      <c r="P122" s="14"/>
      <c r="Q122" s="14"/>
      <c r="R122" s="16"/>
      <c r="S122" s="47">
        <f t="shared" si="3"/>
        <v>429</v>
      </c>
      <c r="T122" s="28"/>
      <c r="U122" s="25" t="s">
        <v>2143</v>
      </c>
      <c r="V122" s="25" t="s">
        <v>31</v>
      </c>
      <c r="W122" s="17"/>
      <c r="X122" s="17"/>
      <c r="Y122" s="17"/>
      <c r="Z122" s="17"/>
      <c r="AA122" s="17"/>
      <c r="AB122" s="17"/>
      <c r="AC122" s="17"/>
      <c r="AD122" s="80"/>
      <c r="AE122" s="80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</row>
    <row r="123">
      <c r="A123" s="8" t="s">
        <v>3134</v>
      </c>
      <c r="B123" s="9">
        <v>45754.0</v>
      </c>
      <c r="C123" s="56"/>
      <c r="D123" s="56"/>
      <c r="E123" s="56"/>
      <c r="F123" s="13" t="s">
        <v>2028</v>
      </c>
      <c r="G123" s="73" t="s">
        <v>2110</v>
      </c>
      <c r="H123" s="69" t="s">
        <v>2144</v>
      </c>
      <c r="I123" s="27" t="s">
        <v>2112</v>
      </c>
      <c r="J123" s="31" t="s">
        <v>2086</v>
      </c>
      <c r="K123" s="15">
        <v>429.0</v>
      </c>
      <c r="L123" s="15">
        <v>429.0</v>
      </c>
      <c r="M123" s="14"/>
      <c r="N123" s="15">
        <v>429.0</v>
      </c>
      <c r="O123" s="14"/>
      <c r="P123" s="14"/>
      <c r="Q123" s="14"/>
      <c r="R123" s="16"/>
      <c r="S123" s="47">
        <f t="shared" si="3"/>
        <v>429</v>
      </c>
      <c r="T123" s="28"/>
      <c r="U123" s="25" t="s">
        <v>2145</v>
      </c>
      <c r="V123" s="25" t="s">
        <v>31</v>
      </c>
      <c r="W123" s="17"/>
      <c r="X123" s="17"/>
      <c r="Y123" s="17"/>
      <c r="Z123" s="17"/>
      <c r="AA123" s="17"/>
      <c r="AB123" s="17"/>
      <c r="AC123" s="17"/>
      <c r="AD123" s="80"/>
      <c r="AE123" s="80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</row>
    <row r="124">
      <c r="A124" s="8" t="s">
        <v>3134</v>
      </c>
      <c r="B124" s="9">
        <v>45755.0</v>
      </c>
      <c r="C124" s="56"/>
      <c r="D124" s="56"/>
      <c r="E124" s="74" t="s">
        <v>3145</v>
      </c>
      <c r="F124" s="13" t="s">
        <v>2028</v>
      </c>
      <c r="G124" s="73" t="s">
        <v>20</v>
      </c>
      <c r="H124" s="69" t="s">
        <v>2146</v>
      </c>
      <c r="I124" s="27" t="s">
        <v>1939</v>
      </c>
      <c r="J124" s="13" t="s">
        <v>2024</v>
      </c>
      <c r="K124" s="15">
        <v>99.9</v>
      </c>
      <c r="L124" s="15">
        <v>99.9</v>
      </c>
      <c r="M124" s="14"/>
      <c r="N124" s="15">
        <f>L124</f>
        <v>99.9</v>
      </c>
      <c r="O124" s="14"/>
      <c r="P124" s="14"/>
      <c r="Q124" s="14"/>
      <c r="R124" s="16"/>
      <c r="S124" s="47">
        <f t="shared" si="3"/>
        <v>99.9</v>
      </c>
      <c r="T124" s="28"/>
      <c r="U124" s="8" t="s">
        <v>2147</v>
      </c>
      <c r="V124" s="25" t="s">
        <v>31</v>
      </c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</row>
    <row r="125">
      <c r="A125" s="8" t="s">
        <v>3134</v>
      </c>
      <c r="B125" s="9">
        <v>45755.0</v>
      </c>
      <c r="C125" s="56"/>
      <c r="D125" s="56"/>
      <c r="E125" s="56"/>
      <c r="F125" s="13" t="s">
        <v>2028</v>
      </c>
      <c r="G125" s="73" t="s">
        <v>2110</v>
      </c>
      <c r="H125" s="69" t="s">
        <v>2148</v>
      </c>
      <c r="I125" s="27" t="s">
        <v>2112</v>
      </c>
      <c r="J125" s="31" t="s">
        <v>2086</v>
      </c>
      <c r="K125" s="15">
        <v>977.55</v>
      </c>
      <c r="L125" s="15">
        <v>429.0</v>
      </c>
      <c r="M125" s="14"/>
      <c r="N125" s="15">
        <v>429.0</v>
      </c>
      <c r="O125" s="14"/>
      <c r="P125" s="14"/>
      <c r="Q125" s="14"/>
      <c r="R125" s="16"/>
      <c r="S125" s="47">
        <f t="shared" si="3"/>
        <v>429</v>
      </c>
      <c r="T125" s="28"/>
      <c r="U125" s="25" t="s">
        <v>2149</v>
      </c>
      <c r="V125" s="25" t="s">
        <v>31</v>
      </c>
      <c r="W125" s="17"/>
      <c r="X125" s="17"/>
      <c r="Y125" s="17"/>
      <c r="Z125" s="17"/>
      <c r="AA125" s="17"/>
      <c r="AB125" s="17"/>
      <c r="AC125" s="17"/>
      <c r="AD125" s="80"/>
      <c r="AE125" s="80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</row>
    <row r="126">
      <c r="A126" s="8" t="s">
        <v>3134</v>
      </c>
      <c r="B126" s="9">
        <v>45755.0</v>
      </c>
      <c r="C126" s="56"/>
      <c r="D126" s="56"/>
      <c r="E126" s="57" t="s">
        <v>3145</v>
      </c>
      <c r="F126" s="13" t="s">
        <v>2028</v>
      </c>
      <c r="G126" s="73" t="s">
        <v>20</v>
      </c>
      <c r="H126" s="69" t="s">
        <v>2150</v>
      </c>
      <c r="I126" s="27" t="s">
        <v>2112</v>
      </c>
      <c r="J126" s="31" t="s">
        <v>2086</v>
      </c>
      <c r="K126" s="15">
        <v>977.55</v>
      </c>
      <c r="L126" s="15">
        <v>429.0</v>
      </c>
      <c r="M126" s="14"/>
      <c r="N126" s="15">
        <v>429.0</v>
      </c>
      <c r="O126" s="14"/>
      <c r="P126" s="14"/>
      <c r="Q126" s="14"/>
      <c r="R126" s="16"/>
      <c r="S126" s="47">
        <f t="shared" si="3"/>
        <v>429</v>
      </c>
      <c r="T126" s="28"/>
      <c r="U126" s="25" t="s">
        <v>2151</v>
      </c>
      <c r="V126" s="25" t="s">
        <v>31</v>
      </c>
      <c r="W126" s="17"/>
      <c r="X126" s="17"/>
      <c r="Y126" s="17"/>
      <c r="Z126" s="17"/>
      <c r="AA126" s="17"/>
      <c r="AB126" s="17"/>
      <c r="AC126" s="17"/>
      <c r="AD126" s="80"/>
      <c r="AE126" s="80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</row>
    <row r="127">
      <c r="A127" s="8" t="s">
        <v>3134</v>
      </c>
      <c r="B127" s="9">
        <v>45756.0</v>
      </c>
      <c r="C127" s="56"/>
      <c r="D127" s="56"/>
      <c r="E127" s="56"/>
      <c r="F127" s="13" t="s">
        <v>2028</v>
      </c>
      <c r="G127" s="73" t="s">
        <v>27</v>
      </c>
      <c r="H127" s="69" t="s">
        <v>2152</v>
      </c>
      <c r="I127" s="27" t="s">
        <v>2089</v>
      </c>
      <c r="J127" s="31" t="s">
        <v>2086</v>
      </c>
      <c r="K127" s="15">
        <v>429.0</v>
      </c>
      <c r="L127" s="15">
        <v>429.0</v>
      </c>
      <c r="M127" s="14"/>
      <c r="N127" s="15">
        <v>429.0</v>
      </c>
      <c r="O127" s="14"/>
      <c r="P127" s="14"/>
      <c r="Q127" s="14"/>
      <c r="R127" s="16"/>
      <c r="S127" s="47">
        <f t="shared" si="3"/>
        <v>429</v>
      </c>
      <c r="T127" s="28"/>
      <c r="U127" s="25" t="s">
        <v>2153</v>
      </c>
      <c r="V127" s="25" t="s">
        <v>31</v>
      </c>
      <c r="W127" s="17"/>
      <c r="X127" s="17"/>
      <c r="Y127" s="17"/>
      <c r="Z127" s="17"/>
      <c r="AA127" s="17"/>
      <c r="AB127" s="17"/>
      <c r="AC127" s="17"/>
      <c r="AD127" s="80"/>
      <c r="AE127" s="80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</row>
    <row r="128">
      <c r="A128" s="8" t="s">
        <v>3134</v>
      </c>
      <c r="B128" s="9">
        <v>45758.0</v>
      </c>
      <c r="C128" s="56"/>
      <c r="D128" s="56"/>
      <c r="E128" s="74" t="s">
        <v>3197</v>
      </c>
      <c r="F128" s="13" t="s">
        <v>2156</v>
      </c>
      <c r="G128" s="73" t="s">
        <v>20</v>
      </c>
      <c r="H128" s="69" t="s">
        <v>2157</v>
      </c>
      <c r="I128" s="27" t="s">
        <v>1939</v>
      </c>
      <c r="J128" s="13" t="s">
        <v>2024</v>
      </c>
      <c r="K128" s="15">
        <v>99.9</v>
      </c>
      <c r="L128" s="15">
        <v>99.9</v>
      </c>
      <c r="M128" s="14"/>
      <c r="N128" s="15">
        <f>L128</f>
        <v>99.9</v>
      </c>
      <c r="O128" s="14"/>
      <c r="P128" s="14"/>
      <c r="Q128" s="14"/>
      <c r="R128" s="16"/>
      <c r="S128" s="47">
        <f t="shared" si="3"/>
        <v>99.9</v>
      </c>
      <c r="T128" s="28"/>
      <c r="U128" s="8" t="s">
        <v>2158</v>
      </c>
      <c r="V128" s="25" t="s">
        <v>31</v>
      </c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</row>
    <row r="129">
      <c r="A129" s="8" t="s">
        <v>3134</v>
      </c>
      <c r="B129" s="9">
        <v>45758.0</v>
      </c>
      <c r="C129" s="56"/>
      <c r="D129" s="56"/>
      <c r="E129" s="57" t="s">
        <v>3141</v>
      </c>
      <c r="F129" s="13" t="s">
        <v>2028</v>
      </c>
      <c r="G129" s="73" t="s">
        <v>20</v>
      </c>
      <c r="H129" s="69" t="s">
        <v>2161</v>
      </c>
      <c r="I129" s="27" t="s">
        <v>2112</v>
      </c>
      <c r="J129" s="31" t="s">
        <v>2086</v>
      </c>
      <c r="K129" s="15">
        <v>429.0</v>
      </c>
      <c r="L129" s="15">
        <v>429.0</v>
      </c>
      <c r="M129" s="14"/>
      <c r="N129" s="15">
        <v>429.0</v>
      </c>
      <c r="O129" s="14"/>
      <c r="P129" s="14"/>
      <c r="Q129" s="14"/>
      <c r="R129" s="16"/>
      <c r="S129" s="47">
        <f t="shared" si="3"/>
        <v>429</v>
      </c>
      <c r="T129" s="28"/>
      <c r="U129" s="25" t="s">
        <v>2162</v>
      </c>
      <c r="V129" s="25" t="s">
        <v>31</v>
      </c>
      <c r="W129" s="17"/>
      <c r="X129" s="17"/>
      <c r="Y129" s="17"/>
      <c r="Z129" s="17"/>
      <c r="AA129" s="17"/>
      <c r="AB129" s="17"/>
      <c r="AC129" s="17"/>
      <c r="AD129" s="80"/>
      <c r="AE129" s="80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</row>
    <row r="130">
      <c r="A130" s="8" t="s">
        <v>3134</v>
      </c>
      <c r="B130" s="9">
        <v>45761.0</v>
      </c>
      <c r="C130" s="56"/>
      <c r="D130" s="56"/>
      <c r="E130" s="74" t="s">
        <v>3145</v>
      </c>
      <c r="F130" s="13" t="s">
        <v>2028</v>
      </c>
      <c r="G130" s="73" t="s">
        <v>20</v>
      </c>
      <c r="H130" s="69" t="s">
        <v>2163</v>
      </c>
      <c r="I130" s="27" t="s">
        <v>1939</v>
      </c>
      <c r="J130" s="13" t="s">
        <v>2024</v>
      </c>
      <c r="K130" s="15">
        <v>99.9</v>
      </c>
      <c r="L130" s="15">
        <v>99.9</v>
      </c>
      <c r="M130" s="14"/>
      <c r="N130" s="15">
        <f t="shared" ref="N130:N132" si="17">L130</f>
        <v>99.9</v>
      </c>
      <c r="O130" s="14"/>
      <c r="P130" s="14"/>
      <c r="Q130" s="14"/>
      <c r="R130" s="16"/>
      <c r="S130" s="47">
        <f t="shared" si="3"/>
        <v>99.9</v>
      </c>
      <c r="T130" s="28"/>
      <c r="U130" s="8" t="s">
        <v>2164</v>
      </c>
      <c r="V130" s="25" t="s">
        <v>31</v>
      </c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</row>
    <row r="131">
      <c r="A131" s="8" t="s">
        <v>3134</v>
      </c>
      <c r="B131" s="9">
        <v>45761.0</v>
      </c>
      <c r="C131" s="56"/>
      <c r="D131" s="56"/>
      <c r="E131" s="74" t="s">
        <v>3145</v>
      </c>
      <c r="F131" s="13" t="s">
        <v>2028</v>
      </c>
      <c r="G131" s="73" t="s">
        <v>20</v>
      </c>
      <c r="H131" s="69" t="s">
        <v>2165</v>
      </c>
      <c r="I131" s="27" t="s">
        <v>1939</v>
      </c>
      <c r="J131" s="13" t="s">
        <v>2103</v>
      </c>
      <c r="K131" s="15">
        <v>39.9</v>
      </c>
      <c r="L131" s="15">
        <v>39.9</v>
      </c>
      <c r="M131" s="14"/>
      <c r="N131" s="15">
        <f t="shared" si="17"/>
        <v>39.9</v>
      </c>
      <c r="O131" s="14"/>
      <c r="P131" s="14"/>
      <c r="Q131" s="14"/>
      <c r="R131" s="16"/>
      <c r="S131" s="47">
        <f t="shared" si="3"/>
        <v>39.9</v>
      </c>
      <c r="T131" s="28"/>
      <c r="U131" s="8" t="s">
        <v>2166</v>
      </c>
      <c r="V131" s="25" t="s">
        <v>31</v>
      </c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</row>
    <row r="132">
      <c r="A132" s="8" t="s">
        <v>3134</v>
      </c>
      <c r="B132" s="9">
        <v>45762.0</v>
      </c>
      <c r="C132" s="56"/>
      <c r="D132" s="56"/>
      <c r="E132" s="74" t="s">
        <v>3145</v>
      </c>
      <c r="F132" s="13" t="s">
        <v>2028</v>
      </c>
      <c r="G132" s="73" t="s">
        <v>20</v>
      </c>
      <c r="H132" s="69" t="s">
        <v>2167</v>
      </c>
      <c r="I132" s="27" t="s">
        <v>1939</v>
      </c>
      <c r="J132" s="13" t="s">
        <v>2103</v>
      </c>
      <c r="K132" s="15">
        <v>39.9</v>
      </c>
      <c r="L132" s="15">
        <v>39.9</v>
      </c>
      <c r="M132" s="14"/>
      <c r="N132" s="15">
        <f t="shared" si="17"/>
        <v>39.9</v>
      </c>
      <c r="O132" s="14"/>
      <c r="P132" s="14"/>
      <c r="Q132" s="14"/>
      <c r="R132" s="16"/>
      <c r="S132" s="47">
        <f t="shared" si="3"/>
        <v>39.9</v>
      </c>
      <c r="T132" s="28"/>
      <c r="U132" s="8" t="s">
        <v>2168</v>
      </c>
      <c r="V132" s="25" t="s">
        <v>31</v>
      </c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</row>
    <row r="133">
      <c r="A133" s="8" t="s">
        <v>3134</v>
      </c>
      <c r="B133" s="9">
        <v>45762.0</v>
      </c>
      <c r="C133" s="56"/>
      <c r="D133" s="56"/>
      <c r="E133" s="74" t="s">
        <v>3145</v>
      </c>
      <c r="F133" s="13" t="s">
        <v>2028</v>
      </c>
      <c r="G133" s="73" t="s">
        <v>20</v>
      </c>
      <c r="H133" s="69" t="s">
        <v>2169</v>
      </c>
      <c r="I133" s="27" t="s">
        <v>2112</v>
      </c>
      <c r="J133" s="31" t="s">
        <v>2086</v>
      </c>
      <c r="K133" s="15">
        <v>429.0</v>
      </c>
      <c r="L133" s="15">
        <v>429.0</v>
      </c>
      <c r="M133" s="14"/>
      <c r="N133" s="15">
        <v>429.0</v>
      </c>
      <c r="O133" s="14"/>
      <c r="P133" s="14"/>
      <c r="Q133" s="14"/>
      <c r="R133" s="16"/>
      <c r="S133" s="47">
        <f t="shared" si="3"/>
        <v>429</v>
      </c>
      <c r="T133" s="28"/>
      <c r="U133" s="25" t="s">
        <v>2170</v>
      </c>
      <c r="V133" s="25" t="s">
        <v>31</v>
      </c>
      <c r="W133" s="17"/>
      <c r="X133" s="17"/>
      <c r="Y133" s="17"/>
      <c r="Z133" s="17"/>
      <c r="AA133" s="17"/>
      <c r="AB133" s="17"/>
      <c r="AC133" s="17"/>
      <c r="AD133" s="80"/>
      <c r="AE133" s="80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</row>
    <row r="134">
      <c r="A134" s="8" t="s">
        <v>3134</v>
      </c>
      <c r="B134" s="9">
        <v>45764.0</v>
      </c>
      <c r="C134" s="56"/>
      <c r="D134" s="56"/>
      <c r="E134" s="74" t="s">
        <v>3145</v>
      </c>
      <c r="F134" s="13" t="s">
        <v>2028</v>
      </c>
      <c r="G134" s="73" t="s">
        <v>20</v>
      </c>
      <c r="H134" s="69" t="s">
        <v>2173</v>
      </c>
      <c r="I134" s="27" t="s">
        <v>1939</v>
      </c>
      <c r="J134" s="13" t="s">
        <v>2103</v>
      </c>
      <c r="K134" s="15">
        <v>39.9</v>
      </c>
      <c r="L134" s="15">
        <v>39.9</v>
      </c>
      <c r="M134" s="14"/>
      <c r="N134" s="15">
        <f t="shared" ref="N134:N135" si="18">L134</f>
        <v>39.9</v>
      </c>
      <c r="O134" s="14"/>
      <c r="P134" s="14"/>
      <c r="Q134" s="14"/>
      <c r="R134" s="16"/>
      <c r="S134" s="47">
        <f t="shared" si="3"/>
        <v>39.9</v>
      </c>
      <c r="T134" s="28"/>
      <c r="U134" s="8" t="s">
        <v>2174</v>
      </c>
      <c r="V134" s="25" t="s">
        <v>31</v>
      </c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</row>
    <row r="135">
      <c r="A135" s="8" t="s">
        <v>3134</v>
      </c>
      <c r="B135" s="9">
        <v>45770.0</v>
      </c>
      <c r="C135" s="56"/>
      <c r="D135" s="56"/>
      <c r="E135" s="74" t="s">
        <v>3197</v>
      </c>
      <c r="F135" s="13" t="s">
        <v>2156</v>
      </c>
      <c r="G135" s="73" t="s">
        <v>20</v>
      </c>
      <c r="H135" s="69" t="s">
        <v>2175</v>
      </c>
      <c r="I135" s="27" t="s">
        <v>1939</v>
      </c>
      <c r="J135" s="13" t="s">
        <v>2024</v>
      </c>
      <c r="K135" s="15">
        <v>99.9</v>
      </c>
      <c r="L135" s="15">
        <v>99.9</v>
      </c>
      <c r="M135" s="14"/>
      <c r="N135" s="15">
        <f t="shared" si="18"/>
        <v>99.9</v>
      </c>
      <c r="O135" s="14"/>
      <c r="P135" s="14"/>
      <c r="Q135" s="14"/>
      <c r="R135" s="16"/>
      <c r="S135" s="47">
        <f t="shared" si="3"/>
        <v>99.9</v>
      </c>
      <c r="T135" s="28"/>
      <c r="U135" s="8" t="s">
        <v>2176</v>
      </c>
      <c r="V135" s="25" t="s">
        <v>31</v>
      </c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>
      <c r="A136" s="8" t="s">
        <v>3134</v>
      </c>
      <c r="B136" s="9">
        <v>45770.0</v>
      </c>
      <c r="C136" s="56"/>
      <c r="D136" s="56"/>
      <c r="E136" s="74" t="s">
        <v>3148</v>
      </c>
      <c r="F136" s="13" t="s">
        <v>2028</v>
      </c>
      <c r="G136" s="73" t="s">
        <v>1172</v>
      </c>
      <c r="H136" s="69" t="s">
        <v>2177</v>
      </c>
      <c r="I136" s="27" t="s">
        <v>1172</v>
      </c>
      <c r="J136" s="31" t="s">
        <v>2086</v>
      </c>
      <c r="K136" s="15">
        <v>429.0</v>
      </c>
      <c r="L136" s="15">
        <v>429.0</v>
      </c>
      <c r="M136" s="14"/>
      <c r="N136" s="15">
        <v>429.0</v>
      </c>
      <c r="O136" s="14"/>
      <c r="P136" s="14"/>
      <c r="Q136" s="14"/>
      <c r="R136" s="16"/>
      <c r="S136" s="47">
        <f t="shared" si="3"/>
        <v>429</v>
      </c>
      <c r="T136" s="28" t="s">
        <v>2178</v>
      </c>
      <c r="U136" s="90" t="s">
        <v>2179</v>
      </c>
      <c r="V136" s="25" t="s">
        <v>31</v>
      </c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</row>
    <row r="137">
      <c r="A137" s="8" t="s">
        <v>3134</v>
      </c>
      <c r="B137" s="9">
        <v>45770.0</v>
      </c>
      <c r="C137" s="56"/>
      <c r="D137" s="56"/>
      <c r="E137" s="74" t="s">
        <v>3194</v>
      </c>
      <c r="F137" s="13" t="s">
        <v>2180</v>
      </c>
      <c r="G137" s="73" t="s">
        <v>1910</v>
      </c>
      <c r="H137" s="69" t="s">
        <v>2181</v>
      </c>
      <c r="I137" s="27" t="s">
        <v>1910</v>
      </c>
      <c r="J137" s="13" t="s">
        <v>1908</v>
      </c>
      <c r="K137" s="15">
        <v>299.0</v>
      </c>
      <c r="L137" s="15">
        <v>299.0</v>
      </c>
      <c r="M137" s="14"/>
      <c r="N137" s="15">
        <f>L137</f>
        <v>299</v>
      </c>
      <c r="O137" s="14"/>
      <c r="P137" s="14"/>
      <c r="Q137" s="14"/>
      <c r="R137" s="16"/>
      <c r="S137" s="47">
        <f t="shared" si="3"/>
        <v>299</v>
      </c>
      <c r="T137" s="28"/>
      <c r="U137" s="8" t="s">
        <v>2182</v>
      </c>
      <c r="V137" s="25" t="s">
        <v>31</v>
      </c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</row>
    <row r="138">
      <c r="A138" s="8" t="s">
        <v>3134</v>
      </c>
      <c r="B138" s="9">
        <v>45770.0</v>
      </c>
      <c r="C138" s="56"/>
      <c r="D138" s="56"/>
      <c r="E138" s="74" t="s">
        <v>3141</v>
      </c>
      <c r="F138" s="13" t="s">
        <v>2028</v>
      </c>
      <c r="G138" s="73" t="s">
        <v>20</v>
      </c>
      <c r="H138" s="69" t="s">
        <v>2183</v>
      </c>
      <c r="I138" s="27" t="s">
        <v>2112</v>
      </c>
      <c r="J138" s="31" t="s">
        <v>2086</v>
      </c>
      <c r="K138" s="15">
        <v>429.0</v>
      </c>
      <c r="L138" s="15">
        <v>429.0</v>
      </c>
      <c r="M138" s="14"/>
      <c r="N138" s="15">
        <v>429.0</v>
      </c>
      <c r="O138" s="14"/>
      <c r="P138" s="14"/>
      <c r="Q138" s="14"/>
      <c r="R138" s="16"/>
      <c r="S138" s="47">
        <f t="shared" si="3"/>
        <v>429</v>
      </c>
      <c r="T138" s="28"/>
      <c r="U138" s="25" t="s">
        <v>2184</v>
      </c>
      <c r="V138" s="25" t="s">
        <v>31</v>
      </c>
      <c r="W138" s="17"/>
      <c r="X138" s="17"/>
      <c r="Y138" s="17"/>
      <c r="Z138" s="17"/>
      <c r="AA138" s="17"/>
      <c r="AB138" s="17"/>
      <c r="AC138" s="17"/>
      <c r="AD138" s="80"/>
      <c r="AE138" s="80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</row>
    <row r="139">
      <c r="A139" s="8" t="s">
        <v>3134</v>
      </c>
      <c r="B139" s="9">
        <v>45773.0</v>
      </c>
      <c r="C139" s="56"/>
      <c r="D139" s="56"/>
      <c r="E139" s="74" t="s">
        <v>3145</v>
      </c>
      <c r="F139" s="13" t="s">
        <v>2028</v>
      </c>
      <c r="G139" s="73" t="s">
        <v>20</v>
      </c>
      <c r="H139" s="69" t="s">
        <v>2185</v>
      </c>
      <c r="I139" s="27" t="s">
        <v>1939</v>
      </c>
      <c r="J139" s="13" t="s">
        <v>2103</v>
      </c>
      <c r="K139" s="15">
        <v>39.9</v>
      </c>
      <c r="L139" s="15">
        <v>39.9</v>
      </c>
      <c r="M139" s="14"/>
      <c r="N139" s="15">
        <f t="shared" ref="N139:N141" si="19">L139</f>
        <v>39.9</v>
      </c>
      <c r="O139" s="14"/>
      <c r="P139" s="14"/>
      <c r="Q139" s="14"/>
      <c r="R139" s="16"/>
      <c r="S139" s="47">
        <f t="shared" si="3"/>
        <v>39.9</v>
      </c>
      <c r="T139" s="28"/>
      <c r="U139" s="8" t="s">
        <v>2186</v>
      </c>
      <c r="V139" s="25" t="s">
        <v>31</v>
      </c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</row>
    <row r="140">
      <c r="A140" s="8" t="s">
        <v>3134</v>
      </c>
      <c r="B140" s="9">
        <v>45775.0</v>
      </c>
      <c r="C140" s="56"/>
      <c r="D140" s="56"/>
      <c r="E140" s="74" t="s">
        <v>3145</v>
      </c>
      <c r="F140" s="13" t="s">
        <v>2028</v>
      </c>
      <c r="G140" s="73" t="s">
        <v>20</v>
      </c>
      <c r="H140" s="69" t="s">
        <v>2187</v>
      </c>
      <c r="I140" s="27" t="s">
        <v>1939</v>
      </c>
      <c r="J140" s="13" t="s">
        <v>2103</v>
      </c>
      <c r="K140" s="15">
        <v>39.9</v>
      </c>
      <c r="L140" s="15">
        <v>39.9</v>
      </c>
      <c r="M140" s="14"/>
      <c r="N140" s="15">
        <f t="shared" si="19"/>
        <v>39.9</v>
      </c>
      <c r="O140" s="14"/>
      <c r="P140" s="14"/>
      <c r="Q140" s="14"/>
      <c r="R140" s="16"/>
      <c r="S140" s="47">
        <f t="shared" si="3"/>
        <v>39.9</v>
      </c>
      <c r="T140" s="28"/>
      <c r="U140" s="8" t="s">
        <v>2188</v>
      </c>
      <c r="V140" s="25" t="s">
        <v>31</v>
      </c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</row>
    <row r="141">
      <c r="A141" s="8" t="s">
        <v>3134</v>
      </c>
      <c r="B141" s="9">
        <v>45776.0</v>
      </c>
      <c r="C141" s="56"/>
      <c r="D141" s="56"/>
      <c r="E141" s="74" t="s">
        <v>3145</v>
      </c>
      <c r="F141" s="13" t="s">
        <v>2028</v>
      </c>
      <c r="G141" s="73" t="s">
        <v>20</v>
      </c>
      <c r="H141" s="69" t="s">
        <v>2189</v>
      </c>
      <c r="I141" s="27" t="s">
        <v>1939</v>
      </c>
      <c r="J141" s="13" t="s">
        <v>2103</v>
      </c>
      <c r="K141" s="15">
        <v>39.9</v>
      </c>
      <c r="L141" s="15">
        <v>39.9</v>
      </c>
      <c r="M141" s="14"/>
      <c r="N141" s="15">
        <f t="shared" si="19"/>
        <v>39.9</v>
      </c>
      <c r="O141" s="14"/>
      <c r="P141" s="14"/>
      <c r="Q141" s="14"/>
      <c r="R141" s="16"/>
      <c r="S141" s="47">
        <f t="shared" si="3"/>
        <v>39.9</v>
      </c>
      <c r="T141" s="28"/>
      <c r="U141" s="8" t="s">
        <v>2190</v>
      </c>
      <c r="V141" s="25" t="s">
        <v>31</v>
      </c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</row>
    <row r="142">
      <c r="A142" s="8" t="s">
        <v>3134</v>
      </c>
      <c r="B142" s="9">
        <v>45777.0</v>
      </c>
      <c r="C142" s="56"/>
      <c r="D142" s="56"/>
      <c r="E142" s="74" t="s">
        <v>3141</v>
      </c>
      <c r="F142" s="13" t="s">
        <v>2180</v>
      </c>
      <c r="G142" s="73" t="s">
        <v>20</v>
      </c>
      <c r="H142" s="69" t="s">
        <v>2191</v>
      </c>
      <c r="I142" s="27" t="s">
        <v>2112</v>
      </c>
      <c r="J142" s="31" t="s">
        <v>2086</v>
      </c>
      <c r="K142" s="15">
        <v>429.0</v>
      </c>
      <c r="L142" s="15">
        <v>429.0</v>
      </c>
      <c r="M142" s="14"/>
      <c r="N142" s="15">
        <v>429.0</v>
      </c>
      <c r="O142" s="14"/>
      <c r="P142" s="14"/>
      <c r="Q142" s="14"/>
      <c r="R142" s="16"/>
      <c r="S142" s="47">
        <f t="shared" si="3"/>
        <v>429</v>
      </c>
      <c r="T142" s="64" t="s">
        <v>2192</v>
      </c>
      <c r="U142" s="25" t="s">
        <v>2193</v>
      </c>
      <c r="V142" s="25" t="s">
        <v>31</v>
      </c>
      <c r="W142" s="17"/>
      <c r="X142" s="17"/>
      <c r="Y142" s="17"/>
      <c r="Z142" s="17"/>
      <c r="AA142" s="17"/>
      <c r="AB142" s="17"/>
      <c r="AC142" s="17"/>
      <c r="AD142" s="80"/>
      <c r="AE142" s="80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</row>
    <row r="143">
      <c r="A143" s="8" t="s">
        <v>3134</v>
      </c>
      <c r="B143" s="9">
        <v>45782.0</v>
      </c>
      <c r="C143" s="56"/>
      <c r="D143" s="56"/>
      <c r="E143" s="74" t="s">
        <v>3145</v>
      </c>
      <c r="F143" s="13" t="s">
        <v>2028</v>
      </c>
      <c r="G143" s="73" t="s">
        <v>20</v>
      </c>
      <c r="H143" s="69" t="s">
        <v>2194</v>
      </c>
      <c r="I143" s="27" t="s">
        <v>2112</v>
      </c>
      <c r="J143" s="31" t="s">
        <v>2086</v>
      </c>
      <c r="K143" s="15">
        <v>429.0</v>
      </c>
      <c r="L143" s="15">
        <v>429.0</v>
      </c>
      <c r="M143" s="14"/>
      <c r="N143" s="15">
        <v>429.0</v>
      </c>
      <c r="O143" s="14"/>
      <c r="P143" s="14"/>
      <c r="Q143" s="14"/>
      <c r="R143" s="16"/>
      <c r="S143" s="47">
        <f t="shared" si="3"/>
        <v>429</v>
      </c>
      <c r="T143" s="28"/>
      <c r="U143" s="25" t="s">
        <v>2195</v>
      </c>
      <c r="V143" s="8" t="s">
        <v>918</v>
      </c>
      <c r="W143" s="17"/>
      <c r="X143" s="17"/>
      <c r="Y143" s="17"/>
      <c r="Z143" s="17"/>
      <c r="AA143" s="17"/>
      <c r="AB143" s="17"/>
      <c r="AC143" s="17"/>
      <c r="AD143" s="80"/>
      <c r="AE143" s="80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</row>
    <row r="144">
      <c r="A144" s="8" t="s">
        <v>3134</v>
      </c>
      <c r="B144" s="9">
        <v>45783.0</v>
      </c>
      <c r="C144" s="56"/>
      <c r="D144" s="56"/>
      <c r="E144" s="74" t="s">
        <v>3148</v>
      </c>
      <c r="F144" s="13" t="s">
        <v>2028</v>
      </c>
      <c r="G144" s="73" t="s">
        <v>1172</v>
      </c>
      <c r="H144" s="69" t="s">
        <v>2196</v>
      </c>
      <c r="I144" s="27" t="s">
        <v>1172</v>
      </c>
      <c r="J144" s="31" t="s">
        <v>2086</v>
      </c>
      <c r="K144" s="15">
        <v>429.0</v>
      </c>
      <c r="L144" s="15">
        <v>429.0</v>
      </c>
      <c r="M144" s="14"/>
      <c r="N144" s="15">
        <v>429.0</v>
      </c>
      <c r="O144" s="14"/>
      <c r="P144" s="14"/>
      <c r="Q144" s="14"/>
      <c r="R144" s="16"/>
      <c r="S144" s="47">
        <f t="shared" si="3"/>
        <v>429</v>
      </c>
      <c r="T144" s="28"/>
      <c r="U144" s="90" t="s">
        <v>2197</v>
      </c>
      <c r="V144" s="8" t="s">
        <v>918</v>
      </c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</row>
    <row r="145">
      <c r="A145" s="8" t="s">
        <v>3134</v>
      </c>
      <c r="B145" s="9">
        <v>45783.0</v>
      </c>
      <c r="C145" s="56"/>
      <c r="D145" s="56"/>
      <c r="E145" s="74" t="s">
        <v>3145</v>
      </c>
      <c r="F145" s="13" t="s">
        <v>2028</v>
      </c>
      <c r="G145" s="73" t="s">
        <v>20</v>
      </c>
      <c r="H145" s="69" t="s">
        <v>2198</v>
      </c>
      <c r="I145" s="27" t="s">
        <v>1939</v>
      </c>
      <c r="J145" s="13" t="s">
        <v>2024</v>
      </c>
      <c r="K145" s="15">
        <v>99.9</v>
      </c>
      <c r="L145" s="15">
        <v>99.9</v>
      </c>
      <c r="M145" s="14"/>
      <c r="N145" s="15">
        <f>L145</f>
        <v>99.9</v>
      </c>
      <c r="O145" s="14"/>
      <c r="P145" s="14"/>
      <c r="Q145" s="14"/>
      <c r="R145" s="16"/>
      <c r="S145" s="47">
        <f t="shared" si="3"/>
        <v>99.9</v>
      </c>
      <c r="T145" s="28"/>
      <c r="U145" s="8" t="s">
        <v>2199</v>
      </c>
      <c r="V145" s="8" t="s">
        <v>918</v>
      </c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</row>
    <row r="146">
      <c r="A146" s="8" t="s">
        <v>3134</v>
      </c>
      <c r="B146" s="9">
        <v>45786.0</v>
      </c>
      <c r="C146" s="56"/>
      <c r="D146" s="56"/>
      <c r="E146" s="74" t="s">
        <v>3148</v>
      </c>
      <c r="F146" s="13" t="s">
        <v>2028</v>
      </c>
      <c r="G146" s="73" t="s">
        <v>1172</v>
      </c>
      <c r="H146" s="69" t="s">
        <v>2200</v>
      </c>
      <c r="I146" s="27" t="s">
        <v>1172</v>
      </c>
      <c r="J146" s="31" t="s">
        <v>2086</v>
      </c>
      <c r="K146" s="15">
        <v>429.0</v>
      </c>
      <c r="L146" s="15">
        <v>429.0</v>
      </c>
      <c r="M146" s="14"/>
      <c r="N146" s="15">
        <v>429.0</v>
      </c>
      <c r="O146" s="14"/>
      <c r="P146" s="14"/>
      <c r="Q146" s="14"/>
      <c r="R146" s="16"/>
      <c r="S146" s="47">
        <f t="shared" si="3"/>
        <v>429</v>
      </c>
      <c r="T146" s="28"/>
      <c r="U146" s="8" t="s">
        <v>2201</v>
      </c>
      <c r="V146" s="8" t="s">
        <v>918</v>
      </c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</row>
    <row r="147">
      <c r="A147" s="8" t="s">
        <v>3134</v>
      </c>
      <c r="B147" s="9">
        <v>45786.0</v>
      </c>
      <c r="C147" s="56"/>
      <c r="D147" s="56"/>
      <c r="E147" s="74" t="s">
        <v>3148</v>
      </c>
      <c r="F147" s="13" t="s">
        <v>2028</v>
      </c>
      <c r="G147" s="73" t="s">
        <v>1172</v>
      </c>
      <c r="H147" s="69" t="s">
        <v>2202</v>
      </c>
      <c r="I147" s="27" t="s">
        <v>1172</v>
      </c>
      <c r="J147" s="31" t="s">
        <v>2086</v>
      </c>
      <c r="K147" s="15">
        <v>429.0</v>
      </c>
      <c r="L147" s="15">
        <v>429.0</v>
      </c>
      <c r="M147" s="14"/>
      <c r="N147" s="15">
        <v>429.0</v>
      </c>
      <c r="O147" s="14"/>
      <c r="P147" s="14"/>
      <c r="Q147" s="14"/>
      <c r="R147" s="16"/>
      <c r="S147" s="47">
        <f t="shared" si="3"/>
        <v>429</v>
      </c>
      <c r="T147" s="28"/>
      <c r="U147" s="8" t="s">
        <v>2203</v>
      </c>
      <c r="V147" s="8" t="s">
        <v>918</v>
      </c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</row>
    <row r="148">
      <c r="A148" s="8" t="s">
        <v>3134</v>
      </c>
      <c r="B148" s="9">
        <v>45786.0</v>
      </c>
      <c r="C148" s="56"/>
      <c r="D148" s="56"/>
      <c r="E148" s="74" t="s">
        <v>3145</v>
      </c>
      <c r="F148" s="13" t="s">
        <v>2204</v>
      </c>
      <c r="G148" s="73" t="s">
        <v>20</v>
      </c>
      <c r="H148" s="69" t="s">
        <v>2205</v>
      </c>
      <c r="I148" s="27" t="s">
        <v>1939</v>
      </c>
      <c r="J148" s="13" t="s">
        <v>2103</v>
      </c>
      <c r="K148" s="15">
        <v>39.9</v>
      </c>
      <c r="L148" s="15">
        <v>39.9</v>
      </c>
      <c r="M148" s="14"/>
      <c r="N148" s="15">
        <f>L148</f>
        <v>39.9</v>
      </c>
      <c r="O148" s="14"/>
      <c r="P148" s="14"/>
      <c r="Q148" s="14"/>
      <c r="R148" s="16"/>
      <c r="S148" s="47">
        <f t="shared" si="3"/>
        <v>39.9</v>
      </c>
      <c r="T148" s="28"/>
      <c r="U148" s="8" t="s">
        <v>2206</v>
      </c>
      <c r="V148" s="24">
        <f>MONTH(B148)</f>
        <v>5</v>
      </c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</row>
    <row r="149">
      <c r="A149" s="8" t="s">
        <v>3134</v>
      </c>
      <c r="B149" s="9">
        <v>45789.0</v>
      </c>
      <c r="C149" s="56"/>
      <c r="D149" s="56"/>
      <c r="E149" s="74" t="s">
        <v>3148</v>
      </c>
      <c r="F149" s="13" t="s">
        <v>2028</v>
      </c>
      <c r="G149" s="73" t="s">
        <v>1172</v>
      </c>
      <c r="H149" s="69" t="s">
        <v>2207</v>
      </c>
      <c r="I149" s="27" t="s">
        <v>1172</v>
      </c>
      <c r="J149" s="31" t="s">
        <v>2086</v>
      </c>
      <c r="K149" s="15">
        <v>429.0</v>
      </c>
      <c r="L149" s="15">
        <v>429.0</v>
      </c>
      <c r="M149" s="14"/>
      <c r="N149" s="15">
        <v>429.0</v>
      </c>
      <c r="O149" s="14"/>
      <c r="P149" s="14"/>
      <c r="Q149" s="14"/>
      <c r="R149" s="16"/>
      <c r="S149" s="47">
        <f t="shared" si="3"/>
        <v>429</v>
      </c>
      <c r="T149" s="28"/>
      <c r="U149" s="8" t="s">
        <v>2208</v>
      </c>
      <c r="V149" s="8" t="s">
        <v>918</v>
      </c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</row>
    <row r="150">
      <c r="A150" s="8" t="s">
        <v>3134</v>
      </c>
      <c r="B150" s="9">
        <v>45790.0</v>
      </c>
      <c r="C150" s="56"/>
      <c r="D150" s="56"/>
      <c r="E150" s="74" t="s">
        <v>3145</v>
      </c>
      <c r="F150" s="13" t="s">
        <v>2028</v>
      </c>
      <c r="G150" s="73" t="s">
        <v>20</v>
      </c>
      <c r="H150" s="69" t="s">
        <v>2209</v>
      </c>
      <c r="I150" s="27" t="s">
        <v>1939</v>
      </c>
      <c r="J150" s="13" t="s">
        <v>2024</v>
      </c>
      <c r="K150" s="15">
        <v>99.9</v>
      </c>
      <c r="L150" s="15">
        <v>99.9</v>
      </c>
      <c r="M150" s="14"/>
      <c r="N150" s="15">
        <f>L150</f>
        <v>99.9</v>
      </c>
      <c r="O150" s="14"/>
      <c r="P150" s="14"/>
      <c r="Q150" s="14"/>
      <c r="R150" s="16"/>
      <c r="S150" s="47">
        <f t="shared" si="3"/>
        <v>99.9</v>
      </c>
      <c r="T150" s="28"/>
      <c r="U150" s="8" t="s">
        <v>2210</v>
      </c>
      <c r="V150" s="8" t="s">
        <v>918</v>
      </c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</row>
    <row r="151">
      <c r="A151" s="8" t="s">
        <v>3134</v>
      </c>
      <c r="B151" s="9">
        <v>45791.0</v>
      </c>
      <c r="C151" s="56"/>
      <c r="D151" s="56"/>
      <c r="E151" s="74" t="s">
        <v>3148</v>
      </c>
      <c r="F151" s="13" t="s">
        <v>2028</v>
      </c>
      <c r="G151" s="73" t="s">
        <v>1172</v>
      </c>
      <c r="H151" s="69" t="s">
        <v>2211</v>
      </c>
      <c r="I151" s="27" t="s">
        <v>1172</v>
      </c>
      <c r="J151" s="31" t="s">
        <v>2086</v>
      </c>
      <c r="K151" s="15">
        <v>429.0</v>
      </c>
      <c r="L151" s="15">
        <v>429.0</v>
      </c>
      <c r="M151" s="14"/>
      <c r="N151" s="15">
        <v>429.0</v>
      </c>
      <c r="O151" s="14"/>
      <c r="P151" s="14"/>
      <c r="Q151" s="14"/>
      <c r="R151" s="16"/>
      <c r="S151" s="47">
        <f t="shared" si="3"/>
        <v>429</v>
      </c>
      <c r="T151" s="28"/>
      <c r="U151" s="8" t="s">
        <v>2212</v>
      </c>
      <c r="V151" s="8" t="s">
        <v>918</v>
      </c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</row>
    <row r="152">
      <c r="A152" s="8" t="s">
        <v>3134</v>
      </c>
      <c r="B152" s="9">
        <v>45793.0</v>
      </c>
      <c r="C152" s="56"/>
      <c r="D152" s="56"/>
      <c r="E152" s="74" t="s">
        <v>3145</v>
      </c>
      <c r="F152" s="13" t="s">
        <v>2028</v>
      </c>
      <c r="G152" s="73" t="s">
        <v>20</v>
      </c>
      <c r="H152" s="69" t="s">
        <v>2213</v>
      </c>
      <c r="I152" s="27" t="s">
        <v>1939</v>
      </c>
      <c r="J152" s="13" t="s">
        <v>2103</v>
      </c>
      <c r="K152" s="15">
        <v>39.9</v>
      </c>
      <c r="L152" s="15">
        <v>39.9</v>
      </c>
      <c r="M152" s="14"/>
      <c r="N152" s="15">
        <f>L152</f>
        <v>39.9</v>
      </c>
      <c r="O152" s="14"/>
      <c r="P152" s="14"/>
      <c r="Q152" s="14"/>
      <c r="R152" s="16"/>
      <c r="S152" s="47">
        <f t="shared" si="3"/>
        <v>39.9</v>
      </c>
      <c r="T152" s="28"/>
      <c r="U152" s="8" t="s">
        <v>2214</v>
      </c>
      <c r="V152" s="8" t="s">
        <v>918</v>
      </c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</row>
    <row r="153">
      <c r="A153" s="8" t="s">
        <v>3134</v>
      </c>
      <c r="B153" s="9">
        <v>45797.0</v>
      </c>
      <c r="C153" s="56"/>
      <c r="D153" s="56"/>
      <c r="E153" s="74" t="s">
        <v>3141</v>
      </c>
      <c r="F153" s="13" t="s">
        <v>2028</v>
      </c>
      <c r="G153" s="41" t="s">
        <v>2215</v>
      </c>
      <c r="H153" s="69" t="s">
        <v>2216</v>
      </c>
      <c r="I153" s="27" t="s">
        <v>2112</v>
      </c>
      <c r="J153" s="13" t="s">
        <v>2086</v>
      </c>
      <c r="K153" s="15">
        <v>1029.0</v>
      </c>
      <c r="L153" s="14"/>
      <c r="M153" s="14"/>
      <c r="N153" s="15">
        <v>429.0</v>
      </c>
      <c r="O153" s="14"/>
      <c r="P153" s="14"/>
      <c r="Q153" s="14"/>
      <c r="R153" s="16"/>
      <c r="S153" s="47">
        <f t="shared" si="3"/>
        <v>429</v>
      </c>
      <c r="T153" s="28"/>
      <c r="U153" s="25" t="s">
        <v>2217</v>
      </c>
      <c r="V153" s="8" t="s">
        <v>918</v>
      </c>
      <c r="W153" s="17"/>
      <c r="X153" s="17"/>
      <c r="Y153" s="17"/>
      <c r="Z153" s="17"/>
      <c r="AA153" s="17"/>
      <c r="AB153" s="17"/>
      <c r="AC153" s="17"/>
      <c r="AD153" s="80"/>
      <c r="AE153" s="80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</row>
    <row r="154">
      <c r="A154" s="8" t="s">
        <v>3134</v>
      </c>
      <c r="B154" s="9">
        <v>45797.0</v>
      </c>
      <c r="C154" s="56"/>
      <c r="D154" s="56"/>
      <c r="E154" s="74" t="s">
        <v>3148</v>
      </c>
      <c r="F154" s="13" t="s">
        <v>2028</v>
      </c>
      <c r="G154" s="73" t="s">
        <v>1172</v>
      </c>
      <c r="H154" s="69" t="s">
        <v>2218</v>
      </c>
      <c r="I154" s="27" t="s">
        <v>1172</v>
      </c>
      <c r="J154" s="31" t="s">
        <v>2086</v>
      </c>
      <c r="K154" s="15">
        <v>429.0</v>
      </c>
      <c r="L154" s="15">
        <v>429.0</v>
      </c>
      <c r="M154" s="14"/>
      <c r="N154" s="15">
        <v>429.0</v>
      </c>
      <c r="O154" s="14"/>
      <c r="P154" s="14"/>
      <c r="Q154" s="14"/>
      <c r="R154" s="16"/>
      <c r="S154" s="47">
        <f t="shared" si="3"/>
        <v>429</v>
      </c>
      <c r="T154" s="28"/>
      <c r="U154" s="8" t="s">
        <v>2219</v>
      </c>
      <c r="V154" s="8" t="s">
        <v>918</v>
      </c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</row>
    <row r="155">
      <c r="A155" s="8" t="s">
        <v>3134</v>
      </c>
      <c r="B155" s="9">
        <v>45797.0</v>
      </c>
      <c r="C155" s="88">
        <v>1376999.0</v>
      </c>
      <c r="D155" s="99" t="s">
        <v>3198</v>
      </c>
      <c r="E155" s="74" t="s">
        <v>3145</v>
      </c>
      <c r="F155" s="13" t="s">
        <v>2156</v>
      </c>
      <c r="G155" s="73" t="s">
        <v>20</v>
      </c>
      <c r="H155" s="69" t="s">
        <v>2220</v>
      </c>
      <c r="I155" s="27" t="s">
        <v>1939</v>
      </c>
      <c r="J155" s="13" t="s">
        <v>2103</v>
      </c>
      <c r="K155" s="15">
        <v>39.9</v>
      </c>
      <c r="L155" s="15">
        <v>39.9</v>
      </c>
      <c r="M155" s="14"/>
      <c r="N155" s="15">
        <f t="shared" ref="N155:N156" si="20">L155</f>
        <v>39.9</v>
      </c>
      <c r="O155" s="14"/>
      <c r="P155" s="14"/>
      <c r="Q155" s="14"/>
      <c r="R155" s="16"/>
      <c r="S155" s="47">
        <f t="shared" si="3"/>
        <v>39.9</v>
      </c>
      <c r="T155" s="40"/>
      <c r="U155" s="45" t="s">
        <v>2221</v>
      </c>
      <c r="V155" s="91">
        <f>MONTH(B155)</f>
        <v>5</v>
      </c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</row>
    <row r="156">
      <c r="A156" s="8" t="s">
        <v>3134</v>
      </c>
      <c r="B156" s="9">
        <v>45799.0</v>
      </c>
      <c r="C156" s="56"/>
      <c r="D156" s="56"/>
      <c r="E156" s="74" t="s">
        <v>3145</v>
      </c>
      <c r="F156" s="13" t="s">
        <v>2028</v>
      </c>
      <c r="G156" s="73" t="s">
        <v>20</v>
      </c>
      <c r="H156" s="69" t="s">
        <v>2222</v>
      </c>
      <c r="I156" s="27" t="s">
        <v>1939</v>
      </c>
      <c r="J156" s="13" t="s">
        <v>2103</v>
      </c>
      <c r="K156" s="15">
        <v>39.9</v>
      </c>
      <c r="L156" s="15">
        <v>39.9</v>
      </c>
      <c r="M156" s="14"/>
      <c r="N156" s="15">
        <f t="shared" si="20"/>
        <v>39.9</v>
      </c>
      <c r="O156" s="14"/>
      <c r="P156" s="14"/>
      <c r="Q156" s="14"/>
      <c r="R156" s="16"/>
      <c r="S156" s="47">
        <f t="shared" si="3"/>
        <v>39.9</v>
      </c>
      <c r="T156" s="28"/>
      <c r="U156" s="8" t="s">
        <v>2223</v>
      </c>
      <c r="V156" s="8" t="s">
        <v>918</v>
      </c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</row>
    <row r="157">
      <c r="A157" s="8" t="s">
        <v>3134</v>
      </c>
      <c r="B157" s="9">
        <v>45803.0</v>
      </c>
      <c r="C157" s="56"/>
      <c r="D157" s="56"/>
      <c r="E157" s="74" t="s">
        <v>3148</v>
      </c>
      <c r="F157" s="13" t="s">
        <v>2091</v>
      </c>
      <c r="G157" s="73" t="s">
        <v>1172</v>
      </c>
      <c r="H157" s="69" t="s">
        <v>2226</v>
      </c>
      <c r="I157" s="27" t="s">
        <v>1172</v>
      </c>
      <c r="J157" s="31" t="s">
        <v>2086</v>
      </c>
      <c r="K157" s="15">
        <v>429.0</v>
      </c>
      <c r="L157" s="15">
        <v>429.0</v>
      </c>
      <c r="M157" s="14"/>
      <c r="N157" s="15">
        <v>429.0</v>
      </c>
      <c r="O157" s="14"/>
      <c r="P157" s="14"/>
      <c r="Q157" s="14"/>
      <c r="R157" s="16"/>
      <c r="S157" s="47">
        <f t="shared" si="3"/>
        <v>429</v>
      </c>
      <c r="T157" s="28"/>
      <c r="U157" s="8" t="s">
        <v>2227</v>
      </c>
      <c r="V157" s="8" t="s">
        <v>918</v>
      </c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</row>
    <row r="158">
      <c r="A158" s="8" t="s">
        <v>3134</v>
      </c>
      <c r="B158" s="9">
        <v>45806.0</v>
      </c>
      <c r="C158" s="56"/>
      <c r="D158" s="56"/>
      <c r="E158" s="74" t="s">
        <v>3145</v>
      </c>
      <c r="F158" s="13" t="s">
        <v>2028</v>
      </c>
      <c r="G158" s="73" t="s">
        <v>20</v>
      </c>
      <c r="H158" s="69" t="s">
        <v>2228</v>
      </c>
      <c r="I158" s="27" t="s">
        <v>1939</v>
      </c>
      <c r="J158" s="13" t="s">
        <v>2024</v>
      </c>
      <c r="K158" s="15">
        <v>99.9</v>
      </c>
      <c r="L158" s="15">
        <v>99.9</v>
      </c>
      <c r="M158" s="14"/>
      <c r="N158" s="15">
        <f>L158</f>
        <v>99.9</v>
      </c>
      <c r="O158" s="14"/>
      <c r="P158" s="14"/>
      <c r="Q158" s="14"/>
      <c r="R158" s="16"/>
      <c r="S158" s="47">
        <f t="shared" si="3"/>
        <v>99.9</v>
      </c>
      <c r="T158" s="28"/>
      <c r="U158" s="8" t="s">
        <v>2229</v>
      </c>
      <c r="V158" s="8" t="s">
        <v>918</v>
      </c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</row>
    <row r="159">
      <c r="A159" s="8" t="s">
        <v>3134</v>
      </c>
      <c r="B159" s="9">
        <v>45806.0</v>
      </c>
      <c r="C159" s="56"/>
      <c r="D159" s="56"/>
      <c r="E159" s="74" t="s">
        <v>3148</v>
      </c>
      <c r="F159" s="13" t="s">
        <v>2028</v>
      </c>
      <c r="G159" s="73" t="s">
        <v>1172</v>
      </c>
      <c r="H159" s="69" t="s">
        <v>2230</v>
      </c>
      <c r="I159" s="27" t="s">
        <v>1172</v>
      </c>
      <c r="J159" s="31" t="s">
        <v>2086</v>
      </c>
      <c r="K159" s="15">
        <v>429.0</v>
      </c>
      <c r="L159" s="15">
        <v>429.0</v>
      </c>
      <c r="M159" s="14"/>
      <c r="N159" s="15">
        <v>429.0</v>
      </c>
      <c r="O159" s="14"/>
      <c r="P159" s="14"/>
      <c r="Q159" s="14"/>
      <c r="R159" s="16"/>
      <c r="S159" s="47">
        <f t="shared" si="3"/>
        <v>429</v>
      </c>
      <c r="T159" s="64" t="s">
        <v>2231</v>
      </c>
      <c r="U159" s="8" t="s">
        <v>2232</v>
      </c>
      <c r="V159" s="8" t="s">
        <v>918</v>
      </c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</row>
    <row r="160">
      <c r="A160" s="8" t="s">
        <v>3134</v>
      </c>
      <c r="B160" s="9">
        <v>45811.0</v>
      </c>
      <c r="C160" s="56"/>
      <c r="D160" s="56"/>
      <c r="E160" s="74" t="s">
        <v>3197</v>
      </c>
      <c r="F160" s="13" t="s">
        <v>2204</v>
      </c>
      <c r="G160" s="73" t="s">
        <v>20</v>
      </c>
      <c r="H160" s="69" t="s">
        <v>2235</v>
      </c>
      <c r="I160" s="27" t="s">
        <v>1939</v>
      </c>
      <c r="J160" s="13" t="s">
        <v>2103</v>
      </c>
      <c r="K160" s="15">
        <v>39.9</v>
      </c>
      <c r="L160" s="15">
        <v>39.9</v>
      </c>
      <c r="M160" s="14"/>
      <c r="N160" s="15">
        <f>L160</f>
        <v>39.9</v>
      </c>
      <c r="O160" s="14"/>
      <c r="P160" s="14"/>
      <c r="Q160" s="14"/>
      <c r="R160" s="16"/>
      <c r="S160" s="47">
        <f t="shared" si="3"/>
        <v>39.9</v>
      </c>
      <c r="T160" s="28"/>
      <c r="U160" s="8" t="s">
        <v>2236</v>
      </c>
      <c r="V160" s="8" t="s">
        <v>438</v>
      </c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</row>
    <row r="161">
      <c r="A161" s="8" t="s">
        <v>3134</v>
      </c>
      <c r="B161" s="9">
        <v>45812.0</v>
      </c>
      <c r="C161" s="56"/>
      <c r="D161" s="56"/>
      <c r="E161" s="74" t="s">
        <v>3145</v>
      </c>
      <c r="F161" s="13" t="s">
        <v>2028</v>
      </c>
      <c r="G161" s="73" t="s">
        <v>20</v>
      </c>
      <c r="H161" s="69" t="s">
        <v>2237</v>
      </c>
      <c r="I161" s="27" t="s">
        <v>2112</v>
      </c>
      <c r="J161" s="31" t="s">
        <v>2086</v>
      </c>
      <c r="K161" s="15">
        <v>429.0</v>
      </c>
      <c r="L161" s="15">
        <v>429.0</v>
      </c>
      <c r="M161" s="14"/>
      <c r="N161" s="15">
        <v>429.0</v>
      </c>
      <c r="O161" s="14"/>
      <c r="P161" s="14"/>
      <c r="Q161" s="14"/>
      <c r="R161" s="16"/>
      <c r="S161" s="47">
        <f t="shared" si="3"/>
        <v>429</v>
      </c>
      <c r="T161" s="28"/>
      <c r="U161" s="25" t="s">
        <v>2238</v>
      </c>
      <c r="V161" s="8" t="s">
        <v>438</v>
      </c>
      <c r="W161" s="17"/>
      <c r="X161" s="17"/>
      <c r="Y161" s="17"/>
      <c r="Z161" s="17"/>
      <c r="AA161" s="17"/>
      <c r="AB161" s="17"/>
      <c r="AC161" s="17"/>
      <c r="AD161" s="80"/>
      <c r="AE161" s="80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</row>
    <row r="162">
      <c r="A162" s="8" t="s">
        <v>3134</v>
      </c>
      <c r="B162" s="9">
        <v>45813.0</v>
      </c>
      <c r="C162" s="56"/>
      <c r="D162" s="56"/>
      <c r="E162" s="57" t="s">
        <v>3194</v>
      </c>
      <c r="F162" s="13" t="s">
        <v>2028</v>
      </c>
      <c r="G162" s="73" t="s">
        <v>1910</v>
      </c>
      <c r="H162" s="69" t="s">
        <v>2239</v>
      </c>
      <c r="I162" s="27" t="s">
        <v>2112</v>
      </c>
      <c r="J162" s="13" t="s">
        <v>1908</v>
      </c>
      <c r="K162" s="15">
        <v>299.0</v>
      </c>
      <c r="L162" s="15">
        <v>317.0</v>
      </c>
      <c r="M162" s="14"/>
      <c r="N162" s="15">
        <v>317.0</v>
      </c>
      <c r="O162" s="14"/>
      <c r="P162" s="14"/>
      <c r="Q162" s="14"/>
      <c r="R162" s="16"/>
      <c r="S162" s="47">
        <f t="shared" si="3"/>
        <v>317</v>
      </c>
      <c r="T162" s="13" t="s">
        <v>2240</v>
      </c>
      <c r="U162" s="8" t="s">
        <v>2241</v>
      </c>
      <c r="V162" s="8" t="s">
        <v>438</v>
      </c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</row>
    <row r="163">
      <c r="A163" s="8" t="s">
        <v>3134</v>
      </c>
      <c r="B163" s="9">
        <v>45813.0</v>
      </c>
      <c r="C163" s="56"/>
      <c r="D163" s="56"/>
      <c r="E163" s="74" t="s">
        <v>3145</v>
      </c>
      <c r="F163" s="13" t="s">
        <v>2028</v>
      </c>
      <c r="G163" s="73" t="s">
        <v>20</v>
      </c>
      <c r="H163" s="69" t="s">
        <v>2242</v>
      </c>
      <c r="I163" s="27" t="s">
        <v>1939</v>
      </c>
      <c r="J163" s="13" t="s">
        <v>2103</v>
      </c>
      <c r="K163" s="15">
        <v>39.9</v>
      </c>
      <c r="L163" s="15">
        <v>39.9</v>
      </c>
      <c r="M163" s="14"/>
      <c r="N163" s="15">
        <f>L163</f>
        <v>39.9</v>
      </c>
      <c r="O163" s="14"/>
      <c r="P163" s="14"/>
      <c r="Q163" s="14"/>
      <c r="R163" s="16"/>
      <c r="S163" s="47">
        <f t="shared" si="3"/>
        <v>39.9</v>
      </c>
      <c r="T163" s="28"/>
      <c r="U163" s="8" t="s">
        <v>2243</v>
      </c>
      <c r="V163" s="8" t="s">
        <v>438</v>
      </c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</row>
    <row r="164">
      <c r="A164" s="8" t="s">
        <v>3134</v>
      </c>
      <c r="B164" s="9">
        <v>45813.0</v>
      </c>
      <c r="C164" s="56"/>
      <c r="D164" s="56"/>
      <c r="E164" s="74" t="s">
        <v>3145</v>
      </c>
      <c r="F164" s="13" t="s">
        <v>2028</v>
      </c>
      <c r="G164" s="73" t="s">
        <v>20</v>
      </c>
      <c r="H164" s="69" t="s">
        <v>2244</v>
      </c>
      <c r="I164" s="27" t="s">
        <v>2112</v>
      </c>
      <c r="J164" s="31" t="s">
        <v>2086</v>
      </c>
      <c r="K164" s="15">
        <v>429.0</v>
      </c>
      <c r="L164" s="15">
        <v>429.0</v>
      </c>
      <c r="M164" s="14"/>
      <c r="N164" s="15">
        <v>429.0</v>
      </c>
      <c r="O164" s="14"/>
      <c r="P164" s="14"/>
      <c r="Q164" s="14"/>
      <c r="R164" s="16"/>
      <c r="S164" s="47">
        <f t="shared" si="3"/>
        <v>429</v>
      </c>
      <c r="T164" s="28"/>
      <c r="U164" s="25" t="s">
        <v>2245</v>
      </c>
      <c r="V164" s="8" t="s">
        <v>438</v>
      </c>
      <c r="W164" s="17"/>
      <c r="X164" s="17"/>
      <c r="Y164" s="17"/>
      <c r="Z164" s="17"/>
      <c r="AA164" s="17"/>
      <c r="AB164" s="17"/>
      <c r="AC164" s="17"/>
      <c r="AD164" s="80"/>
      <c r="AE164" s="80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</row>
    <row r="165">
      <c r="A165" s="8" t="s">
        <v>3134</v>
      </c>
      <c r="B165" s="9">
        <v>45814.0</v>
      </c>
      <c r="C165" s="56"/>
      <c r="D165" s="56"/>
      <c r="E165" s="74" t="s">
        <v>3145</v>
      </c>
      <c r="F165" s="13" t="s">
        <v>2028</v>
      </c>
      <c r="G165" s="73" t="s">
        <v>20</v>
      </c>
      <c r="H165" s="69" t="s">
        <v>2246</v>
      </c>
      <c r="I165" s="27" t="s">
        <v>2112</v>
      </c>
      <c r="J165" s="31" t="s">
        <v>2086</v>
      </c>
      <c r="K165" s="15">
        <v>429.0</v>
      </c>
      <c r="L165" s="15">
        <v>429.0</v>
      </c>
      <c r="M165" s="14"/>
      <c r="N165" s="15">
        <v>429.0</v>
      </c>
      <c r="O165" s="14"/>
      <c r="P165" s="14"/>
      <c r="Q165" s="14"/>
      <c r="R165" s="16"/>
      <c r="S165" s="47">
        <f t="shared" si="3"/>
        <v>429</v>
      </c>
      <c r="T165" s="28"/>
      <c r="U165" s="25" t="s">
        <v>2247</v>
      </c>
      <c r="V165" s="8" t="s">
        <v>438</v>
      </c>
      <c r="W165" s="17"/>
      <c r="X165" s="17"/>
      <c r="Y165" s="17"/>
      <c r="Z165" s="17"/>
      <c r="AA165" s="17"/>
      <c r="AB165" s="17"/>
      <c r="AC165" s="17"/>
      <c r="AD165" s="80"/>
      <c r="AE165" s="80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</row>
    <row r="166">
      <c r="A166" s="8" t="s">
        <v>3134</v>
      </c>
      <c r="B166" s="9">
        <v>45825.0</v>
      </c>
      <c r="C166" s="56"/>
      <c r="D166" s="56"/>
      <c r="E166" s="74" t="s">
        <v>3141</v>
      </c>
      <c r="F166" s="13" t="s">
        <v>2156</v>
      </c>
      <c r="G166" s="73" t="s">
        <v>20</v>
      </c>
      <c r="H166" s="69" t="s">
        <v>2183</v>
      </c>
      <c r="I166" s="27" t="s">
        <v>2112</v>
      </c>
      <c r="J166" s="31" t="s">
        <v>2086</v>
      </c>
      <c r="K166" s="14"/>
      <c r="L166" s="14"/>
      <c r="M166" s="14"/>
      <c r="N166" s="14"/>
      <c r="O166" s="14"/>
      <c r="P166" s="15">
        <v>150.0</v>
      </c>
      <c r="Q166" s="14"/>
      <c r="R166" s="16"/>
      <c r="S166" s="47">
        <f t="shared" si="3"/>
        <v>150</v>
      </c>
      <c r="T166" s="28"/>
      <c r="U166" s="25" t="s">
        <v>2184</v>
      </c>
      <c r="V166" s="25" t="s">
        <v>31</v>
      </c>
      <c r="W166" s="17"/>
      <c r="X166" s="17"/>
      <c r="Y166" s="17"/>
      <c r="Z166" s="17"/>
      <c r="AA166" s="17"/>
      <c r="AB166" s="17"/>
      <c r="AC166" s="17"/>
      <c r="AD166" s="80"/>
      <c r="AE166" s="80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</row>
    <row r="167">
      <c r="A167" s="8" t="s">
        <v>3134</v>
      </c>
      <c r="B167" s="9">
        <v>45828.0</v>
      </c>
      <c r="C167" s="56"/>
      <c r="D167" s="56"/>
      <c r="E167" s="74" t="s">
        <v>3145</v>
      </c>
      <c r="F167" s="13" t="s">
        <v>2028</v>
      </c>
      <c r="G167" s="73" t="s">
        <v>20</v>
      </c>
      <c r="H167" s="69" t="s">
        <v>2254</v>
      </c>
      <c r="I167" s="27" t="s">
        <v>1939</v>
      </c>
      <c r="J167" s="13" t="s">
        <v>2103</v>
      </c>
      <c r="K167" s="15">
        <v>39.9</v>
      </c>
      <c r="L167" s="15">
        <v>39.9</v>
      </c>
      <c r="M167" s="14"/>
      <c r="N167" s="15">
        <f>L167</f>
        <v>39.9</v>
      </c>
      <c r="O167" s="14"/>
      <c r="P167" s="14"/>
      <c r="Q167" s="14"/>
      <c r="R167" s="16"/>
      <c r="S167" s="47">
        <f t="shared" si="3"/>
        <v>39.9</v>
      </c>
      <c r="T167" s="28"/>
      <c r="U167" s="8" t="s">
        <v>2255</v>
      </c>
      <c r="V167" s="8" t="s">
        <v>438</v>
      </c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</row>
    <row r="168">
      <c r="A168" s="8" t="s">
        <v>3134</v>
      </c>
      <c r="B168" s="9">
        <v>45833.0</v>
      </c>
      <c r="C168" s="56"/>
      <c r="D168" s="56"/>
      <c r="E168" s="74" t="s">
        <v>3148</v>
      </c>
      <c r="F168" s="13" t="s">
        <v>2028</v>
      </c>
      <c r="G168" s="73" t="s">
        <v>1172</v>
      </c>
      <c r="H168" s="69" t="s">
        <v>2256</v>
      </c>
      <c r="I168" s="27" t="s">
        <v>1172</v>
      </c>
      <c r="J168" s="13" t="s">
        <v>2086</v>
      </c>
      <c r="K168" s="15">
        <v>429.0</v>
      </c>
      <c r="L168" s="14"/>
      <c r="M168" s="14"/>
      <c r="N168" s="15">
        <v>429.0</v>
      </c>
      <c r="O168" s="14"/>
      <c r="P168" s="14"/>
      <c r="Q168" s="14"/>
      <c r="R168" s="16"/>
      <c r="S168" s="47">
        <f t="shared" si="3"/>
        <v>429</v>
      </c>
      <c r="T168" s="28"/>
      <c r="U168" s="8" t="s">
        <v>2257</v>
      </c>
      <c r="V168" s="8" t="s">
        <v>438</v>
      </c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</row>
    <row r="169">
      <c r="A169" s="8" t="s">
        <v>3134</v>
      </c>
      <c r="B169" s="9">
        <v>45838.0</v>
      </c>
      <c r="C169" s="56"/>
      <c r="D169" s="56"/>
      <c r="E169" s="74" t="s">
        <v>3140</v>
      </c>
      <c r="F169" s="13" t="s">
        <v>2091</v>
      </c>
      <c r="G169" s="73" t="s">
        <v>20</v>
      </c>
      <c r="H169" s="69" t="s">
        <v>2260</v>
      </c>
      <c r="I169" s="27" t="s">
        <v>2112</v>
      </c>
      <c r="J169" s="31" t="s">
        <v>2086</v>
      </c>
      <c r="K169" s="15">
        <v>429.0</v>
      </c>
      <c r="L169" s="15">
        <v>429.0</v>
      </c>
      <c r="M169" s="14"/>
      <c r="N169" s="15">
        <v>429.0</v>
      </c>
      <c r="O169" s="14"/>
      <c r="P169" s="14"/>
      <c r="Q169" s="14"/>
      <c r="R169" s="16"/>
      <c r="S169" s="47">
        <f t="shared" si="3"/>
        <v>429</v>
      </c>
      <c r="T169" s="28"/>
      <c r="U169" s="8" t="s">
        <v>2261</v>
      </c>
      <c r="V169" s="8" t="s">
        <v>438</v>
      </c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</row>
    <row r="170">
      <c r="A170" s="8" t="s">
        <v>3134</v>
      </c>
      <c r="B170" s="9">
        <v>45838.0</v>
      </c>
      <c r="C170" s="56"/>
      <c r="D170" s="56"/>
      <c r="E170" s="74" t="s">
        <v>3145</v>
      </c>
      <c r="F170" s="13" t="s">
        <v>2028</v>
      </c>
      <c r="G170" s="73" t="s">
        <v>20</v>
      </c>
      <c r="H170" s="69" t="s">
        <v>2262</v>
      </c>
      <c r="I170" s="27" t="s">
        <v>2112</v>
      </c>
      <c r="J170" s="31" t="s">
        <v>2086</v>
      </c>
      <c r="K170" s="15">
        <v>429.0</v>
      </c>
      <c r="L170" s="15">
        <v>429.0</v>
      </c>
      <c r="M170" s="14"/>
      <c r="N170" s="15">
        <v>429.0</v>
      </c>
      <c r="O170" s="14"/>
      <c r="P170" s="14"/>
      <c r="Q170" s="14"/>
      <c r="R170" s="16"/>
      <c r="S170" s="47">
        <f t="shared" si="3"/>
        <v>429</v>
      </c>
      <c r="T170" s="28"/>
      <c r="U170" s="25" t="s">
        <v>2263</v>
      </c>
      <c r="V170" s="8" t="s">
        <v>438</v>
      </c>
      <c r="W170" s="17"/>
      <c r="X170" s="17"/>
      <c r="Y170" s="17"/>
      <c r="Z170" s="17"/>
      <c r="AA170" s="17"/>
      <c r="AB170" s="17"/>
      <c r="AC170" s="17"/>
      <c r="AD170" s="80"/>
      <c r="AE170" s="80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</row>
    <row r="171">
      <c r="A171" s="8" t="s">
        <v>3134</v>
      </c>
      <c r="B171" s="9">
        <v>45840.0</v>
      </c>
      <c r="C171" s="56"/>
      <c r="D171" s="56"/>
      <c r="E171" s="74" t="s">
        <v>3145</v>
      </c>
      <c r="F171" s="13" t="s">
        <v>2028</v>
      </c>
      <c r="G171" s="73" t="s">
        <v>20</v>
      </c>
      <c r="H171" s="69" t="s">
        <v>2262</v>
      </c>
      <c r="I171" s="27" t="s">
        <v>2112</v>
      </c>
      <c r="J171" s="13" t="s">
        <v>1272</v>
      </c>
      <c r="K171" s="15">
        <v>720.3</v>
      </c>
      <c r="L171" s="14"/>
      <c r="M171" s="14"/>
      <c r="N171" s="14"/>
      <c r="O171" s="14"/>
      <c r="P171" s="14"/>
      <c r="Q171" s="14"/>
      <c r="R171" s="16"/>
      <c r="S171" s="47">
        <f t="shared" si="3"/>
        <v>0</v>
      </c>
      <c r="T171" s="28"/>
      <c r="U171" s="25" t="s">
        <v>2263</v>
      </c>
      <c r="V171" s="8" t="s">
        <v>622</v>
      </c>
      <c r="W171" s="17"/>
      <c r="X171" s="17"/>
      <c r="Y171" s="17"/>
      <c r="Z171" s="17"/>
      <c r="AA171" s="17"/>
      <c r="AB171" s="17"/>
      <c r="AC171" s="17"/>
      <c r="AD171" s="80"/>
      <c r="AE171" s="80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</row>
    <row r="172">
      <c r="A172" s="8" t="s">
        <v>3134</v>
      </c>
      <c r="B172" s="9">
        <v>45842.0</v>
      </c>
      <c r="C172" s="56"/>
      <c r="D172" s="56"/>
      <c r="E172" s="74" t="s">
        <v>3140</v>
      </c>
      <c r="F172" s="13" t="s">
        <v>2028</v>
      </c>
      <c r="G172" s="73" t="s">
        <v>20</v>
      </c>
      <c r="H172" s="69" t="s">
        <v>2267</v>
      </c>
      <c r="I172" s="27" t="s">
        <v>2112</v>
      </c>
      <c r="J172" s="31" t="s">
        <v>2086</v>
      </c>
      <c r="K172" s="15">
        <v>429.0</v>
      </c>
      <c r="L172" s="15">
        <v>429.0</v>
      </c>
      <c r="M172" s="14"/>
      <c r="N172" s="15">
        <v>429.0</v>
      </c>
      <c r="O172" s="14"/>
      <c r="P172" s="14"/>
      <c r="Q172" s="14"/>
      <c r="R172" s="16"/>
      <c r="S172" s="47">
        <f t="shared" si="3"/>
        <v>429</v>
      </c>
      <c r="T172" s="28"/>
      <c r="U172" s="8" t="s">
        <v>2268</v>
      </c>
      <c r="V172" s="8" t="s">
        <v>622</v>
      </c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</row>
    <row r="173">
      <c r="A173" s="8" t="s">
        <v>3134</v>
      </c>
      <c r="B173" s="9">
        <v>45842.0</v>
      </c>
      <c r="C173" s="56"/>
      <c r="D173" s="56"/>
      <c r="E173" s="74" t="s">
        <v>3141</v>
      </c>
      <c r="F173" s="13" t="s">
        <v>2091</v>
      </c>
      <c r="G173" s="73" t="s">
        <v>20</v>
      </c>
      <c r="H173" s="69" t="s">
        <v>2269</v>
      </c>
      <c r="I173" s="27" t="s">
        <v>2112</v>
      </c>
      <c r="J173" s="31" t="s">
        <v>2086</v>
      </c>
      <c r="K173" s="15">
        <v>1029.0</v>
      </c>
      <c r="L173" s="15">
        <v>429.0</v>
      </c>
      <c r="M173" s="14"/>
      <c r="N173" s="15">
        <v>429.0</v>
      </c>
      <c r="O173" s="14"/>
      <c r="P173" s="14"/>
      <c r="Q173" s="14"/>
      <c r="R173" s="16"/>
      <c r="S173" s="47">
        <f t="shared" si="3"/>
        <v>429</v>
      </c>
      <c r="T173" s="28"/>
      <c r="U173" s="25" t="s">
        <v>2270</v>
      </c>
      <c r="V173" s="25" t="s">
        <v>31</v>
      </c>
      <c r="W173" s="17"/>
      <c r="X173" s="17"/>
      <c r="Y173" s="17"/>
      <c r="Z173" s="17"/>
      <c r="AA173" s="17"/>
      <c r="AB173" s="17"/>
      <c r="AC173" s="17"/>
      <c r="AD173" s="80"/>
      <c r="AE173" s="80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</row>
    <row r="174">
      <c r="A174" s="8" t="s">
        <v>3134</v>
      </c>
      <c r="B174" s="9">
        <v>45845.0</v>
      </c>
      <c r="C174" s="56"/>
      <c r="D174" s="56"/>
      <c r="E174" s="74" t="s">
        <v>3148</v>
      </c>
      <c r="F174" s="13" t="s">
        <v>2091</v>
      </c>
      <c r="G174" s="73" t="s">
        <v>1172</v>
      </c>
      <c r="H174" s="69" t="s">
        <v>2271</v>
      </c>
      <c r="I174" s="27" t="s">
        <v>1172</v>
      </c>
      <c r="J174" s="31" t="s">
        <v>2086</v>
      </c>
      <c r="K174" s="15">
        <v>429.0</v>
      </c>
      <c r="L174" s="15">
        <v>429.0</v>
      </c>
      <c r="M174" s="14"/>
      <c r="N174" s="15">
        <v>429.0</v>
      </c>
      <c r="O174" s="14"/>
      <c r="P174" s="14"/>
      <c r="Q174" s="14"/>
      <c r="R174" s="16"/>
      <c r="S174" s="47">
        <f t="shared" si="3"/>
        <v>429</v>
      </c>
      <c r="T174" s="28"/>
      <c r="U174" s="8" t="s">
        <v>2272</v>
      </c>
      <c r="V174" s="8" t="s">
        <v>622</v>
      </c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</row>
    <row r="175">
      <c r="A175" s="8" t="s">
        <v>3134</v>
      </c>
      <c r="B175" s="9">
        <v>45848.0</v>
      </c>
      <c r="C175" s="88">
        <v>90371.0</v>
      </c>
      <c r="D175" s="99" t="s">
        <v>3199</v>
      </c>
      <c r="E175" s="74" t="s">
        <v>3197</v>
      </c>
      <c r="F175" s="13" t="s">
        <v>2204</v>
      </c>
      <c r="G175" s="73" t="s">
        <v>20</v>
      </c>
      <c r="H175" s="69" t="s">
        <v>2275</v>
      </c>
      <c r="I175" s="27" t="s">
        <v>1939</v>
      </c>
      <c r="J175" s="13" t="s">
        <v>2103</v>
      </c>
      <c r="K175" s="15">
        <v>39.9</v>
      </c>
      <c r="L175" s="15">
        <v>39.9</v>
      </c>
      <c r="M175" s="14"/>
      <c r="N175" s="15">
        <f>L175</f>
        <v>39.9</v>
      </c>
      <c r="O175" s="14"/>
      <c r="P175" s="14"/>
      <c r="Q175" s="14"/>
      <c r="R175" s="16"/>
      <c r="S175" s="47">
        <f t="shared" si="3"/>
        <v>39.9</v>
      </c>
      <c r="T175" s="40"/>
      <c r="U175" s="45" t="s">
        <v>2276</v>
      </c>
      <c r="V175" s="91">
        <f>MONTH(B175)</f>
        <v>7</v>
      </c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</row>
    <row r="176">
      <c r="A176" s="8" t="s">
        <v>3134</v>
      </c>
      <c r="B176" s="9">
        <v>45853.0</v>
      </c>
      <c r="C176" s="56"/>
      <c r="D176" s="56"/>
      <c r="E176" s="74" t="s">
        <v>3145</v>
      </c>
      <c r="F176" s="13" t="s">
        <v>2028</v>
      </c>
      <c r="G176" s="73" t="s">
        <v>20</v>
      </c>
      <c r="H176" s="69" t="s">
        <v>2277</v>
      </c>
      <c r="I176" s="27" t="s">
        <v>2112</v>
      </c>
      <c r="J176" s="31" t="s">
        <v>2086</v>
      </c>
      <c r="K176" s="15">
        <v>429.0</v>
      </c>
      <c r="L176" s="15">
        <v>429.0</v>
      </c>
      <c r="M176" s="14"/>
      <c r="N176" s="15">
        <v>429.0</v>
      </c>
      <c r="O176" s="14"/>
      <c r="P176" s="14"/>
      <c r="Q176" s="14"/>
      <c r="R176" s="16"/>
      <c r="S176" s="47">
        <f t="shared" si="3"/>
        <v>429</v>
      </c>
      <c r="T176" s="28"/>
      <c r="U176" s="25" t="s">
        <v>2278</v>
      </c>
      <c r="V176" s="8" t="s">
        <v>622</v>
      </c>
      <c r="W176" s="17"/>
      <c r="X176" s="17"/>
      <c r="Y176" s="17"/>
      <c r="Z176" s="17"/>
      <c r="AA176" s="17"/>
      <c r="AB176" s="17"/>
      <c r="AC176" s="17"/>
      <c r="AD176" s="80"/>
      <c r="AE176" s="80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</row>
    <row r="177">
      <c r="A177" s="8" t="s">
        <v>3134</v>
      </c>
      <c r="B177" s="9">
        <v>45854.0</v>
      </c>
      <c r="C177" s="56"/>
      <c r="D177" s="56"/>
      <c r="E177" s="74" t="s">
        <v>3145</v>
      </c>
      <c r="F177" s="13" t="s">
        <v>2028</v>
      </c>
      <c r="G177" s="73" t="s">
        <v>20</v>
      </c>
      <c r="H177" s="69" t="s">
        <v>2279</v>
      </c>
      <c r="I177" s="27" t="s">
        <v>2112</v>
      </c>
      <c r="J177" s="31" t="s">
        <v>2086</v>
      </c>
      <c r="K177" s="15">
        <v>429.0</v>
      </c>
      <c r="L177" s="15">
        <v>429.0</v>
      </c>
      <c r="M177" s="14"/>
      <c r="N177" s="15">
        <v>429.0</v>
      </c>
      <c r="O177" s="14"/>
      <c r="P177" s="14"/>
      <c r="Q177" s="14"/>
      <c r="R177" s="16"/>
      <c r="S177" s="47">
        <f t="shared" si="3"/>
        <v>429</v>
      </c>
      <c r="T177" s="28"/>
      <c r="U177" s="25" t="s">
        <v>2280</v>
      </c>
      <c r="V177" s="8" t="s">
        <v>622</v>
      </c>
      <c r="W177" s="17"/>
      <c r="X177" s="17"/>
      <c r="Y177" s="17"/>
      <c r="Z177" s="17"/>
      <c r="AA177" s="17"/>
      <c r="AB177" s="17"/>
      <c r="AC177" s="17"/>
      <c r="AD177" s="80"/>
      <c r="AE177" s="80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</row>
    <row r="178">
      <c r="A178" s="8" t="s">
        <v>3134</v>
      </c>
      <c r="B178" s="9">
        <v>45855.0</v>
      </c>
      <c r="C178" s="56"/>
      <c r="D178" s="56"/>
      <c r="E178" s="74" t="s">
        <v>27</v>
      </c>
      <c r="F178" s="13" t="s">
        <v>2180</v>
      </c>
      <c r="G178" s="73" t="s">
        <v>27</v>
      </c>
      <c r="H178" s="69" t="s">
        <v>2281</v>
      </c>
      <c r="I178" s="27" t="s">
        <v>2089</v>
      </c>
      <c r="J178" s="31" t="s">
        <v>2086</v>
      </c>
      <c r="K178" s="15">
        <v>429.0</v>
      </c>
      <c r="L178" s="15">
        <v>429.0</v>
      </c>
      <c r="M178" s="14"/>
      <c r="N178" s="15">
        <v>429.0</v>
      </c>
      <c r="O178" s="14"/>
      <c r="P178" s="14"/>
      <c r="Q178" s="14"/>
      <c r="R178" s="16"/>
      <c r="S178" s="47">
        <f t="shared" si="3"/>
        <v>429</v>
      </c>
      <c r="T178" s="28"/>
      <c r="U178" s="25" t="s">
        <v>2282</v>
      </c>
      <c r="V178" s="8" t="s">
        <v>622</v>
      </c>
      <c r="W178" s="17"/>
      <c r="X178" s="17"/>
      <c r="Y178" s="17"/>
      <c r="Z178" s="17"/>
      <c r="AA178" s="17"/>
      <c r="AB178" s="17"/>
      <c r="AC178" s="17"/>
      <c r="AD178" s="80"/>
      <c r="AE178" s="80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</row>
    <row r="179">
      <c r="A179" s="8" t="s">
        <v>3134</v>
      </c>
      <c r="B179" s="9">
        <v>45856.0</v>
      </c>
      <c r="C179" s="56"/>
      <c r="D179" s="56"/>
      <c r="E179" s="74" t="s">
        <v>3145</v>
      </c>
      <c r="F179" s="13" t="s">
        <v>2028</v>
      </c>
      <c r="G179" s="73" t="s">
        <v>20</v>
      </c>
      <c r="H179" s="69" t="s">
        <v>2283</v>
      </c>
      <c r="I179" s="27" t="s">
        <v>2112</v>
      </c>
      <c r="J179" s="31" t="s">
        <v>2086</v>
      </c>
      <c r="K179" s="15">
        <v>429.0</v>
      </c>
      <c r="L179" s="15">
        <v>429.0</v>
      </c>
      <c r="M179" s="14"/>
      <c r="N179" s="15">
        <v>429.0</v>
      </c>
      <c r="O179" s="14"/>
      <c r="P179" s="14"/>
      <c r="Q179" s="15">
        <f>271+150</f>
        <v>421</v>
      </c>
      <c r="R179" s="16"/>
      <c r="S179" s="47">
        <f t="shared" si="3"/>
        <v>850</v>
      </c>
      <c r="T179" s="28"/>
      <c r="U179" s="25" t="s">
        <v>2284</v>
      </c>
      <c r="V179" s="8" t="s">
        <v>622</v>
      </c>
      <c r="W179" s="17"/>
      <c r="X179" s="17"/>
      <c r="Y179" s="17"/>
      <c r="Z179" s="17"/>
      <c r="AA179" s="17"/>
      <c r="AB179" s="17"/>
      <c r="AC179" s="17"/>
      <c r="AD179" s="80"/>
      <c r="AE179" s="80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</row>
    <row r="180">
      <c r="A180" s="8" t="s">
        <v>3134</v>
      </c>
      <c r="B180" s="9">
        <v>45863.0</v>
      </c>
      <c r="C180" s="56"/>
      <c r="D180" s="56"/>
      <c r="E180" s="74" t="s">
        <v>1261</v>
      </c>
      <c r="F180" s="13" t="s">
        <v>2204</v>
      </c>
      <c r="G180" s="73" t="s">
        <v>1261</v>
      </c>
      <c r="H180" s="69" t="s">
        <v>2289</v>
      </c>
      <c r="I180" s="27" t="s">
        <v>1079</v>
      </c>
      <c r="J180" s="31" t="s">
        <v>2086</v>
      </c>
      <c r="K180" s="15">
        <v>429.0</v>
      </c>
      <c r="L180" s="15">
        <v>429.0</v>
      </c>
      <c r="M180" s="14"/>
      <c r="N180" s="15">
        <v>429.0</v>
      </c>
      <c r="O180" s="14"/>
      <c r="P180" s="14"/>
      <c r="Q180" s="14"/>
      <c r="R180" s="16"/>
      <c r="S180" s="47">
        <f t="shared" si="3"/>
        <v>429</v>
      </c>
      <c r="T180" s="28"/>
      <c r="U180" s="25" t="s">
        <v>2290</v>
      </c>
      <c r="V180" s="8" t="s">
        <v>622</v>
      </c>
      <c r="W180" s="17"/>
      <c r="X180" s="17"/>
      <c r="Y180" s="17"/>
      <c r="Z180" s="17"/>
      <c r="AA180" s="17"/>
      <c r="AB180" s="17"/>
      <c r="AC180" s="17"/>
      <c r="AD180" s="80"/>
      <c r="AE180" s="80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</row>
    <row r="181">
      <c r="A181" s="8" t="s">
        <v>3134</v>
      </c>
      <c r="B181" s="9">
        <v>45869.0</v>
      </c>
      <c r="C181" s="56"/>
      <c r="D181" s="56"/>
      <c r="E181" s="74" t="s">
        <v>3145</v>
      </c>
      <c r="F181" s="13" t="s">
        <v>2028</v>
      </c>
      <c r="G181" s="73" t="s">
        <v>20</v>
      </c>
      <c r="H181" s="69" t="s">
        <v>2291</v>
      </c>
      <c r="I181" s="27" t="s">
        <v>2112</v>
      </c>
      <c r="J181" s="31" t="s">
        <v>2086</v>
      </c>
      <c r="K181" s="15">
        <v>429.0</v>
      </c>
      <c r="L181" s="15">
        <v>429.0</v>
      </c>
      <c r="M181" s="14"/>
      <c r="N181" s="15">
        <v>429.0</v>
      </c>
      <c r="O181" s="14"/>
      <c r="P181" s="14"/>
      <c r="Q181" s="14"/>
      <c r="R181" s="16"/>
      <c r="S181" s="47">
        <f t="shared" si="3"/>
        <v>429</v>
      </c>
      <c r="T181" s="28"/>
      <c r="U181" s="25" t="s">
        <v>2292</v>
      </c>
      <c r="V181" s="8" t="s">
        <v>622</v>
      </c>
      <c r="W181" s="17"/>
      <c r="X181" s="17"/>
      <c r="Y181" s="17"/>
      <c r="Z181" s="17"/>
      <c r="AA181" s="17"/>
      <c r="AB181" s="17"/>
      <c r="AC181" s="17"/>
      <c r="AD181" s="80"/>
      <c r="AE181" s="80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</row>
    <row r="182">
      <c r="A182" s="8" t="s">
        <v>3134</v>
      </c>
      <c r="B182" s="9">
        <v>45869.0</v>
      </c>
      <c r="C182" s="56"/>
      <c r="D182" s="56"/>
      <c r="E182" s="74" t="s">
        <v>3141</v>
      </c>
      <c r="F182" s="13" t="s">
        <v>2293</v>
      </c>
      <c r="G182" s="73" t="s">
        <v>20</v>
      </c>
      <c r="H182" s="69" t="s">
        <v>1965</v>
      </c>
      <c r="I182" s="27" t="s">
        <v>2112</v>
      </c>
      <c r="J182" s="13" t="s">
        <v>2294</v>
      </c>
      <c r="K182" s="15">
        <v>369.0</v>
      </c>
      <c r="L182" s="14"/>
      <c r="M182" s="14"/>
      <c r="N182" s="14"/>
      <c r="O182" s="14"/>
      <c r="P182" s="14"/>
      <c r="Q182" s="15">
        <v>369.0</v>
      </c>
      <c r="R182" s="16"/>
      <c r="S182" s="47">
        <f t="shared" si="3"/>
        <v>369</v>
      </c>
      <c r="T182" s="40"/>
      <c r="U182" s="40"/>
      <c r="V182" s="91">
        <f>MONTH(B182)</f>
        <v>7</v>
      </c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</row>
    <row r="183">
      <c r="A183" s="8" t="s">
        <v>3134</v>
      </c>
      <c r="B183" s="9">
        <v>45896.0</v>
      </c>
      <c r="C183" s="56"/>
      <c r="D183" s="56"/>
      <c r="E183" s="74" t="s">
        <v>27</v>
      </c>
      <c r="F183" s="13" t="s">
        <v>2180</v>
      </c>
      <c r="G183" s="73" t="s">
        <v>27</v>
      </c>
      <c r="H183" s="69" t="s">
        <v>2295</v>
      </c>
      <c r="I183" s="27" t="s">
        <v>1908</v>
      </c>
      <c r="J183" s="13" t="s">
        <v>1908</v>
      </c>
      <c r="K183" s="15">
        <v>299.0</v>
      </c>
      <c r="L183" s="15">
        <v>299.0</v>
      </c>
      <c r="M183" s="14"/>
      <c r="N183" s="15">
        <v>299.0</v>
      </c>
      <c r="O183" s="14"/>
      <c r="P183" s="14"/>
      <c r="Q183" s="14"/>
      <c r="R183" s="16"/>
      <c r="S183" s="47">
        <f t="shared" si="3"/>
        <v>299</v>
      </c>
      <c r="T183" s="40"/>
      <c r="U183" s="48" t="s">
        <v>2296</v>
      </c>
      <c r="V183" s="8" t="s">
        <v>476</v>
      </c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</row>
    <row r="184">
      <c r="A184" s="8" t="s">
        <v>3134</v>
      </c>
      <c r="B184" s="9">
        <v>45880.0</v>
      </c>
      <c r="C184" s="56"/>
      <c r="D184" s="56"/>
      <c r="E184" s="74" t="s">
        <v>3145</v>
      </c>
      <c r="F184" s="13" t="s">
        <v>2180</v>
      </c>
      <c r="G184" s="73" t="s">
        <v>20</v>
      </c>
      <c r="H184" s="69" t="s">
        <v>2297</v>
      </c>
      <c r="I184" s="27" t="s">
        <v>2112</v>
      </c>
      <c r="J184" s="31" t="s">
        <v>2086</v>
      </c>
      <c r="K184" s="15">
        <v>429.0</v>
      </c>
      <c r="L184" s="15">
        <v>429.0</v>
      </c>
      <c r="M184" s="14"/>
      <c r="N184" s="15">
        <v>429.0</v>
      </c>
      <c r="O184" s="14"/>
      <c r="P184" s="14"/>
      <c r="Q184" s="14"/>
      <c r="R184" s="16"/>
      <c r="S184" s="47">
        <f t="shared" si="3"/>
        <v>429</v>
      </c>
      <c r="T184" s="28"/>
      <c r="U184" s="25" t="s">
        <v>2298</v>
      </c>
      <c r="V184" s="8" t="s">
        <v>476</v>
      </c>
      <c r="W184" s="17"/>
      <c r="X184" s="17"/>
      <c r="Y184" s="17"/>
      <c r="Z184" s="17"/>
      <c r="AA184" s="17"/>
      <c r="AB184" s="17"/>
      <c r="AC184" s="17"/>
      <c r="AD184" s="80"/>
      <c r="AE184" s="80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</row>
    <row r="185">
      <c r="A185" s="8" t="s">
        <v>3134</v>
      </c>
      <c r="B185" s="9">
        <v>45882.0</v>
      </c>
      <c r="C185" s="56"/>
      <c r="D185" s="56"/>
      <c r="E185" s="74" t="s">
        <v>1922</v>
      </c>
      <c r="F185" s="13" t="s">
        <v>2028</v>
      </c>
      <c r="G185" s="73" t="s">
        <v>1918</v>
      </c>
      <c r="H185" s="69" t="s">
        <v>2312</v>
      </c>
      <c r="I185" s="27" t="s">
        <v>1918</v>
      </c>
      <c r="J185" s="31" t="s">
        <v>2086</v>
      </c>
      <c r="K185" s="15">
        <v>429.0</v>
      </c>
      <c r="L185" s="15">
        <v>429.0</v>
      </c>
      <c r="M185" s="14"/>
      <c r="N185" s="15">
        <v>429.0</v>
      </c>
      <c r="O185" s="14"/>
      <c r="P185" s="14"/>
      <c r="Q185" s="14"/>
      <c r="R185" s="16"/>
      <c r="S185" s="47">
        <f t="shared" si="3"/>
        <v>429</v>
      </c>
      <c r="T185" s="28"/>
      <c r="U185" s="8" t="s">
        <v>2313</v>
      </c>
      <c r="V185" s="8" t="s">
        <v>476</v>
      </c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</row>
    <row r="186">
      <c r="A186" s="8" t="s">
        <v>3134</v>
      </c>
      <c r="B186" s="9">
        <v>45887.0</v>
      </c>
      <c r="C186" s="56"/>
      <c r="D186" s="56"/>
      <c r="E186" s="74" t="s">
        <v>3148</v>
      </c>
      <c r="F186" s="13" t="s">
        <v>2028</v>
      </c>
      <c r="G186" s="73" t="s">
        <v>1172</v>
      </c>
      <c r="H186" s="69" t="s">
        <v>2314</v>
      </c>
      <c r="I186" s="27" t="s">
        <v>1172</v>
      </c>
      <c r="J186" s="31" t="s">
        <v>2086</v>
      </c>
      <c r="K186" s="15">
        <v>429.0</v>
      </c>
      <c r="L186" s="15">
        <v>429.0</v>
      </c>
      <c r="M186" s="14"/>
      <c r="N186" s="15">
        <v>429.0</v>
      </c>
      <c r="O186" s="14"/>
      <c r="P186" s="14"/>
      <c r="Q186" s="14"/>
      <c r="R186" s="16"/>
      <c r="S186" s="47">
        <f t="shared" si="3"/>
        <v>429</v>
      </c>
      <c r="T186" s="28"/>
      <c r="U186" s="8" t="s">
        <v>2315</v>
      </c>
      <c r="V186" s="8" t="s">
        <v>476</v>
      </c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>
      <c r="A187" s="8" t="s">
        <v>3134</v>
      </c>
      <c r="B187" s="9">
        <v>45890.0</v>
      </c>
      <c r="C187" s="56"/>
      <c r="D187" s="56"/>
      <c r="E187" s="74" t="s">
        <v>3140</v>
      </c>
      <c r="F187" s="13" t="s">
        <v>2028</v>
      </c>
      <c r="G187" s="73" t="s">
        <v>20</v>
      </c>
      <c r="H187" s="69" t="s">
        <v>2318</v>
      </c>
      <c r="I187" s="27" t="s">
        <v>2112</v>
      </c>
      <c r="J187" s="31" t="s">
        <v>2086</v>
      </c>
      <c r="K187" s="15">
        <v>429.0</v>
      </c>
      <c r="L187" s="15">
        <v>429.0</v>
      </c>
      <c r="M187" s="14"/>
      <c r="N187" s="15">
        <v>429.0</v>
      </c>
      <c r="O187" s="14"/>
      <c r="P187" s="14"/>
      <c r="Q187" s="14"/>
      <c r="R187" s="16"/>
      <c r="S187" s="47">
        <f t="shared" si="3"/>
        <v>429</v>
      </c>
      <c r="T187" s="28"/>
      <c r="U187" s="25" t="s">
        <v>2319</v>
      </c>
      <c r="V187" s="8" t="s">
        <v>476</v>
      </c>
      <c r="W187" s="17"/>
      <c r="X187" s="17"/>
      <c r="Y187" s="17"/>
      <c r="Z187" s="17"/>
      <c r="AA187" s="17"/>
      <c r="AB187" s="17"/>
      <c r="AC187" s="17"/>
      <c r="AD187" s="80"/>
      <c r="AE187" s="80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</row>
    <row r="188">
      <c r="A188" s="8" t="s">
        <v>3134</v>
      </c>
      <c r="B188" s="9">
        <v>45891.0</v>
      </c>
      <c r="C188" s="56"/>
      <c r="D188" s="56"/>
      <c r="E188" s="74" t="s">
        <v>3145</v>
      </c>
      <c r="F188" s="13" t="s">
        <v>2156</v>
      </c>
      <c r="G188" s="73" t="s">
        <v>20</v>
      </c>
      <c r="H188" s="69" t="s">
        <v>2320</v>
      </c>
      <c r="I188" s="27" t="s">
        <v>1939</v>
      </c>
      <c r="J188" s="13" t="s">
        <v>2024</v>
      </c>
      <c r="K188" s="15">
        <v>99.9</v>
      </c>
      <c r="L188" s="15">
        <v>99.9</v>
      </c>
      <c r="M188" s="14"/>
      <c r="N188" s="15">
        <f>L188</f>
        <v>99.9</v>
      </c>
      <c r="O188" s="14"/>
      <c r="P188" s="14"/>
      <c r="Q188" s="14"/>
      <c r="R188" s="16"/>
      <c r="S188" s="47">
        <f t="shared" si="3"/>
        <v>99.9</v>
      </c>
      <c r="T188" s="28"/>
      <c r="U188" s="8" t="s">
        <v>2321</v>
      </c>
      <c r="V188" s="8" t="s">
        <v>476</v>
      </c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</row>
    <row r="189">
      <c r="A189" s="8" t="s">
        <v>3134</v>
      </c>
      <c r="B189" s="9">
        <v>45894.0</v>
      </c>
      <c r="C189" s="56"/>
      <c r="D189" s="56"/>
      <c r="E189" s="74" t="s">
        <v>3148</v>
      </c>
      <c r="F189" s="13" t="s">
        <v>2180</v>
      </c>
      <c r="G189" s="73" t="s">
        <v>1172</v>
      </c>
      <c r="H189" s="69" t="s">
        <v>2322</v>
      </c>
      <c r="I189" s="27" t="s">
        <v>1172</v>
      </c>
      <c r="J189" s="31" t="s">
        <v>2086</v>
      </c>
      <c r="K189" s="15">
        <v>429.0</v>
      </c>
      <c r="L189" s="15">
        <v>429.0</v>
      </c>
      <c r="M189" s="14"/>
      <c r="N189" s="15">
        <v>429.0</v>
      </c>
      <c r="O189" s="14"/>
      <c r="P189" s="14"/>
      <c r="Q189" s="14"/>
      <c r="R189" s="16"/>
      <c r="S189" s="47">
        <f t="shared" si="3"/>
        <v>429</v>
      </c>
      <c r="T189" s="28"/>
      <c r="U189" s="8" t="s">
        <v>2323</v>
      </c>
      <c r="V189" s="8" t="s">
        <v>476</v>
      </c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</row>
    <row r="190">
      <c r="A190" s="8" t="s">
        <v>3134</v>
      </c>
      <c r="B190" s="9">
        <v>45806.0</v>
      </c>
      <c r="C190" s="56"/>
      <c r="D190" s="56"/>
      <c r="E190" s="56"/>
      <c r="F190" s="13" t="s">
        <v>2324</v>
      </c>
      <c r="G190" s="73" t="s">
        <v>27</v>
      </c>
      <c r="H190" s="69" t="s">
        <v>2325</v>
      </c>
      <c r="I190" s="27" t="s">
        <v>2326</v>
      </c>
      <c r="J190" s="31" t="s">
        <v>2086</v>
      </c>
      <c r="K190" s="15">
        <v>429.0</v>
      </c>
      <c r="L190" s="15">
        <v>429.0</v>
      </c>
      <c r="M190" s="14"/>
      <c r="N190" s="15">
        <v>429.0</v>
      </c>
      <c r="O190" s="14"/>
      <c r="P190" s="14"/>
      <c r="Q190" s="14"/>
      <c r="R190" s="16"/>
      <c r="S190" s="47">
        <f t="shared" si="3"/>
        <v>429</v>
      </c>
      <c r="T190" s="28"/>
      <c r="U190" s="25" t="s">
        <v>2327</v>
      </c>
      <c r="V190" s="8" t="s">
        <v>476</v>
      </c>
      <c r="W190" s="17"/>
      <c r="X190" s="17"/>
      <c r="Y190" s="17"/>
      <c r="Z190" s="17"/>
      <c r="AA190" s="17"/>
      <c r="AB190" s="17"/>
      <c r="AC190" s="17"/>
      <c r="AD190" s="80"/>
      <c r="AE190" s="80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</row>
    <row r="191">
      <c r="A191" s="8" t="s">
        <v>3134</v>
      </c>
      <c r="B191" s="9">
        <v>45896.0</v>
      </c>
      <c r="C191" s="56"/>
      <c r="D191" s="56"/>
      <c r="E191" s="74" t="s">
        <v>3141</v>
      </c>
      <c r="F191" s="13" t="s">
        <v>2028</v>
      </c>
      <c r="G191" s="73" t="s">
        <v>20</v>
      </c>
      <c r="H191" s="69" t="s">
        <v>2330</v>
      </c>
      <c r="I191" s="27" t="s">
        <v>2112</v>
      </c>
      <c r="J191" s="31" t="s">
        <v>2086</v>
      </c>
      <c r="K191" s="15">
        <v>1029.0</v>
      </c>
      <c r="L191" s="15">
        <v>429.0</v>
      </c>
      <c r="M191" s="14"/>
      <c r="N191" s="15">
        <v>429.0</v>
      </c>
      <c r="O191" s="14"/>
      <c r="P191" s="14"/>
      <c r="Q191" s="14"/>
      <c r="R191" s="16"/>
      <c r="S191" s="47">
        <f t="shared" si="3"/>
        <v>429</v>
      </c>
      <c r="T191" s="28"/>
      <c r="U191" s="25" t="s">
        <v>2331</v>
      </c>
      <c r="V191" s="8" t="s">
        <v>476</v>
      </c>
      <c r="W191" s="17"/>
      <c r="X191" s="17"/>
      <c r="Y191" s="17"/>
      <c r="Z191" s="17"/>
      <c r="AA191" s="17"/>
      <c r="AB191" s="17"/>
      <c r="AC191" s="17"/>
      <c r="AD191" s="80"/>
      <c r="AE191" s="80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</row>
    <row r="192">
      <c r="A192" s="8" t="s">
        <v>3134</v>
      </c>
      <c r="B192" s="9">
        <v>45896.0</v>
      </c>
      <c r="C192" s="56"/>
      <c r="D192" s="56"/>
      <c r="E192" s="74" t="s">
        <v>27</v>
      </c>
      <c r="F192" s="13" t="s">
        <v>2028</v>
      </c>
      <c r="G192" s="73" t="s">
        <v>27</v>
      </c>
      <c r="H192" s="69" t="s">
        <v>2332</v>
      </c>
      <c r="I192" s="27" t="s">
        <v>2089</v>
      </c>
      <c r="J192" s="31" t="s">
        <v>2086</v>
      </c>
      <c r="K192" s="15">
        <v>429.0</v>
      </c>
      <c r="L192" s="15">
        <v>429.0</v>
      </c>
      <c r="M192" s="14"/>
      <c r="N192" s="15">
        <v>429.0</v>
      </c>
      <c r="O192" s="14"/>
      <c r="P192" s="14"/>
      <c r="Q192" s="14"/>
      <c r="R192" s="16"/>
      <c r="S192" s="47">
        <f t="shared" si="3"/>
        <v>429</v>
      </c>
      <c r="T192" s="28"/>
      <c r="U192" s="25" t="s">
        <v>2333</v>
      </c>
      <c r="V192" s="8" t="s">
        <v>476</v>
      </c>
      <c r="W192" s="17"/>
      <c r="X192" s="17"/>
      <c r="Y192" s="17"/>
      <c r="Z192" s="17"/>
      <c r="AA192" s="17"/>
      <c r="AB192" s="17"/>
      <c r="AC192" s="17"/>
      <c r="AD192" s="80"/>
      <c r="AE192" s="80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</row>
    <row r="193">
      <c r="A193" s="8" t="s">
        <v>3134</v>
      </c>
      <c r="B193" s="9">
        <v>45896.0</v>
      </c>
      <c r="C193" s="56"/>
      <c r="D193" s="56"/>
      <c r="E193" s="74" t="s">
        <v>27</v>
      </c>
      <c r="F193" s="13" t="s">
        <v>2180</v>
      </c>
      <c r="G193" s="73" t="s">
        <v>27</v>
      </c>
      <c r="H193" s="69" t="s">
        <v>2334</v>
      </c>
      <c r="I193" s="27" t="s">
        <v>2089</v>
      </c>
      <c r="J193" s="31" t="s">
        <v>2086</v>
      </c>
      <c r="K193" s="15">
        <v>429.0</v>
      </c>
      <c r="L193" s="15">
        <v>429.0</v>
      </c>
      <c r="M193" s="14"/>
      <c r="N193" s="15">
        <v>429.0</v>
      </c>
      <c r="O193" s="14"/>
      <c r="P193" s="14"/>
      <c r="Q193" s="14"/>
      <c r="R193" s="16"/>
      <c r="S193" s="47">
        <f t="shared" si="3"/>
        <v>429</v>
      </c>
      <c r="T193" s="28"/>
      <c r="U193" s="25" t="s">
        <v>2335</v>
      </c>
      <c r="V193" s="8" t="s">
        <v>476</v>
      </c>
      <c r="W193" s="17"/>
      <c r="X193" s="28"/>
      <c r="Y193" s="17"/>
      <c r="Z193" s="17"/>
      <c r="AA193" s="17"/>
      <c r="AB193" s="28"/>
      <c r="AC193" s="28"/>
      <c r="AD193" s="80"/>
      <c r="AE193" s="80"/>
      <c r="AF193" s="28"/>
      <c r="AG193" s="28"/>
      <c r="AH193" s="28"/>
      <c r="AI193" s="28"/>
      <c r="AJ193" s="28"/>
      <c r="AK193" s="28"/>
      <c r="AL193" s="28"/>
      <c r="AM193" s="28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</row>
    <row r="194">
      <c r="A194" s="8" t="s">
        <v>3134</v>
      </c>
      <c r="B194" s="9">
        <v>45897.0</v>
      </c>
      <c r="C194" s="56"/>
      <c r="D194" s="56"/>
      <c r="E194" s="74" t="s">
        <v>3140</v>
      </c>
      <c r="F194" s="13" t="s">
        <v>2028</v>
      </c>
      <c r="G194" s="73" t="s">
        <v>20</v>
      </c>
      <c r="H194" s="69" t="s">
        <v>2336</v>
      </c>
      <c r="I194" s="27" t="s">
        <v>2112</v>
      </c>
      <c r="J194" s="31" t="s">
        <v>2086</v>
      </c>
      <c r="K194" s="15">
        <v>429.0</v>
      </c>
      <c r="L194" s="15">
        <v>429.0</v>
      </c>
      <c r="M194" s="14"/>
      <c r="N194" s="15">
        <v>429.0</v>
      </c>
      <c r="O194" s="14"/>
      <c r="P194" s="14"/>
      <c r="Q194" s="14"/>
      <c r="R194" s="16"/>
      <c r="S194" s="47">
        <f t="shared" si="3"/>
        <v>429</v>
      </c>
      <c r="T194" s="28"/>
      <c r="U194" s="25" t="s">
        <v>2337</v>
      </c>
      <c r="V194" s="8" t="s">
        <v>476</v>
      </c>
      <c r="W194" s="17"/>
      <c r="X194" s="17"/>
      <c r="Y194" s="17"/>
      <c r="Z194" s="17"/>
      <c r="AA194" s="17"/>
      <c r="AB194" s="17"/>
      <c r="AC194" s="17"/>
      <c r="AD194" s="80"/>
      <c r="AE194" s="80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</row>
    <row r="195">
      <c r="A195" s="8" t="s">
        <v>3134</v>
      </c>
      <c r="B195" s="9">
        <v>45899.0</v>
      </c>
      <c r="C195" s="56"/>
      <c r="D195" s="56"/>
      <c r="E195" s="74" t="s">
        <v>3145</v>
      </c>
      <c r="F195" s="13" t="s">
        <v>2028</v>
      </c>
      <c r="G195" s="73" t="s">
        <v>20</v>
      </c>
      <c r="H195" s="69" t="s">
        <v>2338</v>
      </c>
      <c r="I195" s="27" t="s">
        <v>2112</v>
      </c>
      <c r="J195" s="31" t="s">
        <v>2086</v>
      </c>
      <c r="K195" s="15">
        <v>300.0</v>
      </c>
      <c r="L195" s="15">
        <v>300.0</v>
      </c>
      <c r="M195" s="14"/>
      <c r="N195" s="15">
        <v>429.0</v>
      </c>
      <c r="O195" s="14"/>
      <c r="P195" s="14"/>
      <c r="Q195" s="14"/>
      <c r="R195" s="16"/>
      <c r="S195" s="47">
        <f t="shared" si="3"/>
        <v>429</v>
      </c>
      <c r="T195" s="28"/>
      <c r="U195" s="25" t="s">
        <v>2339</v>
      </c>
      <c r="V195" s="8" t="s">
        <v>476</v>
      </c>
      <c r="W195" s="17"/>
      <c r="X195" s="17"/>
      <c r="Y195" s="17"/>
      <c r="Z195" s="17"/>
      <c r="AA195" s="17"/>
      <c r="AB195" s="17"/>
      <c r="AC195" s="17"/>
      <c r="AD195" s="80"/>
      <c r="AE195" s="80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</row>
    <row r="196">
      <c r="A196" s="8" t="s">
        <v>3134</v>
      </c>
      <c r="B196" s="9">
        <v>45901.0</v>
      </c>
      <c r="C196" s="56"/>
      <c r="D196" s="56"/>
      <c r="E196" s="74" t="s">
        <v>3145</v>
      </c>
      <c r="F196" s="13" t="s">
        <v>2028</v>
      </c>
      <c r="G196" s="73" t="s">
        <v>20</v>
      </c>
      <c r="H196" s="69" t="s">
        <v>2340</v>
      </c>
      <c r="I196" s="27" t="s">
        <v>2112</v>
      </c>
      <c r="J196" s="31" t="s">
        <v>2086</v>
      </c>
      <c r="K196" s="15">
        <v>429.0</v>
      </c>
      <c r="L196" s="15">
        <v>429.0</v>
      </c>
      <c r="M196" s="14"/>
      <c r="N196" s="15">
        <v>429.0</v>
      </c>
      <c r="O196" s="14"/>
      <c r="P196" s="14"/>
      <c r="Q196" s="14"/>
      <c r="R196" s="16"/>
      <c r="S196" s="47">
        <f t="shared" si="3"/>
        <v>429</v>
      </c>
      <c r="T196" s="28"/>
      <c r="U196" s="25" t="s">
        <v>2341</v>
      </c>
      <c r="V196" s="8" t="s">
        <v>379</v>
      </c>
      <c r="W196" s="17"/>
      <c r="X196" s="17"/>
      <c r="Y196" s="17"/>
      <c r="Z196" s="17"/>
      <c r="AA196" s="17"/>
      <c r="AB196" s="17"/>
      <c r="AC196" s="17"/>
      <c r="AD196" s="80"/>
      <c r="AE196" s="80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</row>
    <row r="197">
      <c r="A197" s="8" t="s">
        <v>3134</v>
      </c>
      <c r="B197" s="9">
        <v>45901.0</v>
      </c>
      <c r="C197" s="56"/>
      <c r="D197" s="56"/>
      <c r="E197" s="74" t="s">
        <v>27</v>
      </c>
      <c r="F197" s="13" t="s">
        <v>2028</v>
      </c>
      <c r="G197" s="73" t="s">
        <v>27</v>
      </c>
      <c r="H197" s="69" t="s">
        <v>2342</v>
      </c>
      <c r="I197" s="27" t="s">
        <v>2089</v>
      </c>
      <c r="J197" s="31" t="s">
        <v>2086</v>
      </c>
      <c r="K197" s="15">
        <v>429.0</v>
      </c>
      <c r="L197" s="15">
        <v>429.0</v>
      </c>
      <c r="M197" s="14"/>
      <c r="N197" s="15">
        <v>429.0</v>
      </c>
      <c r="O197" s="14"/>
      <c r="P197" s="14"/>
      <c r="Q197" s="14"/>
      <c r="R197" s="16"/>
      <c r="S197" s="47">
        <f t="shared" si="3"/>
        <v>429</v>
      </c>
      <c r="T197" s="28"/>
      <c r="U197" s="25" t="s">
        <v>2343</v>
      </c>
      <c r="V197" s="8" t="s">
        <v>379</v>
      </c>
      <c r="W197" s="17"/>
      <c r="X197" s="17"/>
      <c r="Y197" s="17"/>
      <c r="Z197" s="17"/>
      <c r="AA197" s="17"/>
      <c r="AB197" s="17"/>
      <c r="AC197" s="17"/>
      <c r="AD197" s="80"/>
      <c r="AE197" s="80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</row>
    <row r="198">
      <c r="A198" s="8" t="s">
        <v>3134</v>
      </c>
      <c r="B198" s="9">
        <v>45903.0</v>
      </c>
      <c r="C198" s="56"/>
      <c r="D198" s="56"/>
      <c r="E198" s="74" t="s">
        <v>27</v>
      </c>
      <c r="F198" s="13" t="s">
        <v>2028</v>
      </c>
      <c r="G198" s="73" t="s">
        <v>27</v>
      </c>
      <c r="H198" s="69" t="s">
        <v>2344</v>
      </c>
      <c r="I198" s="27" t="s">
        <v>2089</v>
      </c>
      <c r="J198" s="31" t="s">
        <v>2086</v>
      </c>
      <c r="K198" s="15">
        <v>429.0</v>
      </c>
      <c r="L198" s="15">
        <v>429.0</v>
      </c>
      <c r="M198" s="14"/>
      <c r="N198" s="15">
        <v>429.0</v>
      </c>
      <c r="O198" s="14"/>
      <c r="P198" s="14"/>
      <c r="Q198" s="14"/>
      <c r="R198" s="16"/>
      <c r="S198" s="47">
        <f t="shared" si="3"/>
        <v>429</v>
      </c>
      <c r="T198" s="28"/>
      <c r="U198" s="25" t="s">
        <v>2345</v>
      </c>
      <c r="V198" s="8" t="s">
        <v>379</v>
      </c>
      <c r="W198" s="17"/>
      <c r="X198" s="17"/>
      <c r="Y198" s="17"/>
      <c r="Z198" s="17"/>
      <c r="AA198" s="17"/>
      <c r="AB198" s="17"/>
      <c r="AC198" s="17"/>
      <c r="AD198" s="80"/>
      <c r="AE198" s="80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</row>
    <row r="199">
      <c r="A199" s="8" t="s">
        <v>3134</v>
      </c>
      <c r="B199" s="9">
        <v>45904.0</v>
      </c>
      <c r="C199" s="56"/>
      <c r="D199" s="56"/>
      <c r="E199" s="74" t="s">
        <v>3140</v>
      </c>
      <c r="F199" s="13" t="s">
        <v>2028</v>
      </c>
      <c r="G199" s="73" t="s">
        <v>20</v>
      </c>
      <c r="H199" s="69" t="s">
        <v>2346</v>
      </c>
      <c r="I199" s="27" t="s">
        <v>2112</v>
      </c>
      <c r="J199" s="31" t="s">
        <v>2086</v>
      </c>
      <c r="K199" s="14"/>
      <c r="L199" s="15">
        <v>429.0</v>
      </c>
      <c r="M199" s="14"/>
      <c r="N199" s="15">
        <v>429.0</v>
      </c>
      <c r="O199" s="14"/>
      <c r="P199" s="14"/>
      <c r="Q199" s="14"/>
      <c r="R199" s="16"/>
      <c r="S199" s="47">
        <f t="shared" si="3"/>
        <v>429</v>
      </c>
      <c r="T199" s="28"/>
      <c r="U199" s="25" t="s">
        <v>2347</v>
      </c>
      <c r="V199" s="8" t="s">
        <v>379</v>
      </c>
      <c r="W199" s="17"/>
      <c r="X199" s="17"/>
      <c r="Y199" s="17"/>
      <c r="Z199" s="17"/>
      <c r="AA199" s="17"/>
      <c r="AB199" s="17"/>
      <c r="AC199" s="17"/>
      <c r="AD199" s="80"/>
      <c r="AE199" s="80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</row>
    <row r="200">
      <c r="A200" s="8" t="s">
        <v>3134</v>
      </c>
      <c r="B200" s="9">
        <v>45607.0</v>
      </c>
      <c r="C200" s="56"/>
      <c r="D200" s="56"/>
      <c r="E200" s="56"/>
      <c r="F200" s="13" t="s">
        <v>2324</v>
      </c>
      <c r="G200" s="73" t="s">
        <v>20</v>
      </c>
      <c r="H200" s="94" t="s">
        <v>2351</v>
      </c>
      <c r="I200" s="27" t="s">
        <v>2112</v>
      </c>
      <c r="J200" s="85" t="s">
        <v>1908</v>
      </c>
      <c r="K200" s="86">
        <v>299.0</v>
      </c>
      <c r="L200" s="86">
        <v>299.0</v>
      </c>
      <c r="M200" s="14"/>
      <c r="N200" s="86">
        <f>L200</f>
        <v>299</v>
      </c>
      <c r="O200" s="14"/>
      <c r="P200" s="14"/>
      <c r="Q200" s="14"/>
      <c r="R200" s="16"/>
      <c r="S200" s="47">
        <f t="shared" si="3"/>
        <v>299</v>
      </c>
      <c r="T200" s="28"/>
      <c r="U200" s="25" t="s">
        <v>2352</v>
      </c>
      <c r="V200" s="24">
        <f>MONTH(B200)</f>
        <v>11</v>
      </c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</row>
    <row r="201">
      <c r="A201" s="8" t="s">
        <v>3134</v>
      </c>
      <c r="B201" s="9">
        <v>45709.0</v>
      </c>
      <c r="C201" s="56"/>
      <c r="D201" s="56"/>
      <c r="E201" s="56"/>
      <c r="F201" s="13" t="s">
        <v>2324</v>
      </c>
      <c r="G201" s="73" t="s">
        <v>20</v>
      </c>
      <c r="H201" s="69" t="s">
        <v>2353</v>
      </c>
      <c r="I201" s="27" t="s">
        <v>2112</v>
      </c>
      <c r="J201" s="13" t="s">
        <v>1908</v>
      </c>
      <c r="K201" s="15">
        <v>299.0</v>
      </c>
      <c r="L201" s="15">
        <v>299.0</v>
      </c>
      <c r="M201" s="14"/>
      <c r="N201" s="15">
        <v>317.0</v>
      </c>
      <c r="O201" s="14"/>
      <c r="P201" s="14"/>
      <c r="Q201" s="14"/>
      <c r="R201" s="16"/>
      <c r="S201" s="47">
        <f t="shared" si="3"/>
        <v>317</v>
      </c>
      <c r="T201" s="28"/>
      <c r="U201" s="8" t="s">
        <v>2354</v>
      </c>
      <c r="V201" s="8" t="s">
        <v>550</v>
      </c>
      <c r="W201" s="51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</row>
    <row r="202">
      <c r="A202" s="8" t="s">
        <v>3134</v>
      </c>
      <c r="B202" s="9">
        <v>45912.0</v>
      </c>
      <c r="C202" s="56"/>
      <c r="D202" s="56"/>
      <c r="E202" s="74" t="s">
        <v>3140</v>
      </c>
      <c r="F202" s="13" t="s">
        <v>2028</v>
      </c>
      <c r="G202" s="73" t="s">
        <v>20</v>
      </c>
      <c r="H202" s="69" t="s">
        <v>2355</v>
      </c>
      <c r="I202" s="27" t="s">
        <v>2112</v>
      </c>
      <c r="J202" s="31" t="s">
        <v>2086</v>
      </c>
      <c r="K202" s="15">
        <v>429.0</v>
      </c>
      <c r="L202" s="15">
        <v>429.0</v>
      </c>
      <c r="M202" s="14"/>
      <c r="N202" s="15">
        <v>429.0</v>
      </c>
      <c r="O202" s="14"/>
      <c r="P202" s="14"/>
      <c r="Q202" s="14"/>
      <c r="R202" s="16"/>
      <c r="S202" s="47">
        <f t="shared" si="3"/>
        <v>429</v>
      </c>
      <c r="T202" s="28"/>
      <c r="U202" s="25" t="s">
        <v>2356</v>
      </c>
      <c r="V202" s="8" t="s">
        <v>379</v>
      </c>
      <c r="W202" s="17"/>
      <c r="X202" s="17"/>
      <c r="Y202" s="17"/>
      <c r="Z202" s="17"/>
      <c r="AA202" s="17"/>
      <c r="AB202" s="17"/>
      <c r="AC202" s="17"/>
      <c r="AD202" s="80"/>
      <c r="AE202" s="80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</row>
    <row r="203">
      <c r="A203" s="8" t="s">
        <v>3134</v>
      </c>
      <c r="B203" s="9">
        <v>45915.0</v>
      </c>
      <c r="C203" s="56"/>
      <c r="D203" s="56"/>
      <c r="E203" s="56"/>
      <c r="F203" s="13" t="s">
        <v>2028</v>
      </c>
      <c r="G203" s="73" t="s">
        <v>1079</v>
      </c>
      <c r="H203" s="69" t="s">
        <v>2357</v>
      </c>
      <c r="I203" s="27" t="s">
        <v>1079</v>
      </c>
      <c r="J203" s="31" t="s">
        <v>2086</v>
      </c>
      <c r="K203" s="15">
        <v>429.0</v>
      </c>
      <c r="L203" s="15">
        <v>429.0</v>
      </c>
      <c r="M203" s="14"/>
      <c r="N203" s="15">
        <v>429.0</v>
      </c>
      <c r="O203" s="14"/>
      <c r="P203" s="14"/>
      <c r="Q203" s="14"/>
      <c r="R203" s="16"/>
      <c r="S203" s="47">
        <f t="shared" si="3"/>
        <v>429</v>
      </c>
      <c r="T203" s="28"/>
      <c r="U203" s="25" t="s">
        <v>2358</v>
      </c>
      <c r="V203" s="8" t="s">
        <v>379</v>
      </c>
      <c r="W203" s="17"/>
      <c r="X203" s="17"/>
      <c r="Y203" s="17"/>
      <c r="Z203" s="17"/>
      <c r="AA203" s="17"/>
      <c r="AB203" s="17"/>
      <c r="AC203" s="17"/>
      <c r="AD203" s="80"/>
      <c r="AE203" s="80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</row>
    <row r="204">
      <c r="A204" s="8" t="s">
        <v>3134</v>
      </c>
      <c r="B204" s="9">
        <v>45918.0</v>
      </c>
      <c r="C204" s="56"/>
      <c r="D204" s="56"/>
      <c r="E204" s="74" t="s">
        <v>3140</v>
      </c>
      <c r="F204" s="13" t="s">
        <v>2028</v>
      </c>
      <c r="G204" s="73" t="s">
        <v>20</v>
      </c>
      <c r="H204" s="69" t="s">
        <v>2362</v>
      </c>
      <c r="I204" s="27" t="s">
        <v>2112</v>
      </c>
      <c r="J204" s="31" t="s">
        <v>2086</v>
      </c>
      <c r="K204" s="15">
        <v>429.0</v>
      </c>
      <c r="L204" s="15">
        <v>429.0</v>
      </c>
      <c r="M204" s="14"/>
      <c r="N204" s="15">
        <v>429.0</v>
      </c>
      <c r="O204" s="14"/>
      <c r="P204" s="14"/>
      <c r="Q204" s="14"/>
      <c r="R204" s="16"/>
      <c r="S204" s="47">
        <f t="shared" si="3"/>
        <v>429</v>
      </c>
      <c r="T204" s="28"/>
      <c r="U204" s="25" t="s">
        <v>2363</v>
      </c>
      <c r="V204" s="8" t="s">
        <v>379</v>
      </c>
      <c r="W204" s="17"/>
      <c r="X204" s="17"/>
      <c r="Y204" s="17"/>
      <c r="Z204" s="17"/>
      <c r="AA204" s="17"/>
      <c r="AB204" s="17"/>
      <c r="AC204" s="17"/>
      <c r="AD204" s="80"/>
      <c r="AE204" s="80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</row>
    <row r="205">
      <c r="A205" s="8" t="s">
        <v>3134</v>
      </c>
      <c r="B205" s="9">
        <v>45919.0</v>
      </c>
      <c r="C205" s="56"/>
      <c r="D205" s="56"/>
      <c r="E205" s="74" t="s">
        <v>3141</v>
      </c>
      <c r="F205" s="13" t="s">
        <v>2091</v>
      </c>
      <c r="G205" s="73" t="s">
        <v>20</v>
      </c>
      <c r="H205" s="69" t="s">
        <v>2366</v>
      </c>
      <c r="I205" s="27" t="s">
        <v>2112</v>
      </c>
      <c r="J205" s="31" t="s">
        <v>2086</v>
      </c>
      <c r="K205" s="15">
        <v>429.0</v>
      </c>
      <c r="L205" s="15">
        <v>429.0</v>
      </c>
      <c r="M205" s="14"/>
      <c r="N205" s="15">
        <v>429.0</v>
      </c>
      <c r="O205" s="14"/>
      <c r="P205" s="14"/>
      <c r="Q205" s="14"/>
      <c r="R205" s="16"/>
      <c r="S205" s="47">
        <f t="shared" si="3"/>
        <v>429</v>
      </c>
      <c r="T205" s="28"/>
      <c r="U205" s="25" t="s">
        <v>2367</v>
      </c>
      <c r="V205" s="8" t="s">
        <v>379</v>
      </c>
      <c r="W205" s="17"/>
      <c r="X205" s="17"/>
      <c r="Y205" s="17"/>
      <c r="Z205" s="17"/>
      <c r="AA205" s="17"/>
      <c r="AB205" s="17"/>
      <c r="AC205" s="17"/>
      <c r="AD205" s="80"/>
      <c r="AE205" s="80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</row>
    <row r="206">
      <c r="A206" s="8" t="s">
        <v>3134</v>
      </c>
      <c r="B206" s="9">
        <v>45919.0</v>
      </c>
      <c r="C206" s="56"/>
      <c r="D206" s="56"/>
      <c r="E206" s="74" t="s">
        <v>3148</v>
      </c>
      <c r="F206" s="13" t="s">
        <v>2028</v>
      </c>
      <c r="G206" s="73" t="s">
        <v>1172</v>
      </c>
      <c r="H206" s="69" t="s">
        <v>2368</v>
      </c>
      <c r="I206" s="27" t="s">
        <v>1172</v>
      </c>
      <c r="J206" s="31" t="s">
        <v>2086</v>
      </c>
      <c r="K206" s="15">
        <v>429.0</v>
      </c>
      <c r="L206" s="15">
        <v>429.0</v>
      </c>
      <c r="M206" s="14"/>
      <c r="N206" s="15">
        <v>429.0</v>
      </c>
      <c r="O206" s="14"/>
      <c r="P206" s="14"/>
      <c r="Q206" s="14"/>
      <c r="R206" s="16"/>
      <c r="S206" s="47">
        <f t="shared" si="3"/>
        <v>429</v>
      </c>
      <c r="T206" s="28"/>
      <c r="U206" s="8" t="s">
        <v>2369</v>
      </c>
      <c r="V206" s="8" t="s">
        <v>379</v>
      </c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</row>
    <row r="207">
      <c r="A207" s="8" t="s">
        <v>3134</v>
      </c>
      <c r="B207" s="9">
        <v>45922.0</v>
      </c>
      <c r="C207" s="56"/>
      <c r="D207" s="56"/>
      <c r="E207" s="74" t="s">
        <v>3147</v>
      </c>
      <c r="F207" s="13" t="s">
        <v>2091</v>
      </c>
      <c r="G207" s="73" t="s">
        <v>20</v>
      </c>
      <c r="H207" s="69" t="s">
        <v>2374</v>
      </c>
      <c r="I207" s="27" t="s">
        <v>2112</v>
      </c>
      <c r="J207" s="31" t="s">
        <v>2086</v>
      </c>
      <c r="K207" s="15">
        <v>429.0</v>
      </c>
      <c r="L207" s="15">
        <v>429.0</v>
      </c>
      <c r="M207" s="14"/>
      <c r="N207" s="15">
        <v>429.0</v>
      </c>
      <c r="O207" s="14"/>
      <c r="P207" s="14"/>
      <c r="Q207" s="14"/>
      <c r="R207" s="16"/>
      <c r="S207" s="47">
        <f t="shared" si="3"/>
        <v>429</v>
      </c>
      <c r="T207" s="28"/>
      <c r="U207" s="25" t="s">
        <v>2375</v>
      </c>
      <c r="V207" s="8" t="s">
        <v>379</v>
      </c>
      <c r="W207" s="17"/>
      <c r="X207" s="17"/>
      <c r="Y207" s="17"/>
      <c r="Z207" s="17"/>
      <c r="AA207" s="17"/>
      <c r="AB207" s="17"/>
      <c r="AC207" s="17"/>
      <c r="AD207" s="80"/>
      <c r="AE207" s="80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</row>
    <row r="208">
      <c r="A208" s="8" t="s">
        <v>3134</v>
      </c>
      <c r="B208" s="9">
        <v>45922.0</v>
      </c>
      <c r="C208" s="56"/>
      <c r="D208" s="56"/>
      <c r="E208" s="74" t="s">
        <v>3145</v>
      </c>
      <c r="F208" s="13" t="s">
        <v>2028</v>
      </c>
      <c r="G208" s="73" t="s">
        <v>20</v>
      </c>
      <c r="H208" s="69" t="s">
        <v>2376</v>
      </c>
      <c r="I208" s="27" t="s">
        <v>2112</v>
      </c>
      <c r="J208" s="31" t="s">
        <v>2086</v>
      </c>
      <c r="K208" s="14"/>
      <c r="L208" s="15">
        <v>429.0</v>
      </c>
      <c r="M208" s="14"/>
      <c r="N208" s="15">
        <v>429.0</v>
      </c>
      <c r="O208" s="14"/>
      <c r="P208" s="14"/>
      <c r="Q208" s="14"/>
      <c r="R208" s="16"/>
      <c r="S208" s="47">
        <f t="shared" si="3"/>
        <v>429</v>
      </c>
      <c r="T208" s="28"/>
      <c r="U208" s="25" t="s">
        <v>2377</v>
      </c>
      <c r="V208" s="8" t="s">
        <v>379</v>
      </c>
      <c r="W208" s="17"/>
      <c r="X208" s="17"/>
      <c r="Y208" s="17"/>
      <c r="Z208" s="17"/>
      <c r="AA208" s="17"/>
      <c r="AB208" s="17"/>
      <c r="AC208" s="17"/>
      <c r="AD208" s="80"/>
      <c r="AE208" s="80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</row>
    <row r="209">
      <c r="A209" s="8" t="s">
        <v>3134</v>
      </c>
      <c r="B209" s="9">
        <v>45922.0</v>
      </c>
      <c r="C209" s="56"/>
      <c r="D209" s="56"/>
      <c r="E209" s="74" t="s">
        <v>3145</v>
      </c>
      <c r="F209" s="13" t="s">
        <v>2028</v>
      </c>
      <c r="G209" s="73" t="s">
        <v>20</v>
      </c>
      <c r="H209" s="69" t="s">
        <v>2378</v>
      </c>
      <c r="I209" s="27" t="s">
        <v>2112</v>
      </c>
      <c r="J209" s="31" t="s">
        <v>2086</v>
      </c>
      <c r="K209" s="15">
        <v>429.0</v>
      </c>
      <c r="L209" s="15">
        <v>429.0</v>
      </c>
      <c r="M209" s="14"/>
      <c r="N209" s="15">
        <v>429.0</v>
      </c>
      <c r="O209" s="14"/>
      <c r="P209" s="14"/>
      <c r="Q209" s="14"/>
      <c r="R209" s="16"/>
      <c r="S209" s="47">
        <f t="shared" si="3"/>
        <v>429</v>
      </c>
      <c r="T209" s="28"/>
      <c r="U209" s="25" t="s">
        <v>2379</v>
      </c>
      <c r="V209" s="8" t="s">
        <v>379</v>
      </c>
      <c r="W209" s="17"/>
      <c r="X209" s="17"/>
      <c r="Y209" s="17"/>
      <c r="Z209" s="17"/>
      <c r="AA209" s="17"/>
      <c r="AB209" s="17"/>
      <c r="AC209" s="17"/>
      <c r="AD209" s="80"/>
      <c r="AE209" s="80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</row>
    <row r="210">
      <c r="A210" s="8" t="s">
        <v>3134</v>
      </c>
      <c r="B210" s="9">
        <v>45923.0</v>
      </c>
      <c r="C210" s="56"/>
      <c r="D210" s="56"/>
      <c r="E210" s="74" t="s">
        <v>3141</v>
      </c>
      <c r="F210" s="13" t="s">
        <v>2180</v>
      </c>
      <c r="G210" s="73" t="s">
        <v>20</v>
      </c>
      <c r="H210" s="69" t="s">
        <v>2380</v>
      </c>
      <c r="I210" s="27" t="s">
        <v>2112</v>
      </c>
      <c r="J210" s="31" t="s">
        <v>2086</v>
      </c>
      <c r="K210" s="15">
        <v>429.0</v>
      </c>
      <c r="L210" s="15">
        <v>429.0</v>
      </c>
      <c r="M210" s="14"/>
      <c r="N210" s="15">
        <v>429.0</v>
      </c>
      <c r="O210" s="14"/>
      <c r="P210" s="14"/>
      <c r="Q210" s="14"/>
      <c r="R210" s="16"/>
      <c r="S210" s="47">
        <f t="shared" si="3"/>
        <v>429</v>
      </c>
      <c r="T210" s="40"/>
      <c r="U210" s="48" t="s">
        <v>2381</v>
      </c>
      <c r="V210" s="8" t="s">
        <v>379</v>
      </c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</row>
    <row r="211">
      <c r="A211" s="8" t="s">
        <v>3134</v>
      </c>
      <c r="B211" s="9">
        <v>45925.0</v>
      </c>
      <c r="C211" s="56"/>
      <c r="D211" s="56"/>
      <c r="E211" s="74" t="s">
        <v>3141</v>
      </c>
      <c r="F211" s="13" t="s">
        <v>2028</v>
      </c>
      <c r="G211" s="73" t="s">
        <v>20</v>
      </c>
      <c r="H211" s="69" t="s">
        <v>2384</v>
      </c>
      <c r="I211" s="27" t="s">
        <v>2112</v>
      </c>
      <c r="J211" s="31" t="s">
        <v>2086</v>
      </c>
      <c r="K211" s="15">
        <v>429.0</v>
      </c>
      <c r="L211" s="15">
        <v>429.0</v>
      </c>
      <c r="M211" s="14"/>
      <c r="N211" s="15">
        <v>429.0</v>
      </c>
      <c r="O211" s="14"/>
      <c r="P211" s="14"/>
      <c r="Q211" s="14"/>
      <c r="R211" s="16"/>
      <c r="S211" s="47">
        <f t="shared" si="3"/>
        <v>429</v>
      </c>
      <c r="T211" s="28"/>
      <c r="U211" s="25" t="s">
        <v>2385</v>
      </c>
      <c r="V211" s="8" t="s">
        <v>379</v>
      </c>
      <c r="W211" s="17"/>
      <c r="X211" s="17"/>
      <c r="Y211" s="17"/>
      <c r="Z211" s="17"/>
      <c r="AA211" s="17"/>
      <c r="AB211" s="17"/>
      <c r="AC211" s="17"/>
      <c r="AD211" s="80"/>
      <c r="AE211" s="80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</row>
    <row r="212">
      <c r="A212" s="8" t="s">
        <v>3134</v>
      </c>
      <c r="B212" s="9">
        <v>45925.0</v>
      </c>
      <c r="C212" s="56"/>
      <c r="D212" s="56"/>
      <c r="E212" s="74" t="s">
        <v>3145</v>
      </c>
      <c r="F212" s="13" t="s">
        <v>2028</v>
      </c>
      <c r="G212" s="73" t="s">
        <v>20</v>
      </c>
      <c r="H212" s="69" t="s">
        <v>2386</v>
      </c>
      <c r="I212" s="27" t="s">
        <v>2112</v>
      </c>
      <c r="J212" s="31" t="s">
        <v>2086</v>
      </c>
      <c r="K212" s="15">
        <v>429.0</v>
      </c>
      <c r="L212" s="15">
        <v>429.0</v>
      </c>
      <c r="M212" s="14"/>
      <c r="N212" s="15">
        <v>429.0</v>
      </c>
      <c r="O212" s="14"/>
      <c r="P212" s="14"/>
      <c r="Q212" s="14"/>
      <c r="R212" s="16"/>
      <c r="S212" s="47">
        <f t="shared" si="3"/>
        <v>429</v>
      </c>
      <c r="T212" s="28"/>
      <c r="U212" s="25" t="s">
        <v>2387</v>
      </c>
      <c r="V212" s="8" t="s">
        <v>379</v>
      </c>
      <c r="W212" s="17"/>
      <c r="X212" s="17"/>
      <c r="Y212" s="17"/>
      <c r="Z212" s="17"/>
      <c r="AA212" s="17"/>
      <c r="AB212" s="17"/>
      <c r="AC212" s="17"/>
      <c r="AD212" s="80"/>
      <c r="AE212" s="80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</row>
    <row r="213">
      <c r="A213" s="8" t="s">
        <v>3134</v>
      </c>
      <c r="B213" s="9">
        <v>45925.0</v>
      </c>
      <c r="C213" s="56"/>
      <c r="D213" s="56"/>
      <c r="E213" s="74" t="s">
        <v>3197</v>
      </c>
      <c r="F213" s="13" t="s">
        <v>2293</v>
      </c>
      <c r="G213" s="73" t="s">
        <v>20</v>
      </c>
      <c r="H213" s="69" t="s">
        <v>2376</v>
      </c>
      <c r="I213" s="27" t="s">
        <v>2112</v>
      </c>
      <c r="J213" s="31" t="s">
        <v>1272</v>
      </c>
      <c r="K213" s="15">
        <v>1029.0</v>
      </c>
      <c r="L213" s="14"/>
      <c r="M213" s="14"/>
      <c r="N213" s="14"/>
      <c r="O213" s="14"/>
      <c r="P213" s="14"/>
      <c r="Q213" s="14"/>
      <c r="R213" s="16"/>
      <c r="S213" s="47">
        <f t="shared" si="3"/>
        <v>0</v>
      </c>
      <c r="T213" s="28"/>
      <c r="U213" s="25" t="s">
        <v>2377</v>
      </c>
      <c r="V213" s="8" t="s">
        <v>379</v>
      </c>
      <c r="W213" s="17"/>
      <c r="X213" s="17"/>
      <c r="Y213" s="17"/>
      <c r="Z213" s="17"/>
      <c r="AA213" s="17"/>
      <c r="AB213" s="17"/>
      <c r="AC213" s="17"/>
      <c r="AD213" s="80"/>
      <c r="AE213" s="80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</row>
    <row r="214">
      <c r="A214" s="8" t="s">
        <v>3134</v>
      </c>
      <c r="B214" s="9">
        <v>45929.0</v>
      </c>
      <c r="C214" s="56"/>
      <c r="D214" s="56"/>
      <c r="E214" s="74" t="s">
        <v>3148</v>
      </c>
      <c r="F214" s="13" t="s">
        <v>2028</v>
      </c>
      <c r="G214" s="73" t="s">
        <v>1172</v>
      </c>
      <c r="H214" s="69" t="s">
        <v>2394</v>
      </c>
      <c r="I214" s="27" t="s">
        <v>1172</v>
      </c>
      <c r="J214" s="31" t="s">
        <v>2086</v>
      </c>
      <c r="K214" s="15">
        <v>429.0</v>
      </c>
      <c r="L214" s="15">
        <v>429.0</v>
      </c>
      <c r="M214" s="14"/>
      <c r="N214" s="15">
        <v>429.0</v>
      </c>
      <c r="O214" s="14"/>
      <c r="P214" s="14"/>
      <c r="Q214" s="14"/>
      <c r="R214" s="16"/>
      <c r="S214" s="47">
        <f t="shared" si="3"/>
        <v>429</v>
      </c>
      <c r="T214" s="28"/>
      <c r="U214" s="8" t="s">
        <v>2395</v>
      </c>
      <c r="V214" s="8" t="s">
        <v>379</v>
      </c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</row>
    <row r="215">
      <c r="A215" s="8" t="s">
        <v>3134</v>
      </c>
      <c r="B215" s="9">
        <v>45929.0</v>
      </c>
      <c r="C215" s="56"/>
      <c r="D215" s="56"/>
      <c r="E215" s="74" t="s">
        <v>3148</v>
      </c>
      <c r="F215" s="13" t="s">
        <v>2028</v>
      </c>
      <c r="G215" s="73" t="s">
        <v>1172</v>
      </c>
      <c r="H215" s="69" t="s">
        <v>2396</v>
      </c>
      <c r="I215" s="27" t="s">
        <v>1172</v>
      </c>
      <c r="J215" s="31" t="s">
        <v>2086</v>
      </c>
      <c r="K215" s="15">
        <v>429.0</v>
      </c>
      <c r="L215" s="15">
        <v>429.0</v>
      </c>
      <c r="M215" s="14"/>
      <c r="N215" s="15">
        <v>429.0</v>
      </c>
      <c r="O215" s="14"/>
      <c r="P215" s="14"/>
      <c r="Q215" s="14"/>
      <c r="R215" s="16"/>
      <c r="S215" s="47">
        <f t="shared" si="3"/>
        <v>429</v>
      </c>
      <c r="T215" s="28"/>
      <c r="U215" s="8" t="s">
        <v>2397</v>
      </c>
      <c r="V215" s="8" t="s">
        <v>379</v>
      </c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</row>
    <row r="216">
      <c r="A216" s="8" t="s">
        <v>3134</v>
      </c>
      <c r="B216" s="9">
        <v>45930.0</v>
      </c>
      <c r="C216" s="56"/>
      <c r="D216" s="56"/>
      <c r="E216" s="74" t="s">
        <v>3197</v>
      </c>
      <c r="F216" s="13" t="s">
        <v>2180</v>
      </c>
      <c r="G216" s="73" t="s">
        <v>20</v>
      </c>
      <c r="H216" s="69" t="s">
        <v>2398</v>
      </c>
      <c r="I216" s="27" t="s">
        <v>2112</v>
      </c>
      <c r="J216" s="31" t="s">
        <v>2086</v>
      </c>
      <c r="K216" s="15">
        <v>429.0</v>
      </c>
      <c r="L216" s="15">
        <v>429.0</v>
      </c>
      <c r="M216" s="14"/>
      <c r="N216" s="15">
        <v>429.0</v>
      </c>
      <c r="O216" s="14"/>
      <c r="P216" s="14"/>
      <c r="Q216" s="14"/>
      <c r="R216" s="16"/>
      <c r="S216" s="47">
        <f t="shared" si="3"/>
        <v>429</v>
      </c>
      <c r="T216" s="28"/>
      <c r="U216" s="25" t="s">
        <v>2399</v>
      </c>
      <c r="V216" s="8" t="s">
        <v>379</v>
      </c>
      <c r="W216" s="17"/>
      <c r="X216" s="17"/>
      <c r="Y216" s="17"/>
      <c r="Z216" s="17"/>
      <c r="AA216" s="17"/>
      <c r="AB216" s="17"/>
      <c r="AC216" s="17"/>
      <c r="AD216" s="80"/>
      <c r="AE216" s="80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</row>
    <row r="217">
      <c r="A217" s="8" t="s">
        <v>3134</v>
      </c>
      <c r="B217" s="9">
        <v>45958.0</v>
      </c>
      <c r="C217" s="56"/>
      <c r="D217" s="56"/>
      <c r="E217" s="57" t="s">
        <v>3194</v>
      </c>
      <c r="F217" s="13" t="s">
        <v>2293</v>
      </c>
      <c r="G217" s="73" t="s">
        <v>1910</v>
      </c>
      <c r="H217" s="69" t="s">
        <v>2400</v>
      </c>
      <c r="I217" s="27" t="s">
        <v>1910</v>
      </c>
      <c r="J217" s="31" t="s">
        <v>1272</v>
      </c>
      <c r="K217" s="15">
        <v>1029.0</v>
      </c>
      <c r="L217" s="14"/>
      <c r="M217" s="14"/>
      <c r="N217" s="14"/>
      <c r="O217" s="14"/>
      <c r="P217" s="14"/>
      <c r="Q217" s="14"/>
      <c r="R217" s="16"/>
      <c r="S217" s="47">
        <f t="shared" si="3"/>
        <v>0</v>
      </c>
      <c r="T217" s="28"/>
      <c r="U217" s="8" t="s">
        <v>2401</v>
      </c>
      <c r="V217" s="8" t="s">
        <v>446</v>
      </c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</row>
    <row r="218">
      <c r="A218" s="8" t="s">
        <v>3134</v>
      </c>
      <c r="B218" s="9">
        <v>45931.0</v>
      </c>
      <c r="C218" s="56"/>
      <c r="D218" s="56"/>
      <c r="E218" s="74" t="s">
        <v>3145</v>
      </c>
      <c r="F218" s="13" t="s">
        <v>2028</v>
      </c>
      <c r="G218" s="73" t="s">
        <v>20</v>
      </c>
      <c r="H218" s="69" t="s">
        <v>2404</v>
      </c>
      <c r="I218" s="27" t="s">
        <v>2112</v>
      </c>
      <c r="J218" s="31" t="s">
        <v>2086</v>
      </c>
      <c r="K218" s="15">
        <v>429.0</v>
      </c>
      <c r="L218" s="15">
        <v>429.0</v>
      </c>
      <c r="M218" s="14"/>
      <c r="N218" s="15">
        <v>429.0</v>
      </c>
      <c r="O218" s="14"/>
      <c r="P218" s="14"/>
      <c r="Q218" s="14"/>
      <c r="R218" s="16"/>
      <c r="S218" s="47">
        <f t="shared" si="3"/>
        <v>429</v>
      </c>
      <c r="T218" s="28"/>
      <c r="U218" s="25" t="s">
        <v>2405</v>
      </c>
      <c r="V218" s="8" t="s">
        <v>446</v>
      </c>
      <c r="W218" s="17"/>
      <c r="X218" s="17"/>
      <c r="Y218" s="17"/>
      <c r="Z218" s="17"/>
      <c r="AA218" s="17"/>
      <c r="AB218" s="17"/>
      <c r="AC218" s="17"/>
      <c r="AD218" s="80"/>
      <c r="AE218" s="80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</row>
    <row r="219">
      <c r="A219" s="8" t="s">
        <v>3134</v>
      </c>
      <c r="B219" s="33">
        <v>45937.0</v>
      </c>
      <c r="C219" s="57">
        <v>746701.0</v>
      </c>
      <c r="D219" s="57" t="s">
        <v>3200</v>
      </c>
      <c r="E219" s="57" t="s">
        <v>27</v>
      </c>
      <c r="F219" s="13" t="s">
        <v>2180</v>
      </c>
      <c r="G219" s="68" t="s">
        <v>27</v>
      </c>
      <c r="H219" s="69" t="s">
        <v>2406</v>
      </c>
      <c r="I219" s="27" t="s">
        <v>2089</v>
      </c>
      <c r="J219" s="31" t="s">
        <v>2086</v>
      </c>
      <c r="K219" s="15">
        <v>429.0</v>
      </c>
      <c r="L219" s="15">
        <v>429.0</v>
      </c>
      <c r="M219" s="14"/>
      <c r="N219" s="15">
        <v>429.0</v>
      </c>
      <c r="O219" s="14"/>
      <c r="P219" s="14"/>
      <c r="Q219" s="14"/>
      <c r="R219" s="16"/>
      <c r="S219" s="47">
        <f t="shared" si="3"/>
        <v>429</v>
      </c>
      <c r="T219" s="28"/>
      <c r="U219" s="8" t="s">
        <v>2407</v>
      </c>
      <c r="V219" s="8">
        <v>10.0</v>
      </c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</row>
    <row r="220">
      <c r="A220" s="8" t="s">
        <v>3134</v>
      </c>
      <c r="B220" s="9">
        <v>45937.0</v>
      </c>
      <c r="C220" s="56"/>
      <c r="D220" s="56"/>
      <c r="E220" s="74" t="s">
        <v>3148</v>
      </c>
      <c r="F220" s="13" t="s">
        <v>2028</v>
      </c>
      <c r="G220" s="73" t="s">
        <v>1172</v>
      </c>
      <c r="H220" s="69" t="s">
        <v>2408</v>
      </c>
      <c r="I220" s="27" t="s">
        <v>1172</v>
      </c>
      <c r="J220" s="31" t="s">
        <v>2086</v>
      </c>
      <c r="K220" s="15">
        <v>429.0</v>
      </c>
      <c r="L220" s="15">
        <v>429.0</v>
      </c>
      <c r="M220" s="14"/>
      <c r="N220" s="15">
        <v>429.0</v>
      </c>
      <c r="O220" s="14"/>
      <c r="P220" s="14"/>
      <c r="Q220" s="14"/>
      <c r="R220" s="16"/>
      <c r="S220" s="47">
        <f t="shared" si="3"/>
        <v>429</v>
      </c>
      <c r="T220" s="28"/>
      <c r="U220" s="8" t="s">
        <v>2409</v>
      </c>
      <c r="V220" s="8" t="s">
        <v>446</v>
      </c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</row>
    <row r="221">
      <c r="A221" s="8" t="s">
        <v>3134</v>
      </c>
      <c r="B221" s="9">
        <v>45937.0</v>
      </c>
      <c r="C221" s="56"/>
      <c r="D221" s="56"/>
      <c r="E221" s="74" t="s">
        <v>3148</v>
      </c>
      <c r="F221" s="13" t="s">
        <v>2028</v>
      </c>
      <c r="G221" s="73" t="s">
        <v>1172</v>
      </c>
      <c r="H221" s="69" t="s">
        <v>2410</v>
      </c>
      <c r="I221" s="27" t="s">
        <v>1172</v>
      </c>
      <c r="J221" s="31" t="s">
        <v>2086</v>
      </c>
      <c r="K221" s="15">
        <v>429.0</v>
      </c>
      <c r="L221" s="15">
        <v>429.0</v>
      </c>
      <c r="M221" s="14"/>
      <c r="N221" s="15">
        <v>429.0</v>
      </c>
      <c r="O221" s="14"/>
      <c r="P221" s="14"/>
      <c r="Q221" s="14"/>
      <c r="R221" s="16"/>
      <c r="S221" s="47">
        <f t="shared" si="3"/>
        <v>429</v>
      </c>
      <c r="T221" s="28"/>
      <c r="U221" s="8" t="s">
        <v>2411</v>
      </c>
      <c r="V221" s="8" t="s">
        <v>446</v>
      </c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</row>
    <row r="222">
      <c r="A222" s="8" t="s">
        <v>3134</v>
      </c>
      <c r="B222" s="9">
        <v>45938.0</v>
      </c>
      <c r="C222" s="56"/>
      <c r="D222" s="56"/>
      <c r="E222" s="74" t="s">
        <v>3197</v>
      </c>
      <c r="F222" s="13" t="s">
        <v>2293</v>
      </c>
      <c r="G222" s="73" t="s">
        <v>20</v>
      </c>
      <c r="H222" s="69" t="s">
        <v>2106</v>
      </c>
      <c r="I222" s="27" t="s">
        <v>2112</v>
      </c>
      <c r="J222" s="31" t="s">
        <v>2294</v>
      </c>
      <c r="K222" s="15">
        <v>429.0</v>
      </c>
      <c r="L222" s="15">
        <v>429.0</v>
      </c>
      <c r="M222" s="14"/>
      <c r="N222" s="15">
        <v>429.0</v>
      </c>
      <c r="O222" s="14"/>
      <c r="P222" s="14"/>
      <c r="Q222" s="14"/>
      <c r="R222" s="16"/>
      <c r="S222" s="47">
        <f t="shared" si="3"/>
        <v>429</v>
      </c>
      <c r="T222" s="64" t="s">
        <v>2416</v>
      </c>
      <c r="U222" s="25" t="s">
        <v>2417</v>
      </c>
      <c r="V222" s="8" t="s">
        <v>446</v>
      </c>
      <c r="W222" s="17"/>
      <c r="X222" s="17"/>
      <c r="Y222" s="17"/>
      <c r="Z222" s="17"/>
      <c r="AA222" s="17"/>
      <c r="AB222" s="17"/>
      <c r="AC222" s="17"/>
      <c r="AD222" s="80"/>
      <c r="AE222" s="80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</row>
    <row r="223">
      <c r="A223" s="8" t="s">
        <v>3134</v>
      </c>
      <c r="B223" s="9">
        <v>45938.0</v>
      </c>
      <c r="C223" s="56"/>
      <c r="D223" s="56"/>
      <c r="E223" s="74" t="s">
        <v>3201</v>
      </c>
      <c r="F223" s="13" t="s">
        <v>2091</v>
      </c>
      <c r="G223" s="73" t="s">
        <v>20</v>
      </c>
      <c r="H223" s="69" t="s">
        <v>2420</v>
      </c>
      <c r="I223" s="27" t="s">
        <v>2112</v>
      </c>
      <c r="J223" s="31" t="s">
        <v>2086</v>
      </c>
      <c r="K223" s="15">
        <v>429.0</v>
      </c>
      <c r="L223" s="15">
        <v>429.0</v>
      </c>
      <c r="M223" s="14"/>
      <c r="N223" s="15">
        <v>429.0</v>
      </c>
      <c r="O223" s="14"/>
      <c r="P223" s="14"/>
      <c r="Q223" s="14"/>
      <c r="R223" s="16"/>
      <c r="S223" s="47">
        <f t="shared" si="3"/>
        <v>429</v>
      </c>
      <c r="T223" s="28"/>
      <c r="U223" s="95">
        <v>3.291013000155E12</v>
      </c>
      <c r="V223" s="8" t="s">
        <v>446</v>
      </c>
      <c r="W223" s="17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</row>
    <row r="224">
      <c r="A224" s="8" t="s">
        <v>3134</v>
      </c>
      <c r="B224" s="9">
        <v>45939.0</v>
      </c>
      <c r="C224" s="56"/>
      <c r="D224" s="56"/>
      <c r="E224" s="74" t="s">
        <v>3148</v>
      </c>
      <c r="F224" s="13" t="s">
        <v>2028</v>
      </c>
      <c r="G224" s="73" t="s">
        <v>1172</v>
      </c>
      <c r="H224" s="69" t="s">
        <v>2429</v>
      </c>
      <c r="I224" s="27" t="s">
        <v>1172</v>
      </c>
      <c r="J224" s="31" t="s">
        <v>2086</v>
      </c>
      <c r="K224" s="15">
        <v>429.0</v>
      </c>
      <c r="L224" s="15">
        <v>429.0</v>
      </c>
      <c r="M224" s="14"/>
      <c r="N224" s="15">
        <v>429.0</v>
      </c>
      <c r="O224" s="14"/>
      <c r="P224" s="14"/>
      <c r="Q224" s="14"/>
      <c r="R224" s="16"/>
      <c r="S224" s="47">
        <f t="shared" si="3"/>
        <v>429</v>
      </c>
      <c r="T224" s="39" t="s">
        <v>2430</v>
      </c>
      <c r="U224" s="8" t="s">
        <v>2431</v>
      </c>
      <c r="V224" s="8" t="s">
        <v>446</v>
      </c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</row>
    <row r="225">
      <c r="A225" s="8" t="s">
        <v>3134</v>
      </c>
      <c r="B225" s="9">
        <v>45939.0</v>
      </c>
      <c r="C225" s="56"/>
      <c r="D225" s="56"/>
      <c r="E225" s="74" t="s">
        <v>3148</v>
      </c>
      <c r="F225" s="13" t="s">
        <v>2028</v>
      </c>
      <c r="G225" s="73" t="s">
        <v>1172</v>
      </c>
      <c r="H225" s="69" t="s">
        <v>2432</v>
      </c>
      <c r="I225" s="27" t="s">
        <v>1172</v>
      </c>
      <c r="J225" s="31" t="s">
        <v>2086</v>
      </c>
      <c r="K225" s="15">
        <v>429.0</v>
      </c>
      <c r="L225" s="15">
        <v>429.0</v>
      </c>
      <c r="M225" s="14"/>
      <c r="N225" s="15">
        <v>429.0</v>
      </c>
      <c r="O225" s="14"/>
      <c r="P225" s="14"/>
      <c r="Q225" s="14"/>
      <c r="R225" s="16"/>
      <c r="S225" s="47">
        <f t="shared" si="3"/>
        <v>429</v>
      </c>
      <c r="T225" s="28"/>
      <c r="U225" s="8" t="s">
        <v>2433</v>
      </c>
      <c r="V225" s="8" t="s">
        <v>446</v>
      </c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</row>
    <row r="226">
      <c r="A226" s="8" t="s">
        <v>3134</v>
      </c>
      <c r="B226" s="9">
        <v>45944.0</v>
      </c>
      <c r="C226" s="56"/>
      <c r="D226" s="56"/>
      <c r="E226" s="74" t="s">
        <v>3145</v>
      </c>
      <c r="F226" s="13" t="s">
        <v>2028</v>
      </c>
      <c r="G226" s="73" t="s">
        <v>20</v>
      </c>
      <c r="H226" s="69" t="s">
        <v>2436</v>
      </c>
      <c r="I226" s="27" t="s">
        <v>2112</v>
      </c>
      <c r="J226" s="31" t="s">
        <v>2086</v>
      </c>
      <c r="K226" s="15">
        <v>429.0</v>
      </c>
      <c r="L226" s="15">
        <v>429.0</v>
      </c>
      <c r="M226" s="14"/>
      <c r="N226" s="15">
        <v>429.0</v>
      </c>
      <c r="O226" s="14"/>
      <c r="P226" s="14"/>
      <c r="Q226" s="14"/>
      <c r="R226" s="16"/>
      <c r="S226" s="47">
        <f t="shared" si="3"/>
        <v>429</v>
      </c>
      <c r="T226" s="28"/>
      <c r="U226" s="25" t="s">
        <v>2437</v>
      </c>
      <c r="V226" s="8" t="s">
        <v>446</v>
      </c>
      <c r="W226" s="17"/>
      <c r="X226" s="17"/>
      <c r="Y226" s="17"/>
      <c r="Z226" s="17"/>
      <c r="AA226" s="17"/>
      <c r="AB226" s="17"/>
      <c r="AC226" s="17"/>
      <c r="AD226" s="80"/>
      <c r="AE226" s="80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</row>
    <row r="227">
      <c r="A227" s="8" t="s">
        <v>3134</v>
      </c>
      <c r="B227" s="9">
        <v>45946.0</v>
      </c>
      <c r="C227" s="56"/>
      <c r="D227" s="56"/>
      <c r="E227" s="74" t="s">
        <v>3145</v>
      </c>
      <c r="F227" s="13" t="s">
        <v>2028</v>
      </c>
      <c r="G227" s="73" t="s">
        <v>20</v>
      </c>
      <c r="H227" s="69" t="s">
        <v>2440</v>
      </c>
      <c r="I227" s="27" t="s">
        <v>2112</v>
      </c>
      <c r="J227" s="31" t="s">
        <v>2086</v>
      </c>
      <c r="K227" s="15">
        <v>429.0</v>
      </c>
      <c r="L227" s="15">
        <v>429.0</v>
      </c>
      <c r="M227" s="14"/>
      <c r="N227" s="15">
        <v>429.0</v>
      </c>
      <c r="O227" s="14"/>
      <c r="P227" s="14"/>
      <c r="Q227" s="14"/>
      <c r="R227" s="16"/>
      <c r="S227" s="47">
        <f t="shared" si="3"/>
        <v>429</v>
      </c>
      <c r="T227" s="28"/>
      <c r="U227" s="25" t="s">
        <v>2441</v>
      </c>
      <c r="V227" s="8" t="s">
        <v>446</v>
      </c>
      <c r="W227" s="17"/>
      <c r="X227" s="17"/>
      <c r="Y227" s="17"/>
      <c r="Z227" s="17"/>
      <c r="AA227" s="17"/>
      <c r="AB227" s="17"/>
      <c r="AC227" s="17"/>
      <c r="AD227" s="80"/>
      <c r="AE227" s="80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</row>
    <row r="228">
      <c r="A228" s="8" t="s">
        <v>3134</v>
      </c>
      <c r="B228" s="9">
        <v>45947.0</v>
      </c>
      <c r="C228" s="56"/>
      <c r="D228" s="56"/>
      <c r="E228" s="74" t="s">
        <v>3148</v>
      </c>
      <c r="F228" s="13" t="s">
        <v>2028</v>
      </c>
      <c r="G228" s="73" t="s">
        <v>1172</v>
      </c>
      <c r="H228" s="69" t="s">
        <v>2444</v>
      </c>
      <c r="I228" s="27" t="s">
        <v>1172</v>
      </c>
      <c r="J228" s="31" t="s">
        <v>2086</v>
      </c>
      <c r="K228" s="15">
        <v>429.0</v>
      </c>
      <c r="L228" s="15">
        <v>429.0</v>
      </c>
      <c r="M228" s="14"/>
      <c r="N228" s="15">
        <v>429.0</v>
      </c>
      <c r="O228" s="14"/>
      <c r="P228" s="14"/>
      <c r="Q228" s="14"/>
      <c r="R228" s="16"/>
      <c r="S228" s="47">
        <f t="shared" si="3"/>
        <v>429</v>
      </c>
      <c r="T228" s="28"/>
      <c r="U228" s="8" t="s">
        <v>2445</v>
      </c>
      <c r="V228" s="8" t="s">
        <v>446</v>
      </c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</row>
    <row r="229">
      <c r="A229" s="8" t="s">
        <v>3134</v>
      </c>
      <c r="B229" s="9">
        <v>45947.0</v>
      </c>
      <c r="C229" s="56"/>
      <c r="D229" s="56"/>
      <c r="E229" s="74" t="s">
        <v>3145</v>
      </c>
      <c r="F229" s="13" t="s">
        <v>2028</v>
      </c>
      <c r="G229" s="73" t="s">
        <v>20</v>
      </c>
      <c r="H229" s="69" t="s">
        <v>2446</v>
      </c>
      <c r="I229" s="27" t="s">
        <v>2112</v>
      </c>
      <c r="J229" s="31" t="s">
        <v>2086</v>
      </c>
      <c r="K229" s="15">
        <v>429.0</v>
      </c>
      <c r="L229" s="15">
        <v>429.0</v>
      </c>
      <c r="M229" s="14"/>
      <c r="N229" s="15">
        <v>429.0</v>
      </c>
      <c r="O229" s="14"/>
      <c r="P229" s="14"/>
      <c r="Q229" s="14"/>
      <c r="R229" s="16"/>
      <c r="S229" s="47">
        <f t="shared" si="3"/>
        <v>429</v>
      </c>
      <c r="T229" s="28"/>
      <c r="U229" s="25" t="s">
        <v>2447</v>
      </c>
      <c r="V229" s="8" t="s">
        <v>446</v>
      </c>
      <c r="W229" s="17"/>
      <c r="X229" s="17"/>
      <c r="Y229" s="17"/>
      <c r="Z229" s="17"/>
      <c r="AA229" s="17"/>
      <c r="AB229" s="17"/>
      <c r="AC229" s="17"/>
      <c r="AD229" s="80"/>
      <c r="AE229" s="80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</row>
    <row r="230">
      <c r="A230" s="8" t="s">
        <v>3134</v>
      </c>
      <c r="B230" s="9">
        <v>45951.0</v>
      </c>
      <c r="C230" s="56"/>
      <c r="D230" s="56"/>
      <c r="E230" s="74" t="s">
        <v>27</v>
      </c>
      <c r="F230" s="13" t="s">
        <v>2028</v>
      </c>
      <c r="G230" s="73" t="s">
        <v>27</v>
      </c>
      <c r="H230" s="69" t="s">
        <v>2450</v>
      </c>
      <c r="I230" s="27" t="s">
        <v>2089</v>
      </c>
      <c r="J230" s="31" t="s">
        <v>2086</v>
      </c>
      <c r="K230" s="15">
        <v>429.0</v>
      </c>
      <c r="L230" s="15">
        <v>429.0</v>
      </c>
      <c r="M230" s="14"/>
      <c r="N230" s="15">
        <v>429.0</v>
      </c>
      <c r="O230" s="14"/>
      <c r="P230" s="14"/>
      <c r="Q230" s="14"/>
      <c r="R230" s="16"/>
      <c r="S230" s="47">
        <f t="shared" si="3"/>
        <v>429</v>
      </c>
      <c r="T230" s="28"/>
      <c r="U230" s="25" t="s">
        <v>2451</v>
      </c>
      <c r="V230" s="8" t="s">
        <v>454</v>
      </c>
      <c r="W230" s="17"/>
      <c r="X230" s="17"/>
      <c r="Y230" s="17"/>
      <c r="Z230" s="17"/>
      <c r="AA230" s="17"/>
      <c r="AB230" s="17"/>
      <c r="AC230" s="17"/>
      <c r="AD230" s="80"/>
      <c r="AE230" s="80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</row>
    <row r="231">
      <c r="A231" s="8" t="s">
        <v>3134</v>
      </c>
      <c r="B231" s="9">
        <v>45954.0</v>
      </c>
      <c r="C231" s="56"/>
      <c r="D231" s="56"/>
      <c r="E231" s="74" t="s">
        <v>3148</v>
      </c>
      <c r="F231" s="13" t="s">
        <v>2028</v>
      </c>
      <c r="G231" s="73" t="s">
        <v>1172</v>
      </c>
      <c r="H231" s="69" t="s">
        <v>2456</v>
      </c>
      <c r="I231" s="27" t="s">
        <v>1172</v>
      </c>
      <c r="J231" s="31" t="s">
        <v>2086</v>
      </c>
      <c r="K231" s="15">
        <v>429.0</v>
      </c>
      <c r="L231" s="15">
        <v>429.0</v>
      </c>
      <c r="M231" s="14"/>
      <c r="N231" s="15">
        <v>429.0</v>
      </c>
      <c r="O231" s="14"/>
      <c r="P231" s="14"/>
      <c r="Q231" s="14"/>
      <c r="R231" s="16"/>
      <c r="S231" s="47">
        <f t="shared" si="3"/>
        <v>429</v>
      </c>
      <c r="T231" s="28"/>
      <c r="U231" s="8" t="s">
        <v>2457</v>
      </c>
      <c r="V231" s="8" t="s">
        <v>446</v>
      </c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</row>
    <row r="232">
      <c r="A232" s="8" t="s">
        <v>3134</v>
      </c>
      <c r="B232" s="9">
        <v>45954.0</v>
      </c>
      <c r="C232" s="56"/>
      <c r="D232" s="56"/>
      <c r="E232" s="74" t="s">
        <v>3148</v>
      </c>
      <c r="F232" s="13" t="s">
        <v>2028</v>
      </c>
      <c r="G232" s="73" t="s">
        <v>1172</v>
      </c>
      <c r="H232" s="69" t="s">
        <v>2458</v>
      </c>
      <c r="I232" s="27" t="s">
        <v>1172</v>
      </c>
      <c r="J232" s="31" t="s">
        <v>2086</v>
      </c>
      <c r="K232" s="15">
        <v>429.0</v>
      </c>
      <c r="L232" s="15">
        <v>429.0</v>
      </c>
      <c r="M232" s="14"/>
      <c r="N232" s="15">
        <v>429.0</v>
      </c>
      <c r="O232" s="14"/>
      <c r="P232" s="14"/>
      <c r="Q232" s="14"/>
      <c r="R232" s="16"/>
      <c r="S232" s="47">
        <f t="shared" si="3"/>
        <v>429</v>
      </c>
      <c r="T232" s="28"/>
      <c r="U232" s="8" t="s">
        <v>2459</v>
      </c>
      <c r="V232" s="8" t="s">
        <v>446</v>
      </c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</row>
    <row r="233">
      <c r="A233" s="8" t="s">
        <v>3134</v>
      </c>
      <c r="B233" s="9">
        <v>45954.0</v>
      </c>
      <c r="C233" s="56"/>
      <c r="D233" s="56"/>
      <c r="E233" s="57" t="s">
        <v>3194</v>
      </c>
      <c r="F233" s="13" t="s">
        <v>2180</v>
      </c>
      <c r="G233" s="73" t="s">
        <v>1910</v>
      </c>
      <c r="H233" s="69" t="s">
        <v>2400</v>
      </c>
      <c r="I233" s="27" t="s">
        <v>1910</v>
      </c>
      <c r="J233" s="31" t="s">
        <v>2086</v>
      </c>
      <c r="K233" s="15">
        <v>429.0</v>
      </c>
      <c r="L233" s="15">
        <v>429.0</v>
      </c>
      <c r="M233" s="14"/>
      <c r="N233" s="15">
        <v>429.0</v>
      </c>
      <c r="O233" s="14"/>
      <c r="P233" s="14"/>
      <c r="Q233" s="14"/>
      <c r="R233" s="16"/>
      <c r="S233" s="47">
        <f t="shared" si="3"/>
        <v>429</v>
      </c>
      <c r="T233" s="28"/>
      <c r="U233" s="8" t="s">
        <v>2401</v>
      </c>
      <c r="V233" s="8" t="s">
        <v>446</v>
      </c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</row>
    <row r="234">
      <c r="A234" s="8" t="s">
        <v>3134</v>
      </c>
      <c r="B234" s="9">
        <v>45957.0</v>
      </c>
      <c r="C234" s="56"/>
      <c r="D234" s="56"/>
      <c r="E234" s="74" t="s">
        <v>3145</v>
      </c>
      <c r="F234" s="13" t="s">
        <v>2028</v>
      </c>
      <c r="G234" s="73" t="s">
        <v>20</v>
      </c>
      <c r="H234" s="69" t="s">
        <v>2462</v>
      </c>
      <c r="I234" s="27" t="s">
        <v>2112</v>
      </c>
      <c r="J234" s="31" t="s">
        <v>2086</v>
      </c>
      <c r="K234" s="15">
        <v>429.0</v>
      </c>
      <c r="L234" s="15">
        <v>429.0</v>
      </c>
      <c r="M234" s="14"/>
      <c r="N234" s="15">
        <v>429.0</v>
      </c>
      <c r="O234" s="14"/>
      <c r="P234" s="14"/>
      <c r="Q234" s="14"/>
      <c r="R234" s="16"/>
      <c r="S234" s="47">
        <f t="shared" si="3"/>
        <v>429</v>
      </c>
      <c r="T234" s="28"/>
      <c r="U234" s="25" t="s">
        <v>2463</v>
      </c>
      <c r="V234" s="8" t="s">
        <v>446</v>
      </c>
      <c r="W234" s="17"/>
      <c r="X234" s="17"/>
      <c r="Y234" s="17"/>
      <c r="Z234" s="17"/>
      <c r="AA234" s="17"/>
      <c r="AB234" s="17"/>
      <c r="AC234" s="17"/>
      <c r="AD234" s="80"/>
      <c r="AE234" s="80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</row>
    <row r="235">
      <c r="A235" s="8" t="s">
        <v>3134</v>
      </c>
      <c r="B235" s="9">
        <v>45958.0</v>
      </c>
      <c r="C235" s="56"/>
      <c r="D235" s="56"/>
      <c r="E235" s="74" t="s">
        <v>3148</v>
      </c>
      <c r="F235" s="13" t="s">
        <v>2028</v>
      </c>
      <c r="G235" s="73" t="s">
        <v>1172</v>
      </c>
      <c r="H235" s="69" t="s">
        <v>2464</v>
      </c>
      <c r="I235" s="27" t="s">
        <v>1172</v>
      </c>
      <c r="J235" s="31" t="s">
        <v>2086</v>
      </c>
      <c r="K235" s="15">
        <v>429.0</v>
      </c>
      <c r="L235" s="15">
        <v>429.0</v>
      </c>
      <c r="M235" s="14"/>
      <c r="N235" s="15">
        <v>429.0</v>
      </c>
      <c r="O235" s="14"/>
      <c r="P235" s="14"/>
      <c r="Q235" s="14"/>
      <c r="R235" s="16"/>
      <c r="S235" s="47">
        <f t="shared" si="3"/>
        <v>429</v>
      </c>
      <c r="T235" s="28"/>
      <c r="U235" s="8" t="s">
        <v>2465</v>
      </c>
      <c r="V235" s="8" t="s">
        <v>446</v>
      </c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</row>
    <row r="236">
      <c r="A236" s="8" t="s">
        <v>3134</v>
      </c>
      <c r="B236" s="9">
        <v>45959.0</v>
      </c>
      <c r="C236" s="56"/>
      <c r="D236" s="56"/>
      <c r="E236" s="74" t="s">
        <v>27</v>
      </c>
      <c r="F236" s="13" t="s">
        <v>2204</v>
      </c>
      <c r="G236" s="73" t="s">
        <v>27</v>
      </c>
      <c r="H236" s="69" t="s">
        <v>41</v>
      </c>
      <c r="I236" s="27" t="s">
        <v>2089</v>
      </c>
      <c r="J236" s="31" t="s">
        <v>2086</v>
      </c>
      <c r="K236" s="14"/>
      <c r="L236" s="15">
        <v>429.0</v>
      </c>
      <c r="M236" s="14"/>
      <c r="N236" s="15">
        <v>429.0</v>
      </c>
      <c r="O236" s="14"/>
      <c r="P236" s="14"/>
      <c r="Q236" s="14"/>
      <c r="R236" s="16"/>
      <c r="S236" s="47">
        <f t="shared" si="3"/>
        <v>429</v>
      </c>
      <c r="T236" s="28"/>
      <c r="U236" s="25" t="s">
        <v>42</v>
      </c>
      <c r="V236" s="8" t="s">
        <v>446</v>
      </c>
      <c r="W236" s="17"/>
      <c r="X236" s="17"/>
      <c r="Y236" s="17"/>
      <c r="Z236" s="17"/>
      <c r="AA236" s="17"/>
      <c r="AB236" s="17"/>
      <c r="AC236" s="17"/>
      <c r="AD236" s="80"/>
      <c r="AE236" s="80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</row>
    <row r="237">
      <c r="A237" s="8" t="s">
        <v>3134</v>
      </c>
      <c r="B237" s="9">
        <v>45960.0</v>
      </c>
      <c r="C237" s="56"/>
      <c r="D237" s="56"/>
      <c r="E237" s="74" t="s">
        <v>3140</v>
      </c>
      <c r="F237" s="13" t="s">
        <v>2028</v>
      </c>
      <c r="G237" s="73" t="s">
        <v>20</v>
      </c>
      <c r="H237" s="69" t="s">
        <v>2470</v>
      </c>
      <c r="I237" s="27" t="s">
        <v>2112</v>
      </c>
      <c r="J237" s="31" t="s">
        <v>2086</v>
      </c>
      <c r="K237" s="15">
        <v>429.0</v>
      </c>
      <c r="L237" s="15">
        <v>429.0</v>
      </c>
      <c r="M237" s="14"/>
      <c r="N237" s="15">
        <v>429.0</v>
      </c>
      <c r="O237" s="14"/>
      <c r="P237" s="14"/>
      <c r="Q237" s="14"/>
      <c r="R237" s="16"/>
      <c r="S237" s="47">
        <f t="shared" si="3"/>
        <v>429</v>
      </c>
      <c r="T237" s="28"/>
      <c r="U237" s="25" t="s">
        <v>2471</v>
      </c>
      <c r="V237" s="8" t="s">
        <v>446</v>
      </c>
      <c r="W237" s="17"/>
      <c r="X237" s="17"/>
      <c r="Y237" s="17"/>
      <c r="Z237" s="17"/>
      <c r="AA237" s="17"/>
      <c r="AB237" s="17"/>
      <c r="AC237" s="17"/>
      <c r="AD237" s="80"/>
      <c r="AE237" s="80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</row>
    <row r="238">
      <c r="A238" s="8" t="s">
        <v>3134</v>
      </c>
      <c r="B238" s="9">
        <v>45964.0</v>
      </c>
      <c r="C238" s="56"/>
      <c r="D238" s="56"/>
      <c r="E238" s="74" t="s">
        <v>3148</v>
      </c>
      <c r="F238" s="13" t="s">
        <v>2028</v>
      </c>
      <c r="G238" s="73" t="s">
        <v>1172</v>
      </c>
      <c r="H238" s="69" t="s">
        <v>2472</v>
      </c>
      <c r="I238" s="27" t="s">
        <v>1172</v>
      </c>
      <c r="J238" s="31" t="s">
        <v>2086</v>
      </c>
      <c r="K238" s="15">
        <v>429.0</v>
      </c>
      <c r="L238" s="15">
        <v>429.0</v>
      </c>
      <c r="M238" s="14"/>
      <c r="N238" s="15">
        <v>429.0</v>
      </c>
      <c r="O238" s="14"/>
      <c r="P238" s="14"/>
      <c r="Q238" s="14"/>
      <c r="R238" s="16"/>
      <c r="S238" s="47">
        <f t="shared" si="3"/>
        <v>429</v>
      </c>
      <c r="T238" s="28"/>
      <c r="U238" s="8" t="s">
        <v>2473</v>
      </c>
      <c r="V238" s="8" t="s">
        <v>61</v>
      </c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</row>
    <row r="239">
      <c r="A239" s="8" t="s">
        <v>3134</v>
      </c>
      <c r="B239" s="9">
        <v>45964.0</v>
      </c>
      <c r="C239" s="56"/>
      <c r="D239" s="56"/>
      <c r="E239" s="74" t="s">
        <v>3148</v>
      </c>
      <c r="F239" s="13" t="s">
        <v>2028</v>
      </c>
      <c r="G239" s="73" t="s">
        <v>1172</v>
      </c>
      <c r="H239" s="69" t="s">
        <v>2474</v>
      </c>
      <c r="I239" s="27" t="s">
        <v>1172</v>
      </c>
      <c r="J239" s="31" t="s">
        <v>2086</v>
      </c>
      <c r="K239" s="15">
        <v>429.0</v>
      </c>
      <c r="L239" s="15">
        <v>429.0</v>
      </c>
      <c r="M239" s="14"/>
      <c r="N239" s="15">
        <v>429.0</v>
      </c>
      <c r="O239" s="14"/>
      <c r="P239" s="14"/>
      <c r="Q239" s="14"/>
      <c r="R239" s="16"/>
      <c r="S239" s="47">
        <f t="shared" si="3"/>
        <v>429</v>
      </c>
      <c r="T239" s="28"/>
      <c r="U239" s="8" t="s">
        <v>2475</v>
      </c>
      <c r="V239" s="8" t="s">
        <v>61</v>
      </c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</row>
    <row r="240">
      <c r="A240" s="8" t="s">
        <v>3134</v>
      </c>
      <c r="B240" s="9">
        <v>45964.0</v>
      </c>
      <c r="C240" s="56"/>
      <c r="D240" s="56"/>
      <c r="E240" s="74" t="s">
        <v>3148</v>
      </c>
      <c r="F240" s="13" t="s">
        <v>2028</v>
      </c>
      <c r="G240" s="73" t="s">
        <v>1172</v>
      </c>
      <c r="H240" s="69" t="s">
        <v>2476</v>
      </c>
      <c r="I240" s="27" t="s">
        <v>1172</v>
      </c>
      <c r="J240" s="31" t="s">
        <v>2086</v>
      </c>
      <c r="K240" s="15">
        <v>429.0</v>
      </c>
      <c r="L240" s="15">
        <v>429.0</v>
      </c>
      <c r="M240" s="14"/>
      <c r="N240" s="15">
        <v>429.0</v>
      </c>
      <c r="O240" s="14"/>
      <c r="P240" s="14"/>
      <c r="Q240" s="14"/>
      <c r="R240" s="16"/>
      <c r="S240" s="47">
        <f t="shared" si="3"/>
        <v>429</v>
      </c>
      <c r="T240" s="28"/>
      <c r="U240" s="8" t="s">
        <v>2477</v>
      </c>
      <c r="V240" s="8" t="s">
        <v>61</v>
      </c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</row>
    <row r="241">
      <c r="A241" s="8" t="s">
        <v>3134</v>
      </c>
      <c r="B241" s="9">
        <v>45968.0</v>
      </c>
      <c r="C241" s="56"/>
      <c r="D241" s="56"/>
      <c r="E241" s="74" t="s">
        <v>3141</v>
      </c>
      <c r="F241" s="13" t="s">
        <v>2180</v>
      </c>
      <c r="G241" s="73" t="s">
        <v>20</v>
      </c>
      <c r="H241" s="69" t="s">
        <v>2478</v>
      </c>
      <c r="I241" s="27" t="s">
        <v>2112</v>
      </c>
      <c r="J241" s="31" t="s">
        <v>2086</v>
      </c>
      <c r="K241" s="15">
        <v>429.0</v>
      </c>
      <c r="L241" s="15">
        <v>429.0</v>
      </c>
      <c r="M241" s="14"/>
      <c r="N241" s="15">
        <v>429.0</v>
      </c>
      <c r="O241" s="14"/>
      <c r="P241" s="14"/>
      <c r="Q241" s="14"/>
      <c r="R241" s="16"/>
      <c r="S241" s="47">
        <f t="shared" si="3"/>
        <v>429</v>
      </c>
      <c r="T241" s="40"/>
      <c r="U241" s="48" t="s">
        <v>2479</v>
      </c>
      <c r="V241" s="24">
        <f>MONTH(B241)</f>
        <v>11</v>
      </c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</row>
    <row r="242">
      <c r="A242" s="8" t="s">
        <v>3134</v>
      </c>
      <c r="B242" s="9">
        <v>45973.0</v>
      </c>
      <c r="C242" s="56"/>
      <c r="D242" s="56"/>
      <c r="E242" s="74" t="s">
        <v>3144</v>
      </c>
      <c r="F242" s="13" t="s">
        <v>2204</v>
      </c>
      <c r="G242" s="73" t="s">
        <v>20</v>
      </c>
      <c r="H242" s="69" t="s">
        <v>598</v>
      </c>
      <c r="I242" s="27" t="s">
        <v>2112</v>
      </c>
      <c r="J242" s="31" t="s">
        <v>2086</v>
      </c>
      <c r="K242" s="15">
        <v>429.0</v>
      </c>
      <c r="L242" s="15">
        <v>429.0</v>
      </c>
      <c r="M242" s="14"/>
      <c r="N242" s="15">
        <v>429.0</v>
      </c>
      <c r="O242" s="14"/>
      <c r="P242" s="14"/>
      <c r="Q242" s="14"/>
      <c r="R242" s="16"/>
      <c r="S242" s="47">
        <f t="shared" si="3"/>
        <v>429</v>
      </c>
      <c r="T242" s="28"/>
      <c r="U242" s="25" t="s">
        <v>599</v>
      </c>
      <c r="V242" s="8" t="s">
        <v>61</v>
      </c>
      <c r="W242" s="17"/>
      <c r="X242" s="17"/>
      <c r="Y242" s="17"/>
      <c r="Z242" s="17"/>
      <c r="AA242" s="17"/>
      <c r="AB242" s="17"/>
      <c r="AC242" s="17"/>
      <c r="AD242" s="80"/>
      <c r="AE242" s="80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</row>
    <row r="243">
      <c r="A243" s="8" t="s">
        <v>3134</v>
      </c>
      <c r="B243" s="9">
        <v>45974.0</v>
      </c>
      <c r="C243" s="56"/>
      <c r="D243" s="56"/>
      <c r="E243" s="74" t="s">
        <v>3140</v>
      </c>
      <c r="F243" s="13" t="s">
        <v>2028</v>
      </c>
      <c r="G243" s="73" t="s">
        <v>20</v>
      </c>
      <c r="H243" s="69" t="s">
        <v>2482</v>
      </c>
      <c r="I243" s="27" t="s">
        <v>2112</v>
      </c>
      <c r="J243" s="31" t="s">
        <v>2086</v>
      </c>
      <c r="K243" s="15">
        <v>1029.0</v>
      </c>
      <c r="L243" s="15">
        <v>429.0</v>
      </c>
      <c r="M243" s="14"/>
      <c r="N243" s="15">
        <v>429.0</v>
      </c>
      <c r="O243" s="14"/>
      <c r="P243" s="14"/>
      <c r="Q243" s="14"/>
      <c r="R243" s="16"/>
      <c r="S243" s="47">
        <f t="shared" si="3"/>
        <v>429</v>
      </c>
      <c r="T243" s="28"/>
      <c r="U243" s="25" t="s">
        <v>2483</v>
      </c>
      <c r="V243" s="8" t="s">
        <v>61</v>
      </c>
      <c r="W243" s="17"/>
      <c r="X243" s="17"/>
      <c r="Y243" s="17"/>
      <c r="Z243" s="17"/>
      <c r="AA243" s="17"/>
      <c r="AB243" s="17"/>
      <c r="AC243" s="17"/>
      <c r="AD243" s="80"/>
      <c r="AE243" s="80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</row>
    <row r="244">
      <c r="A244" s="8" t="s">
        <v>3134</v>
      </c>
      <c r="B244" s="9">
        <v>45978.0</v>
      </c>
      <c r="C244" s="56"/>
      <c r="D244" s="56"/>
      <c r="E244" s="74" t="s">
        <v>27</v>
      </c>
      <c r="F244" s="13" t="s">
        <v>2204</v>
      </c>
      <c r="G244" s="73" t="s">
        <v>27</v>
      </c>
      <c r="H244" s="69" t="s">
        <v>1020</v>
      </c>
      <c r="I244" s="27" t="s">
        <v>2488</v>
      </c>
      <c r="J244" s="31" t="s">
        <v>2086</v>
      </c>
      <c r="K244" s="14"/>
      <c r="L244" s="15">
        <v>429.0</v>
      </c>
      <c r="M244" s="14"/>
      <c r="N244" s="15">
        <v>429.0</v>
      </c>
      <c r="O244" s="14"/>
      <c r="P244" s="14"/>
      <c r="Q244" s="15">
        <v>150.0</v>
      </c>
      <c r="R244" s="16"/>
      <c r="S244" s="47">
        <f t="shared" si="3"/>
        <v>579</v>
      </c>
      <c r="T244" s="64" t="s">
        <v>2489</v>
      </c>
      <c r="U244" s="25" t="s">
        <v>1022</v>
      </c>
      <c r="V244" s="8" t="s">
        <v>61</v>
      </c>
      <c r="W244" s="17"/>
      <c r="X244" s="17"/>
      <c r="Y244" s="17"/>
      <c r="Z244" s="17"/>
      <c r="AA244" s="17"/>
      <c r="AB244" s="17"/>
      <c r="AC244" s="17"/>
      <c r="AD244" s="80"/>
      <c r="AE244" s="80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</row>
    <row r="245">
      <c r="A245" s="8" t="s">
        <v>3134</v>
      </c>
      <c r="B245" s="9">
        <v>45978.0</v>
      </c>
      <c r="C245" s="56"/>
      <c r="D245" s="56"/>
      <c r="E245" s="74" t="s">
        <v>3145</v>
      </c>
      <c r="F245" s="13" t="s">
        <v>2028</v>
      </c>
      <c r="G245" s="73" t="s">
        <v>20</v>
      </c>
      <c r="H245" s="69" t="s">
        <v>2490</v>
      </c>
      <c r="I245" s="27" t="s">
        <v>2112</v>
      </c>
      <c r="J245" s="31" t="s">
        <v>2086</v>
      </c>
      <c r="K245" s="15">
        <v>429.0</v>
      </c>
      <c r="L245" s="15">
        <v>429.0</v>
      </c>
      <c r="M245" s="14"/>
      <c r="N245" s="15">
        <v>429.0</v>
      </c>
      <c r="O245" s="14"/>
      <c r="P245" s="14"/>
      <c r="Q245" s="14"/>
      <c r="R245" s="16"/>
      <c r="S245" s="47">
        <f t="shared" si="3"/>
        <v>429</v>
      </c>
      <c r="T245" s="28"/>
      <c r="U245" s="25" t="s">
        <v>2491</v>
      </c>
      <c r="V245" s="8" t="s">
        <v>61</v>
      </c>
      <c r="W245" s="17"/>
      <c r="X245" s="17"/>
      <c r="Y245" s="17"/>
      <c r="Z245" s="17"/>
      <c r="AA245" s="17"/>
      <c r="AB245" s="17"/>
      <c r="AC245" s="17"/>
      <c r="AD245" s="80"/>
      <c r="AE245" s="80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</row>
    <row r="246">
      <c r="A246" s="8" t="s">
        <v>3134</v>
      </c>
      <c r="B246" s="9">
        <v>45978.0</v>
      </c>
      <c r="C246" s="56"/>
      <c r="D246" s="56"/>
      <c r="E246" s="74" t="s">
        <v>3140</v>
      </c>
      <c r="F246" s="13" t="s">
        <v>2028</v>
      </c>
      <c r="G246" s="73" t="s">
        <v>20</v>
      </c>
      <c r="H246" s="69" t="s">
        <v>2492</v>
      </c>
      <c r="I246" s="27" t="s">
        <v>2112</v>
      </c>
      <c r="J246" s="31" t="s">
        <v>2086</v>
      </c>
      <c r="K246" s="15">
        <v>429.0</v>
      </c>
      <c r="L246" s="15">
        <v>429.0</v>
      </c>
      <c r="M246" s="14"/>
      <c r="N246" s="15">
        <v>429.0</v>
      </c>
      <c r="O246" s="14"/>
      <c r="P246" s="14"/>
      <c r="Q246" s="14"/>
      <c r="R246" s="16"/>
      <c r="S246" s="47">
        <f t="shared" si="3"/>
        <v>429</v>
      </c>
      <c r="T246" s="28"/>
      <c r="U246" s="25" t="s">
        <v>2493</v>
      </c>
      <c r="V246" s="8" t="s">
        <v>61</v>
      </c>
      <c r="W246" s="17"/>
      <c r="X246" s="17"/>
      <c r="Y246" s="17"/>
      <c r="Z246" s="17"/>
      <c r="AA246" s="17"/>
      <c r="AB246" s="17"/>
      <c r="AC246" s="17"/>
      <c r="AD246" s="80"/>
      <c r="AE246" s="80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</row>
    <row r="247">
      <c r="A247" s="8" t="s">
        <v>3134</v>
      </c>
      <c r="B247" s="9">
        <v>45978.0</v>
      </c>
      <c r="C247" s="56"/>
      <c r="D247" s="56"/>
      <c r="E247" s="74" t="s">
        <v>3140</v>
      </c>
      <c r="F247" s="13" t="s">
        <v>2028</v>
      </c>
      <c r="G247" s="73" t="s">
        <v>20</v>
      </c>
      <c r="H247" s="69" t="s">
        <v>2494</v>
      </c>
      <c r="I247" s="27" t="s">
        <v>2112</v>
      </c>
      <c r="J247" s="31" t="s">
        <v>2086</v>
      </c>
      <c r="K247" s="15">
        <v>1029.0</v>
      </c>
      <c r="L247" s="15">
        <v>429.0</v>
      </c>
      <c r="M247" s="14"/>
      <c r="N247" s="15">
        <v>429.0</v>
      </c>
      <c r="O247" s="14"/>
      <c r="P247" s="14"/>
      <c r="Q247" s="14"/>
      <c r="R247" s="16"/>
      <c r="S247" s="47">
        <f t="shared" si="3"/>
        <v>429</v>
      </c>
      <c r="T247" s="28"/>
      <c r="U247" s="25" t="s">
        <v>2495</v>
      </c>
      <c r="V247" s="8" t="s">
        <v>61</v>
      </c>
      <c r="W247" s="17"/>
      <c r="X247" s="17"/>
      <c r="Y247" s="17"/>
      <c r="Z247" s="17"/>
      <c r="AA247" s="17"/>
      <c r="AB247" s="17"/>
      <c r="AC247" s="17"/>
      <c r="AD247" s="80"/>
      <c r="AE247" s="80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</row>
    <row r="248">
      <c r="A248" s="8" t="s">
        <v>3134</v>
      </c>
      <c r="B248" s="9">
        <v>45979.0</v>
      </c>
      <c r="C248" s="56"/>
      <c r="D248" s="56"/>
      <c r="E248" s="74" t="s">
        <v>3145</v>
      </c>
      <c r="F248" s="13" t="s">
        <v>2028</v>
      </c>
      <c r="G248" s="73" t="s">
        <v>20</v>
      </c>
      <c r="H248" s="69" t="s">
        <v>2498</v>
      </c>
      <c r="I248" s="27" t="s">
        <v>2112</v>
      </c>
      <c r="J248" s="31" t="s">
        <v>2086</v>
      </c>
      <c r="K248" s="15">
        <v>926.0</v>
      </c>
      <c r="L248" s="15">
        <v>429.0</v>
      </c>
      <c r="M248" s="14"/>
      <c r="N248" s="15">
        <v>429.0</v>
      </c>
      <c r="O248" s="14"/>
      <c r="P248" s="14"/>
      <c r="Q248" s="14"/>
      <c r="R248" s="16"/>
      <c r="S248" s="47">
        <f t="shared" si="3"/>
        <v>429</v>
      </c>
      <c r="T248" s="28"/>
      <c r="U248" s="25" t="s">
        <v>2499</v>
      </c>
      <c r="V248" s="8" t="s">
        <v>61</v>
      </c>
      <c r="W248" s="17"/>
      <c r="X248" s="17"/>
      <c r="Y248" s="17"/>
      <c r="Z248" s="17"/>
      <c r="AA248" s="17"/>
      <c r="AB248" s="17"/>
      <c r="AC248" s="17"/>
      <c r="AD248" s="80"/>
      <c r="AE248" s="80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</row>
    <row r="249">
      <c r="A249" s="8" t="s">
        <v>3134</v>
      </c>
      <c r="B249" s="9">
        <v>45980.0</v>
      </c>
      <c r="C249" s="56"/>
      <c r="D249" s="56"/>
      <c r="E249" s="74" t="s">
        <v>3197</v>
      </c>
      <c r="F249" s="13" t="s">
        <v>2293</v>
      </c>
      <c r="G249" s="73" t="s">
        <v>20</v>
      </c>
      <c r="H249" s="69" t="s">
        <v>1920</v>
      </c>
      <c r="I249" s="27" t="s">
        <v>367</v>
      </c>
      <c r="J249" s="31" t="s">
        <v>2294</v>
      </c>
      <c r="K249" s="15">
        <v>249.0</v>
      </c>
      <c r="L249" s="14"/>
      <c r="M249" s="14"/>
      <c r="N249" s="14"/>
      <c r="O249" s="14"/>
      <c r="P249" s="14"/>
      <c r="Q249" s="15">
        <v>249.0</v>
      </c>
      <c r="R249" s="16"/>
      <c r="S249" s="47">
        <f t="shared" si="3"/>
        <v>249</v>
      </c>
      <c r="T249" s="40"/>
      <c r="U249" s="64" t="s">
        <v>2504</v>
      </c>
      <c r="V249" s="24">
        <f>MONTH(B249)</f>
        <v>11</v>
      </c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</row>
    <row r="250">
      <c r="A250" s="8" t="s">
        <v>3134</v>
      </c>
      <c r="B250" s="9">
        <v>45980.0</v>
      </c>
      <c r="C250" s="56"/>
      <c r="D250" s="56"/>
      <c r="E250" s="74" t="s">
        <v>3148</v>
      </c>
      <c r="F250" s="13" t="s">
        <v>2028</v>
      </c>
      <c r="G250" s="73" t="s">
        <v>1172</v>
      </c>
      <c r="H250" s="69" t="s">
        <v>2507</v>
      </c>
      <c r="I250" s="27" t="s">
        <v>1172</v>
      </c>
      <c r="J250" s="31" t="s">
        <v>2086</v>
      </c>
      <c r="K250" s="15">
        <v>429.0</v>
      </c>
      <c r="L250" s="15">
        <v>429.0</v>
      </c>
      <c r="M250" s="14"/>
      <c r="N250" s="15">
        <v>429.0</v>
      </c>
      <c r="O250" s="14"/>
      <c r="P250" s="14"/>
      <c r="Q250" s="14"/>
      <c r="R250" s="16"/>
      <c r="S250" s="47">
        <f t="shared" si="3"/>
        <v>429</v>
      </c>
      <c r="T250" s="28"/>
      <c r="U250" s="8" t="s">
        <v>2508</v>
      </c>
      <c r="V250" s="8" t="s">
        <v>61</v>
      </c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</row>
    <row r="251">
      <c r="A251" s="8" t="s">
        <v>3134</v>
      </c>
      <c r="B251" s="9">
        <v>45982.0</v>
      </c>
      <c r="C251" s="56"/>
      <c r="D251" s="56"/>
      <c r="E251" s="56"/>
      <c r="F251" s="13" t="s">
        <v>2028</v>
      </c>
      <c r="G251" s="73" t="s">
        <v>20</v>
      </c>
      <c r="H251" s="69" t="s">
        <v>2509</v>
      </c>
      <c r="I251" s="27" t="s">
        <v>2112</v>
      </c>
      <c r="J251" s="31" t="s">
        <v>2086</v>
      </c>
      <c r="K251" s="15">
        <v>429.0</v>
      </c>
      <c r="L251" s="15">
        <v>429.0</v>
      </c>
      <c r="M251" s="14"/>
      <c r="N251" s="15">
        <v>429.0</v>
      </c>
      <c r="O251" s="14"/>
      <c r="P251" s="14"/>
      <c r="Q251" s="14"/>
      <c r="R251" s="16"/>
      <c r="S251" s="47">
        <f t="shared" si="3"/>
        <v>429</v>
      </c>
      <c r="T251" s="28"/>
      <c r="U251" s="25" t="s">
        <v>2510</v>
      </c>
      <c r="V251" s="8" t="s">
        <v>61</v>
      </c>
      <c r="W251" s="17"/>
      <c r="X251" s="17"/>
      <c r="Y251" s="17"/>
      <c r="Z251" s="17"/>
      <c r="AA251" s="17"/>
      <c r="AB251" s="17"/>
      <c r="AC251" s="17"/>
      <c r="AD251" s="80"/>
      <c r="AE251" s="80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</row>
    <row r="252">
      <c r="A252" s="8" t="s">
        <v>3134</v>
      </c>
      <c r="B252" s="9">
        <v>45987.0</v>
      </c>
      <c r="C252" s="56"/>
      <c r="D252" s="56"/>
      <c r="E252" s="74" t="s">
        <v>27</v>
      </c>
      <c r="F252" s="13" t="s">
        <v>2028</v>
      </c>
      <c r="G252" s="73" t="s">
        <v>20</v>
      </c>
      <c r="H252" s="69" t="s">
        <v>2511</v>
      </c>
      <c r="I252" s="27" t="s">
        <v>2488</v>
      </c>
      <c r="J252" s="31" t="s">
        <v>2086</v>
      </c>
      <c r="K252" s="15">
        <v>429.0</v>
      </c>
      <c r="L252" s="15">
        <v>429.0</v>
      </c>
      <c r="M252" s="14"/>
      <c r="N252" s="15">
        <v>429.0</v>
      </c>
      <c r="O252" s="14"/>
      <c r="P252" s="14"/>
      <c r="Q252" s="14"/>
      <c r="R252" s="16"/>
      <c r="S252" s="47">
        <f t="shared" si="3"/>
        <v>429</v>
      </c>
      <c r="T252" s="28"/>
      <c r="U252" s="25" t="s">
        <v>2512</v>
      </c>
      <c r="V252" s="8" t="s">
        <v>61</v>
      </c>
      <c r="W252" s="17"/>
      <c r="X252" s="17"/>
      <c r="Y252" s="17"/>
      <c r="Z252" s="17"/>
      <c r="AA252" s="17"/>
      <c r="AB252" s="17"/>
      <c r="AC252" s="17"/>
      <c r="AD252" s="80"/>
      <c r="AE252" s="80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</row>
    <row r="253">
      <c r="A253" s="8" t="s">
        <v>3134</v>
      </c>
      <c r="B253" s="9">
        <v>45989.0</v>
      </c>
      <c r="C253" s="56"/>
      <c r="D253" s="56"/>
      <c r="E253" s="74" t="s">
        <v>3150</v>
      </c>
      <c r="F253" s="9" t="s">
        <v>2293</v>
      </c>
      <c r="G253" s="73" t="s">
        <v>20</v>
      </c>
      <c r="H253" s="94" t="s">
        <v>2351</v>
      </c>
      <c r="I253" s="62" t="s">
        <v>2484</v>
      </c>
      <c r="J253" s="44" t="s">
        <v>1818</v>
      </c>
      <c r="K253" s="96">
        <v>1200.0</v>
      </c>
      <c r="L253" s="14"/>
      <c r="M253" s="14"/>
      <c r="N253" s="14"/>
      <c r="O253" s="14"/>
      <c r="P253" s="15">
        <v>480.0</v>
      </c>
      <c r="Q253" s="14"/>
      <c r="R253" s="23">
        <v>480.0</v>
      </c>
      <c r="S253" s="47">
        <f t="shared" si="3"/>
        <v>0</v>
      </c>
      <c r="T253" s="64" t="s">
        <v>2587</v>
      </c>
      <c r="U253" s="25" t="s">
        <v>2352</v>
      </c>
      <c r="V253" s="24">
        <f>MONTH(B253)</f>
        <v>11</v>
      </c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</row>
    <row r="254">
      <c r="A254" s="8" t="s">
        <v>3134</v>
      </c>
      <c r="B254" s="9">
        <v>45991.0</v>
      </c>
      <c r="C254" s="56"/>
      <c r="D254" s="56"/>
      <c r="E254" s="74" t="s">
        <v>3145</v>
      </c>
      <c r="F254" s="13" t="s">
        <v>2028</v>
      </c>
      <c r="G254" s="73" t="s">
        <v>20</v>
      </c>
      <c r="H254" s="69" t="s">
        <v>2516</v>
      </c>
      <c r="I254" s="27" t="s">
        <v>2112</v>
      </c>
      <c r="J254" s="31" t="s">
        <v>2086</v>
      </c>
      <c r="K254" s="15">
        <v>874.4</v>
      </c>
      <c r="L254" s="15">
        <v>429.0</v>
      </c>
      <c r="M254" s="14"/>
      <c r="N254" s="15">
        <v>429.0</v>
      </c>
      <c r="O254" s="14"/>
      <c r="P254" s="14"/>
      <c r="Q254" s="14"/>
      <c r="R254" s="16"/>
      <c r="S254" s="47">
        <f t="shared" si="3"/>
        <v>429</v>
      </c>
      <c r="T254" s="28"/>
      <c r="U254" s="25" t="s">
        <v>2517</v>
      </c>
      <c r="V254" s="8" t="s">
        <v>61</v>
      </c>
      <c r="W254" s="17"/>
      <c r="X254" s="17"/>
      <c r="Y254" s="17"/>
      <c r="Z254" s="17"/>
      <c r="AA254" s="17"/>
      <c r="AB254" s="17"/>
      <c r="AC254" s="17"/>
      <c r="AD254" s="80"/>
      <c r="AE254" s="80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</row>
    <row r="255">
      <c r="A255" s="8" t="s">
        <v>3134</v>
      </c>
      <c r="B255" s="9">
        <v>45992.0</v>
      </c>
      <c r="C255" s="56"/>
      <c r="D255" s="56"/>
      <c r="E255" s="74" t="s">
        <v>3148</v>
      </c>
      <c r="F255" s="13" t="s">
        <v>2180</v>
      </c>
      <c r="G255" s="73" t="s">
        <v>1172</v>
      </c>
      <c r="H255" s="69" t="s">
        <v>2518</v>
      </c>
      <c r="I255" s="27" t="s">
        <v>1172</v>
      </c>
      <c r="J255" s="31" t="s">
        <v>2086</v>
      </c>
      <c r="K255" s="15">
        <v>429.0</v>
      </c>
      <c r="L255" s="15">
        <v>429.0</v>
      </c>
      <c r="M255" s="14"/>
      <c r="N255" s="15">
        <v>429.0</v>
      </c>
      <c r="O255" s="14"/>
      <c r="P255" s="14"/>
      <c r="Q255" s="14"/>
      <c r="R255" s="16"/>
      <c r="S255" s="47">
        <f t="shared" si="3"/>
        <v>429</v>
      </c>
      <c r="T255" s="28"/>
      <c r="U255" s="8" t="s">
        <v>2519</v>
      </c>
      <c r="V255" s="8" t="s">
        <v>61</v>
      </c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</row>
    <row r="256">
      <c r="A256" s="8" t="s">
        <v>3134</v>
      </c>
      <c r="B256" s="9">
        <v>45993.0</v>
      </c>
      <c r="C256" s="56"/>
      <c r="D256" s="56"/>
      <c r="E256" s="74" t="s">
        <v>3140</v>
      </c>
      <c r="F256" s="13" t="s">
        <v>2180</v>
      </c>
      <c r="G256" s="73" t="s">
        <v>20</v>
      </c>
      <c r="H256" s="69" t="s">
        <v>2520</v>
      </c>
      <c r="I256" s="27" t="s">
        <v>2112</v>
      </c>
      <c r="J256" s="31" t="s">
        <v>2086</v>
      </c>
      <c r="K256" s="15">
        <v>1029.0</v>
      </c>
      <c r="L256" s="15">
        <v>429.0</v>
      </c>
      <c r="M256" s="14"/>
      <c r="N256" s="15">
        <v>429.0</v>
      </c>
      <c r="O256" s="14"/>
      <c r="P256" s="14"/>
      <c r="Q256" s="14"/>
      <c r="R256" s="16"/>
      <c r="S256" s="47">
        <f t="shared" si="3"/>
        <v>429</v>
      </c>
      <c r="T256" s="28"/>
      <c r="U256" s="25" t="s">
        <v>2521</v>
      </c>
      <c r="V256" s="8" t="s">
        <v>213</v>
      </c>
      <c r="W256" s="17"/>
      <c r="X256" s="17"/>
      <c r="Y256" s="17"/>
      <c r="Z256" s="17"/>
      <c r="AA256" s="17"/>
      <c r="AB256" s="17"/>
      <c r="AC256" s="17"/>
      <c r="AD256" s="80"/>
      <c r="AE256" s="80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</row>
    <row r="257">
      <c r="A257" s="8" t="s">
        <v>3134</v>
      </c>
      <c r="B257" s="9">
        <v>45993.0</v>
      </c>
      <c r="C257" s="56"/>
      <c r="D257" s="56"/>
      <c r="E257" s="74" t="s">
        <v>3140</v>
      </c>
      <c r="F257" s="13" t="s">
        <v>2028</v>
      </c>
      <c r="G257" s="73" t="s">
        <v>20</v>
      </c>
      <c r="H257" s="69" t="s">
        <v>2522</v>
      </c>
      <c r="I257" s="27" t="s">
        <v>2112</v>
      </c>
      <c r="J257" s="31" t="s">
        <v>2086</v>
      </c>
      <c r="K257" s="15">
        <v>874.4</v>
      </c>
      <c r="L257" s="15">
        <v>429.0</v>
      </c>
      <c r="M257" s="14"/>
      <c r="N257" s="15">
        <v>429.0</v>
      </c>
      <c r="O257" s="14"/>
      <c r="P257" s="14"/>
      <c r="Q257" s="14"/>
      <c r="R257" s="16"/>
      <c r="S257" s="47">
        <f t="shared" si="3"/>
        <v>429</v>
      </c>
      <c r="T257" s="28"/>
      <c r="U257" s="25" t="s">
        <v>2523</v>
      </c>
      <c r="V257" s="8" t="s">
        <v>213</v>
      </c>
      <c r="W257" s="17"/>
      <c r="X257" s="17"/>
      <c r="Y257" s="17"/>
      <c r="Z257" s="17"/>
      <c r="AA257" s="17"/>
      <c r="AB257" s="17"/>
      <c r="AC257" s="17"/>
      <c r="AD257" s="80"/>
      <c r="AE257" s="80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</row>
    <row r="258">
      <c r="A258" s="8" t="s">
        <v>3134</v>
      </c>
      <c r="B258" s="9">
        <v>45996.0</v>
      </c>
      <c r="C258" s="56"/>
      <c r="D258" s="56"/>
      <c r="E258" s="74" t="s">
        <v>27</v>
      </c>
      <c r="F258" s="13" t="s">
        <v>2180</v>
      </c>
      <c r="G258" s="73" t="s">
        <v>27</v>
      </c>
      <c r="H258" s="69" t="s">
        <v>2524</v>
      </c>
      <c r="I258" s="27" t="s">
        <v>2488</v>
      </c>
      <c r="J258" s="31" t="s">
        <v>2086</v>
      </c>
      <c r="K258" s="15">
        <v>429.0</v>
      </c>
      <c r="L258" s="15">
        <v>429.0</v>
      </c>
      <c r="M258" s="14"/>
      <c r="N258" s="15">
        <v>429.0</v>
      </c>
      <c r="O258" s="14"/>
      <c r="P258" s="14"/>
      <c r="Q258" s="14"/>
      <c r="R258" s="16"/>
      <c r="S258" s="47">
        <f t="shared" si="3"/>
        <v>429</v>
      </c>
      <c r="T258" s="28"/>
      <c r="U258" s="25" t="s">
        <v>2525</v>
      </c>
      <c r="V258" s="8" t="s">
        <v>213</v>
      </c>
      <c r="W258" s="17"/>
      <c r="X258" s="17"/>
      <c r="Y258" s="17"/>
      <c r="Z258" s="17"/>
      <c r="AA258" s="17"/>
      <c r="AB258" s="17"/>
      <c r="AC258" s="17"/>
      <c r="AD258" s="80"/>
      <c r="AE258" s="80"/>
      <c r="AF258" s="17"/>
      <c r="AG258" s="17"/>
      <c r="AH258" s="17"/>
      <c r="AI258" s="17"/>
      <c r="AJ258" s="17"/>
      <c r="AK258" s="17"/>
      <c r="AL258" s="17"/>
      <c r="AM258" s="17"/>
      <c r="AN258" s="17"/>
      <c r="AO258" s="93" t="s">
        <v>2305</v>
      </c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</row>
    <row r="259">
      <c r="A259" s="8" t="s">
        <v>3134</v>
      </c>
      <c r="B259" s="9">
        <v>46001.0</v>
      </c>
      <c r="C259" s="58"/>
      <c r="D259" s="56"/>
      <c r="E259" s="74" t="s">
        <v>3148</v>
      </c>
      <c r="F259" s="13" t="s">
        <v>2180</v>
      </c>
      <c r="G259" s="73" t="s">
        <v>1172</v>
      </c>
      <c r="H259" s="69" t="s">
        <v>2526</v>
      </c>
      <c r="I259" s="27" t="s">
        <v>1172</v>
      </c>
      <c r="J259" s="31" t="s">
        <v>2086</v>
      </c>
      <c r="K259" s="15">
        <v>429.0</v>
      </c>
      <c r="L259" s="15">
        <v>429.0</v>
      </c>
      <c r="M259" s="14"/>
      <c r="N259" s="15">
        <v>429.0</v>
      </c>
      <c r="O259" s="14"/>
      <c r="P259" s="14"/>
      <c r="Q259" s="14"/>
      <c r="R259" s="16"/>
      <c r="S259" s="47">
        <f t="shared" si="3"/>
        <v>429</v>
      </c>
      <c r="T259" s="28"/>
      <c r="U259" s="8" t="s">
        <v>2527</v>
      </c>
      <c r="V259" s="8" t="s">
        <v>213</v>
      </c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</row>
    <row r="260">
      <c r="A260" s="8" t="s">
        <v>3134</v>
      </c>
      <c r="B260" s="9">
        <v>46001.0</v>
      </c>
      <c r="C260" s="56"/>
      <c r="D260" s="56"/>
      <c r="E260" s="74" t="s">
        <v>27</v>
      </c>
      <c r="F260" s="13" t="s">
        <v>2180</v>
      </c>
      <c r="G260" s="73" t="s">
        <v>27</v>
      </c>
      <c r="H260" s="69" t="s">
        <v>2528</v>
      </c>
      <c r="I260" s="27" t="s">
        <v>2488</v>
      </c>
      <c r="J260" s="31" t="s">
        <v>2086</v>
      </c>
      <c r="K260" s="15">
        <v>429.0</v>
      </c>
      <c r="L260" s="15">
        <v>429.0</v>
      </c>
      <c r="M260" s="14"/>
      <c r="N260" s="15">
        <v>429.0</v>
      </c>
      <c r="O260" s="14"/>
      <c r="P260" s="14"/>
      <c r="Q260" s="14"/>
      <c r="R260" s="16"/>
      <c r="S260" s="47">
        <f t="shared" si="3"/>
        <v>429</v>
      </c>
      <c r="T260" s="28"/>
      <c r="U260" s="25" t="s">
        <v>2529</v>
      </c>
      <c r="V260" s="8" t="s">
        <v>213</v>
      </c>
      <c r="W260" s="17"/>
      <c r="X260" s="17"/>
      <c r="Y260" s="17"/>
      <c r="Z260" s="17"/>
      <c r="AA260" s="17"/>
      <c r="AB260" s="17"/>
      <c r="AC260" s="17"/>
      <c r="AD260" s="80"/>
      <c r="AE260" s="80"/>
      <c r="AF260" s="17"/>
      <c r="AG260" s="17"/>
      <c r="AH260" s="17"/>
      <c r="AI260" s="17"/>
      <c r="AJ260" s="17"/>
      <c r="AK260" s="17"/>
      <c r="AL260" s="17"/>
      <c r="AM260" s="17"/>
      <c r="AN260" s="17"/>
      <c r="AO260" s="93" t="s">
        <v>2305</v>
      </c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</row>
    <row r="261">
      <c r="A261" s="8" t="s">
        <v>3134</v>
      </c>
      <c r="B261" s="9">
        <v>46007.0</v>
      </c>
      <c r="C261" s="56"/>
      <c r="D261" s="56"/>
      <c r="E261" s="74" t="s">
        <v>3202</v>
      </c>
      <c r="F261" s="13" t="s">
        <v>2204</v>
      </c>
      <c r="G261" s="73" t="s">
        <v>20</v>
      </c>
      <c r="H261" s="69" t="s">
        <v>790</v>
      </c>
      <c r="I261" s="27" t="s">
        <v>2112</v>
      </c>
      <c r="J261" s="31" t="s">
        <v>2086</v>
      </c>
      <c r="K261" s="15">
        <v>429.0</v>
      </c>
      <c r="L261" s="15">
        <v>429.0</v>
      </c>
      <c r="M261" s="14"/>
      <c r="N261" s="15">
        <v>429.0</v>
      </c>
      <c r="O261" s="14"/>
      <c r="P261" s="14"/>
      <c r="Q261" s="14"/>
      <c r="R261" s="16"/>
      <c r="S261" s="47">
        <f t="shared" si="3"/>
        <v>429</v>
      </c>
      <c r="T261" s="28"/>
      <c r="U261" s="25" t="s">
        <v>791</v>
      </c>
      <c r="V261" s="8" t="s">
        <v>213</v>
      </c>
      <c r="W261" s="17"/>
      <c r="X261" s="17"/>
      <c r="Y261" s="17"/>
      <c r="Z261" s="17"/>
      <c r="AA261" s="17"/>
      <c r="AB261" s="17"/>
      <c r="AC261" s="17"/>
      <c r="AD261" s="80"/>
      <c r="AE261" s="80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</row>
    <row r="262">
      <c r="A262" s="8" t="s">
        <v>3134</v>
      </c>
      <c r="B262" s="9">
        <v>45742.0</v>
      </c>
      <c r="C262" s="56"/>
      <c r="D262" s="56"/>
      <c r="E262" s="56"/>
      <c r="F262" s="120">
        <v>18.0</v>
      </c>
      <c r="G262" s="73" t="s">
        <v>1925</v>
      </c>
      <c r="H262" s="69" t="s">
        <v>2119</v>
      </c>
      <c r="I262" s="27" t="s">
        <v>1925</v>
      </c>
      <c r="J262" s="31" t="s">
        <v>2086</v>
      </c>
      <c r="K262" s="15">
        <v>429.0</v>
      </c>
      <c r="L262" s="15">
        <v>429.0</v>
      </c>
      <c r="M262" s="15">
        <v>18.0</v>
      </c>
      <c r="N262" s="15">
        <v>447.0</v>
      </c>
      <c r="O262" s="14"/>
      <c r="P262" s="14"/>
      <c r="Q262" s="14"/>
      <c r="R262" s="16"/>
      <c r="S262" s="47">
        <f t="shared" si="3"/>
        <v>447</v>
      </c>
      <c r="T262" s="28"/>
      <c r="U262" s="25" t="s">
        <v>2120</v>
      </c>
      <c r="V262" s="8" t="s">
        <v>577</v>
      </c>
      <c r="W262" s="17"/>
      <c r="X262" s="28"/>
      <c r="Y262" s="17"/>
      <c r="Z262" s="17"/>
      <c r="AA262" s="17"/>
      <c r="AB262" s="28"/>
      <c r="AC262" s="28"/>
      <c r="AD262" s="80"/>
      <c r="AE262" s="80"/>
      <c r="AF262" s="28"/>
      <c r="AG262" s="28"/>
      <c r="AH262" s="28"/>
      <c r="AI262" s="28"/>
      <c r="AJ262" s="28"/>
      <c r="AK262" s="28"/>
      <c r="AL262" s="28"/>
      <c r="AM262" s="28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</row>
    <row r="263">
      <c r="A263" s="8" t="s">
        <v>3134</v>
      </c>
      <c r="B263" s="9">
        <v>46027.0</v>
      </c>
      <c r="C263" s="56"/>
      <c r="D263" s="56"/>
      <c r="E263" s="74" t="s">
        <v>3148</v>
      </c>
      <c r="F263" s="13" t="s">
        <v>2180</v>
      </c>
      <c r="G263" s="73" t="s">
        <v>1172</v>
      </c>
      <c r="H263" s="69" t="s">
        <v>2588</v>
      </c>
      <c r="I263" s="27" t="s">
        <v>1172</v>
      </c>
      <c r="J263" s="31" t="s">
        <v>2086</v>
      </c>
      <c r="K263" s="15">
        <v>429.0</v>
      </c>
      <c r="L263" s="15">
        <v>429.0</v>
      </c>
      <c r="M263" s="14"/>
      <c r="N263" s="15">
        <v>429.0</v>
      </c>
      <c r="O263" s="14"/>
      <c r="P263" s="14"/>
      <c r="Q263" s="14"/>
      <c r="R263" s="16"/>
      <c r="S263" s="47">
        <f t="shared" si="3"/>
        <v>429</v>
      </c>
      <c r="T263" s="28"/>
      <c r="U263" s="8" t="s">
        <v>2589</v>
      </c>
      <c r="V263" s="8" t="s">
        <v>93</v>
      </c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</row>
    <row r="264">
      <c r="A264" s="8" t="s">
        <v>3134</v>
      </c>
      <c r="B264" s="9">
        <v>46030.0</v>
      </c>
      <c r="C264" s="56"/>
      <c r="D264" s="56"/>
      <c r="E264" s="74" t="s">
        <v>3140</v>
      </c>
      <c r="F264" s="13" t="s">
        <v>2180</v>
      </c>
      <c r="G264" s="73" t="s">
        <v>20</v>
      </c>
      <c r="H264" s="69" t="s">
        <v>2590</v>
      </c>
      <c r="I264" s="27" t="s">
        <v>2112</v>
      </c>
      <c r="J264" s="31" t="s">
        <v>2086</v>
      </c>
      <c r="K264" s="15">
        <v>429.0</v>
      </c>
      <c r="L264" s="15">
        <v>429.0</v>
      </c>
      <c r="M264" s="14"/>
      <c r="N264" s="15">
        <v>429.0</v>
      </c>
      <c r="O264" s="14"/>
      <c r="P264" s="14"/>
      <c r="Q264" s="14"/>
      <c r="R264" s="16"/>
      <c r="S264" s="47">
        <f t="shared" si="3"/>
        <v>429</v>
      </c>
      <c r="T264" s="28"/>
      <c r="U264" s="25" t="s">
        <v>2591</v>
      </c>
      <c r="V264" s="8" t="s">
        <v>519</v>
      </c>
      <c r="W264" s="17"/>
      <c r="X264" s="17"/>
      <c r="Y264" s="17"/>
      <c r="Z264" s="17"/>
      <c r="AA264" s="17"/>
      <c r="AB264" s="17"/>
      <c r="AC264" s="17"/>
      <c r="AD264" s="80"/>
      <c r="AE264" s="80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</row>
    <row r="265">
      <c r="A265" s="8" t="s">
        <v>3134</v>
      </c>
      <c r="B265" s="9">
        <v>46032.0</v>
      </c>
      <c r="C265" s="56"/>
      <c r="D265" s="56"/>
      <c r="E265" s="74" t="s">
        <v>3145</v>
      </c>
      <c r="F265" s="13" t="s">
        <v>2028</v>
      </c>
      <c r="G265" s="73" t="s">
        <v>20</v>
      </c>
      <c r="H265" s="69" t="s">
        <v>2594</v>
      </c>
      <c r="I265" s="27" t="s">
        <v>2112</v>
      </c>
      <c r="J265" s="31" t="s">
        <v>2086</v>
      </c>
      <c r="K265" s="15">
        <v>429.0</v>
      </c>
      <c r="L265" s="15">
        <v>429.0</v>
      </c>
      <c r="M265" s="14"/>
      <c r="N265" s="15">
        <v>429.0</v>
      </c>
      <c r="O265" s="14"/>
      <c r="P265" s="14"/>
      <c r="Q265" s="14"/>
      <c r="R265" s="16"/>
      <c r="S265" s="47">
        <f t="shared" si="3"/>
        <v>429</v>
      </c>
      <c r="T265" s="28"/>
      <c r="U265" s="25" t="s">
        <v>2595</v>
      </c>
      <c r="V265" s="8" t="s">
        <v>519</v>
      </c>
      <c r="W265" s="17"/>
      <c r="X265" s="17"/>
      <c r="Y265" s="17"/>
      <c r="Z265" s="17"/>
      <c r="AA265" s="17"/>
      <c r="AB265" s="17"/>
      <c r="AC265" s="17"/>
      <c r="AD265" s="80"/>
      <c r="AE265" s="80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</row>
    <row r="266">
      <c r="A266" s="8" t="s">
        <v>3134</v>
      </c>
      <c r="B266" s="9">
        <v>46035.0</v>
      </c>
      <c r="C266" s="56"/>
      <c r="D266" s="56"/>
      <c r="E266" s="56"/>
      <c r="F266" s="13" t="s">
        <v>2028</v>
      </c>
      <c r="G266" s="73" t="s">
        <v>20</v>
      </c>
      <c r="H266" s="69" t="s">
        <v>2596</v>
      </c>
      <c r="I266" s="27" t="s">
        <v>2112</v>
      </c>
      <c r="J266" s="31" t="s">
        <v>2086</v>
      </c>
      <c r="K266" s="15">
        <v>1029.0</v>
      </c>
      <c r="L266" s="15">
        <v>429.0</v>
      </c>
      <c r="M266" s="14"/>
      <c r="N266" s="15">
        <v>429.0</v>
      </c>
      <c r="O266" s="14"/>
      <c r="P266" s="14"/>
      <c r="Q266" s="14"/>
      <c r="R266" s="16"/>
      <c r="S266" s="47">
        <f t="shared" si="3"/>
        <v>429</v>
      </c>
      <c r="T266" s="28"/>
      <c r="U266" s="25" t="s">
        <v>2597</v>
      </c>
      <c r="V266" s="8" t="s">
        <v>519</v>
      </c>
      <c r="W266" s="17"/>
      <c r="X266" s="17"/>
      <c r="Y266" s="17"/>
      <c r="Z266" s="17"/>
      <c r="AA266" s="17"/>
      <c r="AB266" s="17"/>
      <c r="AC266" s="17"/>
      <c r="AD266" s="80"/>
      <c r="AE266" s="80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</row>
    <row r="267">
      <c r="A267" s="8" t="s">
        <v>3134</v>
      </c>
      <c r="B267" s="9">
        <v>46035.0</v>
      </c>
      <c r="C267" s="56"/>
      <c r="D267" s="56"/>
      <c r="E267" s="74" t="s">
        <v>3145</v>
      </c>
      <c r="F267" s="13" t="s">
        <v>2028</v>
      </c>
      <c r="G267" s="73" t="s">
        <v>20</v>
      </c>
      <c r="H267" s="69" t="s">
        <v>2598</v>
      </c>
      <c r="I267" s="27" t="s">
        <v>2112</v>
      </c>
      <c r="J267" s="31" t="s">
        <v>2086</v>
      </c>
      <c r="K267" s="15">
        <v>429.0</v>
      </c>
      <c r="L267" s="15">
        <v>429.0</v>
      </c>
      <c r="M267" s="14"/>
      <c r="N267" s="15">
        <v>429.0</v>
      </c>
      <c r="O267" s="14"/>
      <c r="P267" s="14"/>
      <c r="Q267" s="14"/>
      <c r="R267" s="16"/>
      <c r="S267" s="47">
        <f t="shared" si="3"/>
        <v>429</v>
      </c>
      <c r="T267" s="28"/>
      <c r="U267" s="25" t="s">
        <v>2599</v>
      </c>
      <c r="V267" s="8" t="s">
        <v>519</v>
      </c>
      <c r="W267" s="17"/>
      <c r="X267" s="17"/>
      <c r="Y267" s="17"/>
      <c r="Z267" s="17"/>
      <c r="AA267" s="17"/>
      <c r="AB267" s="17"/>
      <c r="AC267" s="17"/>
      <c r="AD267" s="80"/>
      <c r="AE267" s="80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</row>
    <row r="268">
      <c r="A268" s="8" t="s">
        <v>3134</v>
      </c>
      <c r="B268" s="9">
        <v>46035.0</v>
      </c>
      <c r="C268" s="56"/>
      <c r="D268" s="56"/>
      <c r="E268" s="74" t="s">
        <v>3145</v>
      </c>
      <c r="F268" s="13" t="s">
        <v>2028</v>
      </c>
      <c r="G268" s="73" t="s">
        <v>20</v>
      </c>
      <c r="H268" s="69" t="s">
        <v>2600</v>
      </c>
      <c r="I268" s="27" t="s">
        <v>2112</v>
      </c>
      <c r="J268" s="31" t="s">
        <v>2086</v>
      </c>
      <c r="K268" s="15">
        <v>1029.0</v>
      </c>
      <c r="L268" s="15">
        <v>429.0</v>
      </c>
      <c r="M268" s="14"/>
      <c r="N268" s="15">
        <v>429.0</v>
      </c>
      <c r="O268" s="14"/>
      <c r="P268" s="14"/>
      <c r="Q268" s="14"/>
      <c r="R268" s="16"/>
      <c r="S268" s="47">
        <f t="shared" si="3"/>
        <v>429</v>
      </c>
      <c r="T268" s="28"/>
      <c r="U268" s="25" t="s">
        <v>2601</v>
      </c>
      <c r="V268" s="8" t="s">
        <v>519</v>
      </c>
      <c r="W268" s="17"/>
      <c r="X268" s="17"/>
      <c r="Y268" s="17"/>
      <c r="Z268" s="17"/>
      <c r="AA268" s="17"/>
      <c r="AB268" s="17"/>
      <c r="AC268" s="17"/>
      <c r="AD268" s="80"/>
      <c r="AE268" s="80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</row>
    <row r="269">
      <c r="A269" s="8" t="s">
        <v>3134</v>
      </c>
      <c r="B269" s="9">
        <v>46041.0</v>
      </c>
      <c r="C269" s="56"/>
      <c r="D269" s="56"/>
      <c r="E269" s="74" t="s">
        <v>3148</v>
      </c>
      <c r="F269" s="13" t="s">
        <v>2180</v>
      </c>
      <c r="G269" s="73" t="s">
        <v>1172</v>
      </c>
      <c r="H269" s="69" t="s">
        <v>2602</v>
      </c>
      <c r="I269" s="27" t="s">
        <v>1172</v>
      </c>
      <c r="J269" s="31" t="s">
        <v>2086</v>
      </c>
      <c r="K269" s="15">
        <v>1029.0</v>
      </c>
      <c r="L269" s="15">
        <v>429.0</v>
      </c>
      <c r="M269" s="14"/>
      <c r="N269" s="15">
        <v>429.0</v>
      </c>
      <c r="O269" s="14"/>
      <c r="P269" s="14"/>
      <c r="Q269" s="14"/>
      <c r="R269" s="16"/>
      <c r="S269" s="47">
        <f t="shared" si="3"/>
        <v>429</v>
      </c>
      <c r="T269" s="28"/>
      <c r="U269" s="8" t="s">
        <v>2603</v>
      </c>
      <c r="V269" s="8" t="s">
        <v>519</v>
      </c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</row>
    <row r="270">
      <c r="A270" s="8" t="s">
        <v>3134</v>
      </c>
      <c r="B270" s="9">
        <v>46041.0</v>
      </c>
      <c r="C270" s="56"/>
      <c r="D270" s="56"/>
      <c r="E270" s="74" t="s">
        <v>27</v>
      </c>
      <c r="F270" s="13" t="s">
        <v>2180</v>
      </c>
      <c r="G270" s="73" t="s">
        <v>27</v>
      </c>
      <c r="H270" s="69" t="s">
        <v>2604</v>
      </c>
      <c r="I270" s="27" t="s">
        <v>2488</v>
      </c>
      <c r="J270" s="31" t="s">
        <v>2086</v>
      </c>
      <c r="K270" s="15">
        <v>429.0</v>
      </c>
      <c r="L270" s="15">
        <v>429.0</v>
      </c>
      <c r="M270" s="14"/>
      <c r="N270" s="15">
        <v>429.0</v>
      </c>
      <c r="O270" s="14"/>
      <c r="P270" s="14"/>
      <c r="Q270" s="14"/>
      <c r="R270" s="16"/>
      <c r="S270" s="47">
        <f t="shared" si="3"/>
        <v>429</v>
      </c>
      <c r="T270" s="28"/>
      <c r="U270" s="25" t="s">
        <v>2605</v>
      </c>
      <c r="V270" s="8" t="s">
        <v>519</v>
      </c>
      <c r="W270" s="17"/>
      <c r="X270" s="17"/>
      <c r="Y270" s="17"/>
      <c r="Z270" s="17"/>
      <c r="AA270" s="17"/>
      <c r="AB270" s="17"/>
      <c r="AC270" s="17"/>
      <c r="AD270" s="80"/>
      <c r="AE270" s="80"/>
      <c r="AF270" s="17"/>
      <c r="AG270" s="17"/>
      <c r="AH270" s="17"/>
      <c r="AI270" s="17"/>
      <c r="AJ270" s="17"/>
      <c r="AK270" s="17"/>
      <c r="AL270" s="17"/>
      <c r="AM270" s="17"/>
      <c r="AN270" s="17"/>
      <c r="AO270" s="93" t="s">
        <v>2305</v>
      </c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</row>
    <row r="271">
      <c r="A271" s="8" t="s">
        <v>3134</v>
      </c>
      <c r="B271" s="9">
        <v>46041.0</v>
      </c>
      <c r="C271" s="56"/>
      <c r="D271" s="56"/>
      <c r="E271" s="74" t="s">
        <v>27</v>
      </c>
      <c r="F271" s="13" t="s">
        <v>2180</v>
      </c>
      <c r="G271" s="73" t="s">
        <v>27</v>
      </c>
      <c r="H271" s="69" t="s">
        <v>2606</v>
      </c>
      <c r="I271" s="27" t="s">
        <v>2488</v>
      </c>
      <c r="J271" s="31" t="s">
        <v>2086</v>
      </c>
      <c r="K271" s="15">
        <v>429.0</v>
      </c>
      <c r="L271" s="15">
        <v>429.0</v>
      </c>
      <c r="M271" s="14"/>
      <c r="N271" s="15">
        <v>429.0</v>
      </c>
      <c r="O271" s="14"/>
      <c r="P271" s="14"/>
      <c r="Q271" s="14"/>
      <c r="R271" s="16"/>
      <c r="S271" s="47">
        <f t="shared" si="3"/>
        <v>429</v>
      </c>
      <c r="T271" s="28"/>
      <c r="U271" s="25" t="s">
        <v>2607</v>
      </c>
      <c r="V271" s="8" t="s">
        <v>519</v>
      </c>
      <c r="W271" s="17"/>
      <c r="X271" s="17"/>
      <c r="Y271" s="17"/>
      <c r="Z271" s="17"/>
      <c r="AA271" s="17"/>
      <c r="AB271" s="17"/>
      <c r="AC271" s="17"/>
      <c r="AD271" s="80"/>
      <c r="AE271" s="80"/>
      <c r="AF271" s="17"/>
      <c r="AG271" s="17"/>
      <c r="AH271" s="17"/>
      <c r="AI271" s="17"/>
      <c r="AJ271" s="17"/>
      <c r="AK271" s="17"/>
      <c r="AL271" s="17"/>
      <c r="AM271" s="17"/>
      <c r="AN271" s="17"/>
      <c r="AO271" s="93" t="s">
        <v>2305</v>
      </c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</row>
    <row r="272">
      <c r="A272" s="8" t="s">
        <v>3134</v>
      </c>
      <c r="B272" s="9">
        <v>46041.0</v>
      </c>
      <c r="C272" s="56"/>
      <c r="D272" s="56"/>
      <c r="E272" s="74" t="s">
        <v>3145</v>
      </c>
      <c r="F272" s="13" t="s">
        <v>2028</v>
      </c>
      <c r="G272" s="73" t="s">
        <v>20</v>
      </c>
      <c r="H272" s="69" t="s">
        <v>2608</v>
      </c>
      <c r="I272" s="27" t="s">
        <v>2112</v>
      </c>
      <c r="J272" s="31" t="s">
        <v>2086</v>
      </c>
      <c r="K272" s="15">
        <v>1029.0</v>
      </c>
      <c r="L272" s="15">
        <v>429.0</v>
      </c>
      <c r="M272" s="14"/>
      <c r="N272" s="15">
        <v>429.0</v>
      </c>
      <c r="O272" s="14"/>
      <c r="P272" s="14"/>
      <c r="Q272" s="14"/>
      <c r="R272" s="16"/>
      <c r="S272" s="47">
        <f t="shared" si="3"/>
        <v>429</v>
      </c>
      <c r="T272" s="28"/>
      <c r="U272" s="25" t="s">
        <v>2609</v>
      </c>
      <c r="V272" s="8" t="s">
        <v>519</v>
      </c>
      <c r="W272" s="17"/>
      <c r="X272" s="17"/>
      <c r="Y272" s="17"/>
      <c r="Z272" s="17"/>
      <c r="AA272" s="17"/>
      <c r="AB272" s="17"/>
      <c r="AC272" s="17"/>
      <c r="AD272" s="80"/>
      <c r="AE272" s="80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</row>
    <row r="273">
      <c r="A273" s="8" t="s">
        <v>3134</v>
      </c>
      <c r="B273" s="9">
        <v>46041.0</v>
      </c>
      <c r="C273" s="56"/>
      <c r="D273" s="56"/>
      <c r="E273" s="74" t="s">
        <v>3145</v>
      </c>
      <c r="F273" s="13" t="s">
        <v>2028</v>
      </c>
      <c r="G273" s="73" t="s">
        <v>20</v>
      </c>
      <c r="H273" s="69" t="s">
        <v>2610</v>
      </c>
      <c r="I273" s="27" t="s">
        <v>2112</v>
      </c>
      <c r="J273" s="31" t="s">
        <v>2086</v>
      </c>
      <c r="K273" s="15">
        <v>1029.0</v>
      </c>
      <c r="L273" s="15">
        <v>429.0</v>
      </c>
      <c r="M273" s="14"/>
      <c r="N273" s="15">
        <v>429.0</v>
      </c>
      <c r="O273" s="14"/>
      <c r="P273" s="14"/>
      <c r="Q273" s="14"/>
      <c r="R273" s="16"/>
      <c r="S273" s="47">
        <f t="shared" si="3"/>
        <v>429</v>
      </c>
      <c r="T273" s="28"/>
      <c r="U273" s="25" t="s">
        <v>2611</v>
      </c>
      <c r="V273" s="8" t="s">
        <v>519</v>
      </c>
      <c r="W273" s="17"/>
      <c r="X273" s="17"/>
      <c r="Y273" s="17"/>
      <c r="Z273" s="17"/>
      <c r="AA273" s="17"/>
      <c r="AB273" s="17"/>
      <c r="AC273" s="17"/>
      <c r="AD273" s="80"/>
      <c r="AE273" s="80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</row>
    <row r="274">
      <c r="A274" s="8" t="s">
        <v>3134</v>
      </c>
      <c r="B274" s="9">
        <v>46041.0</v>
      </c>
      <c r="C274" s="56"/>
      <c r="D274" s="56"/>
      <c r="E274" s="74" t="s">
        <v>3148</v>
      </c>
      <c r="F274" s="13" t="s">
        <v>2180</v>
      </c>
      <c r="G274" s="73" t="s">
        <v>1172</v>
      </c>
      <c r="H274" s="69" t="s">
        <v>2390</v>
      </c>
      <c r="I274" s="27" t="s">
        <v>1172</v>
      </c>
      <c r="J274" s="31" t="s">
        <v>2086</v>
      </c>
      <c r="K274" s="15">
        <v>429.0</v>
      </c>
      <c r="L274" s="15">
        <v>429.0</v>
      </c>
      <c r="M274" s="14"/>
      <c r="N274" s="15">
        <v>429.0</v>
      </c>
      <c r="O274" s="14"/>
      <c r="P274" s="14"/>
      <c r="Q274" s="14"/>
      <c r="R274" s="16"/>
      <c r="S274" s="47">
        <f t="shared" si="3"/>
        <v>429</v>
      </c>
      <c r="T274" s="28"/>
      <c r="U274" s="8" t="s">
        <v>2391</v>
      </c>
      <c r="V274" s="8" t="s">
        <v>519</v>
      </c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</row>
    <row r="275">
      <c r="A275" s="8" t="s">
        <v>3134</v>
      </c>
      <c r="B275" s="9">
        <v>46042.0</v>
      </c>
      <c r="C275" s="56"/>
      <c r="D275" s="56"/>
      <c r="E275" s="74" t="s">
        <v>3148</v>
      </c>
      <c r="F275" s="13" t="s">
        <v>2028</v>
      </c>
      <c r="G275" s="73" t="s">
        <v>1172</v>
      </c>
      <c r="H275" s="69" t="s">
        <v>2612</v>
      </c>
      <c r="I275" s="27" t="s">
        <v>1172</v>
      </c>
      <c r="J275" s="31" t="s">
        <v>2086</v>
      </c>
      <c r="K275" s="15">
        <v>429.0</v>
      </c>
      <c r="L275" s="15">
        <v>429.0</v>
      </c>
      <c r="M275" s="14"/>
      <c r="N275" s="15">
        <v>429.0</v>
      </c>
      <c r="O275" s="14"/>
      <c r="P275" s="14"/>
      <c r="Q275" s="14"/>
      <c r="R275" s="16"/>
      <c r="S275" s="47">
        <f t="shared" si="3"/>
        <v>429</v>
      </c>
      <c r="T275" s="28"/>
      <c r="U275" s="8" t="s">
        <v>2613</v>
      </c>
      <c r="V275" s="8" t="s">
        <v>519</v>
      </c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</row>
    <row r="276">
      <c r="A276" s="8" t="s">
        <v>3134</v>
      </c>
      <c r="B276" s="9">
        <v>46045.0</v>
      </c>
      <c r="C276" s="56"/>
      <c r="D276" s="56"/>
      <c r="E276" s="74" t="s">
        <v>3148</v>
      </c>
      <c r="F276" s="13" t="s">
        <v>2028</v>
      </c>
      <c r="G276" s="73" t="s">
        <v>1172</v>
      </c>
      <c r="H276" s="69" t="s">
        <v>2614</v>
      </c>
      <c r="I276" s="27" t="s">
        <v>1172</v>
      </c>
      <c r="J276" s="31" t="s">
        <v>2086</v>
      </c>
      <c r="K276" s="15">
        <v>429.0</v>
      </c>
      <c r="L276" s="15">
        <v>429.0</v>
      </c>
      <c r="M276" s="14"/>
      <c r="N276" s="15">
        <v>429.0</v>
      </c>
      <c r="O276" s="14"/>
      <c r="P276" s="14"/>
      <c r="Q276" s="14"/>
      <c r="R276" s="16"/>
      <c r="S276" s="47">
        <f t="shared" si="3"/>
        <v>429</v>
      </c>
      <c r="T276" s="28"/>
      <c r="U276" s="25" t="s">
        <v>2615</v>
      </c>
      <c r="V276" s="8" t="s">
        <v>519</v>
      </c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</row>
    <row r="277">
      <c r="A277" s="8" t="s">
        <v>3134</v>
      </c>
      <c r="B277" s="9">
        <v>46048.0</v>
      </c>
      <c r="C277" s="56"/>
      <c r="D277" s="56"/>
      <c r="E277" s="74" t="s">
        <v>3140</v>
      </c>
      <c r="F277" s="13" t="s">
        <v>2028</v>
      </c>
      <c r="G277" s="73" t="s">
        <v>20</v>
      </c>
      <c r="H277" s="69" t="s">
        <v>2616</v>
      </c>
      <c r="I277" s="27" t="s">
        <v>2112</v>
      </c>
      <c r="J277" s="31" t="s">
        <v>2086</v>
      </c>
      <c r="K277" s="15">
        <v>1029.0</v>
      </c>
      <c r="L277" s="15">
        <v>429.0</v>
      </c>
      <c r="M277" s="14"/>
      <c r="N277" s="15">
        <v>429.0</v>
      </c>
      <c r="O277" s="14"/>
      <c r="P277" s="14"/>
      <c r="Q277" s="14"/>
      <c r="R277" s="16"/>
      <c r="S277" s="47">
        <f t="shared" si="3"/>
        <v>429</v>
      </c>
      <c r="T277" s="28"/>
      <c r="U277" s="25" t="s">
        <v>2617</v>
      </c>
      <c r="V277" s="8" t="s">
        <v>519</v>
      </c>
      <c r="W277" s="17"/>
      <c r="X277" s="17"/>
      <c r="Y277" s="17"/>
      <c r="Z277" s="17"/>
      <c r="AA277" s="17"/>
      <c r="AB277" s="17"/>
      <c r="AC277" s="17"/>
      <c r="AD277" s="80"/>
      <c r="AE277" s="80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</row>
    <row r="278">
      <c r="A278" s="8" t="s">
        <v>3134</v>
      </c>
      <c r="B278" s="9">
        <v>46048.0</v>
      </c>
      <c r="C278" s="56"/>
      <c r="D278" s="56"/>
      <c r="E278" s="56"/>
      <c r="F278" s="13" t="s">
        <v>2028</v>
      </c>
      <c r="G278" s="73" t="s">
        <v>20</v>
      </c>
      <c r="H278" s="69" t="s">
        <v>2618</v>
      </c>
      <c r="I278" s="27" t="s">
        <v>2112</v>
      </c>
      <c r="J278" s="31" t="s">
        <v>2086</v>
      </c>
      <c r="K278" s="15">
        <v>429.0</v>
      </c>
      <c r="L278" s="15">
        <v>429.0</v>
      </c>
      <c r="M278" s="14"/>
      <c r="N278" s="15">
        <v>429.0</v>
      </c>
      <c r="O278" s="14"/>
      <c r="P278" s="14"/>
      <c r="Q278" s="14"/>
      <c r="R278" s="16"/>
      <c r="S278" s="47">
        <f t="shared" si="3"/>
        <v>429</v>
      </c>
      <c r="T278" s="28"/>
      <c r="U278" s="25" t="s">
        <v>2619</v>
      </c>
      <c r="V278" s="8" t="s">
        <v>519</v>
      </c>
      <c r="W278" s="17"/>
      <c r="X278" s="17"/>
      <c r="Y278" s="17"/>
      <c r="Z278" s="17"/>
      <c r="AA278" s="17"/>
      <c r="AB278" s="17"/>
      <c r="AC278" s="17"/>
      <c r="AD278" s="80"/>
      <c r="AE278" s="80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</row>
    <row r="279">
      <c r="A279" s="8" t="s">
        <v>3134</v>
      </c>
      <c r="B279" s="9">
        <v>46048.0</v>
      </c>
      <c r="C279" s="56"/>
      <c r="D279" s="56"/>
      <c r="E279" s="74" t="s">
        <v>27</v>
      </c>
      <c r="F279" s="13" t="s">
        <v>2028</v>
      </c>
      <c r="G279" s="73" t="s">
        <v>27</v>
      </c>
      <c r="H279" s="69" t="s">
        <v>2620</v>
      </c>
      <c r="I279" s="27" t="s">
        <v>2488</v>
      </c>
      <c r="J279" s="31" t="s">
        <v>2086</v>
      </c>
      <c r="K279" s="15">
        <v>429.0</v>
      </c>
      <c r="L279" s="15">
        <v>429.0</v>
      </c>
      <c r="M279" s="14"/>
      <c r="N279" s="15">
        <v>429.0</v>
      </c>
      <c r="O279" s="14"/>
      <c r="P279" s="14"/>
      <c r="Q279" s="14"/>
      <c r="R279" s="16"/>
      <c r="S279" s="47">
        <f t="shared" si="3"/>
        <v>429</v>
      </c>
      <c r="T279" s="64" t="s">
        <v>2621</v>
      </c>
      <c r="U279" s="25" t="s">
        <v>2622</v>
      </c>
      <c r="V279" s="8" t="s">
        <v>519</v>
      </c>
      <c r="W279" s="17"/>
      <c r="X279" s="17"/>
      <c r="Y279" s="17"/>
      <c r="Z279" s="17"/>
      <c r="AA279" s="17"/>
      <c r="AB279" s="17"/>
      <c r="AC279" s="17"/>
      <c r="AD279" s="80"/>
      <c r="AE279" s="80"/>
      <c r="AF279" s="17"/>
      <c r="AG279" s="17"/>
      <c r="AH279" s="17"/>
      <c r="AI279" s="17"/>
      <c r="AJ279" s="17"/>
      <c r="AK279" s="17"/>
      <c r="AL279" s="17"/>
      <c r="AM279" s="17"/>
      <c r="AN279" s="17"/>
      <c r="AO279" s="93" t="s">
        <v>2305</v>
      </c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</row>
    <row r="280">
      <c r="A280" s="8" t="s">
        <v>3134</v>
      </c>
      <c r="B280" s="9">
        <v>46048.0</v>
      </c>
      <c r="C280" s="56"/>
      <c r="D280" s="56"/>
      <c r="E280" s="74" t="s">
        <v>3148</v>
      </c>
      <c r="F280" s="13" t="s">
        <v>2180</v>
      </c>
      <c r="G280" s="73" t="s">
        <v>1172</v>
      </c>
      <c r="H280" s="69" t="s">
        <v>2502</v>
      </c>
      <c r="I280" s="27" t="s">
        <v>1172</v>
      </c>
      <c r="J280" s="31" t="s">
        <v>2086</v>
      </c>
      <c r="K280" s="15">
        <v>429.0</v>
      </c>
      <c r="L280" s="15">
        <v>429.0</v>
      </c>
      <c r="M280" s="14"/>
      <c r="N280" s="15">
        <v>429.0</v>
      </c>
      <c r="O280" s="14"/>
      <c r="P280" s="14"/>
      <c r="Q280" s="14"/>
      <c r="R280" s="16"/>
      <c r="S280" s="47">
        <f t="shared" si="3"/>
        <v>429</v>
      </c>
      <c r="T280" s="28"/>
      <c r="U280" s="8" t="s">
        <v>2503</v>
      </c>
      <c r="V280" s="8" t="s">
        <v>61</v>
      </c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</row>
    <row r="281">
      <c r="A281" s="8" t="s">
        <v>3134</v>
      </c>
      <c r="B281" s="9">
        <v>46048.0</v>
      </c>
      <c r="C281" s="56"/>
      <c r="D281" s="56"/>
      <c r="E281" s="74" t="s">
        <v>3145</v>
      </c>
      <c r="F281" s="13" t="s">
        <v>2028</v>
      </c>
      <c r="G281" s="73" t="s">
        <v>20</v>
      </c>
      <c r="H281" s="69" t="s">
        <v>2623</v>
      </c>
      <c r="I281" s="27" t="s">
        <v>2112</v>
      </c>
      <c r="J281" s="31" t="s">
        <v>2086</v>
      </c>
      <c r="K281" s="15">
        <v>1029.0</v>
      </c>
      <c r="L281" s="15">
        <v>429.0</v>
      </c>
      <c r="M281" s="14"/>
      <c r="N281" s="15">
        <v>429.0</v>
      </c>
      <c r="O281" s="14"/>
      <c r="P281" s="14"/>
      <c r="Q281" s="14"/>
      <c r="R281" s="16"/>
      <c r="S281" s="47">
        <f t="shared" si="3"/>
        <v>429</v>
      </c>
      <c r="T281" s="28"/>
      <c r="U281" s="25" t="s">
        <v>2617</v>
      </c>
      <c r="V281" s="8" t="s">
        <v>519</v>
      </c>
      <c r="W281" s="17"/>
      <c r="X281" s="17"/>
      <c r="Y281" s="17"/>
      <c r="Z281" s="17"/>
      <c r="AA281" s="17"/>
      <c r="AB281" s="17"/>
      <c r="AC281" s="17"/>
      <c r="AD281" s="80"/>
      <c r="AE281" s="80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</row>
    <row r="282">
      <c r="A282" s="8" t="s">
        <v>3134</v>
      </c>
      <c r="B282" s="9">
        <v>46048.0</v>
      </c>
      <c r="C282" s="56"/>
      <c r="D282" s="56"/>
      <c r="E282" s="74" t="s">
        <v>3145</v>
      </c>
      <c r="F282" s="13" t="s">
        <v>2028</v>
      </c>
      <c r="G282" s="73" t="s">
        <v>20</v>
      </c>
      <c r="H282" s="69" t="s">
        <v>2624</v>
      </c>
      <c r="I282" s="27" t="s">
        <v>2112</v>
      </c>
      <c r="J282" s="31" t="s">
        <v>2086</v>
      </c>
      <c r="K282" s="15">
        <v>429.0</v>
      </c>
      <c r="L282" s="15">
        <v>429.0</v>
      </c>
      <c r="M282" s="14"/>
      <c r="N282" s="15">
        <v>429.0</v>
      </c>
      <c r="O282" s="14"/>
      <c r="P282" s="14"/>
      <c r="Q282" s="14"/>
      <c r="R282" s="16"/>
      <c r="S282" s="47">
        <f t="shared" si="3"/>
        <v>429</v>
      </c>
      <c r="T282" s="28"/>
      <c r="U282" s="25" t="s">
        <v>2625</v>
      </c>
      <c r="V282" s="8" t="s">
        <v>519</v>
      </c>
      <c r="W282" s="17"/>
      <c r="X282" s="17"/>
      <c r="Y282" s="17"/>
      <c r="Z282" s="17"/>
      <c r="AA282" s="17"/>
      <c r="AB282" s="17"/>
      <c r="AC282" s="17"/>
      <c r="AD282" s="80"/>
      <c r="AE282" s="80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</row>
    <row r="283">
      <c r="A283" s="8" t="s">
        <v>3134</v>
      </c>
      <c r="B283" s="9">
        <v>46049.0</v>
      </c>
      <c r="C283" s="56"/>
      <c r="D283" s="56"/>
      <c r="E283" s="74" t="s">
        <v>27</v>
      </c>
      <c r="F283" s="13" t="s">
        <v>2293</v>
      </c>
      <c r="G283" s="73" t="s">
        <v>27</v>
      </c>
      <c r="H283" s="69" t="s">
        <v>2626</v>
      </c>
      <c r="I283" s="27" t="s">
        <v>2488</v>
      </c>
      <c r="J283" s="31" t="s">
        <v>2086</v>
      </c>
      <c r="K283" s="15">
        <v>429.0</v>
      </c>
      <c r="L283" s="15">
        <v>429.0</v>
      </c>
      <c r="M283" s="14"/>
      <c r="N283" s="15">
        <v>429.0</v>
      </c>
      <c r="O283" s="14"/>
      <c r="P283" s="14"/>
      <c r="Q283" s="14"/>
      <c r="R283" s="16"/>
      <c r="S283" s="47">
        <f t="shared" si="3"/>
        <v>429</v>
      </c>
      <c r="T283" s="28"/>
      <c r="U283" s="25" t="s">
        <v>146</v>
      </c>
      <c r="V283" s="8" t="s">
        <v>519</v>
      </c>
      <c r="W283" s="17"/>
      <c r="X283" s="17"/>
      <c r="Y283" s="17"/>
      <c r="Z283" s="17"/>
      <c r="AA283" s="17"/>
      <c r="AB283" s="17"/>
      <c r="AC283" s="17"/>
      <c r="AD283" s="80"/>
      <c r="AE283" s="80"/>
      <c r="AF283" s="17"/>
      <c r="AG283" s="17"/>
      <c r="AH283" s="17"/>
      <c r="AI283" s="17"/>
      <c r="AJ283" s="17"/>
      <c r="AK283" s="17"/>
      <c r="AL283" s="17"/>
      <c r="AM283" s="17"/>
      <c r="AN283" s="17"/>
      <c r="AO283" s="93" t="s">
        <v>2305</v>
      </c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</row>
    <row r="284">
      <c r="A284" s="8" t="s">
        <v>3134</v>
      </c>
      <c r="B284" s="9">
        <v>46049.0</v>
      </c>
      <c r="C284" s="56"/>
      <c r="D284" s="56"/>
      <c r="E284" s="74" t="s">
        <v>27</v>
      </c>
      <c r="F284" s="13" t="s">
        <v>2028</v>
      </c>
      <c r="G284" s="73" t="s">
        <v>27</v>
      </c>
      <c r="H284" s="69" t="s">
        <v>2627</v>
      </c>
      <c r="I284" s="27" t="s">
        <v>2488</v>
      </c>
      <c r="J284" s="31" t="s">
        <v>2086</v>
      </c>
      <c r="K284" s="15">
        <v>429.0</v>
      </c>
      <c r="L284" s="15">
        <v>429.0</v>
      </c>
      <c r="M284" s="14"/>
      <c r="N284" s="15">
        <v>429.0</v>
      </c>
      <c r="O284" s="14"/>
      <c r="P284" s="14"/>
      <c r="Q284" s="14"/>
      <c r="R284" s="16"/>
      <c r="S284" s="47">
        <f t="shared" si="3"/>
        <v>429</v>
      </c>
      <c r="T284" s="28"/>
      <c r="U284" s="25" t="s">
        <v>2628</v>
      </c>
      <c r="V284" s="8" t="s">
        <v>519</v>
      </c>
      <c r="W284" s="17"/>
      <c r="X284" s="17"/>
      <c r="Y284" s="17"/>
      <c r="Z284" s="17"/>
      <c r="AA284" s="17"/>
      <c r="AB284" s="17"/>
      <c r="AC284" s="17"/>
      <c r="AD284" s="80"/>
      <c r="AE284" s="80"/>
      <c r="AF284" s="17"/>
      <c r="AG284" s="17"/>
      <c r="AH284" s="17"/>
      <c r="AI284" s="17"/>
      <c r="AJ284" s="17"/>
      <c r="AK284" s="17"/>
      <c r="AL284" s="17"/>
      <c r="AM284" s="17"/>
      <c r="AN284" s="17"/>
      <c r="AO284" s="93" t="s">
        <v>2305</v>
      </c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</row>
    <row r="285">
      <c r="A285" s="8" t="s">
        <v>3134</v>
      </c>
      <c r="B285" s="9">
        <v>46049.0</v>
      </c>
      <c r="C285" s="56"/>
      <c r="D285" s="56"/>
      <c r="E285" s="74" t="s">
        <v>3141</v>
      </c>
      <c r="F285" s="13" t="s">
        <v>2028</v>
      </c>
      <c r="G285" s="73" t="s">
        <v>20</v>
      </c>
      <c r="H285" s="69" t="s">
        <v>2629</v>
      </c>
      <c r="I285" s="27" t="s">
        <v>2112</v>
      </c>
      <c r="J285" s="31" t="s">
        <v>2086</v>
      </c>
      <c r="K285" s="15">
        <v>429.0</v>
      </c>
      <c r="L285" s="15">
        <v>429.0</v>
      </c>
      <c r="M285" s="14"/>
      <c r="N285" s="15">
        <v>429.0</v>
      </c>
      <c r="O285" s="14"/>
      <c r="P285" s="14"/>
      <c r="Q285" s="14"/>
      <c r="R285" s="16"/>
      <c r="S285" s="47">
        <f t="shared" si="3"/>
        <v>429</v>
      </c>
      <c r="T285" s="64" t="s">
        <v>2630</v>
      </c>
      <c r="U285" s="25" t="s">
        <v>2631</v>
      </c>
      <c r="V285" s="8" t="s">
        <v>519</v>
      </c>
      <c r="W285" s="17"/>
      <c r="X285" s="17"/>
      <c r="Y285" s="17"/>
      <c r="Z285" s="17"/>
      <c r="AA285" s="17"/>
      <c r="AB285" s="17"/>
      <c r="AC285" s="17"/>
      <c r="AD285" s="80"/>
      <c r="AE285" s="80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</row>
    <row r="286">
      <c r="A286" s="8" t="s">
        <v>3134</v>
      </c>
      <c r="B286" s="9">
        <v>46050.0</v>
      </c>
      <c r="C286" s="56"/>
      <c r="D286" s="56"/>
      <c r="E286" s="74" t="s">
        <v>3140</v>
      </c>
      <c r="F286" s="13" t="s">
        <v>2028</v>
      </c>
      <c r="G286" s="73" t="s">
        <v>20</v>
      </c>
      <c r="H286" s="69" t="s">
        <v>2632</v>
      </c>
      <c r="I286" s="27" t="s">
        <v>2112</v>
      </c>
      <c r="J286" s="31" t="s">
        <v>2086</v>
      </c>
      <c r="K286" s="15">
        <v>1029.0</v>
      </c>
      <c r="L286" s="15">
        <v>429.0</v>
      </c>
      <c r="M286" s="14"/>
      <c r="N286" s="15">
        <v>429.0</v>
      </c>
      <c r="O286" s="14"/>
      <c r="P286" s="14"/>
      <c r="Q286" s="14"/>
      <c r="R286" s="16"/>
      <c r="S286" s="47">
        <f t="shared" si="3"/>
        <v>429</v>
      </c>
      <c r="T286" s="28"/>
      <c r="U286" s="25" t="s">
        <v>2633</v>
      </c>
      <c r="V286" s="8" t="s">
        <v>519</v>
      </c>
      <c r="W286" s="17"/>
      <c r="X286" s="17"/>
      <c r="Y286" s="17"/>
      <c r="Z286" s="17"/>
      <c r="AA286" s="17"/>
      <c r="AB286" s="17"/>
      <c r="AC286" s="17"/>
      <c r="AD286" s="80"/>
      <c r="AE286" s="80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</row>
    <row r="287">
      <c r="A287" s="8" t="s">
        <v>3134</v>
      </c>
      <c r="B287" s="9">
        <v>46050.0</v>
      </c>
      <c r="C287" s="56"/>
      <c r="D287" s="56"/>
      <c r="E287" s="74" t="s">
        <v>3147</v>
      </c>
      <c r="F287" s="13" t="s">
        <v>2028</v>
      </c>
      <c r="G287" s="73" t="s">
        <v>20</v>
      </c>
      <c r="H287" s="69" t="s">
        <v>2634</v>
      </c>
      <c r="I287" s="27" t="s">
        <v>2112</v>
      </c>
      <c r="J287" s="31" t="s">
        <v>2086</v>
      </c>
      <c r="K287" s="15">
        <v>429.0</v>
      </c>
      <c r="L287" s="15">
        <v>429.0</v>
      </c>
      <c r="M287" s="14"/>
      <c r="N287" s="15">
        <v>429.0</v>
      </c>
      <c r="O287" s="14"/>
      <c r="P287" s="14"/>
      <c r="Q287" s="14"/>
      <c r="R287" s="16"/>
      <c r="S287" s="47">
        <f t="shared" si="3"/>
        <v>429</v>
      </c>
      <c r="T287" s="64" t="s">
        <v>2635</v>
      </c>
      <c r="U287" s="25" t="s">
        <v>2636</v>
      </c>
      <c r="V287" s="8" t="s">
        <v>519</v>
      </c>
      <c r="W287" s="17"/>
      <c r="X287" s="17"/>
      <c r="Y287" s="17"/>
      <c r="Z287" s="17"/>
      <c r="AA287" s="17"/>
      <c r="AB287" s="17"/>
      <c r="AC287" s="17"/>
      <c r="AD287" s="80"/>
      <c r="AE287" s="80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</row>
    <row r="288">
      <c r="A288" s="8" t="s">
        <v>3134</v>
      </c>
      <c r="B288" s="9">
        <v>46058.0</v>
      </c>
      <c r="C288" s="56"/>
      <c r="D288" s="56"/>
      <c r="E288" s="74" t="s">
        <v>3148</v>
      </c>
      <c r="F288" s="13" t="s">
        <v>2028</v>
      </c>
      <c r="G288" s="73" t="s">
        <v>1172</v>
      </c>
      <c r="H288" s="69" t="s">
        <v>3203</v>
      </c>
      <c r="I288" s="27" t="s">
        <v>1172</v>
      </c>
      <c r="J288" s="31" t="s">
        <v>2086</v>
      </c>
      <c r="K288" s="15">
        <v>429.0</v>
      </c>
      <c r="L288" s="15">
        <v>429.0</v>
      </c>
      <c r="M288" s="14"/>
      <c r="N288" s="15">
        <v>429.0</v>
      </c>
      <c r="O288" s="14"/>
      <c r="P288" s="14"/>
      <c r="Q288" s="14"/>
      <c r="R288" s="16"/>
      <c r="S288" s="47">
        <f t="shared" si="3"/>
        <v>429</v>
      </c>
      <c r="T288" s="28"/>
      <c r="U288" s="8" t="s">
        <v>3204</v>
      </c>
      <c r="V288" s="8" t="s">
        <v>550</v>
      </c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</row>
    <row r="289">
      <c r="A289" s="8" t="s">
        <v>3134</v>
      </c>
      <c r="B289" s="9">
        <v>46058.0</v>
      </c>
      <c r="C289" s="56"/>
      <c r="D289" s="56"/>
      <c r="E289" s="74" t="s">
        <v>3148</v>
      </c>
      <c r="F289" s="13" t="s">
        <v>2028</v>
      </c>
      <c r="G289" s="73" t="s">
        <v>1172</v>
      </c>
      <c r="H289" s="69" t="s">
        <v>3205</v>
      </c>
      <c r="I289" s="27" t="s">
        <v>1172</v>
      </c>
      <c r="J289" s="31" t="s">
        <v>2086</v>
      </c>
      <c r="K289" s="15">
        <v>429.0</v>
      </c>
      <c r="L289" s="15">
        <v>429.0</v>
      </c>
      <c r="M289" s="14"/>
      <c r="N289" s="15">
        <v>429.0</v>
      </c>
      <c r="O289" s="14"/>
      <c r="P289" s="14"/>
      <c r="Q289" s="14"/>
      <c r="R289" s="16"/>
      <c r="S289" s="47">
        <f t="shared" si="3"/>
        <v>429</v>
      </c>
      <c r="T289" s="28"/>
      <c r="U289" s="8" t="s">
        <v>3206</v>
      </c>
      <c r="V289" s="8" t="s">
        <v>550</v>
      </c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</row>
    <row r="290">
      <c r="A290" s="8" t="s">
        <v>3134</v>
      </c>
      <c r="B290" s="9">
        <v>46059.0</v>
      </c>
      <c r="C290" s="56"/>
      <c r="D290" s="56"/>
      <c r="E290" s="74" t="s">
        <v>3148</v>
      </c>
      <c r="F290" s="13" t="s">
        <v>2180</v>
      </c>
      <c r="G290" s="73" t="s">
        <v>1172</v>
      </c>
      <c r="H290" s="69" t="s">
        <v>2452</v>
      </c>
      <c r="I290" s="27" t="s">
        <v>1172</v>
      </c>
      <c r="J290" s="31" t="s">
        <v>2086</v>
      </c>
      <c r="K290" s="15">
        <v>429.0</v>
      </c>
      <c r="L290" s="15">
        <v>429.0</v>
      </c>
      <c r="M290" s="14"/>
      <c r="N290" s="15">
        <v>429.0</v>
      </c>
      <c r="O290" s="14"/>
      <c r="P290" s="14"/>
      <c r="Q290" s="14"/>
      <c r="R290" s="16"/>
      <c r="S290" s="47">
        <f t="shared" si="3"/>
        <v>429</v>
      </c>
      <c r="T290" s="28"/>
      <c r="U290" s="8" t="s">
        <v>2453</v>
      </c>
      <c r="V290" s="8" t="s">
        <v>446</v>
      </c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</row>
    <row r="291">
      <c r="A291" s="8" t="s">
        <v>3134</v>
      </c>
      <c r="B291" s="9">
        <v>46059.0</v>
      </c>
      <c r="C291" s="56"/>
      <c r="D291" s="56"/>
      <c r="E291" s="74" t="s">
        <v>3140</v>
      </c>
      <c r="F291" s="13" t="s">
        <v>2028</v>
      </c>
      <c r="G291" s="73" t="s">
        <v>20</v>
      </c>
      <c r="H291" s="69" t="s">
        <v>3207</v>
      </c>
      <c r="I291" s="27" t="s">
        <v>2112</v>
      </c>
      <c r="J291" s="31" t="s">
        <v>2086</v>
      </c>
      <c r="K291" s="15">
        <v>429.0</v>
      </c>
      <c r="L291" s="15">
        <v>429.0</v>
      </c>
      <c r="M291" s="14"/>
      <c r="N291" s="15">
        <v>429.0</v>
      </c>
      <c r="O291" s="14"/>
      <c r="P291" s="14"/>
      <c r="Q291" s="14"/>
      <c r="R291" s="16"/>
      <c r="S291" s="47">
        <f t="shared" si="3"/>
        <v>429</v>
      </c>
      <c r="T291" s="28"/>
      <c r="U291" s="25" t="s">
        <v>3208</v>
      </c>
      <c r="V291" s="8" t="s">
        <v>550</v>
      </c>
      <c r="W291" s="17"/>
      <c r="X291" s="17"/>
      <c r="Y291" s="17"/>
      <c r="Z291" s="17"/>
      <c r="AA291" s="17"/>
      <c r="AB291" s="17"/>
      <c r="AC291" s="17"/>
      <c r="AD291" s="80"/>
      <c r="AE291" s="80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</row>
    <row r="292">
      <c r="A292" s="8" t="s">
        <v>3134</v>
      </c>
      <c r="B292" s="9">
        <v>46059.0</v>
      </c>
      <c r="C292" s="57">
        <v>70489.0</v>
      </c>
      <c r="D292" s="56"/>
      <c r="E292" s="74" t="s">
        <v>27</v>
      </c>
      <c r="F292" s="13" t="s">
        <v>2180</v>
      </c>
      <c r="G292" s="73" t="s">
        <v>27</v>
      </c>
      <c r="H292" s="69" t="s">
        <v>3209</v>
      </c>
      <c r="I292" s="27" t="s">
        <v>2488</v>
      </c>
      <c r="J292" s="31" t="s">
        <v>2086</v>
      </c>
      <c r="K292" s="15">
        <v>429.0</v>
      </c>
      <c r="L292" s="15">
        <v>429.0</v>
      </c>
      <c r="M292" s="14"/>
      <c r="N292" s="15">
        <v>429.0</v>
      </c>
      <c r="O292" s="14"/>
      <c r="P292" s="14"/>
      <c r="Q292" s="14"/>
      <c r="R292" s="16"/>
      <c r="S292" s="3">
        <f t="shared" si="3"/>
        <v>429</v>
      </c>
      <c r="T292" s="28"/>
      <c r="U292" s="8" t="s">
        <v>3210</v>
      </c>
      <c r="V292" s="8" t="s">
        <v>550</v>
      </c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</row>
    <row r="293">
      <c r="A293" s="8" t="s">
        <v>3134</v>
      </c>
      <c r="B293" s="9">
        <v>46063.0</v>
      </c>
      <c r="C293" s="56"/>
      <c r="D293" s="56"/>
      <c r="E293" s="74" t="s">
        <v>27</v>
      </c>
      <c r="F293" s="13" t="s">
        <v>2293</v>
      </c>
      <c r="G293" s="73" t="s">
        <v>27</v>
      </c>
      <c r="H293" s="69" t="s">
        <v>2114</v>
      </c>
      <c r="I293" s="27" t="s">
        <v>2089</v>
      </c>
      <c r="J293" s="31" t="s">
        <v>3211</v>
      </c>
      <c r="K293" s="15">
        <v>0.0</v>
      </c>
      <c r="L293" s="14"/>
      <c r="M293" s="14"/>
      <c r="N293" s="14"/>
      <c r="O293" s="14"/>
      <c r="P293" s="14"/>
      <c r="Q293" s="15">
        <f>150*4</f>
        <v>600</v>
      </c>
      <c r="R293" s="16"/>
      <c r="S293" s="47">
        <f t="shared" si="3"/>
        <v>600</v>
      </c>
      <c r="T293" s="28"/>
      <c r="U293" s="25" t="s">
        <v>2115</v>
      </c>
      <c r="V293" s="25" t="s">
        <v>577</v>
      </c>
      <c r="W293" s="17"/>
      <c r="X293" s="28"/>
      <c r="Y293" s="17"/>
      <c r="Z293" s="17"/>
      <c r="AA293" s="17"/>
      <c r="AB293" s="28"/>
      <c r="AC293" s="28"/>
      <c r="AD293" s="80"/>
      <c r="AE293" s="80"/>
      <c r="AF293" s="28"/>
      <c r="AG293" s="28"/>
      <c r="AH293" s="28"/>
      <c r="AI293" s="28"/>
      <c r="AJ293" s="28"/>
      <c r="AK293" s="28"/>
      <c r="AL293" s="28"/>
      <c r="AM293" s="28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</row>
    <row r="294">
      <c r="A294" s="8" t="s">
        <v>3134</v>
      </c>
      <c r="B294" s="9">
        <v>46064.0</v>
      </c>
      <c r="C294" s="56"/>
      <c r="D294" s="56"/>
      <c r="E294" s="74" t="s">
        <v>3140</v>
      </c>
      <c r="F294" s="13" t="s">
        <v>2028</v>
      </c>
      <c r="G294" s="73" t="s">
        <v>20</v>
      </c>
      <c r="H294" s="69" t="s">
        <v>3212</v>
      </c>
      <c r="I294" s="27" t="s">
        <v>2112</v>
      </c>
      <c r="J294" s="31" t="s">
        <v>2086</v>
      </c>
      <c r="K294" s="15">
        <v>429.0</v>
      </c>
      <c r="L294" s="15">
        <v>429.0</v>
      </c>
      <c r="M294" s="14"/>
      <c r="N294" s="15">
        <v>429.0</v>
      </c>
      <c r="O294" s="14"/>
      <c r="P294" s="14"/>
      <c r="Q294" s="14"/>
      <c r="R294" s="16"/>
      <c r="S294" s="47">
        <f t="shared" si="3"/>
        <v>429</v>
      </c>
      <c r="T294" s="28"/>
      <c r="U294" s="25" t="s">
        <v>3213</v>
      </c>
      <c r="V294" s="8" t="s">
        <v>550</v>
      </c>
      <c r="W294" s="17"/>
      <c r="X294" s="17"/>
      <c r="Y294" s="17"/>
      <c r="Z294" s="17"/>
      <c r="AA294" s="17"/>
      <c r="AB294" s="17"/>
      <c r="AC294" s="17"/>
      <c r="AD294" s="80"/>
      <c r="AE294" s="80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</row>
    <row r="295">
      <c r="A295" s="8" t="s">
        <v>3134</v>
      </c>
      <c r="B295" s="9">
        <v>46065.0</v>
      </c>
      <c r="C295" s="56"/>
      <c r="D295" s="56"/>
      <c r="E295" s="74" t="s">
        <v>3140</v>
      </c>
      <c r="F295" s="13" t="s">
        <v>2028</v>
      </c>
      <c r="G295" s="73" t="s">
        <v>1172</v>
      </c>
      <c r="H295" s="69" t="s">
        <v>3214</v>
      </c>
      <c r="I295" s="77" t="s">
        <v>2112</v>
      </c>
      <c r="J295" s="31" t="s">
        <v>2086</v>
      </c>
      <c r="K295" s="15">
        <v>429.0</v>
      </c>
      <c r="L295" s="15">
        <v>429.0</v>
      </c>
      <c r="M295" s="14"/>
      <c r="N295" s="15">
        <v>429.0</v>
      </c>
      <c r="O295" s="14"/>
      <c r="P295" s="14"/>
      <c r="Q295" s="14"/>
      <c r="R295" s="16"/>
      <c r="S295" s="47">
        <f t="shared" si="3"/>
        <v>429</v>
      </c>
      <c r="T295" s="64" t="s">
        <v>3215</v>
      </c>
      <c r="U295" s="25" t="s">
        <v>3216</v>
      </c>
      <c r="V295" s="8" t="s">
        <v>550</v>
      </c>
      <c r="W295" s="17"/>
      <c r="X295" s="17"/>
      <c r="Y295" s="17"/>
      <c r="Z295" s="17"/>
      <c r="AA295" s="17"/>
      <c r="AB295" s="17"/>
      <c r="AC295" s="17"/>
      <c r="AD295" s="80"/>
      <c r="AE295" s="80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</row>
    <row r="296">
      <c r="A296" s="8" t="s">
        <v>3134</v>
      </c>
      <c r="B296" s="9">
        <v>46066.0</v>
      </c>
      <c r="C296" s="56"/>
      <c r="D296" s="56"/>
      <c r="E296" s="74" t="s">
        <v>27</v>
      </c>
      <c r="F296" s="13" t="s">
        <v>2028</v>
      </c>
      <c r="G296" s="73" t="s">
        <v>27</v>
      </c>
      <c r="H296" s="69" t="s">
        <v>3217</v>
      </c>
      <c r="I296" s="27" t="s">
        <v>2488</v>
      </c>
      <c r="J296" s="31" t="s">
        <v>2086</v>
      </c>
      <c r="K296" s="15">
        <v>429.0</v>
      </c>
      <c r="L296" s="15">
        <v>429.0</v>
      </c>
      <c r="M296" s="14"/>
      <c r="N296" s="15">
        <v>429.0</v>
      </c>
      <c r="O296" s="14"/>
      <c r="P296" s="14"/>
      <c r="Q296" s="14"/>
      <c r="R296" s="16"/>
      <c r="S296" s="47">
        <f t="shared" si="3"/>
        <v>429</v>
      </c>
      <c r="T296" s="28"/>
      <c r="U296" s="25" t="s">
        <v>3218</v>
      </c>
      <c r="V296" s="8" t="s">
        <v>550</v>
      </c>
      <c r="W296" s="17"/>
      <c r="X296" s="17"/>
      <c r="Y296" s="17"/>
      <c r="Z296" s="17"/>
      <c r="AA296" s="17"/>
      <c r="AB296" s="17"/>
      <c r="AC296" s="17"/>
      <c r="AD296" s="80"/>
      <c r="AE296" s="80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</row>
    <row r="297">
      <c r="A297" s="8" t="s">
        <v>3134</v>
      </c>
      <c r="B297" s="9">
        <v>46071.0</v>
      </c>
      <c r="C297" s="56"/>
      <c r="D297" s="56"/>
      <c r="E297" s="74" t="s">
        <v>3148</v>
      </c>
      <c r="F297" s="13" t="s">
        <v>2028</v>
      </c>
      <c r="G297" s="73" t="s">
        <v>1172</v>
      </c>
      <c r="H297" s="69" t="s">
        <v>3219</v>
      </c>
      <c r="I297" s="27" t="s">
        <v>1172</v>
      </c>
      <c r="J297" s="31" t="s">
        <v>2086</v>
      </c>
      <c r="K297" s="15">
        <v>429.0</v>
      </c>
      <c r="L297" s="15">
        <v>429.0</v>
      </c>
      <c r="M297" s="14"/>
      <c r="N297" s="15">
        <v>429.0</v>
      </c>
      <c r="O297" s="14"/>
      <c r="P297" s="14"/>
      <c r="Q297" s="14"/>
      <c r="R297" s="16"/>
      <c r="S297" s="47">
        <f t="shared" si="3"/>
        <v>429</v>
      </c>
      <c r="T297" s="28"/>
      <c r="U297" s="8" t="s">
        <v>3220</v>
      </c>
      <c r="V297" s="8" t="s">
        <v>550</v>
      </c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</row>
    <row r="298">
      <c r="A298" s="8" t="s">
        <v>3134</v>
      </c>
      <c r="B298" s="9">
        <v>46072.0</v>
      </c>
      <c r="C298" s="56"/>
      <c r="D298" s="56"/>
      <c r="E298" s="74" t="s">
        <v>3140</v>
      </c>
      <c r="F298" s="13" t="s">
        <v>2028</v>
      </c>
      <c r="G298" s="73" t="s">
        <v>20</v>
      </c>
      <c r="H298" s="69" t="s">
        <v>3221</v>
      </c>
      <c r="I298" s="27" t="s">
        <v>2112</v>
      </c>
      <c r="J298" s="31" t="s">
        <v>2086</v>
      </c>
      <c r="K298" s="15">
        <v>429.0</v>
      </c>
      <c r="L298" s="15">
        <v>429.0</v>
      </c>
      <c r="M298" s="14"/>
      <c r="N298" s="15">
        <v>429.0</v>
      </c>
      <c r="O298" s="14"/>
      <c r="P298" s="14"/>
      <c r="Q298" s="14"/>
      <c r="R298" s="16"/>
      <c r="S298" s="47">
        <f t="shared" si="3"/>
        <v>429</v>
      </c>
      <c r="T298" s="28"/>
      <c r="U298" s="25" t="s">
        <v>3222</v>
      </c>
      <c r="V298" s="8" t="s">
        <v>550</v>
      </c>
      <c r="W298" s="17"/>
      <c r="X298" s="17"/>
      <c r="Y298" s="17"/>
      <c r="Z298" s="17"/>
      <c r="AA298" s="17"/>
      <c r="AB298" s="17"/>
      <c r="AC298" s="17"/>
      <c r="AD298" s="80"/>
      <c r="AE298" s="80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</row>
    <row r="299">
      <c r="A299" s="8" t="s">
        <v>3134</v>
      </c>
      <c r="B299" s="9">
        <v>46076.0</v>
      </c>
      <c r="C299" s="56"/>
      <c r="D299" s="56"/>
      <c r="E299" s="74" t="s">
        <v>3140</v>
      </c>
      <c r="F299" s="13" t="s">
        <v>2028</v>
      </c>
      <c r="G299" s="73" t="s">
        <v>20</v>
      </c>
      <c r="H299" s="69" t="s">
        <v>3223</v>
      </c>
      <c r="I299" s="27" t="s">
        <v>2112</v>
      </c>
      <c r="J299" s="31" t="s">
        <v>2086</v>
      </c>
      <c r="K299" s="15">
        <v>429.0</v>
      </c>
      <c r="L299" s="15">
        <v>429.0</v>
      </c>
      <c r="M299" s="14"/>
      <c r="N299" s="15">
        <v>429.0</v>
      </c>
      <c r="O299" s="14"/>
      <c r="P299" s="14"/>
      <c r="Q299" s="14"/>
      <c r="R299" s="16"/>
      <c r="S299" s="47">
        <f t="shared" si="3"/>
        <v>429</v>
      </c>
      <c r="T299" s="28"/>
      <c r="U299" s="25" t="s">
        <v>3224</v>
      </c>
      <c r="V299" s="8" t="s">
        <v>550</v>
      </c>
      <c r="W299" s="17"/>
      <c r="X299" s="17"/>
      <c r="Y299" s="17"/>
      <c r="Z299" s="17"/>
      <c r="AA299" s="17"/>
      <c r="AB299" s="17"/>
      <c r="AC299" s="17"/>
      <c r="AD299" s="80"/>
      <c r="AE299" s="80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</row>
    <row r="300">
      <c r="A300" s="8" t="s">
        <v>3134</v>
      </c>
      <c r="B300" s="9">
        <v>46076.0</v>
      </c>
      <c r="C300" s="56"/>
      <c r="D300" s="56"/>
      <c r="E300" s="74" t="s">
        <v>3148</v>
      </c>
      <c r="F300" s="13" t="s">
        <v>2180</v>
      </c>
      <c r="G300" s="73" t="s">
        <v>1172</v>
      </c>
      <c r="H300" s="69" t="s">
        <v>3225</v>
      </c>
      <c r="I300" s="27" t="s">
        <v>1172</v>
      </c>
      <c r="J300" s="31" t="s">
        <v>2086</v>
      </c>
      <c r="K300" s="15">
        <v>429.0</v>
      </c>
      <c r="L300" s="15">
        <v>429.0</v>
      </c>
      <c r="M300" s="14"/>
      <c r="N300" s="15">
        <v>429.0</v>
      </c>
      <c r="O300" s="14"/>
      <c r="P300" s="14"/>
      <c r="Q300" s="14"/>
      <c r="R300" s="16"/>
      <c r="S300" s="47">
        <f t="shared" si="3"/>
        <v>429</v>
      </c>
      <c r="T300" s="28"/>
      <c r="U300" s="8" t="s">
        <v>3226</v>
      </c>
      <c r="V300" s="8" t="s">
        <v>550</v>
      </c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</row>
    <row r="301">
      <c r="A301" s="8" t="s">
        <v>3134</v>
      </c>
      <c r="B301" s="9">
        <v>46077.0</v>
      </c>
      <c r="C301" s="56"/>
      <c r="D301" s="56"/>
      <c r="E301" s="74" t="s">
        <v>27</v>
      </c>
      <c r="F301" s="13" t="s">
        <v>2293</v>
      </c>
      <c r="G301" s="73" t="s">
        <v>27</v>
      </c>
      <c r="H301" s="69" t="s">
        <v>2528</v>
      </c>
      <c r="I301" s="27" t="s">
        <v>2488</v>
      </c>
      <c r="J301" s="31" t="s">
        <v>3211</v>
      </c>
      <c r="K301" s="14"/>
      <c r="L301" s="14"/>
      <c r="M301" s="14"/>
      <c r="N301" s="14"/>
      <c r="O301" s="14"/>
      <c r="P301" s="14"/>
      <c r="Q301" s="15">
        <f>150*2</f>
        <v>300</v>
      </c>
      <c r="R301" s="16"/>
      <c r="S301" s="47">
        <f t="shared" si="3"/>
        <v>300</v>
      </c>
      <c r="T301" s="28"/>
      <c r="U301" s="25" t="s">
        <v>2529</v>
      </c>
      <c r="V301" s="8" t="s">
        <v>550</v>
      </c>
      <c r="W301" s="17"/>
      <c r="X301" s="17"/>
      <c r="Y301" s="17"/>
      <c r="Z301" s="17"/>
      <c r="AA301" s="17"/>
      <c r="AB301" s="17"/>
      <c r="AC301" s="17"/>
      <c r="AD301" s="80"/>
      <c r="AE301" s="80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</row>
    <row r="302">
      <c r="A302" s="8" t="s">
        <v>3134</v>
      </c>
      <c r="B302" s="9">
        <v>46078.0</v>
      </c>
      <c r="C302" s="56"/>
      <c r="D302" s="56"/>
      <c r="E302" s="74" t="s">
        <v>3148</v>
      </c>
      <c r="F302" s="13" t="s">
        <v>2180</v>
      </c>
      <c r="G302" s="73" t="s">
        <v>1172</v>
      </c>
      <c r="H302" s="69" t="s">
        <v>2992</v>
      </c>
      <c r="I302" s="27" t="s">
        <v>1172</v>
      </c>
      <c r="J302" s="31" t="s">
        <v>2086</v>
      </c>
      <c r="K302" s="15">
        <v>429.0</v>
      </c>
      <c r="L302" s="15">
        <v>429.0</v>
      </c>
      <c r="M302" s="14"/>
      <c r="N302" s="15">
        <v>429.0</v>
      </c>
      <c r="O302" s="14"/>
      <c r="P302" s="14"/>
      <c r="Q302" s="14"/>
      <c r="R302" s="16"/>
      <c r="S302" s="47">
        <f t="shared" si="3"/>
        <v>429</v>
      </c>
      <c r="T302" s="28"/>
      <c r="U302" s="8" t="s">
        <v>2993</v>
      </c>
      <c r="V302" s="8" t="s">
        <v>550</v>
      </c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</row>
    <row r="303">
      <c r="A303" s="8" t="s">
        <v>3134</v>
      </c>
      <c r="B303" s="9">
        <v>46079.0</v>
      </c>
      <c r="C303" s="56"/>
      <c r="D303" s="56"/>
      <c r="E303" s="74" t="s">
        <v>27</v>
      </c>
      <c r="F303" s="13" t="s">
        <v>2204</v>
      </c>
      <c r="G303" s="41" t="s">
        <v>27</v>
      </c>
      <c r="H303" s="42" t="s">
        <v>978</v>
      </c>
      <c r="I303" s="27" t="s">
        <v>2488</v>
      </c>
      <c r="J303" s="31" t="s">
        <v>2086</v>
      </c>
      <c r="K303" s="14"/>
      <c r="L303" s="15">
        <v>429.0</v>
      </c>
      <c r="M303" s="14"/>
      <c r="N303" s="15">
        <v>429.0</v>
      </c>
      <c r="O303" s="14"/>
      <c r="P303" s="14"/>
      <c r="Q303" s="15">
        <v>410.0</v>
      </c>
      <c r="R303" s="16"/>
      <c r="S303" s="47">
        <f t="shared" si="3"/>
        <v>839</v>
      </c>
      <c r="T303" s="32"/>
      <c r="U303" s="25" t="s">
        <v>980</v>
      </c>
      <c r="V303" s="8" t="s">
        <v>550</v>
      </c>
      <c r="W303" s="17"/>
      <c r="X303" s="17"/>
      <c r="Y303" s="79"/>
      <c r="Z303" s="122"/>
      <c r="AA303" s="17"/>
      <c r="AB303" s="32"/>
      <c r="AC303" s="17"/>
      <c r="AD303" s="80"/>
      <c r="AE303" s="80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</row>
    <row r="304">
      <c r="A304" s="8" t="s">
        <v>3134</v>
      </c>
      <c r="B304" s="9">
        <v>46079.0</v>
      </c>
      <c r="C304" s="56"/>
      <c r="D304" s="56"/>
      <c r="E304" s="74" t="s">
        <v>3140</v>
      </c>
      <c r="F304" s="13" t="s">
        <v>2028</v>
      </c>
      <c r="G304" s="73" t="s">
        <v>20</v>
      </c>
      <c r="H304" s="69" t="s">
        <v>3227</v>
      </c>
      <c r="I304" s="27" t="s">
        <v>2112</v>
      </c>
      <c r="J304" s="31" t="s">
        <v>2086</v>
      </c>
      <c r="K304" s="15">
        <v>429.0</v>
      </c>
      <c r="L304" s="15">
        <v>429.0</v>
      </c>
      <c r="M304" s="14"/>
      <c r="N304" s="15">
        <v>429.0</v>
      </c>
      <c r="O304" s="14"/>
      <c r="P304" s="14"/>
      <c r="Q304" s="14"/>
      <c r="R304" s="16"/>
      <c r="S304" s="47">
        <f t="shared" si="3"/>
        <v>429</v>
      </c>
      <c r="T304" s="28"/>
      <c r="U304" s="25" t="s">
        <v>3228</v>
      </c>
      <c r="V304" s="8" t="s">
        <v>550</v>
      </c>
      <c r="W304" s="17"/>
      <c r="X304" s="17"/>
      <c r="Y304" s="17"/>
      <c r="Z304" s="17"/>
      <c r="AA304" s="17"/>
      <c r="AB304" s="17"/>
      <c r="AC304" s="17"/>
      <c r="AD304" s="80"/>
      <c r="AE304" s="80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</row>
    <row r="305">
      <c r="A305" s="8" t="s">
        <v>3134</v>
      </c>
      <c r="B305" s="9">
        <v>46080.0</v>
      </c>
      <c r="C305" s="56"/>
      <c r="D305" s="56"/>
      <c r="E305" s="74" t="s">
        <v>3148</v>
      </c>
      <c r="F305" s="13" t="s">
        <v>2180</v>
      </c>
      <c r="G305" s="73" t="s">
        <v>1172</v>
      </c>
      <c r="H305" s="69" t="s">
        <v>3229</v>
      </c>
      <c r="I305" s="27" t="s">
        <v>1172</v>
      </c>
      <c r="J305" s="31" t="s">
        <v>2086</v>
      </c>
      <c r="K305" s="15">
        <v>429.0</v>
      </c>
      <c r="L305" s="15">
        <v>429.0</v>
      </c>
      <c r="M305" s="14"/>
      <c r="N305" s="15">
        <v>429.0</v>
      </c>
      <c r="O305" s="14"/>
      <c r="P305" s="14"/>
      <c r="Q305" s="14"/>
      <c r="R305" s="16"/>
      <c r="S305" s="47">
        <f t="shared" si="3"/>
        <v>429</v>
      </c>
      <c r="T305" s="28"/>
      <c r="U305" s="8" t="s">
        <v>3230</v>
      </c>
      <c r="V305" s="8" t="s">
        <v>550</v>
      </c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</row>
  </sheetData>
  <hyperlinks>
    <hyperlink r:id="rId2" ref="H55"/>
  </hyperlinks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5" t="s">
        <v>3131</v>
      </c>
      <c r="D1" s="5" t="s">
        <v>3132</v>
      </c>
      <c r="E1" s="5" t="s">
        <v>3133</v>
      </c>
      <c r="F1" s="3" t="s">
        <v>3231</v>
      </c>
      <c r="G1" s="65" t="s">
        <v>2</v>
      </c>
      <c r="H1" s="65" t="s">
        <v>3</v>
      </c>
      <c r="I1" s="3" t="s">
        <v>3232</v>
      </c>
      <c r="J1" s="3" t="s">
        <v>5</v>
      </c>
      <c r="K1" s="3" t="s">
        <v>6</v>
      </c>
      <c r="L1" s="3" t="s">
        <v>3233</v>
      </c>
      <c r="M1" s="12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124" t="s">
        <v>3234</v>
      </c>
      <c r="U1" s="124" t="s">
        <v>3235</v>
      </c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</row>
    <row r="2">
      <c r="A2" s="8" t="s">
        <v>2675</v>
      </c>
      <c r="B2" s="9">
        <v>45629.0</v>
      </c>
      <c r="C2" s="126"/>
      <c r="D2" s="126"/>
      <c r="E2" s="74" t="s">
        <v>3138</v>
      </c>
      <c r="F2" s="13" t="s">
        <v>2028</v>
      </c>
      <c r="G2" s="73" t="s">
        <v>1910</v>
      </c>
      <c r="H2" s="69" t="s">
        <v>2019</v>
      </c>
      <c r="I2" s="27" t="s">
        <v>1908</v>
      </c>
      <c r="J2" s="13" t="s">
        <v>1908</v>
      </c>
      <c r="K2" s="15">
        <v>299.0</v>
      </c>
      <c r="L2" s="15">
        <v>299.0</v>
      </c>
      <c r="M2" s="127"/>
      <c r="N2" s="15">
        <f t="shared" ref="N2:N12" si="1">L2</f>
        <v>299</v>
      </c>
      <c r="O2" s="127"/>
      <c r="P2" s="127"/>
      <c r="Q2" s="127"/>
      <c r="R2" s="128"/>
      <c r="S2" s="47">
        <f t="shared" ref="S2:S177" si="2">SUM(N2:Q2)-R2</f>
        <v>299</v>
      </c>
      <c r="T2" s="125"/>
      <c r="U2" s="8" t="s">
        <v>2020</v>
      </c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</row>
    <row r="3">
      <c r="A3" s="8" t="s">
        <v>2675</v>
      </c>
      <c r="B3" s="9">
        <v>45629.0</v>
      </c>
      <c r="C3" s="126"/>
      <c r="D3" s="126"/>
      <c r="E3" s="74" t="s">
        <v>3138</v>
      </c>
      <c r="F3" s="13" t="s">
        <v>2028</v>
      </c>
      <c r="G3" s="73" t="s">
        <v>1925</v>
      </c>
      <c r="H3" s="69" t="s">
        <v>2872</v>
      </c>
      <c r="I3" s="27" t="s">
        <v>1908</v>
      </c>
      <c r="J3" s="13" t="s">
        <v>1908</v>
      </c>
      <c r="K3" s="15">
        <v>299.0</v>
      </c>
      <c r="L3" s="15">
        <v>299.0</v>
      </c>
      <c r="M3" s="127"/>
      <c r="N3" s="15">
        <f t="shared" si="1"/>
        <v>299</v>
      </c>
      <c r="O3" s="127"/>
      <c r="P3" s="127"/>
      <c r="Q3" s="127"/>
      <c r="R3" s="128"/>
      <c r="S3" s="47">
        <f t="shared" si="2"/>
        <v>299</v>
      </c>
      <c r="T3" s="125"/>
      <c r="U3" s="8" t="s">
        <v>2873</v>
      </c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</row>
    <row r="4">
      <c r="A4" s="8" t="s">
        <v>2675</v>
      </c>
      <c r="B4" s="9">
        <v>45629.0</v>
      </c>
      <c r="C4" s="126"/>
      <c r="D4" s="126"/>
      <c r="E4" s="126"/>
      <c r="F4" s="13" t="s">
        <v>2028</v>
      </c>
      <c r="G4" s="73" t="s">
        <v>1925</v>
      </c>
      <c r="H4" s="69" t="s">
        <v>2874</v>
      </c>
      <c r="I4" s="27" t="s">
        <v>1925</v>
      </c>
      <c r="J4" s="13" t="s">
        <v>1908</v>
      </c>
      <c r="K4" s="15">
        <v>299.0</v>
      </c>
      <c r="L4" s="15">
        <v>299.0</v>
      </c>
      <c r="M4" s="127"/>
      <c r="N4" s="15">
        <f t="shared" si="1"/>
        <v>299</v>
      </c>
      <c r="O4" s="127"/>
      <c r="P4" s="127"/>
      <c r="Q4" s="127"/>
      <c r="R4" s="128"/>
      <c r="S4" s="47">
        <f t="shared" si="2"/>
        <v>299</v>
      </c>
      <c r="T4" s="125"/>
      <c r="U4" s="8" t="s">
        <v>2875</v>
      </c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</row>
    <row r="5">
      <c r="A5" s="8" t="s">
        <v>2675</v>
      </c>
      <c r="B5" s="9">
        <v>45629.0</v>
      </c>
      <c r="C5" s="126"/>
      <c r="D5" s="126"/>
      <c r="E5" s="74" t="s">
        <v>3145</v>
      </c>
      <c r="F5" s="13" t="s">
        <v>2028</v>
      </c>
      <c r="G5" s="73" t="s">
        <v>20</v>
      </c>
      <c r="H5" s="69" t="s">
        <v>2750</v>
      </c>
      <c r="I5" s="27" t="s">
        <v>1939</v>
      </c>
      <c r="J5" s="74" t="s">
        <v>2024</v>
      </c>
      <c r="K5" s="15">
        <v>99.9</v>
      </c>
      <c r="L5" s="15">
        <v>99.9</v>
      </c>
      <c r="M5" s="127"/>
      <c r="N5" s="15">
        <f t="shared" si="1"/>
        <v>99.9</v>
      </c>
      <c r="O5" s="127"/>
      <c r="P5" s="127"/>
      <c r="Q5" s="127"/>
      <c r="R5" s="128"/>
      <c r="S5" s="47">
        <f t="shared" si="2"/>
        <v>99.9</v>
      </c>
      <c r="T5" s="125"/>
      <c r="U5" s="8" t="s">
        <v>2751</v>
      </c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</row>
    <row r="6">
      <c r="A6" s="8" t="s">
        <v>2675</v>
      </c>
      <c r="B6" s="9">
        <v>45630.0</v>
      </c>
      <c r="C6" s="126"/>
      <c r="D6" s="126"/>
      <c r="E6" s="74" t="s">
        <v>3145</v>
      </c>
      <c r="F6" s="13" t="s">
        <v>2028</v>
      </c>
      <c r="G6" s="73" t="s">
        <v>20</v>
      </c>
      <c r="H6" s="69" t="s">
        <v>2816</v>
      </c>
      <c r="I6" s="27" t="s">
        <v>1939</v>
      </c>
      <c r="J6" s="74" t="s">
        <v>1969</v>
      </c>
      <c r="K6" s="15">
        <v>29.9</v>
      </c>
      <c r="L6" s="15">
        <v>29.9</v>
      </c>
      <c r="M6" s="127"/>
      <c r="N6" s="15">
        <f t="shared" si="1"/>
        <v>29.9</v>
      </c>
      <c r="O6" s="127"/>
      <c r="P6" s="127"/>
      <c r="Q6" s="127"/>
      <c r="R6" s="128"/>
      <c r="S6" s="47">
        <f t="shared" si="2"/>
        <v>29.9</v>
      </c>
      <c r="T6" s="125"/>
      <c r="U6" s="8" t="s">
        <v>2817</v>
      </c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</row>
    <row r="7">
      <c r="A7" s="8" t="s">
        <v>2675</v>
      </c>
      <c r="B7" s="9">
        <v>45630.0</v>
      </c>
      <c r="C7" s="126"/>
      <c r="D7" s="126"/>
      <c r="E7" s="74" t="s">
        <v>3145</v>
      </c>
      <c r="F7" s="13" t="s">
        <v>2028</v>
      </c>
      <c r="G7" s="73" t="s">
        <v>20</v>
      </c>
      <c r="H7" s="69" t="s">
        <v>2738</v>
      </c>
      <c r="I7" s="27" t="s">
        <v>1939</v>
      </c>
      <c r="J7" s="74" t="s">
        <v>1969</v>
      </c>
      <c r="K7" s="15">
        <v>29.9</v>
      </c>
      <c r="L7" s="15">
        <v>29.9</v>
      </c>
      <c r="M7" s="127"/>
      <c r="N7" s="15">
        <f t="shared" si="1"/>
        <v>29.9</v>
      </c>
      <c r="O7" s="127"/>
      <c r="P7" s="127"/>
      <c r="Q7" s="127"/>
      <c r="R7" s="128"/>
      <c r="S7" s="47">
        <f t="shared" si="2"/>
        <v>29.9</v>
      </c>
      <c r="T7" s="125"/>
      <c r="U7" s="8" t="s">
        <v>2739</v>
      </c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</row>
    <row r="8">
      <c r="A8" s="8" t="s">
        <v>2675</v>
      </c>
      <c r="B8" s="9">
        <v>45631.0</v>
      </c>
      <c r="C8" s="126"/>
      <c r="D8" s="126"/>
      <c r="E8" s="74" t="s">
        <v>3145</v>
      </c>
      <c r="F8" s="13" t="s">
        <v>2028</v>
      </c>
      <c r="G8" s="73" t="s">
        <v>20</v>
      </c>
      <c r="H8" s="69" t="s">
        <v>2792</v>
      </c>
      <c r="I8" s="27" t="s">
        <v>1939</v>
      </c>
      <c r="J8" s="74" t="s">
        <v>2024</v>
      </c>
      <c r="K8" s="15">
        <v>99.9</v>
      </c>
      <c r="L8" s="15">
        <v>99.9</v>
      </c>
      <c r="M8" s="127"/>
      <c r="N8" s="15">
        <f t="shared" si="1"/>
        <v>99.9</v>
      </c>
      <c r="O8" s="127"/>
      <c r="P8" s="127"/>
      <c r="Q8" s="127"/>
      <c r="R8" s="128"/>
      <c r="S8" s="47">
        <f t="shared" si="2"/>
        <v>99.9</v>
      </c>
      <c r="T8" s="125"/>
      <c r="U8" s="8" t="s">
        <v>2793</v>
      </c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</row>
    <row r="9">
      <c r="A9" s="8" t="s">
        <v>2675</v>
      </c>
      <c r="B9" s="9">
        <v>45631.0</v>
      </c>
      <c r="C9" s="126"/>
      <c r="D9" s="126"/>
      <c r="E9" s="74" t="s">
        <v>3145</v>
      </c>
      <c r="F9" s="13" t="s">
        <v>2028</v>
      </c>
      <c r="G9" s="73" t="s">
        <v>20</v>
      </c>
      <c r="H9" s="69" t="s">
        <v>2854</v>
      </c>
      <c r="I9" s="27" t="s">
        <v>1939</v>
      </c>
      <c r="J9" s="74" t="s">
        <v>2024</v>
      </c>
      <c r="K9" s="15">
        <v>99.9</v>
      </c>
      <c r="L9" s="15">
        <v>99.9</v>
      </c>
      <c r="M9" s="127"/>
      <c r="N9" s="15">
        <f t="shared" si="1"/>
        <v>99.9</v>
      </c>
      <c r="O9" s="127"/>
      <c r="P9" s="127"/>
      <c r="Q9" s="127"/>
      <c r="R9" s="128"/>
      <c r="S9" s="47">
        <f t="shared" si="2"/>
        <v>99.9</v>
      </c>
      <c r="T9" s="125"/>
      <c r="U9" s="8" t="s">
        <v>2855</v>
      </c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</row>
    <row r="10">
      <c r="A10" s="8" t="s">
        <v>2675</v>
      </c>
      <c r="B10" s="9">
        <v>45631.0</v>
      </c>
      <c r="C10" s="126"/>
      <c r="D10" s="126"/>
      <c r="E10" s="74" t="s">
        <v>3145</v>
      </c>
      <c r="F10" s="13" t="s">
        <v>2028</v>
      </c>
      <c r="G10" s="73" t="s">
        <v>20</v>
      </c>
      <c r="H10" s="69" t="s">
        <v>2728</v>
      </c>
      <c r="I10" s="27" t="s">
        <v>1939</v>
      </c>
      <c r="J10" s="74" t="s">
        <v>2024</v>
      </c>
      <c r="K10" s="15">
        <v>99.9</v>
      </c>
      <c r="L10" s="15">
        <v>99.9</v>
      </c>
      <c r="M10" s="127"/>
      <c r="N10" s="15">
        <f t="shared" si="1"/>
        <v>99.9</v>
      </c>
      <c r="O10" s="127"/>
      <c r="P10" s="127"/>
      <c r="Q10" s="127"/>
      <c r="R10" s="128"/>
      <c r="S10" s="47">
        <f t="shared" si="2"/>
        <v>99.9</v>
      </c>
      <c r="T10" s="125"/>
      <c r="U10" s="8" t="s">
        <v>2729</v>
      </c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</row>
    <row r="11">
      <c r="A11" s="8" t="s">
        <v>2675</v>
      </c>
      <c r="B11" s="9">
        <v>45632.0</v>
      </c>
      <c r="C11" s="126"/>
      <c r="D11" s="126"/>
      <c r="E11" s="74" t="s">
        <v>3145</v>
      </c>
      <c r="F11" s="13" t="s">
        <v>2028</v>
      </c>
      <c r="G11" s="73" t="s">
        <v>20</v>
      </c>
      <c r="H11" s="69" t="s">
        <v>2906</v>
      </c>
      <c r="I11" s="27" t="s">
        <v>1939</v>
      </c>
      <c r="J11" s="74" t="s">
        <v>1969</v>
      </c>
      <c r="K11" s="15">
        <v>29.9</v>
      </c>
      <c r="L11" s="15">
        <v>29.9</v>
      </c>
      <c r="M11" s="127"/>
      <c r="N11" s="15">
        <f t="shared" si="1"/>
        <v>29.9</v>
      </c>
      <c r="O11" s="127"/>
      <c r="P11" s="127"/>
      <c r="Q11" s="127"/>
      <c r="R11" s="128"/>
      <c r="S11" s="47">
        <f t="shared" si="2"/>
        <v>29.9</v>
      </c>
      <c r="T11" s="125"/>
      <c r="U11" s="8" t="s">
        <v>2907</v>
      </c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</row>
    <row r="12">
      <c r="A12" s="8" t="s">
        <v>2675</v>
      </c>
      <c r="B12" s="9">
        <v>45632.0</v>
      </c>
      <c r="C12" s="126"/>
      <c r="D12" s="126"/>
      <c r="E12" s="74" t="s">
        <v>3145</v>
      </c>
      <c r="F12" s="13" t="s">
        <v>2028</v>
      </c>
      <c r="G12" s="73" t="s">
        <v>20</v>
      </c>
      <c r="H12" s="69" t="s">
        <v>2774</v>
      </c>
      <c r="I12" s="27" t="s">
        <v>1939</v>
      </c>
      <c r="J12" s="74" t="s">
        <v>1969</v>
      </c>
      <c r="K12" s="15">
        <v>29.9</v>
      </c>
      <c r="L12" s="15">
        <v>29.9</v>
      </c>
      <c r="M12" s="127"/>
      <c r="N12" s="15">
        <f t="shared" si="1"/>
        <v>29.9</v>
      </c>
      <c r="O12" s="127"/>
      <c r="P12" s="127"/>
      <c r="Q12" s="127"/>
      <c r="R12" s="128"/>
      <c r="S12" s="47">
        <f t="shared" si="2"/>
        <v>29.9</v>
      </c>
      <c r="T12" s="125"/>
      <c r="U12" s="8" t="s">
        <v>2775</v>
      </c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</row>
    <row r="13">
      <c r="A13" s="8" t="s">
        <v>2675</v>
      </c>
      <c r="B13" s="9">
        <v>45635.0</v>
      </c>
      <c r="C13" s="126"/>
      <c r="D13" s="126"/>
      <c r="E13" s="126"/>
      <c r="F13" s="13" t="s">
        <v>2118</v>
      </c>
      <c r="G13" s="73" t="s">
        <v>1172</v>
      </c>
      <c r="H13" s="69" t="s">
        <v>1173</v>
      </c>
      <c r="I13" s="27" t="s">
        <v>1172</v>
      </c>
      <c r="J13" s="13" t="s">
        <v>1908</v>
      </c>
      <c r="K13" s="15">
        <v>800.0</v>
      </c>
      <c r="L13" s="127"/>
      <c r="M13" s="127"/>
      <c r="N13" s="127"/>
      <c r="O13" s="127"/>
      <c r="P13" s="127"/>
      <c r="Q13" s="127"/>
      <c r="R13" s="128"/>
      <c r="S13" s="47">
        <f t="shared" si="2"/>
        <v>0</v>
      </c>
      <c r="T13" s="125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</row>
    <row r="14">
      <c r="A14" s="8" t="s">
        <v>2675</v>
      </c>
      <c r="B14" s="9">
        <v>45635.0</v>
      </c>
      <c r="C14" s="126"/>
      <c r="D14" s="126"/>
      <c r="E14" s="74" t="s">
        <v>3145</v>
      </c>
      <c r="F14" s="13" t="s">
        <v>2028</v>
      </c>
      <c r="G14" s="73" t="s">
        <v>20</v>
      </c>
      <c r="H14" s="69" t="s">
        <v>2898</v>
      </c>
      <c r="I14" s="27" t="s">
        <v>1939</v>
      </c>
      <c r="J14" s="74" t="s">
        <v>2024</v>
      </c>
      <c r="K14" s="15">
        <v>99.9</v>
      </c>
      <c r="L14" s="15">
        <v>99.9</v>
      </c>
      <c r="M14" s="127"/>
      <c r="N14" s="15">
        <f t="shared" ref="N14:N70" si="3">L14</f>
        <v>99.9</v>
      </c>
      <c r="O14" s="127"/>
      <c r="P14" s="127"/>
      <c r="Q14" s="127"/>
      <c r="R14" s="128"/>
      <c r="S14" s="47">
        <f t="shared" si="2"/>
        <v>99.9</v>
      </c>
      <c r="T14" s="125"/>
      <c r="U14" s="8" t="s">
        <v>2899</v>
      </c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</row>
    <row r="15">
      <c r="A15" s="8" t="s">
        <v>2675</v>
      </c>
      <c r="B15" s="9">
        <v>45636.0</v>
      </c>
      <c r="C15" s="126"/>
      <c r="D15" s="126"/>
      <c r="E15" s="74" t="s">
        <v>3148</v>
      </c>
      <c r="F15" s="13" t="s">
        <v>2028</v>
      </c>
      <c r="G15" s="73" t="s">
        <v>1172</v>
      </c>
      <c r="H15" s="69" t="s">
        <v>2892</v>
      </c>
      <c r="I15" s="27" t="s">
        <v>1172</v>
      </c>
      <c r="J15" s="13" t="s">
        <v>1908</v>
      </c>
      <c r="K15" s="15">
        <v>299.0</v>
      </c>
      <c r="L15" s="15">
        <v>299.0</v>
      </c>
      <c r="M15" s="127"/>
      <c r="N15" s="15">
        <f t="shared" si="3"/>
        <v>299</v>
      </c>
      <c r="O15" s="127"/>
      <c r="P15" s="127"/>
      <c r="Q15" s="127"/>
      <c r="R15" s="128"/>
      <c r="S15" s="47">
        <f t="shared" si="2"/>
        <v>299</v>
      </c>
      <c r="T15" s="125"/>
      <c r="U15" s="130" t="s">
        <v>2893</v>
      </c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</row>
    <row r="16">
      <c r="A16" s="8" t="s">
        <v>2675</v>
      </c>
      <c r="B16" s="9">
        <v>45636.0</v>
      </c>
      <c r="C16" s="126"/>
      <c r="D16" s="126"/>
      <c r="E16" s="74" t="s">
        <v>3145</v>
      </c>
      <c r="F16" s="13" t="s">
        <v>2028</v>
      </c>
      <c r="G16" s="73" t="s">
        <v>20</v>
      </c>
      <c r="H16" s="69" t="s">
        <v>2894</v>
      </c>
      <c r="I16" s="27" t="s">
        <v>1908</v>
      </c>
      <c r="J16" s="13" t="s">
        <v>1908</v>
      </c>
      <c r="K16" s="15">
        <v>299.0</v>
      </c>
      <c r="L16" s="15">
        <v>299.0</v>
      </c>
      <c r="M16" s="127"/>
      <c r="N16" s="15">
        <f t="shared" si="3"/>
        <v>299</v>
      </c>
      <c r="O16" s="127"/>
      <c r="P16" s="127"/>
      <c r="Q16" s="127"/>
      <c r="R16" s="128"/>
      <c r="S16" s="47">
        <f t="shared" si="2"/>
        <v>299</v>
      </c>
      <c r="T16" s="125"/>
      <c r="U16" s="8" t="s">
        <v>2895</v>
      </c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</row>
    <row r="17">
      <c r="A17" s="8" t="s">
        <v>2675</v>
      </c>
      <c r="B17" s="9">
        <v>45637.0</v>
      </c>
      <c r="C17" s="126"/>
      <c r="D17" s="126"/>
      <c r="E17" s="74" t="s">
        <v>3145</v>
      </c>
      <c r="F17" s="13" t="s">
        <v>2028</v>
      </c>
      <c r="G17" s="73" t="s">
        <v>20</v>
      </c>
      <c r="H17" s="69" t="s">
        <v>2740</v>
      </c>
      <c r="I17" s="27" t="s">
        <v>1939</v>
      </c>
      <c r="J17" s="74" t="s">
        <v>2024</v>
      </c>
      <c r="K17" s="15">
        <v>99.9</v>
      </c>
      <c r="L17" s="15">
        <v>99.9</v>
      </c>
      <c r="M17" s="127"/>
      <c r="N17" s="15">
        <f t="shared" si="3"/>
        <v>99.9</v>
      </c>
      <c r="O17" s="127"/>
      <c r="P17" s="127"/>
      <c r="Q17" s="127"/>
      <c r="R17" s="128"/>
      <c r="S17" s="47">
        <f t="shared" si="2"/>
        <v>99.9</v>
      </c>
      <c r="T17" s="125"/>
      <c r="U17" s="8" t="s">
        <v>2741</v>
      </c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</row>
    <row r="18">
      <c r="A18" s="8" t="s">
        <v>2675</v>
      </c>
      <c r="B18" s="9">
        <v>45637.0</v>
      </c>
      <c r="C18" s="126"/>
      <c r="D18" s="126"/>
      <c r="E18" s="74" t="s">
        <v>3145</v>
      </c>
      <c r="F18" s="13" t="s">
        <v>2028</v>
      </c>
      <c r="G18" s="73" t="s">
        <v>20</v>
      </c>
      <c r="H18" s="69" t="s">
        <v>2021</v>
      </c>
      <c r="I18" s="27" t="s">
        <v>1908</v>
      </c>
      <c r="J18" s="13" t="s">
        <v>1908</v>
      </c>
      <c r="K18" s="15">
        <v>299.0</v>
      </c>
      <c r="L18" s="15">
        <v>299.0</v>
      </c>
      <c r="M18" s="127"/>
      <c r="N18" s="15">
        <f t="shared" si="3"/>
        <v>299</v>
      </c>
      <c r="O18" s="127"/>
      <c r="P18" s="127"/>
      <c r="Q18" s="127"/>
      <c r="R18" s="128"/>
      <c r="S18" s="47">
        <f t="shared" si="2"/>
        <v>299</v>
      </c>
      <c r="T18" s="125"/>
      <c r="U18" s="8" t="s">
        <v>2022</v>
      </c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</row>
    <row r="19">
      <c r="A19" s="8" t="s">
        <v>2675</v>
      </c>
      <c r="B19" s="9">
        <v>45637.0</v>
      </c>
      <c r="C19" s="126"/>
      <c r="D19" s="126"/>
      <c r="E19" s="74" t="s">
        <v>3197</v>
      </c>
      <c r="F19" s="13" t="s">
        <v>2028</v>
      </c>
      <c r="G19" s="73" t="s">
        <v>20</v>
      </c>
      <c r="H19" s="69" t="s">
        <v>2910</v>
      </c>
      <c r="I19" s="27" t="s">
        <v>1939</v>
      </c>
      <c r="J19" s="74" t="s">
        <v>1969</v>
      </c>
      <c r="K19" s="15">
        <v>29.9</v>
      </c>
      <c r="L19" s="15">
        <v>29.9</v>
      </c>
      <c r="M19" s="127"/>
      <c r="N19" s="15">
        <f t="shared" si="3"/>
        <v>29.9</v>
      </c>
      <c r="O19" s="127"/>
      <c r="P19" s="127"/>
      <c r="Q19" s="127"/>
      <c r="R19" s="128"/>
      <c r="S19" s="47">
        <f t="shared" si="2"/>
        <v>29.9</v>
      </c>
      <c r="T19" s="125"/>
      <c r="U19" s="8" t="s">
        <v>2909</v>
      </c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</row>
    <row r="20">
      <c r="A20" s="8" t="s">
        <v>2675</v>
      </c>
      <c r="B20" s="9">
        <v>45638.0</v>
      </c>
      <c r="C20" s="126"/>
      <c r="D20" s="126"/>
      <c r="E20" s="74" t="s">
        <v>3145</v>
      </c>
      <c r="F20" s="13" t="s">
        <v>2028</v>
      </c>
      <c r="G20" s="73" t="s">
        <v>20</v>
      </c>
      <c r="H20" s="69" t="s">
        <v>2703</v>
      </c>
      <c r="I20" s="27" t="s">
        <v>1939</v>
      </c>
      <c r="J20" s="74" t="s">
        <v>1969</v>
      </c>
      <c r="K20" s="15">
        <v>29.9</v>
      </c>
      <c r="L20" s="15">
        <v>29.9</v>
      </c>
      <c r="M20" s="127"/>
      <c r="N20" s="15">
        <f t="shared" si="3"/>
        <v>29.9</v>
      </c>
      <c r="O20" s="127"/>
      <c r="P20" s="127"/>
      <c r="Q20" s="127"/>
      <c r="R20" s="128"/>
      <c r="S20" s="47">
        <f t="shared" si="2"/>
        <v>29.9</v>
      </c>
      <c r="T20" s="125"/>
      <c r="U20" s="8" t="s">
        <v>2704</v>
      </c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</row>
    <row r="21">
      <c r="A21" s="8" t="s">
        <v>2675</v>
      </c>
      <c r="B21" s="9">
        <v>45638.0</v>
      </c>
      <c r="C21" s="126"/>
      <c r="D21" s="126"/>
      <c r="E21" s="74" t="s">
        <v>3145</v>
      </c>
      <c r="F21" s="13" t="s">
        <v>2028</v>
      </c>
      <c r="G21" s="73" t="s">
        <v>20</v>
      </c>
      <c r="H21" s="69" t="s">
        <v>2760</v>
      </c>
      <c r="I21" s="27" t="s">
        <v>1939</v>
      </c>
      <c r="J21" s="74" t="s">
        <v>1969</v>
      </c>
      <c r="K21" s="15">
        <v>29.9</v>
      </c>
      <c r="L21" s="15">
        <v>29.9</v>
      </c>
      <c r="M21" s="127"/>
      <c r="N21" s="15">
        <f t="shared" si="3"/>
        <v>29.9</v>
      </c>
      <c r="O21" s="127"/>
      <c r="P21" s="127"/>
      <c r="Q21" s="127"/>
      <c r="R21" s="128"/>
      <c r="S21" s="47">
        <f t="shared" si="2"/>
        <v>29.9</v>
      </c>
      <c r="T21" s="125"/>
      <c r="U21" s="8" t="s">
        <v>2761</v>
      </c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</row>
    <row r="22">
      <c r="A22" s="8" t="s">
        <v>2675</v>
      </c>
      <c r="B22" s="9">
        <v>45638.0</v>
      </c>
      <c r="C22" s="126"/>
      <c r="D22" s="126"/>
      <c r="E22" s="74" t="s">
        <v>3145</v>
      </c>
      <c r="F22" s="13" t="s">
        <v>2028</v>
      </c>
      <c r="G22" s="73" t="s">
        <v>20</v>
      </c>
      <c r="H22" s="69" t="s">
        <v>2023</v>
      </c>
      <c r="I22" s="27" t="s">
        <v>1939</v>
      </c>
      <c r="J22" s="74" t="s">
        <v>2024</v>
      </c>
      <c r="K22" s="15">
        <v>99.9</v>
      </c>
      <c r="L22" s="15">
        <v>99.9</v>
      </c>
      <c r="M22" s="127"/>
      <c r="N22" s="15">
        <f t="shared" si="3"/>
        <v>99.9</v>
      </c>
      <c r="O22" s="127"/>
      <c r="P22" s="127"/>
      <c r="Q22" s="127"/>
      <c r="R22" s="128"/>
      <c r="S22" s="47">
        <f t="shared" si="2"/>
        <v>99.9</v>
      </c>
      <c r="T22" s="125"/>
      <c r="U22" s="8" t="s">
        <v>2025</v>
      </c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</row>
    <row r="23">
      <c r="A23" s="8" t="s">
        <v>2675</v>
      </c>
      <c r="B23" s="9">
        <v>45638.0</v>
      </c>
      <c r="C23" s="126"/>
      <c r="D23" s="126"/>
      <c r="E23" s="74" t="s">
        <v>3148</v>
      </c>
      <c r="F23" s="13" t="s">
        <v>2028</v>
      </c>
      <c r="G23" s="73" t="s">
        <v>1172</v>
      </c>
      <c r="H23" s="69" t="s">
        <v>2904</v>
      </c>
      <c r="I23" s="27" t="s">
        <v>1172</v>
      </c>
      <c r="J23" s="13" t="s">
        <v>1908</v>
      </c>
      <c r="K23" s="15">
        <v>299.0</v>
      </c>
      <c r="L23" s="15">
        <v>299.0</v>
      </c>
      <c r="M23" s="127"/>
      <c r="N23" s="15">
        <f t="shared" si="3"/>
        <v>299</v>
      </c>
      <c r="O23" s="127"/>
      <c r="P23" s="127"/>
      <c r="Q23" s="127"/>
      <c r="R23" s="128"/>
      <c r="S23" s="47">
        <f t="shared" si="2"/>
        <v>299</v>
      </c>
      <c r="T23" s="125"/>
      <c r="U23" s="130" t="s">
        <v>2905</v>
      </c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</row>
    <row r="24">
      <c r="A24" s="8" t="s">
        <v>2675</v>
      </c>
      <c r="B24" s="9">
        <v>45639.0</v>
      </c>
      <c r="C24" s="126"/>
      <c r="D24" s="126"/>
      <c r="E24" s="74" t="s">
        <v>3145</v>
      </c>
      <c r="F24" s="13" t="s">
        <v>2028</v>
      </c>
      <c r="G24" s="73" t="s">
        <v>20</v>
      </c>
      <c r="H24" s="69" t="s">
        <v>2806</v>
      </c>
      <c r="I24" s="27" t="s">
        <v>1939</v>
      </c>
      <c r="J24" s="74" t="s">
        <v>1969</v>
      </c>
      <c r="K24" s="15">
        <v>29.9</v>
      </c>
      <c r="L24" s="15">
        <v>29.9</v>
      </c>
      <c r="M24" s="127"/>
      <c r="N24" s="15">
        <f t="shared" si="3"/>
        <v>29.9</v>
      </c>
      <c r="O24" s="127"/>
      <c r="P24" s="127"/>
      <c r="Q24" s="127"/>
      <c r="R24" s="128"/>
      <c r="S24" s="47">
        <f t="shared" si="2"/>
        <v>29.9</v>
      </c>
      <c r="T24" s="125"/>
      <c r="U24" s="8" t="s">
        <v>2807</v>
      </c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</row>
    <row r="25">
      <c r="A25" s="8" t="s">
        <v>2675</v>
      </c>
      <c r="B25" s="9">
        <v>45639.0</v>
      </c>
      <c r="C25" s="126"/>
      <c r="D25" s="126"/>
      <c r="E25" s="74" t="s">
        <v>3145</v>
      </c>
      <c r="F25" s="13" t="s">
        <v>2028</v>
      </c>
      <c r="G25" s="73" t="s">
        <v>20</v>
      </c>
      <c r="H25" s="69" t="s">
        <v>2026</v>
      </c>
      <c r="I25" s="27" t="s">
        <v>1939</v>
      </c>
      <c r="J25" s="74" t="s">
        <v>1969</v>
      </c>
      <c r="K25" s="15">
        <v>29.9</v>
      </c>
      <c r="L25" s="15">
        <v>29.9</v>
      </c>
      <c r="M25" s="127"/>
      <c r="N25" s="15">
        <f t="shared" si="3"/>
        <v>29.9</v>
      </c>
      <c r="O25" s="127"/>
      <c r="P25" s="127"/>
      <c r="Q25" s="127"/>
      <c r="R25" s="128"/>
      <c r="S25" s="47">
        <f t="shared" si="2"/>
        <v>29.9</v>
      </c>
      <c r="T25" s="125"/>
      <c r="U25" s="8" t="s">
        <v>2027</v>
      </c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</row>
    <row r="26">
      <c r="A26" s="8" t="s">
        <v>2675</v>
      </c>
      <c r="B26" s="9">
        <v>45642.0</v>
      </c>
      <c r="C26" s="126"/>
      <c r="D26" s="126"/>
      <c r="E26" s="74" t="s">
        <v>3145</v>
      </c>
      <c r="F26" s="13" t="s">
        <v>2028</v>
      </c>
      <c r="G26" s="73" t="s">
        <v>20</v>
      </c>
      <c r="H26" s="69" t="s">
        <v>2902</v>
      </c>
      <c r="I26" s="27" t="s">
        <v>1939</v>
      </c>
      <c r="J26" s="74" t="s">
        <v>2024</v>
      </c>
      <c r="K26" s="15">
        <v>99.9</v>
      </c>
      <c r="L26" s="15">
        <v>99.9</v>
      </c>
      <c r="M26" s="127"/>
      <c r="N26" s="15">
        <f t="shared" si="3"/>
        <v>99.9</v>
      </c>
      <c r="O26" s="127"/>
      <c r="P26" s="127"/>
      <c r="Q26" s="127"/>
      <c r="R26" s="128"/>
      <c r="S26" s="47">
        <f t="shared" si="2"/>
        <v>99.9</v>
      </c>
      <c r="T26" s="125"/>
      <c r="U26" s="8" t="s">
        <v>2903</v>
      </c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</row>
    <row r="27">
      <c r="A27" s="8" t="s">
        <v>2675</v>
      </c>
      <c r="B27" s="9">
        <v>45644.0</v>
      </c>
      <c r="C27" s="126"/>
      <c r="D27" s="126"/>
      <c r="E27" s="74" t="s">
        <v>3148</v>
      </c>
      <c r="F27" s="13" t="s">
        <v>2028</v>
      </c>
      <c r="G27" s="73" t="s">
        <v>1172</v>
      </c>
      <c r="H27" s="69" t="s">
        <v>2911</v>
      </c>
      <c r="I27" s="27" t="s">
        <v>1172</v>
      </c>
      <c r="J27" s="13" t="s">
        <v>1908</v>
      </c>
      <c r="K27" s="15">
        <v>299.0</v>
      </c>
      <c r="L27" s="15">
        <v>299.0</v>
      </c>
      <c r="M27" s="127"/>
      <c r="N27" s="15">
        <f t="shared" si="3"/>
        <v>299</v>
      </c>
      <c r="O27" s="127"/>
      <c r="P27" s="127"/>
      <c r="Q27" s="127"/>
      <c r="R27" s="128"/>
      <c r="S27" s="47">
        <f t="shared" si="2"/>
        <v>299</v>
      </c>
      <c r="T27" s="13" t="s">
        <v>2912</v>
      </c>
      <c r="U27" s="130" t="s">
        <v>2913</v>
      </c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</row>
    <row r="28">
      <c r="A28" s="8" t="s">
        <v>2675</v>
      </c>
      <c r="B28" s="9">
        <v>45644.0</v>
      </c>
      <c r="C28" s="126"/>
      <c r="D28" s="126"/>
      <c r="E28" s="74" t="s">
        <v>3145</v>
      </c>
      <c r="F28" s="13" t="s">
        <v>2028</v>
      </c>
      <c r="G28" s="73" t="s">
        <v>20</v>
      </c>
      <c r="H28" s="69" t="s">
        <v>2812</v>
      </c>
      <c r="I28" s="27" t="s">
        <v>1939</v>
      </c>
      <c r="J28" s="74" t="s">
        <v>2024</v>
      </c>
      <c r="K28" s="15">
        <v>99.9</v>
      </c>
      <c r="L28" s="15">
        <v>99.9</v>
      </c>
      <c r="M28" s="127"/>
      <c r="N28" s="15">
        <f t="shared" si="3"/>
        <v>99.9</v>
      </c>
      <c r="O28" s="127"/>
      <c r="P28" s="127"/>
      <c r="Q28" s="127"/>
      <c r="R28" s="128"/>
      <c r="S28" s="47">
        <f t="shared" si="2"/>
        <v>99.9</v>
      </c>
      <c r="T28" s="125"/>
      <c r="U28" s="8" t="s">
        <v>2813</v>
      </c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</row>
    <row r="29">
      <c r="A29" s="8" t="s">
        <v>2675</v>
      </c>
      <c r="B29" s="9">
        <v>45644.0</v>
      </c>
      <c r="C29" s="126"/>
      <c r="D29" s="126"/>
      <c r="E29" s="74" t="s">
        <v>3148</v>
      </c>
      <c r="F29" s="13" t="s">
        <v>2028</v>
      </c>
      <c r="G29" s="73" t="s">
        <v>1172</v>
      </c>
      <c r="H29" s="69" t="s">
        <v>2916</v>
      </c>
      <c r="I29" s="27" t="s">
        <v>1172</v>
      </c>
      <c r="J29" s="13" t="s">
        <v>1908</v>
      </c>
      <c r="K29" s="15">
        <v>299.0</v>
      </c>
      <c r="L29" s="15">
        <v>299.0</v>
      </c>
      <c r="M29" s="127"/>
      <c r="N29" s="15">
        <f t="shared" si="3"/>
        <v>299</v>
      </c>
      <c r="O29" s="127"/>
      <c r="P29" s="127"/>
      <c r="Q29" s="127"/>
      <c r="R29" s="128"/>
      <c r="S29" s="47">
        <f t="shared" si="2"/>
        <v>299</v>
      </c>
      <c r="T29" s="13" t="s">
        <v>2917</v>
      </c>
      <c r="U29" s="130" t="s">
        <v>2918</v>
      </c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</row>
    <row r="30">
      <c r="A30" s="8" t="s">
        <v>2675</v>
      </c>
      <c r="B30" s="9">
        <v>45644.0</v>
      </c>
      <c r="C30" s="126"/>
      <c r="D30" s="126"/>
      <c r="E30" s="74" t="s">
        <v>3145</v>
      </c>
      <c r="F30" s="13" t="s">
        <v>2028</v>
      </c>
      <c r="G30" s="73" t="s">
        <v>20</v>
      </c>
      <c r="H30" s="69" t="s">
        <v>2726</v>
      </c>
      <c r="I30" s="27" t="s">
        <v>1939</v>
      </c>
      <c r="J30" s="74" t="s">
        <v>1969</v>
      </c>
      <c r="K30" s="15">
        <v>29.9</v>
      </c>
      <c r="L30" s="15">
        <v>29.9</v>
      </c>
      <c r="M30" s="127"/>
      <c r="N30" s="15">
        <f t="shared" si="3"/>
        <v>29.9</v>
      </c>
      <c r="O30" s="127"/>
      <c r="P30" s="127"/>
      <c r="Q30" s="127"/>
      <c r="R30" s="128"/>
      <c r="S30" s="47">
        <f t="shared" si="2"/>
        <v>29.9</v>
      </c>
      <c r="T30" s="125"/>
      <c r="U30" s="8" t="s">
        <v>2727</v>
      </c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</row>
    <row r="31">
      <c r="A31" s="8" t="s">
        <v>2675</v>
      </c>
      <c r="B31" s="9">
        <v>45644.0</v>
      </c>
      <c r="C31" s="126"/>
      <c r="D31" s="126"/>
      <c r="E31" s="74" t="s">
        <v>3145</v>
      </c>
      <c r="F31" s="13" t="s">
        <v>2028</v>
      </c>
      <c r="G31" s="73" t="s">
        <v>20</v>
      </c>
      <c r="H31" s="69" t="s">
        <v>3037</v>
      </c>
      <c r="I31" s="27" t="s">
        <v>1939</v>
      </c>
      <c r="J31" s="74" t="s">
        <v>1969</v>
      </c>
      <c r="K31" s="15">
        <v>29.9</v>
      </c>
      <c r="L31" s="15">
        <v>29.9</v>
      </c>
      <c r="M31" s="127"/>
      <c r="N31" s="15">
        <f t="shared" si="3"/>
        <v>29.9</v>
      </c>
      <c r="O31" s="127"/>
      <c r="P31" s="127"/>
      <c r="Q31" s="127"/>
      <c r="R31" s="128"/>
      <c r="S31" s="47">
        <f t="shared" si="2"/>
        <v>29.9</v>
      </c>
      <c r="T31" s="125"/>
      <c r="U31" s="8" t="s">
        <v>2748</v>
      </c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</row>
    <row r="32">
      <c r="A32" s="8" t="s">
        <v>2675</v>
      </c>
      <c r="B32" s="9">
        <v>45646.0</v>
      </c>
      <c r="C32" s="126"/>
      <c r="D32" s="126"/>
      <c r="E32" s="74" t="s">
        <v>3148</v>
      </c>
      <c r="F32" s="13" t="s">
        <v>2028</v>
      </c>
      <c r="G32" s="73" t="s">
        <v>1172</v>
      </c>
      <c r="H32" s="69" t="s">
        <v>1813</v>
      </c>
      <c r="I32" s="27" t="s">
        <v>1172</v>
      </c>
      <c r="J32" s="13" t="s">
        <v>1908</v>
      </c>
      <c r="K32" s="15">
        <v>299.0</v>
      </c>
      <c r="L32" s="15">
        <v>299.0</v>
      </c>
      <c r="M32" s="127"/>
      <c r="N32" s="15">
        <f t="shared" si="3"/>
        <v>299</v>
      </c>
      <c r="O32" s="127"/>
      <c r="P32" s="127"/>
      <c r="Q32" s="127"/>
      <c r="R32" s="128"/>
      <c r="S32" s="47">
        <f t="shared" si="2"/>
        <v>299</v>
      </c>
      <c r="T32" s="13" t="s">
        <v>2923</v>
      </c>
      <c r="U32" s="130" t="s">
        <v>1814</v>
      </c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</row>
    <row r="33">
      <c r="A33" s="8" t="s">
        <v>2675</v>
      </c>
      <c r="B33" s="9">
        <v>45646.0</v>
      </c>
      <c r="C33" s="126"/>
      <c r="D33" s="126"/>
      <c r="E33" s="74" t="s">
        <v>3148</v>
      </c>
      <c r="F33" s="13" t="s">
        <v>2028</v>
      </c>
      <c r="G33" s="73" t="s">
        <v>1172</v>
      </c>
      <c r="H33" s="69" t="s">
        <v>2924</v>
      </c>
      <c r="I33" s="27" t="s">
        <v>1172</v>
      </c>
      <c r="J33" s="13" t="s">
        <v>1908</v>
      </c>
      <c r="K33" s="15">
        <v>299.0</v>
      </c>
      <c r="L33" s="15">
        <v>299.0</v>
      </c>
      <c r="M33" s="127"/>
      <c r="N33" s="15">
        <f t="shared" si="3"/>
        <v>299</v>
      </c>
      <c r="O33" s="127"/>
      <c r="P33" s="127"/>
      <c r="Q33" s="127"/>
      <c r="R33" s="128"/>
      <c r="S33" s="47">
        <f t="shared" si="2"/>
        <v>299</v>
      </c>
      <c r="T33" s="13" t="s">
        <v>2925</v>
      </c>
      <c r="U33" s="130" t="s">
        <v>2926</v>
      </c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</row>
    <row r="34">
      <c r="A34" s="8" t="s">
        <v>2675</v>
      </c>
      <c r="B34" s="9">
        <v>45646.0</v>
      </c>
      <c r="C34" s="126"/>
      <c r="D34" s="126"/>
      <c r="E34" s="74" t="s">
        <v>3195</v>
      </c>
      <c r="F34" s="13" t="s">
        <v>2028</v>
      </c>
      <c r="G34" s="73" t="s">
        <v>1925</v>
      </c>
      <c r="H34" s="69" t="s">
        <v>2927</v>
      </c>
      <c r="I34" s="27" t="s">
        <v>1925</v>
      </c>
      <c r="J34" s="13" t="s">
        <v>1908</v>
      </c>
      <c r="K34" s="15">
        <v>299.0</v>
      </c>
      <c r="L34" s="15">
        <v>299.0</v>
      </c>
      <c r="M34" s="127"/>
      <c r="N34" s="15">
        <f t="shared" si="3"/>
        <v>299</v>
      </c>
      <c r="O34" s="127"/>
      <c r="P34" s="127"/>
      <c r="Q34" s="127"/>
      <c r="R34" s="23">
        <v>299.0</v>
      </c>
      <c r="S34" s="47">
        <f t="shared" si="2"/>
        <v>0</v>
      </c>
      <c r="T34" s="13" t="s">
        <v>3236</v>
      </c>
      <c r="U34" s="8" t="s">
        <v>2929</v>
      </c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</row>
    <row r="35">
      <c r="A35" s="8" t="s">
        <v>2930</v>
      </c>
      <c r="B35" s="9">
        <v>45659.0</v>
      </c>
      <c r="C35" s="126"/>
      <c r="D35" s="126"/>
      <c r="E35" s="74" t="s">
        <v>3145</v>
      </c>
      <c r="F35" s="13" t="s">
        <v>2028</v>
      </c>
      <c r="G35" s="73" t="s">
        <v>20</v>
      </c>
      <c r="H35" s="69" t="s">
        <v>2029</v>
      </c>
      <c r="I35" s="27" t="s">
        <v>1939</v>
      </c>
      <c r="J35" s="74" t="s">
        <v>1969</v>
      </c>
      <c r="K35" s="15">
        <v>29.9</v>
      </c>
      <c r="L35" s="15">
        <v>29.9</v>
      </c>
      <c r="M35" s="127"/>
      <c r="N35" s="15">
        <f t="shared" si="3"/>
        <v>29.9</v>
      </c>
      <c r="O35" s="127"/>
      <c r="P35" s="127"/>
      <c r="Q35" s="127"/>
      <c r="R35" s="128"/>
      <c r="S35" s="47">
        <f t="shared" si="2"/>
        <v>29.9</v>
      </c>
      <c r="T35" s="13" t="s">
        <v>2030</v>
      </c>
      <c r="U35" s="8" t="s">
        <v>2031</v>
      </c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</row>
    <row r="36">
      <c r="A36" s="8" t="s">
        <v>2930</v>
      </c>
      <c r="B36" s="9">
        <v>45663.0</v>
      </c>
      <c r="C36" s="126"/>
      <c r="D36" s="126"/>
      <c r="E36" s="74" t="s">
        <v>3141</v>
      </c>
      <c r="F36" s="13" t="s">
        <v>2028</v>
      </c>
      <c r="G36" s="73" t="s">
        <v>1910</v>
      </c>
      <c r="H36" s="69" t="s">
        <v>2948</v>
      </c>
      <c r="I36" s="27" t="s">
        <v>1908</v>
      </c>
      <c r="J36" s="13" t="s">
        <v>1908</v>
      </c>
      <c r="K36" s="15">
        <v>800.0</v>
      </c>
      <c r="L36" s="15">
        <v>299.0</v>
      </c>
      <c r="M36" s="127"/>
      <c r="N36" s="15">
        <f t="shared" si="3"/>
        <v>299</v>
      </c>
      <c r="O36" s="127"/>
      <c r="P36" s="127"/>
      <c r="Q36" s="127"/>
      <c r="R36" s="128"/>
      <c r="S36" s="47">
        <f t="shared" si="2"/>
        <v>299</v>
      </c>
      <c r="T36" s="125"/>
      <c r="U36" s="8" t="s">
        <v>2949</v>
      </c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29"/>
      <c r="BD36" s="129"/>
      <c r="BE36" s="129"/>
      <c r="BF36" s="129"/>
      <c r="BG36" s="129"/>
      <c r="BH36" s="129"/>
      <c r="BI36" s="129"/>
    </row>
    <row r="37">
      <c r="A37" s="8" t="s">
        <v>2930</v>
      </c>
      <c r="B37" s="9">
        <v>45665.0</v>
      </c>
      <c r="C37" s="126"/>
      <c r="D37" s="126"/>
      <c r="E37" s="74" t="s">
        <v>3197</v>
      </c>
      <c r="F37" s="13" t="s">
        <v>2028</v>
      </c>
      <c r="G37" s="73" t="s">
        <v>20</v>
      </c>
      <c r="H37" s="69" t="s">
        <v>2950</v>
      </c>
      <c r="I37" s="27" t="s">
        <v>1939</v>
      </c>
      <c r="J37" s="74" t="s">
        <v>1969</v>
      </c>
      <c r="K37" s="15">
        <v>29.9</v>
      </c>
      <c r="L37" s="15">
        <v>29.9</v>
      </c>
      <c r="M37" s="127"/>
      <c r="N37" s="15">
        <f t="shared" si="3"/>
        <v>29.9</v>
      </c>
      <c r="O37" s="127"/>
      <c r="P37" s="127"/>
      <c r="Q37" s="127"/>
      <c r="R37" s="128"/>
      <c r="S37" s="47">
        <f t="shared" si="2"/>
        <v>29.9</v>
      </c>
      <c r="T37" s="125"/>
      <c r="U37" s="8" t="s">
        <v>2951</v>
      </c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</row>
    <row r="38">
      <c r="A38" s="8" t="s">
        <v>2930</v>
      </c>
      <c r="B38" s="9">
        <v>45665.0</v>
      </c>
      <c r="C38" s="126"/>
      <c r="D38" s="126"/>
      <c r="E38" s="74" t="s">
        <v>3138</v>
      </c>
      <c r="F38" s="13" t="s">
        <v>2028</v>
      </c>
      <c r="G38" s="73" t="s">
        <v>1910</v>
      </c>
      <c r="H38" s="69" t="s">
        <v>2032</v>
      </c>
      <c r="I38" s="27" t="s">
        <v>1908</v>
      </c>
      <c r="J38" s="13" t="s">
        <v>1908</v>
      </c>
      <c r="K38" s="15">
        <v>299.0</v>
      </c>
      <c r="L38" s="15">
        <v>299.0</v>
      </c>
      <c r="M38" s="127"/>
      <c r="N38" s="15">
        <f t="shared" si="3"/>
        <v>299</v>
      </c>
      <c r="O38" s="127"/>
      <c r="P38" s="127"/>
      <c r="Q38" s="127"/>
      <c r="R38" s="128"/>
      <c r="S38" s="47">
        <f t="shared" si="2"/>
        <v>299</v>
      </c>
      <c r="T38" s="125"/>
      <c r="U38" s="8" t="s">
        <v>2952</v>
      </c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</row>
    <row r="39">
      <c r="A39" s="8" t="s">
        <v>2930</v>
      </c>
      <c r="B39" s="9">
        <v>45665.0</v>
      </c>
      <c r="C39" s="126"/>
      <c r="D39" s="126"/>
      <c r="E39" s="74" t="s">
        <v>3141</v>
      </c>
      <c r="F39" s="13" t="s">
        <v>2028</v>
      </c>
      <c r="G39" s="73" t="s">
        <v>20</v>
      </c>
      <c r="H39" s="69" t="s">
        <v>2034</v>
      </c>
      <c r="I39" s="27" t="s">
        <v>1908</v>
      </c>
      <c r="J39" s="13" t="s">
        <v>1908</v>
      </c>
      <c r="K39" s="15">
        <v>299.0</v>
      </c>
      <c r="L39" s="15">
        <v>299.0</v>
      </c>
      <c r="M39" s="127"/>
      <c r="N39" s="15">
        <f t="shared" si="3"/>
        <v>299</v>
      </c>
      <c r="O39" s="127"/>
      <c r="P39" s="127"/>
      <c r="Q39" s="127"/>
      <c r="R39" s="128"/>
      <c r="S39" s="47">
        <f t="shared" si="2"/>
        <v>299</v>
      </c>
      <c r="T39" s="13" t="s">
        <v>2035</v>
      </c>
      <c r="U39" s="8" t="s">
        <v>2036</v>
      </c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</row>
    <row r="40">
      <c r="A40" s="8" t="s">
        <v>2930</v>
      </c>
      <c r="B40" s="9">
        <v>45665.0</v>
      </c>
      <c r="C40" s="126"/>
      <c r="D40" s="126"/>
      <c r="E40" s="74" t="s">
        <v>3145</v>
      </c>
      <c r="F40" s="13" t="s">
        <v>2028</v>
      </c>
      <c r="G40" s="73" t="s">
        <v>20</v>
      </c>
      <c r="H40" s="69" t="s">
        <v>2953</v>
      </c>
      <c r="I40" s="27" t="s">
        <v>1939</v>
      </c>
      <c r="J40" s="74" t="s">
        <v>2024</v>
      </c>
      <c r="K40" s="15">
        <v>99.9</v>
      </c>
      <c r="L40" s="15">
        <v>99.9</v>
      </c>
      <c r="M40" s="127"/>
      <c r="N40" s="15">
        <f t="shared" si="3"/>
        <v>99.9</v>
      </c>
      <c r="O40" s="127"/>
      <c r="P40" s="127"/>
      <c r="Q40" s="127"/>
      <c r="R40" s="128"/>
      <c r="S40" s="47">
        <f t="shared" si="2"/>
        <v>99.9</v>
      </c>
      <c r="T40" s="125"/>
      <c r="U40" s="8" t="s">
        <v>2954</v>
      </c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</row>
    <row r="41">
      <c r="A41" s="8" t="s">
        <v>2930</v>
      </c>
      <c r="B41" s="9">
        <v>45665.0</v>
      </c>
      <c r="C41" s="126"/>
      <c r="D41" s="126"/>
      <c r="E41" s="74" t="s">
        <v>3145</v>
      </c>
      <c r="F41" s="13" t="s">
        <v>2028</v>
      </c>
      <c r="G41" s="73" t="s">
        <v>20</v>
      </c>
      <c r="H41" s="69" t="s">
        <v>2955</v>
      </c>
      <c r="I41" s="27" t="s">
        <v>1939</v>
      </c>
      <c r="J41" s="74" t="s">
        <v>1969</v>
      </c>
      <c r="K41" s="15">
        <v>29.9</v>
      </c>
      <c r="L41" s="15">
        <v>29.9</v>
      </c>
      <c r="M41" s="127"/>
      <c r="N41" s="15">
        <f t="shared" si="3"/>
        <v>29.9</v>
      </c>
      <c r="O41" s="127"/>
      <c r="P41" s="127"/>
      <c r="Q41" s="127"/>
      <c r="R41" s="128"/>
      <c r="S41" s="47">
        <f t="shared" si="2"/>
        <v>29.9</v>
      </c>
      <c r="T41" s="125"/>
      <c r="U41" s="8" t="s">
        <v>2956</v>
      </c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</row>
    <row r="42">
      <c r="A42" s="8" t="s">
        <v>2930</v>
      </c>
      <c r="B42" s="9">
        <v>45665.0</v>
      </c>
      <c r="C42" s="126"/>
      <c r="D42" s="126"/>
      <c r="E42" s="74" t="s">
        <v>3197</v>
      </c>
      <c r="F42" s="13" t="s">
        <v>2028</v>
      </c>
      <c r="G42" s="73" t="s">
        <v>20</v>
      </c>
      <c r="H42" s="69" t="s">
        <v>2957</v>
      </c>
      <c r="I42" s="27" t="s">
        <v>1939</v>
      </c>
      <c r="J42" s="74" t="s">
        <v>2024</v>
      </c>
      <c r="K42" s="15">
        <v>99.9</v>
      </c>
      <c r="L42" s="15">
        <v>99.9</v>
      </c>
      <c r="M42" s="127"/>
      <c r="N42" s="15">
        <f t="shared" si="3"/>
        <v>99.9</v>
      </c>
      <c r="O42" s="127"/>
      <c r="P42" s="127"/>
      <c r="Q42" s="127"/>
      <c r="R42" s="128"/>
      <c r="S42" s="47">
        <f t="shared" si="2"/>
        <v>99.9</v>
      </c>
      <c r="T42" s="125"/>
      <c r="U42" s="8" t="s">
        <v>2958</v>
      </c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</row>
    <row r="43">
      <c r="A43" s="8" t="s">
        <v>2930</v>
      </c>
      <c r="B43" s="9">
        <v>45665.0</v>
      </c>
      <c r="C43" s="126"/>
      <c r="D43" s="126"/>
      <c r="E43" s="74" t="s">
        <v>3138</v>
      </c>
      <c r="F43" s="13" t="s">
        <v>2028</v>
      </c>
      <c r="G43" s="73" t="s">
        <v>20</v>
      </c>
      <c r="H43" s="69" t="s">
        <v>2037</v>
      </c>
      <c r="I43" s="27" t="s">
        <v>1908</v>
      </c>
      <c r="J43" s="13" t="s">
        <v>1908</v>
      </c>
      <c r="K43" s="15">
        <v>299.0</v>
      </c>
      <c r="L43" s="15">
        <v>299.0</v>
      </c>
      <c r="M43" s="127"/>
      <c r="N43" s="15">
        <f t="shared" si="3"/>
        <v>299</v>
      </c>
      <c r="O43" s="127"/>
      <c r="P43" s="127"/>
      <c r="Q43" s="127"/>
      <c r="R43" s="128"/>
      <c r="S43" s="47">
        <f t="shared" si="2"/>
        <v>299</v>
      </c>
      <c r="T43" s="125"/>
      <c r="U43" s="8" t="s">
        <v>2038</v>
      </c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</row>
    <row r="44">
      <c r="A44" s="8" t="s">
        <v>2930</v>
      </c>
      <c r="B44" s="9">
        <v>45667.0</v>
      </c>
      <c r="C44" s="126"/>
      <c r="D44" s="126"/>
      <c r="E44" s="74" t="s">
        <v>3145</v>
      </c>
      <c r="F44" s="13" t="s">
        <v>2028</v>
      </c>
      <c r="G44" s="73" t="s">
        <v>20</v>
      </c>
      <c r="H44" s="69" t="s">
        <v>2039</v>
      </c>
      <c r="I44" s="27" t="s">
        <v>1939</v>
      </c>
      <c r="J44" s="74" t="s">
        <v>2024</v>
      </c>
      <c r="K44" s="15">
        <v>99.9</v>
      </c>
      <c r="L44" s="15">
        <v>99.9</v>
      </c>
      <c r="M44" s="127"/>
      <c r="N44" s="15">
        <f t="shared" si="3"/>
        <v>99.9</v>
      </c>
      <c r="O44" s="127"/>
      <c r="P44" s="127"/>
      <c r="Q44" s="127"/>
      <c r="R44" s="128"/>
      <c r="S44" s="47">
        <f t="shared" si="2"/>
        <v>99.9</v>
      </c>
      <c r="T44" s="125"/>
      <c r="U44" s="8" t="s">
        <v>2040</v>
      </c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29"/>
    </row>
    <row r="45">
      <c r="A45" s="8" t="s">
        <v>2930</v>
      </c>
      <c r="B45" s="9">
        <v>45667.0</v>
      </c>
      <c r="C45" s="126"/>
      <c r="D45" s="126"/>
      <c r="E45" s="74" t="s">
        <v>3145</v>
      </c>
      <c r="F45" s="13" t="s">
        <v>2028</v>
      </c>
      <c r="G45" s="73" t="s">
        <v>20</v>
      </c>
      <c r="H45" s="69" t="s">
        <v>2959</v>
      </c>
      <c r="I45" s="27" t="s">
        <v>1939</v>
      </c>
      <c r="J45" s="74" t="s">
        <v>2024</v>
      </c>
      <c r="K45" s="15">
        <v>99.9</v>
      </c>
      <c r="L45" s="15">
        <v>99.9</v>
      </c>
      <c r="M45" s="127"/>
      <c r="N45" s="15">
        <f t="shared" si="3"/>
        <v>99.9</v>
      </c>
      <c r="O45" s="127"/>
      <c r="P45" s="127"/>
      <c r="Q45" s="127"/>
      <c r="R45" s="128"/>
      <c r="S45" s="47">
        <f t="shared" si="2"/>
        <v>99.9</v>
      </c>
      <c r="T45" s="125"/>
      <c r="U45" s="8" t="s">
        <v>2960</v>
      </c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</row>
    <row r="46">
      <c r="A46" s="8" t="s">
        <v>2930</v>
      </c>
      <c r="B46" s="9">
        <v>45667.0</v>
      </c>
      <c r="C46" s="126"/>
      <c r="D46" s="126"/>
      <c r="E46" s="74" t="s">
        <v>3145</v>
      </c>
      <c r="F46" s="13" t="s">
        <v>2028</v>
      </c>
      <c r="G46" s="73" t="s">
        <v>20</v>
      </c>
      <c r="H46" s="69" t="s">
        <v>2961</v>
      </c>
      <c r="I46" s="27" t="s">
        <v>1939</v>
      </c>
      <c r="J46" s="74" t="s">
        <v>1969</v>
      </c>
      <c r="K46" s="15">
        <v>29.9</v>
      </c>
      <c r="L46" s="15">
        <v>29.9</v>
      </c>
      <c r="M46" s="127"/>
      <c r="N46" s="15">
        <f t="shared" si="3"/>
        <v>29.9</v>
      </c>
      <c r="O46" s="127"/>
      <c r="P46" s="127"/>
      <c r="Q46" s="127"/>
      <c r="R46" s="128"/>
      <c r="S46" s="47">
        <f t="shared" si="2"/>
        <v>29.9</v>
      </c>
      <c r="T46" s="125"/>
      <c r="U46" s="8" t="s">
        <v>2962</v>
      </c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</row>
    <row r="47">
      <c r="A47" s="8" t="s">
        <v>2930</v>
      </c>
      <c r="B47" s="9">
        <v>45667.0</v>
      </c>
      <c r="C47" s="126"/>
      <c r="D47" s="126"/>
      <c r="E47" s="74" t="s">
        <v>3145</v>
      </c>
      <c r="F47" s="13" t="s">
        <v>2028</v>
      </c>
      <c r="G47" s="73" t="s">
        <v>20</v>
      </c>
      <c r="H47" s="69" t="s">
        <v>2963</v>
      </c>
      <c r="I47" s="27" t="s">
        <v>1939</v>
      </c>
      <c r="J47" s="74" t="s">
        <v>1969</v>
      </c>
      <c r="K47" s="15">
        <v>29.9</v>
      </c>
      <c r="L47" s="15">
        <v>29.9</v>
      </c>
      <c r="M47" s="127"/>
      <c r="N47" s="15">
        <f t="shared" si="3"/>
        <v>29.9</v>
      </c>
      <c r="O47" s="127"/>
      <c r="P47" s="127"/>
      <c r="Q47" s="127"/>
      <c r="R47" s="128"/>
      <c r="S47" s="47">
        <f t="shared" si="2"/>
        <v>29.9</v>
      </c>
      <c r="T47" s="125"/>
      <c r="U47" s="8" t="s">
        <v>2964</v>
      </c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</row>
    <row r="48">
      <c r="A48" s="8" t="s">
        <v>2930</v>
      </c>
      <c r="B48" s="9">
        <v>45667.0</v>
      </c>
      <c r="C48" s="126"/>
      <c r="D48" s="126"/>
      <c r="E48" s="74" t="s">
        <v>3195</v>
      </c>
      <c r="F48" s="13" t="s">
        <v>2028</v>
      </c>
      <c r="G48" s="73" t="s">
        <v>1925</v>
      </c>
      <c r="H48" s="69" t="s">
        <v>2946</v>
      </c>
      <c r="I48" s="27" t="s">
        <v>1925</v>
      </c>
      <c r="J48" s="13" t="s">
        <v>1908</v>
      </c>
      <c r="K48" s="15">
        <v>299.0</v>
      </c>
      <c r="L48" s="15">
        <v>299.0</v>
      </c>
      <c r="M48" s="127"/>
      <c r="N48" s="15">
        <f t="shared" si="3"/>
        <v>299</v>
      </c>
      <c r="O48" s="127"/>
      <c r="P48" s="127"/>
      <c r="Q48" s="127"/>
      <c r="R48" s="128"/>
      <c r="S48" s="47">
        <f t="shared" si="2"/>
        <v>299</v>
      </c>
      <c r="T48" s="125"/>
      <c r="U48" s="8" t="s">
        <v>2947</v>
      </c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</row>
    <row r="49">
      <c r="A49" s="8" t="s">
        <v>2930</v>
      </c>
      <c r="B49" s="9">
        <v>45667.0</v>
      </c>
      <c r="C49" s="126"/>
      <c r="D49" s="126"/>
      <c r="E49" s="74" t="s">
        <v>3145</v>
      </c>
      <c r="F49" s="13" t="s">
        <v>2028</v>
      </c>
      <c r="G49" s="73" t="s">
        <v>20</v>
      </c>
      <c r="H49" s="69" t="s">
        <v>2965</v>
      </c>
      <c r="I49" s="27" t="s">
        <v>1939</v>
      </c>
      <c r="J49" s="74" t="s">
        <v>2024</v>
      </c>
      <c r="K49" s="15">
        <v>99.9</v>
      </c>
      <c r="L49" s="15">
        <v>99.9</v>
      </c>
      <c r="M49" s="127"/>
      <c r="N49" s="15">
        <f t="shared" si="3"/>
        <v>99.9</v>
      </c>
      <c r="O49" s="127"/>
      <c r="P49" s="127"/>
      <c r="Q49" s="127"/>
      <c r="R49" s="128"/>
      <c r="S49" s="47">
        <f t="shared" si="2"/>
        <v>99.9</v>
      </c>
      <c r="T49" s="125"/>
      <c r="U49" s="8" t="s">
        <v>2966</v>
      </c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</row>
    <row r="50">
      <c r="A50" s="8" t="s">
        <v>2930</v>
      </c>
      <c r="B50" s="9">
        <v>45670.0</v>
      </c>
      <c r="C50" s="126"/>
      <c r="D50" s="126"/>
      <c r="E50" s="74" t="s">
        <v>3145</v>
      </c>
      <c r="F50" s="13" t="s">
        <v>2028</v>
      </c>
      <c r="G50" s="73" t="s">
        <v>20</v>
      </c>
      <c r="H50" s="69" t="s">
        <v>2967</v>
      </c>
      <c r="I50" s="27" t="s">
        <v>1939</v>
      </c>
      <c r="J50" s="74" t="s">
        <v>2024</v>
      </c>
      <c r="K50" s="15">
        <v>99.9</v>
      </c>
      <c r="L50" s="15">
        <v>99.9</v>
      </c>
      <c r="M50" s="127"/>
      <c r="N50" s="15">
        <f t="shared" si="3"/>
        <v>99.9</v>
      </c>
      <c r="O50" s="127"/>
      <c r="P50" s="127"/>
      <c r="Q50" s="127"/>
      <c r="R50" s="128"/>
      <c r="S50" s="47">
        <f t="shared" si="2"/>
        <v>99.9</v>
      </c>
      <c r="T50" s="125"/>
      <c r="U50" s="8" t="s">
        <v>2968</v>
      </c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</row>
    <row r="51">
      <c r="A51" s="8" t="s">
        <v>2930</v>
      </c>
      <c r="B51" s="9">
        <v>45670.0</v>
      </c>
      <c r="C51" s="126"/>
      <c r="D51" s="126"/>
      <c r="E51" s="74" t="s">
        <v>3148</v>
      </c>
      <c r="F51" s="13" t="s">
        <v>2028</v>
      </c>
      <c r="G51" s="73" t="s">
        <v>1172</v>
      </c>
      <c r="H51" s="69" t="s">
        <v>2937</v>
      </c>
      <c r="I51" s="27" t="s">
        <v>1172</v>
      </c>
      <c r="J51" s="13" t="s">
        <v>1908</v>
      </c>
      <c r="K51" s="15">
        <v>299.0</v>
      </c>
      <c r="L51" s="15">
        <v>299.0</v>
      </c>
      <c r="M51" s="127"/>
      <c r="N51" s="15">
        <f t="shared" si="3"/>
        <v>299</v>
      </c>
      <c r="O51" s="127"/>
      <c r="P51" s="127"/>
      <c r="Q51" s="127"/>
      <c r="R51" s="128"/>
      <c r="S51" s="47">
        <f t="shared" si="2"/>
        <v>299</v>
      </c>
      <c r="T51" s="125"/>
      <c r="U51" s="130" t="s">
        <v>2938</v>
      </c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</row>
    <row r="52">
      <c r="A52" s="8" t="s">
        <v>2930</v>
      </c>
      <c r="B52" s="9">
        <v>45670.0</v>
      </c>
      <c r="C52" s="126"/>
      <c r="D52" s="126"/>
      <c r="E52" s="74" t="s">
        <v>3148</v>
      </c>
      <c r="F52" s="13" t="s">
        <v>2091</v>
      </c>
      <c r="G52" s="73" t="s">
        <v>1172</v>
      </c>
      <c r="H52" s="69" t="s">
        <v>2980</v>
      </c>
      <c r="I52" s="27" t="s">
        <v>1172</v>
      </c>
      <c r="J52" s="13" t="s">
        <v>1908</v>
      </c>
      <c r="K52" s="15">
        <v>299.0</v>
      </c>
      <c r="L52" s="15">
        <v>299.0</v>
      </c>
      <c r="M52" s="127"/>
      <c r="N52" s="15">
        <f t="shared" si="3"/>
        <v>299</v>
      </c>
      <c r="O52" s="127"/>
      <c r="P52" s="127"/>
      <c r="Q52" s="127"/>
      <c r="R52" s="128"/>
      <c r="S52" s="47">
        <f t="shared" si="2"/>
        <v>299</v>
      </c>
      <c r="T52" s="125"/>
      <c r="U52" s="130" t="s">
        <v>2981</v>
      </c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</row>
    <row r="53">
      <c r="A53" s="8" t="s">
        <v>2930</v>
      </c>
      <c r="B53" s="9">
        <v>45670.0</v>
      </c>
      <c r="C53" s="126"/>
      <c r="D53" s="126"/>
      <c r="E53" s="74" t="s">
        <v>3138</v>
      </c>
      <c r="F53" s="13" t="s">
        <v>2028</v>
      </c>
      <c r="G53" s="73" t="s">
        <v>1925</v>
      </c>
      <c r="H53" s="69" t="s">
        <v>2041</v>
      </c>
      <c r="I53" s="27" t="s">
        <v>1908</v>
      </c>
      <c r="J53" s="13" t="s">
        <v>1908</v>
      </c>
      <c r="K53" s="15">
        <v>299.0</v>
      </c>
      <c r="L53" s="15">
        <v>299.0</v>
      </c>
      <c r="M53" s="127"/>
      <c r="N53" s="15">
        <f t="shared" si="3"/>
        <v>299</v>
      </c>
      <c r="O53" s="127"/>
      <c r="P53" s="127"/>
      <c r="Q53" s="127"/>
      <c r="R53" s="128"/>
      <c r="S53" s="47">
        <f t="shared" si="2"/>
        <v>299</v>
      </c>
      <c r="T53" s="13" t="s">
        <v>2042</v>
      </c>
      <c r="U53" s="8" t="s">
        <v>2043</v>
      </c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</row>
    <row r="54">
      <c r="A54" s="8" t="s">
        <v>2930</v>
      </c>
      <c r="B54" s="9">
        <v>45671.0</v>
      </c>
      <c r="C54" s="126"/>
      <c r="D54" s="126"/>
      <c r="E54" s="74" t="s">
        <v>3194</v>
      </c>
      <c r="F54" s="13" t="s">
        <v>2028</v>
      </c>
      <c r="G54" s="73" t="s">
        <v>1910</v>
      </c>
      <c r="H54" s="69" t="s">
        <v>2973</v>
      </c>
      <c r="I54" s="27" t="s">
        <v>1910</v>
      </c>
      <c r="J54" s="13" t="s">
        <v>1908</v>
      </c>
      <c r="K54" s="15">
        <v>299.0</v>
      </c>
      <c r="L54" s="15">
        <v>299.0</v>
      </c>
      <c r="M54" s="127"/>
      <c r="N54" s="15">
        <f t="shared" si="3"/>
        <v>299</v>
      </c>
      <c r="O54" s="127"/>
      <c r="P54" s="127"/>
      <c r="Q54" s="127"/>
      <c r="R54" s="128"/>
      <c r="S54" s="47">
        <f t="shared" si="2"/>
        <v>299</v>
      </c>
      <c r="T54" s="125"/>
      <c r="U54" s="130" t="s">
        <v>2974</v>
      </c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</row>
    <row r="55">
      <c r="A55" s="8" t="s">
        <v>2930</v>
      </c>
      <c r="B55" s="9">
        <v>45671.0</v>
      </c>
      <c r="C55" s="126"/>
      <c r="D55" s="126"/>
      <c r="E55" s="74" t="s">
        <v>3194</v>
      </c>
      <c r="F55" s="13" t="s">
        <v>2028</v>
      </c>
      <c r="G55" s="73" t="s">
        <v>1910</v>
      </c>
      <c r="H55" s="69" t="s">
        <v>2975</v>
      </c>
      <c r="I55" s="27" t="s">
        <v>1910</v>
      </c>
      <c r="J55" s="13" t="s">
        <v>1908</v>
      </c>
      <c r="K55" s="15">
        <v>299.0</v>
      </c>
      <c r="L55" s="15">
        <v>299.0</v>
      </c>
      <c r="M55" s="127"/>
      <c r="N55" s="15">
        <f t="shared" si="3"/>
        <v>299</v>
      </c>
      <c r="O55" s="127"/>
      <c r="P55" s="127"/>
      <c r="Q55" s="127"/>
      <c r="R55" s="128"/>
      <c r="S55" s="47">
        <f t="shared" si="2"/>
        <v>299</v>
      </c>
      <c r="T55" s="13" t="s">
        <v>2044</v>
      </c>
      <c r="U55" s="130" t="s">
        <v>2045</v>
      </c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</row>
    <row r="56">
      <c r="A56" s="8" t="s">
        <v>2930</v>
      </c>
      <c r="B56" s="9">
        <v>45671.0</v>
      </c>
      <c r="C56" s="126"/>
      <c r="D56" s="126"/>
      <c r="E56" s="74" t="s">
        <v>3197</v>
      </c>
      <c r="F56" s="13" t="s">
        <v>2028</v>
      </c>
      <c r="G56" s="73" t="s">
        <v>20</v>
      </c>
      <c r="H56" s="69" t="s">
        <v>2726</v>
      </c>
      <c r="I56" s="27" t="s">
        <v>1939</v>
      </c>
      <c r="J56" s="13" t="s">
        <v>2024</v>
      </c>
      <c r="K56" s="15">
        <v>99.9</v>
      </c>
      <c r="L56" s="15">
        <v>99.9</v>
      </c>
      <c r="M56" s="127"/>
      <c r="N56" s="15">
        <f t="shared" si="3"/>
        <v>99.9</v>
      </c>
      <c r="O56" s="127"/>
      <c r="P56" s="127"/>
      <c r="Q56" s="127"/>
      <c r="R56" s="128"/>
      <c r="S56" s="47">
        <f t="shared" si="2"/>
        <v>99.9</v>
      </c>
      <c r="T56" s="125"/>
      <c r="U56" s="8" t="s">
        <v>2727</v>
      </c>
      <c r="V56" s="57">
        <f>MONTH(B56)</f>
        <v>1</v>
      </c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</row>
    <row r="57">
      <c r="A57" s="8" t="s">
        <v>2930</v>
      </c>
      <c r="B57" s="9">
        <v>45671.0</v>
      </c>
      <c r="C57" s="126"/>
      <c r="D57" s="126"/>
      <c r="E57" s="74" t="s">
        <v>3197</v>
      </c>
      <c r="F57" s="13" t="s">
        <v>2028</v>
      </c>
      <c r="G57" s="73" t="s">
        <v>20</v>
      </c>
      <c r="H57" s="69" t="s">
        <v>2976</v>
      </c>
      <c r="I57" s="27" t="s">
        <v>1939</v>
      </c>
      <c r="J57" s="74" t="s">
        <v>1969</v>
      </c>
      <c r="K57" s="15">
        <v>29.9</v>
      </c>
      <c r="L57" s="15">
        <v>29.9</v>
      </c>
      <c r="M57" s="127"/>
      <c r="N57" s="15">
        <f t="shared" si="3"/>
        <v>29.9</v>
      </c>
      <c r="O57" s="127"/>
      <c r="P57" s="127"/>
      <c r="Q57" s="127"/>
      <c r="R57" s="128"/>
      <c r="S57" s="47">
        <f t="shared" si="2"/>
        <v>29.9</v>
      </c>
      <c r="T57" s="125"/>
      <c r="U57" s="8" t="s">
        <v>2977</v>
      </c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</row>
    <row r="58">
      <c r="A58" s="8" t="s">
        <v>2930</v>
      </c>
      <c r="B58" s="9">
        <v>45671.0</v>
      </c>
      <c r="C58" s="126"/>
      <c r="D58" s="126"/>
      <c r="E58" s="74" t="s">
        <v>3145</v>
      </c>
      <c r="F58" s="13" t="s">
        <v>2028</v>
      </c>
      <c r="G58" s="73" t="s">
        <v>20</v>
      </c>
      <c r="H58" s="69" t="s">
        <v>2046</v>
      </c>
      <c r="I58" s="27" t="s">
        <v>1939</v>
      </c>
      <c r="J58" s="74" t="s">
        <v>1969</v>
      </c>
      <c r="K58" s="15">
        <v>29.9</v>
      </c>
      <c r="L58" s="15">
        <v>29.9</v>
      </c>
      <c r="M58" s="127"/>
      <c r="N58" s="15">
        <f t="shared" si="3"/>
        <v>29.9</v>
      </c>
      <c r="O58" s="127"/>
      <c r="P58" s="127"/>
      <c r="Q58" s="127"/>
      <c r="R58" s="128"/>
      <c r="S58" s="47">
        <f t="shared" si="2"/>
        <v>29.9</v>
      </c>
      <c r="T58" s="125"/>
      <c r="U58" s="8" t="s">
        <v>2047</v>
      </c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</row>
    <row r="59">
      <c r="A59" s="8" t="s">
        <v>2930</v>
      </c>
      <c r="B59" s="9">
        <v>45671.0</v>
      </c>
      <c r="C59" s="126"/>
      <c r="D59" s="126"/>
      <c r="E59" s="74" t="s">
        <v>3194</v>
      </c>
      <c r="F59" s="13" t="s">
        <v>2028</v>
      </c>
      <c r="G59" s="73" t="s">
        <v>1910</v>
      </c>
      <c r="H59" s="69" t="s">
        <v>2181</v>
      </c>
      <c r="I59" s="27" t="s">
        <v>1910</v>
      </c>
      <c r="J59" s="13" t="s">
        <v>1908</v>
      </c>
      <c r="K59" s="15">
        <v>299.0</v>
      </c>
      <c r="L59" s="15">
        <v>299.0</v>
      </c>
      <c r="M59" s="127"/>
      <c r="N59" s="15">
        <f t="shared" si="3"/>
        <v>299</v>
      </c>
      <c r="O59" s="127"/>
      <c r="P59" s="127"/>
      <c r="Q59" s="127"/>
      <c r="R59" s="128"/>
      <c r="S59" s="47">
        <f t="shared" si="2"/>
        <v>299</v>
      </c>
      <c r="T59" s="125"/>
      <c r="U59" s="130" t="s">
        <v>2182</v>
      </c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</row>
    <row r="60">
      <c r="A60" s="8" t="s">
        <v>2930</v>
      </c>
      <c r="B60" s="9">
        <v>45672.0</v>
      </c>
      <c r="C60" s="126"/>
      <c r="D60" s="126"/>
      <c r="E60" s="74" t="s">
        <v>3145</v>
      </c>
      <c r="F60" s="13" t="s">
        <v>2028</v>
      </c>
      <c r="G60" s="73" t="s">
        <v>20</v>
      </c>
      <c r="H60" s="69" t="s">
        <v>2978</v>
      </c>
      <c r="I60" s="27" t="s">
        <v>1939</v>
      </c>
      <c r="J60" s="74" t="s">
        <v>1969</v>
      </c>
      <c r="K60" s="15">
        <v>29.9</v>
      </c>
      <c r="L60" s="15">
        <v>29.9</v>
      </c>
      <c r="M60" s="127"/>
      <c r="N60" s="15">
        <f t="shared" si="3"/>
        <v>29.9</v>
      </c>
      <c r="O60" s="127"/>
      <c r="P60" s="127"/>
      <c r="Q60" s="127"/>
      <c r="R60" s="128"/>
      <c r="S60" s="47">
        <f t="shared" si="2"/>
        <v>29.9</v>
      </c>
      <c r="T60" s="125"/>
      <c r="U60" s="8" t="s">
        <v>2979</v>
      </c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</row>
    <row r="61">
      <c r="A61" s="8" t="s">
        <v>2930</v>
      </c>
      <c r="B61" s="9">
        <v>45580.0</v>
      </c>
      <c r="C61" s="126"/>
      <c r="D61" s="126"/>
      <c r="E61" s="74" t="s">
        <v>3148</v>
      </c>
      <c r="F61" s="13" t="s">
        <v>2091</v>
      </c>
      <c r="G61" s="73" t="s">
        <v>1172</v>
      </c>
      <c r="H61" s="69" t="s">
        <v>2969</v>
      </c>
      <c r="I61" s="27" t="s">
        <v>1172</v>
      </c>
      <c r="J61" s="13" t="s">
        <v>1908</v>
      </c>
      <c r="K61" s="15">
        <v>299.0</v>
      </c>
      <c r="L61" s="15">
        <v>299.0</v>
      </c>
      <c r="M61" s="127"/>
      <c r="N61" s="15">
        <f t="shared" si="3"/>
        <v>299</v>
      </c>
      <c r="O61" s="127"/>
      <c r="P61" s="127"/>
      <c r="Q61" s="127"/>
      <c r="R61" s="128"/>
      <c r="S61" s="47">
        <f t="shared" si="2"/>
        <v>299</v>
      </c>
      <c r="T61" s="125"/>
      <c r="U61" s="8" t="s">
        <v>2970</v>
      </c>
      <c r="V61" s="75">
        <f>MONTH(B61)</f>
        <v>10</v>
      </c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</row>
    <row r="62">
      <c r="A62" s="8" t="s">
        <v>2930</v>
      </c>
      <c r="B62" s="9">
        <v>45673.0</v>
      </c>
      <c r="C62" s="126"/>
      <c r="D62" s="126"/>
      <c r="E62" s="74" t="s">
        <v>3194</v>
      </c>
      <c r="F62" s="13" t="s">
        <v>2028</v>
      </c>
      <c r="G62" s="73" t="s">
        <v>1910</v>
      </c>
      <c r="H62" s="69" t="s">
        <v>2048</v>
      </c>
      <c r="I62" s="27" t="s">
        <v>1910</v>
      </c>
      <c r="J62" s="13" t="s">
        <v>1908</v>
      </c>
      <c r="K62" s="15">
        <v>299.0</v>
      </c>
      <c r="L62" s="15">
        <v>299.0</v>
      </c>
      <c r="M62" s="127"/>
      <c r="N62" s="15">
        <f t="shared" si="3"/>
        <v>299</v>
      </c>
      <c r="O62" s="127"/>
      <c r="P62" s="127"/>
      <c r="Q62" s="127"/>
      <c r="R62" s="128"/>
      <c r="S62" s="47">
        <f t="shared" si="2"/>
        <v>299</v>
      </c>
      <c r="T62" s="13" t="s">
        <v>2049</v>
      </c>
      <c r="U62" s="130" t="s">
        <v>2050</v>
      </c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</row>
    <row r="63">
      <c r="A63" s="8" t="s">
        <v>2930</v>
      </c>
      <c r="B63" s="9">
        <v>45673.0</v>
      </c>
      <c r="C63" s="126"/>
      <c r="D63" s="126"/>
      <c r="E63" s="74" t="s">
        <v>3138</v>
      </c>
      <c r="F63" s="13" t="s">
        <v>2028</v>
      </c>
      <c r="G63" s="73" t="s">
        <v>20</v>
      </c>
      <c r="H63" s="69" t="s">
        <v>2052</v>
      </c>
      <c r="I63" s="27" t="s">
        <v>1908</v>
      </c>
      <c r="J63" s="13" t="s">
        <v>1908</v>
      </c>
      <c r="K63" s="15">
        <v>800.0</v>
      </c>
      <c r="L63" s="15">
        <v>299.0</v>
      </c>
      <c r="M63" s="127"/>
      <c r="N63" s="15">
        <f t="shared" si="3"/>
        <v>299</v>
      </c>
      <c r="O63" s="127"/>
      <c r="P63" s="127"/>
      <c r="Q63" s="127"/>
      <c r="R63" s="128"/>
      <c r="S63" s="47">
        <f t="shared" si="2"/>
        <v>299</v>
      </c>
      <c r="T63" s="125"/>
      <c r="U63" s="8" t="s">
        <v>2053</v>
      </c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29"/>
    </row>
    <row r="64">
      <c r="A64" s="8" t="s">
        <v>2930</v>
      </c>
      <c r="B64" s="9">
        <v>45673.0</v>
      </c>
      <c r="C64" s="126"/>
      <c r="D64" s="126"/>
      <c r="E64" s="74" t="s">
        <v>3195</v>
      </c>
      <c r="F64" s="13" t="s">
        <v>2028</v>
      </c>
      <c r="G64" s="73" t="s">
        <v>1925</v>
      </c>
      <c r="H64" s="69" t="s">
        <v>2971</v>
      </c>
      <c r="I64" s="27" t="s">
        <v>1908</v>
      </c>
      <c r="J64" s="13" t="s">
        <v>1908</v>
      </c>
      <c r="K64" s="15">
        <v>299.0</v>
      </c>
      <c r="L64" s="15">
        <v>299.0</v>
      </c>
      <c r="M64" s="127"/>
      <c r="N64" s="15">
        <f t="shared" si="3"/>
        <v>299</v>
      </c>
      <c r="O64" s="127"/>
      <c r="P64" s="127"/>
      <c r="Q64" s="127"/>
      <c r="R64" s="128"/>
      <c r="S64" s="47">
        <f t="shared" si="2"/>
        <v>299</v>
      </c>
      <c r="T64" s="125"/>
      <c r="U64" s="8" t="s">
        <v>2972</v>
      </c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</row>
    <row r="65">
      <c r="A65" s="8" t="s">
        <v>2930</v>
      </c>
      <c r="B65" s="9">
        <v>45674.0</v>
      </c>
      <c r="C65" s="126"/>
      <c r="D65" s="126"/>
      <c r="E65" s="74" t="s">
        <v>3148</v>
      </c>
      <c r="F65" s="13" t="s">
        <v>2028</v>
      </c>
      <c r="G65" s="73" t="s">
        <v>1172</v>
      </c>
      <c r="H65" s="69" t="s">
        <v>2940</v>
      </c>
      <c r="I65" s="27" t="s">
        <v>1172</v>
      </c>
      <c r="J65" s="13" t="s">
        <v>1908</v>
      </c>
      <c r="K65" s="15">
        <v>299.0</v>
      </c>
      <c r="L65" s="15">
        <v>299.0</v>
      </c>
      <c r="M65" s="127"/>
      <c r="N65" s="15">
        <f t="shared" si="3"/>
        <v>299</v>
      </c>
      <c r="O65" s="127"/>
      <c r="P65" s="127"/>
      <c r="Q65" s="127"/>
      <c r="R65" s="128"/>
      <c r="S65" s="47">
        <f t="shared" si="2"/>
        <v>299</v>
      </c>
      <c r="T65" s="125"/>
      <c r="U65" s="130" t="s">
        <v>2941</v>
      </c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</row>
    <row r="66">
      <c r="A66" s="8" t="s">
        <v>2930</v>
      </c>
      <c r="B66" s="9">
        <v>45674.0</v>
      </c>
      <c r="C66" s="126"/>
      <c r="D66" s="126"/>
      <c r="E66" s="74" t="s">
        <v>3145</v>
      </c>
      <c r="F66" s="13" t="s">
        <v>2028</v>
      </c>
      <c r="G66" s="73" t="s">
        <v>20</v>
      </c>
      <c r="H66" s="69" t="s">
        <v>2982</v>
      </c>
      <c r="I66" s="27" t="s">
        <v>1939</v>
      </c>
      <c r="J66" s="74" t="s">
        <v>1969</v>
      </c>
      <c r="K66" s="15">
        <v>29.9</v>
      </c>
      <c r="L66" s="15">
        <v>29.9</v>
      </c>
      <c r="M66" s="127"/>
      <c r="N66" s="15">
        <f t="shared" si="3"/>
        <v>29.9</v>
      </c>
      <c r="O66" s="127"/>
      <c r="P66" s="127"/>
      <c r="Q66" s="127"/>
      <c r="R66" s="128"/>
      <c r="S66" s="47">
        <f t="shared" si="2"/>
        <v>29.9</v>
      </c>
      <c r="T66" s="125"/>
      <c r="U66" s="8" t="s">
        <v>2983</v>
      </c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</row>
    <row r="67">
      <c r="A67" s="8" t="s">
        <v>2930</v>
      </c>
      <c r="B67" s="9">
        <v>45674.0</v>
      </c>
      <c r="C67" s="88">
        <v>1395170.0</v>
      </c>
      <c r="D67" s="99" t="s">
        <v>3237</v>
      </c>
      <c r="E67" s="126"/>
      <c r="F67" s="13" t="s">
        <v>2028</v>
      </c>
      <c r="G67" s="73" t="s">
        <v>20</v>
      </c>
      <c r="H67" s="69" t="s">
        <v>2861</v>
      </c>
      <c r="I67" s="27" t="s">
        <v>1939</v>
      </c>
      <c r="J67" s="74" t="s">
        <v>1969</v>
      </c>
      <c r="K67" s="15">
        <v>29.9</v>
      </c>
      <c r="L67" s="15">
        <v>29.9</v>
      </c>
      <c r="M67" s="127"/>
      <c r="N67" s="15">
        <f t="shared" si="3"/>
        <v>29.9</v>
      </c>
      <c r="O67" s="127"/>
      <c r="P67" s="127"/>
      <c r="Q67" s="127"/>
      <c r="R67" s="128"/>
      <c r="S67" s="47">
        <f t="shared" si="2"/>
        <v>29.9</v>
      </c>
      <c r="T67" s="132"/>
      <c r="U67" s="44" t="s">
        <v>2862</v>
      </c>
      <c r="V67" s="75">
        <f>MONTH(B67)</f>
        <v>1</v>
      </c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</row>
    <row r="68">
      <c r="A68" s="8" t="s">
        <v>2930</v>
      </c>
      <c r="B68" s="9">
        <v>45674.0</v>
      </c>
      <c r="C68" s="126"/>
      <c r="D68" s="126"/>
      <c r="E68" s="74" t="s">
        <v>3145</v>
      </c>
      <c r="F68" s="13" t="s">
        <v>2028</v>
      </c>
      <c r="G68" s="73" t="s">
        <v>20</v>
      </c>
      <c r="H68" s="69" t="s">
        <v>2984</v>
      </c>
      <c r="I68" s="27" t="s">
        <v>1939</v>
      </c>
      <c r="J68" s="74" t="s">
        <v>1969</v>
      </c>
      <c r="K68" s="15">
        <v>29.9</v>
      </c>
      <c r="L68" s="15">
        <v>29.9</v>
      </c>
      <c r="M68" s="127"/>
      <c r="N68" s="15">
        <f t="shared" si="3"/>
        <v>29.9</v>
      </c>
      <c r="O68" s="127"/>
      <c r="P68" s="127"/>
      <c r="Q68" s="127"/>
      <c r="R68" s="128"/>
      <c r="S68" s="47">
        <f t="shared" si="2"/>
        <v>29.9</v>
      </c>
      <c r="T68" s="125"/>
      <c r="U68" s="8" t="s">
        <v>2985</v>
      </c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</row>
    <row r="69">
      <c r="A69" s="8" t="s">
        <v>2930</v>
      </c>
      <c r="B69" s="9">
        <v>45674.0</v>
      </c>
      <c r="C69" s="126"/>
      <c r="D69" s="126"/>
      <c r="E69" s="74" t="s">
        <v>3145</v>
      </c>
      <c r="F69" s="13" t="s">
        <v>2028</v>
      </c>
      <c r="G69" s="73" t="s">
        <v>20</v>
      </c>
      <c r="H69" s="69" t="s">
        <v>2986</v>
      </c>
      <c r="I69" s="27" t="s">
        <v>1939</v>
      </c>
      <c r="J69" s="74" t="s">
        <v>1969</v>
      </c>
      <c r="K69" s="15">
        <v>29.9</v>
      </c>
      <c r="L69" s="15">
        <v>29.9</v>
      </c>
      <c r="M69" s="127"/>
      <c r="N69" s="15">
        <f t="shared" si="3"/>
        <v>29.9</v>
      </c>
      <c r="O69" s="127"/>
      <c r="P69" s="127"/>
      <c r="Q69" s="127"/>
      <c r="R69" s="128"/>
      <c r="S69" s="47">
        <f t="shared" si="2"/>
        <v>29.9</v>
      </c>
      <c r="T69" s="125"/>
      <c r="U69" s="8" t="s">
        <v>2987</v>
      </c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</row>
    <row r="70">
      <c r="A70" s="8" t="s">
        <v>2930</v>
      </c>
      <c r="B70" s="9">
        <v>45677.0</v>
      </c>
      <c r="C70" s="126"/>
      <c r="D70" s="126"/>
      <c r="E70" s="74" t="s">
        <v>3145</v>
      </c>
      <c r="F70" s="13" t="s">
        <v>2028</v>
      </c>
      <c r="G70" s="73" t="s">
        <v>20</v>
      </c>
      <c r="H70" s="69" t="s">
        <v>2988</v>
      </c>
      <c r="I70" s="27" t="s">
        <v>1939</v>
      </c>
      <c r="J70" s="74" t="s">
        <v>1969</v>
      </c>
      <c r="K70" s="15">
        <v>29.9</v>
      </c>
      <c r="L70" s="15">
        <v>29.9</v>
      </c>
      <c r="M70" s="127"/>
      <c r="N70" s="15">
        <f t="shared" si="3"/>
        <v>29.9</v>
      </c>
      <c r="O70" s="127"/>
      <c r="P70" s="127"/>
      <c r="Q70" s="127"/>
      <c r="R70" s="128"/>
      <c r="S70" s="47">
        <f t="shared" si="2"/>
        <v>29.9</v>
      </c>
      <c r="T70" s="125"/>
      <c r="U70" s="8" t="s">
        <v>2124</v>
      </c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</row>
    <row r="71">
      <c r="A71" s="8" t="s">
        <v>2930</v>
      </c>
      <c r="B71" s="9">
        <v>45678.0</v>
      </c>
      <c r="C71" s="126"/>
      <c r="D71" s="126"/>
      <c r="E71" s="74" t="s">
        <v>3139</v>
      </c>
      <c r="F71" s="13" t="s">
        <v>2028</v>
      </c>
      <c r="G71" s="73" t="s">
        <v>1910</v>
      </c>
      <c r="H71" s="69" t="s">
        <v>2989</v>
      </c>
      <c r="I71" s="27" t="s">
        <v>1910</v>
      </c>
      <c r="J71" s="13" t="s">
        <v>1908</v>
      </c>
      <c r="K71" s="15">
        <v>800.0</v>
      </c>
      <c r="L71" s="15">
        <v>299.0</v>
      </c>
      <c r="M71" s="127"/>
      <c r="N71" s="15">
        <v>299.0</v>
      </c>
      <c r="O71" s="127"/>
      <c r="P71" s="127"/>
      <c r="Q71" s="127"/>
      <c r="R71" s="128"/>
      <c r="S71" s="47">
        <f t="shared" si="2"/>
        <v>299</v>
      </c>
      <c r="T71" s="125"/>
      <c r="U71" s="130" t="s">
        <v>2990</v>
      </c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</row>
    <row r="72">
      <c r="A72" s="8" t="s">
        <v>2930</v>
      </c>
      <c r="B72" s="9">
        <v>45678.0</v>
      </c>
      <c r="C72" s="126"/>
      <c r="D72" s="126"/>
      <c r="E72" s="74" t="s">
        <v>3145</v>
      </c>
      <c r="F72" s="13" t="s">
        <v>2028</v>
      </c>
      <c r="G72" s="73" t="s">
        <v>20</v>
      </c>
      <c r="H72" s="69" t="s">
        <v>2959</v>
      </c>
      <c r="I72" s="27" t="s">
        <v>1939</v>
      </c>
      <c r="J72" s="74" t="s">
        <v>2024</v>
      </c>
      <c r="K72" s="15">
        <v>99.9</v>
      </c>
      <c r="L72" s="15">
        <v>99.9</v>
      </c>
      <c r="M72" s="127"/>
      <c r="N72" s="15">
        <f t="shared" ref="N72:N111" si="4">L72</f>
        <v>99.9</v>
      </c>
      <c r="O72" s="127"/>
      <c r="P72" s="127"/>
      <c r="Q72" s="127"/>
      <c r="R72" s="128"/>
      <c r="S72" s="47">
        <f t="shared" si="2"/>
        <v>99.9</v>
      </c>
      <c r="T72" s="125"/>
      <c r="U72" s="8" t="s">
        <v>2991</v>
      </c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</row>
    <row r="73">
      <c r="A73" s="8" t="s">
        <v>2930</v>
      </c>
      <c r="B73" s="9">
        <v>45678.0</v>
      </c>
      <c r="C73" s="126"/>
      <c r="D73" s="126"/>
      <c r="E73" s="74" t="s">
        <v>3148</v>
      </c>
      <c r="F73" s="13" t="s">
        <v>2028</v>
      </c>
      <c r="G73" s="73" t="s">
        <v>1172</v>
      </c>
      <c r="H73" s="69" t="s">
        <v>2942</v>
      </c>
      <c r="I73" s="27" t="s">
        <v>1172</v>
      </c>
      <c r="J73" s="13" t="s">
        <v>1908</v>
      </c>
      <c r="K73" s="15">
        <v>299.0</v>
      </c>
      <c r="L73" s="15">
        <v>299.0</v>
      </c>
      <c r="M73" s="127"/>
      <c r="N73" s="15">
        <f t="shared" si="4"/>
        <v>299</v>
      </c>
      <c r="O73" s="127"/>
      <c r="P73" s="127"/>
      <c r="Q73" s="127"/>
      <c r="R73" s="128"/>
      <c r="S73" s="47">
        <f t="shared" si="2"/>
        <v>299</v>
      </c>
      <c r="T73" s="125"/>
      <c r="U73" s="130" t="s">
        <v>2943</v>
      </c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</row>
    <row r="74">
      <c r="A74" s="8" t="s">
        <v>2930</v>
      </c>
      <c r="B74" s="9">
        <v>45678.0</v>
      </c>
      <c r="C74" s="126"/>
      <c r="D74" s="126"/>
      <c r="E74" s="74" t="s">
        <v>3148</v>
      </c>
      <c r="F74" s="13" t="s">
        <v>2028</v>
      </c>
      <c r="G74" s="73" t="s">
        <v>1172</v>
      </c>
      <c r="H74" s="69" t="s">
        <v>2994</v>
      </c>
      <c r="I74" s="27" t="s">
        <v>1172</v>
      </c>
      <c r="J74" s="13" t="s">
        <v>1908</v>
      </c>
      <c r="K74" s="15">
        <v>299.0</v>
      </c>
      <c r="L74" s="15">
        <v>299.0</v>
      </c>
      <c r="M74" s="127"/>
      <c r="N74" s="15">
        <f t="shared" si="4"/>
        <v>299</v>
      </c>
      <c r="O74" s="127"/>
      <c r="P74" s="127"/>
      <c r="Q74" s="127"/>
      <c r="R74" s="128"/>
      <c r="S74" s="47">
        <f t="shared" si="2"/>
        <v>299</v>
      </c>
      <c r="T74" s="74" t="s">
        <v>2995</v>
      </c>
      <c r="U74" s="130" t="s">
        <v>2996</v>
      </c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</row>
    <row r="75">
      <c r="A75" s="8" t="s">
        <v>2930</v>
      </c>
      <c r="B75" s="9">
        <v>45678.0</v>
      </c>
      <c r="C75" s="126"/>
      <c r="D75" s="126"/>
      <c r="E75" s="74" t="s">
        <v>3148</v>
      </c>
      <c r="F75" s="13" t="s">
        <v>2028</v>
      </c>
      <c r="G75" s="73" t="s">
        <v>1172</v>
      </c>
      <c r="H75" s="69" t="s">
        <v>2935</v>
      </c>
      <c r="I75" s="27" t="s">
        <v>1172</v>
      </c>
      <c r="J75" s="13" t="s">
        <v>1908</v>
      </c>
      <c r="K75" s="15">
        <v>299.0</v>
      </c>
      <c r="L75" s="15">
        <v>299.0</v>
      </c>
      <c r="M75" s="127"/>
      <c r="N75" s="15">
        <f t="shared" si="4"/>
        <v>299</v>
      </c>
      <c r="O75" s="127"/>
      <c r="P75" s="127"/>
      <c r="Q75" s="127"/>
      <c r="R75" s="128"/>
      <c r="S75" s="47">
        <f t="shared" si="2"/>
        <v>299</v>
      </c>
      <c r="T75" s="125"/>
      <c r="U75" s="130" t="s">
        <v>2936</v>
      </c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</row>
    <row r="76">
      <c r="A76" s="8" t="s">
        <v>2930</v>
      </c>
      <c r="B76" s="9">
        <v>45678.0</v>
      </c>
      <c r="C76" s="126"/>
      <c r="D76" s="126"/>
      <c r="E76" s="74" t="s">
        <v>3148</v>
      </c>
      <c r="F76" s="13" t="s">
        <v>2028</v>
      </c>
      <c r="G76" s="73" t="s">
        <v>1172</v>
      </c>
      <c r="H76" s="69" t="s">
        <v>3025</v>
      </c>
      <c r="I76" s="27" t="s">
        <v>1172</v>
      </c>
      <c r="J76" s="13" t="s">
        <v>1908</v>
      </c>
      <c r="K76" s="15">
        <v>299.0</v>
      </c>
      <c r="L76" s="15">
        <v>299.0</v>
      </c>
      <c r="M76" s="127"/>
      <c r="N76" s="15">
        <f t="shared" si="4"/>
        <v>299</v>
      </c>
      <c r="O76" s="127"/>
      <c r="P76" s="127"/>
      <c r="Q76" s="127"/>
      <c r="R76" s="128"/>
      <c r="S76" s="47">
        <f t="shared" si="2"/>
        <v>299</v>
      </c>
      <c r="T76" s="74" t="s">
        <v>3026</v>
      </c>
      <c r="U76" s="130" t="s">
        <v>3027</v>
      </c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</row>
    <row r="77">
      <c r="A77" s="8" t="s">
        <v>2930</v>
      </c>
      <c r="B77" s="9">
        <v>45679.0</v>
      </c>
      <c r="C77" s="126"/>
      <c r="D77" s="126"/>
      <c r="E77" s="74" t="s">
        <v>3145</v>
      </c>
      <c r="F77" s="13" t="s">
        <v>2028</v>
      </c>
      <c r="G77" s="73" t="s">
        <v>20</v>
      </c>
      <c r="H77" s="69" t="s">
        <v>2997</v>
      </c>
      <c r="I77" s="27" t="s">
        <v>1939</v>
      </c>
      <c r="J77" s="74" t="s">
        <v>2024</v>
      </c>
      <c r="K77" s="15">
        <v>99.9</v>
      </c>
      <c r="L77" s="15">
        <v>99.9</v>
      </c>
      <c r="M77" s="127"/>
      <c r="N77" s="15">
        <f t="shared" si="4"/>
        <v>99.9</v>
      </c>
      <c r="O77" s="127"/>
      <c r="P77" s="127"/>
      <c r="Q77" s="127"/>
      <c r="R77" s="128"/>
      <c r="S77" s="47">
        <f t="shared" si="2"/>
        <v>99.9</v>
      </c>
      <c r="T77" s="125"/>
      <c r="U77" s="8" t="s">
        <v>2998</v>
      </c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</row>
    <row r="78">
      <c r="A78" s="8" t="s">
        <v>2930</v>
      </c>
      <c r="B78" s="9">
        <v>45679.0</v>
      </c>
      <c r="C78" s="126"/>
      <c r="D78" s="126"/>
      <c r="E78" s="74" t="s">
        <v>3145</v>
      </c>
      <c r="F78" s="13" t="s">
        <v>2028</v>
      </c>
      <c r="G78" s="73" t="s">
        <v>20</v>
      </c>
      <c r="H78" s="69" t="s">
        <v>2999</v>
      </c>
      <c r="I78" s="27" t="s">
        <v>1939</v>
      </c>
      <c r="J78" s="74" t="s">
        <v>2024</v>
      </c>
      <c r="K78" s="15">
        <v>99.9</v>
      </c>
      <c r="L78" s="15">
        <v>99.9</v>
      </c>
      <c r="M78" s="127"/>
      <c r="N78" s="15">
        <f t="shared" si="4"/>
        <v>99.9</v>
      </c>
      <c r="O78" s="127"/>
      <c r="P78" s="127"/>
      <c r="Q78" s="127"/>
      <c r="R78" s="128"/>
      <c r="S78" s="47">
        <f t="shared" si="2"/>
        <v>99.9</v>
      </c>
      <c r="T78" s="125"/>
      <c r="U78" s="8" t="s">
        <v>3000</v>
      </c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129"/>
      <c r="BA78" s="129"/>
      <c r="BB78" s="129"/>
      <c r="BC78" s="129"/>
      <c r="BD78" s="129"/>
      <c r="BE78" s="129"/>
      <c r="BF78" s="129"/>
      <c r="BG78" s="129"/>
      <c r="BH78" s="129"/>
      <c r="BI78" s="129"/>
    </row>
    <row r="79">
      <c r="A79" s="8" t="s">
        <v>2930</v>
      </c>
      <c r="B79" s="9">
        <v>45679.0</v>
      </c>
      <c r="C79" s="126"/>
      <c r="D79" s="126"/>
      <c r="E79" s="74" t="s">
        <v>3145</v>
      </c>
      <c r="F79" s="13" t="s">
        <v>2028</v>
      </c>
      <c r="G79" s="73" t="s">
        <v>20</v>
      </c>
      <c r="H79" s="69" t="s">
        <v>3001</v>
      </c>
      <c r="I79" s="27" t="s">
        <v>1939</v>
      </c>
      <c r="J79" s="74" t="s">
        <v>2024</v>
      </c>
      <c r="K79" s="15">
        <v>99.9</v>
      </c>
      <c r="L79" s="15">
        <v>99.9</v>
      </c>
      <c r="M79" s="127"/>
      <c r="N79" s="15">
        <f t="shared" si="4"/>
        <v>99.9</v>
      </c>
      <c r="O79" s="127"/>
      <c r="P79" s="127"/>
      <c r="Q79" s="127"/>
      <c r="R79" s="128"/>
      <c r="S79" s="47">
        <f t="shared" si="2"/>
        <v>99.9</v>
      </c>
      <c r="T79" s="125"/>
      <c r="U79" s="8" t="s">
        <v>3002</v>
      </c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</row>
    <row r="80">
      <c r="A80" s="8" t="s">
        <v>2930</v>
      </c>
      <c r="B80" s="9">
        <v>45679.0</v>
      </c>
      <c r="C80" s="126"/>
      <c r="D80" s="126"/>
      <c r="E80" s="74" t="s">
        <v>3138</v>
      </c>
      <c r="F80" s="13" t="s">
        <v>2028</v>
      </c>
      <c r="G80" s="73" t="s">
        <v>1925</v>
      </c>
      <c r="H80" s="69" t="s">
        <v>2931</v>
      </c>
      <c r="I80" s="27" t="s">
        <v>1908</v>
      </c>
      <c r="J80" s="13" t="s">
        <v>1908</v>
      </c>
      <c r="K80" s="15">
        <v>299.0</v>
      </c>
      <c r="L80" s="15">
        <v>299.0</v>
      </c>
      <c r="M80" s="127"/>
      <c r="N80" s="15">
        <f t="shared" si="4"/>
        <v>299</v>
      </c>
      <c r="O80" s="127"/>
      <c r="P80" s="127"/>
      <c r="Q80" s="127"/>
      <c r="R80" s="128"/>
      <c r="S80" s="47">
        <f t="shared" si="2"/>
        <v>299</v>
      </c>
      <c r="T80" s="125"/>
      <c r="U80" s="8" t="s">
        <v>2932</v>
      </c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</row>
    <row r="81">
      <c r="A81" s="8" t="s">
        <v>2930</v>
      </c>
      <c r="B81" s="9">
        <v>45680.0</v>
      </c>
      <c r="C81" s="126"/>
      <c r="D81" s="126"/>
      <c r="E81" s="74" t="s">
        <v>3145</v>
      </c>
      <c r="F81" s="13" t="s">
        <v>2028</v>
      </c>
      <c r="G81" s="73" t="s">
        <v>20</v>
      </c>
      <c r="H81" s="69" t="s">
        <v>2157</v>
      </c>
      <c r="I81" s="27" t="s">
        <v>1939</v>
      </c>
      <c r="J81" s="74" t="s">
        <v>1969</v>
      </c>
      <c r="K81" s="15">
        <v>29.9</v>
      </c>
      <c r="L81" s="15">
        <v>29.9</v>
      </c>
      <c r="M81" s="127"/>
      <c r="N81" s="15">
        <f t="shared" si="4"/>
        <v>29.9</v>
      </c>
      <c r="O81" s="127"/>
      <c r="P81" s="127"/>
      <c r="Q81" s="127"/>
      <c r="R81" s="128"/>
      <c r="S81" s="47">
        <f t="shared" si="2"/>
        <v>29.9</v>
      </c>
      <c r="T81" s="125"/>
      <c r="U81" s="8" t="s">
        <v>2158</v>
      </c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9"/>
      <c r="AX81" s="129"/>
      <c r="AY81" s="129"/>
      <c r="AZ81" s="129"/>
      <c r="BA81" s="129"/>
      <c r="BB81" s="129"/>
      <c r="BC81" s="129"/>
      <c r="BD81" s="129"/>
      <c r="BE81" s="129"/>
      <c r="BF81" s="129"/>
      <c r="BG81" s="129"/>
      <c r="BH81" s="129"/>
      <c r="BI81" s="129"/>
    </row>
    <row r="82">
      <c r="A82" s="8" t="s">
        <v>2930</v>
      </c>
      <c r="B82" s="9">
        <v>45681.0</v>
      </c>
      <c r="C82" s="126"/>
      <c r="D82" s="126"/>
      <c r="E82" s="74" t="s">
        <v>3145</v>
      </c>
      <c r="F82" s="13" t="s">
        <v>2028</v>
      </c>
      <c r="G82" s="73" t="s">
        <v>20</v>
      </c>
      <c r="H82" s="69" t="s">
        <v>3003</v>
      </c>
      <c r="I82" s="27" t="s">
        <v>1939</v>
      </c>
      <c r="J82" s="74" t="s">
        <v>2024</v>
      </c>
      <c r="K82" s="15">
        <v>99.9</v>
      </c>
      <c r="L82" s="15">
        <v>99.9</v>
      </c>
      <c r="M82" s="127"/>
      <c r="N82" s="15">
        <f t="shared" si="4"/>
        <v>99.9</v>
      </c>
      <c r="O82" s="127"/>
      <c r="P82" s="127"/>
      <c r="Q82" s="127"/>
      <c r="R82" s="128"/>
      <c r="S82" s="47">
        <f t="shared" si="2"/>
        <v>99.9</v>
      </c>
      <c r="T82" s="125"/>
      <c r="U82" s="8" t="s">
        <v>3004</v>
      </c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29"/>
    </row>
    <row r="83">
      <c r="A83" s="8" t="s">
        <v>2930</v>
      </c>
      <c r="B83" s="9">
        <v>45681.0</v>
      </c>
      <c r="C83" s="126"/>
      <c r="D83" s="126"/>
      <c r="E83" s="74" t="s">
        <v>3145</v>
      </c>
      <c r="F83" s="13" t="s">
        <v>2028</v>
      </c>
      <c r="G83" s="73" t="s">
        <v>20</v>
      </c>
      <c r="H83" s="69" t="s">
        <v>2054</v>
      </c>
      <c r="I83" s="27" t="s">
        <v>1939</v>
      </c>
      <c r="J83" s="74" t="s">
        <v>1969</v>
      </c>
      <c r="K83" s="15">
        <v>29.9</v>
      </c>
      <c r="L83" s="15">
        <v>29.9</v>
      </c>
      <c r="M83" s="127"/>
      <c r="N83" s="15">
        <f t="shared" si="4"/>
        <v>29.9</v>
      </c>
      <c r="O83" s="127"/>
      <c r="P83" s="127"/>
      <c r="Q83" s="127"/>
      <c r="R83" s="128"/>
      <c r="S83" s="47">
        <f t="shared" si="2"/>
        <v>29.9</v>
      </c>
      <c r="T83" s="125"/>
      <c r="U83" s="8" t="s">
        <v>2055</v>
      </c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</row>
    <row r="84">
      <c r="A84" s="8" t="s">
        <v>2930</v>
      </c>
      <c r="B84" s="9">
        <v>45684.0</v>
      </c>
      <c r="C84" s="126"/>
      <c r="D84" s="126"/>
      <c r="E84" s="74" t="s">
        <v>3145</v>
      </c>
      <c r="F84" s="13" t="s">
        <v>2028</v>
      </c>
      <c r="G84" s="73" t="s">
        <v>20</v>
      </c>
      <c r="H84" s="69" t="s">
        <v>3005</v>
      </c>
      <c r="I84" s="27" t="s">
        <v>1939</v>
      </c>
      <c r="J84" s="74" t="s">
        <v>1969</v>
      </c>
      <c r="K84" s="15">
        <v>29.9</v>
      </c>
      <c r="L84" s="15">
        <v>29.9</v>
      </c>
      <c r="M84" s="127"/>
      <c r="N84" s="15">
        <f t="shared" si="4"/>
        <v>29.9</v>
      </c>
      <c r="O84" s="127"/>
      <c r="P84" s="127"/>
      <c r="Q84" s="127"/>
      <c r="R84" s="128"/>
      <c r="S84" s="47">
        <f t="shared" si="2"/>
        <v>29.9</v>
      </c>
      <c r="T84" s="125"/>
      <c r="U84" s="8" t="s">
        <v>3006</v>
      </c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9"/>
      <c r="AX84" s="129"/>
      <c r="AY84" s="129"/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</row>
    <row r="85">
      <c r="A85" s="8" t="s">
        <v>2930</v>
      </c>
      <c r="B85" s="9">
        <v>45576.0</v>
      </c>
      <c r="C85" s="88">
        <v>148290.0</v>
      </c>
      <c r="D85" s="99" t="s">
        <v>3238</v>
      </c>
      <c r="E85" s="74" t="s">
        <v>3145</v>
      </c>
      <c r="F85" s="13" t="s">
        <v>2091</v>
      </c>
      <c r="G85" s="73" t="s">
        <v>20</v>
      </c>
      <c r="H85" s="69" t="s">
        <v>3007</v>
      </c>
      <c r="I85" s="27" t="s">
        <v>1939</v>
      </c>
      <c r="J85" s="13" t="s">
        <v>1975</v>
      </c>
      <c r="K85" s="15">
        <v>99.0</v>
      </c>
      <c r="L85" s="15">
        <v>99.0</v>
      </c>
      <c r="M85" s="127"/>
      <c r="N85" s="15">
        <f t="shared" si="4"/>
        <v>99</v>
      </c>
      <c r="O85" s="127"/>
      <c r="P85" s="127"/>
      <c r="Q85" s="127"/>
      <c r="R85" s="128"/>
      <c r="S85" s="47">
        <f t="shared" si="2"/>
        <v>99</v>
      </c>
      <c r="T85" s="125"/>
      <c r="U85" s="45" t="s">
        <v>3008</v>
      </c>
      <c r="V85" s="75">
        <f>MONTH(B85)</f>
        <v>10</v>
      </c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</row>
    <row r="86">
      <c r="A86" s="8" t="s">
        <v>2930</v>
      </c>
      <c r="B86" s="9">
        <v>45684.0</v>
      </c>
      <c r="C86" s="126"/>
      <c r="D86" s="126"/>
      <c r="E86" s="74" t="s">
        <v>3145</v>
      </c>
      <c r="F86" s="13" t="s">
        <v>2028</v>
      </c>
      <c r="G86" s="73" t="s">
        <v>20</v>
      </c>
      <c r="H86" s="69" t="s">
        <v>3009</v>
      </c>
      <c r="I86" s="27" t="s">
        <v>1939</v>
      </c>
      <c r="J86" s="74" t="s">
        <v>2024</v>
      </c>
      <c r="K86" s="15">
        <v>29.9</v>
      </c>
      <c r="L86" s="15">
        <v>99.9</v>
      </c>
      <c r="M86" s="127"/>
      <c r="N86" s="15">
        <f t="shared" si="4"/>
        <v>99.9</v>
      </c>
      <c r="O86" s="127"/>
      <c r="P86" s="127"/>
      <c r="Q86" s="127"/>
      <c r="R86" s="128"/>
      <c r="S86" s="47">
        <f t="shared" si="2"/>
        <v>99.9</v>
      </c>
      <c r="T86" s="125"/>
      <c r="U86" s="8" t="s">
        <v>3010</v>
      </c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</row>
    <row r="87">
      <c r="A87" s="8" t="s">
        <v>2930</v>
      </c>
      <c r="B87" s="9">
        <v>45684.0</v>
      </c>
      <c r="C87" s="126"/>
      <c r="D87" s="126"/>
      <c r="E87" s="74" t="s">
        <v>3145</v>
      </c>
      <c r="F87" s="13" t="s">
        <v>2028</v>
      </c>
      <c r="G87" s="73" t="s">
        <v>20</v>
      </c>
      <c r="H87" s="69" t="s">
        <v>3011</v>
      </c>
      <c r="I87" s="27" t="s">
        <v>1939</v>
      </c>
      <c r="J87" s="74" t="s">
        <v>1969</v>
      </c>
      <c r="K87" s="15">
        <v>29.9</v>
      </c>
      <c r="L87" s="15">
        <v>29.9</v>
      </c>
      <c r="M87" s="127"/>
      <c r="N87" s="15">
        <f t="shared" si="4"/>
        <v>29.9</v>
      </c>
      <c r="O87" s="127"/>
      <c r="P87" s="127"/>
      <c r="Q87" s="127"/>
      <c r="R87" s="128"/>
      <c r="S87" s="47">
        <f t="shared" si="2"/>
        <v>29.9</v>
      </c>
      <c r="T87" s="125"/>
      <c r="U87" s="8" t="s">
        <v>3012</v>
      </c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</row>
    <row r="88">
      <c r="A88" s="8" t="s">
        <v>2930</v>
      </c>
      <c r="B88" s="9">
        <v>45684.0</v>
      </c>
      <c r="C88" s="126"/>
      <c r="D88" s="126"/>
      <c r="E88" s="74" t="s">
        <v>3145</v>
      </c>
      <c r="F88" s="13" t="s">
        <v>2028</v>
      </c>
      <c r="G88" s="73" t="s">
        <v>20</v>
      </c>
      <c r="H88" s="69" t="s">
        <v>3013</v>
      </c>
      <c r="I88" s="27" t="s">
        <v>1939</v>
      </c>
      <c r="J88" s="74" t="s">
        <v>1969</v>
      </c>
      <c r="K88" s="15">
        <v>29.9</v>
      </c>
      <c r="L88" s="15">
        <v>29.9</v>
      </c>
      <c r="M88" s="127"/>
      <c r="N88" s="15">
        <f t="shared" si="4"/>
        <v>29.9</v>
      </c>
      <c r="O88" s="127"/>
      <c r="P88" s="127"/>
      <c r="Q88" s="127"/>
      <c r="R88" s="128"/>
      <c r="S88" s="47">
        <f t="shared" si="2"/>
        <v>29.9</v>
      </c>
      <c r="T88" s="125"/>
      <c r="U88" s="8" t="s">
        <v>3014</v>
      </c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</row>
    <row r="89">
      <c r="A89" s="8" t="s">
        <v>2930</v>
      </c>
      <c r="B89" s="9">
        <v>45685.0</v>
      </c>
      <c r="C89" s="126"/>
      <c r="D89" s="126"/>
      <c r="E89" s="74" t="s">
        <v>3148</v>
      </c>
      <c r="F89" s="13" t="s">
        <v>2028</v>
      </c>
      <c r="G89" s="73" t="s">
        <v>1172</v>
      </c>
      <c r="H89" s="69" t="s">
        <v>2992</v>
      </c>
      <c r="I89" s="27" t="s">
        <v>1172</v>
      </c>
      <c r="J89" s="13" t="s">
        <v>1908</v>
      </c>
      <c r="K89" s="15">
        <v>299.0</v>
      </c>
      <c r="L89" s="15">
        <v>299.0</v>
      </c>
      <c r="M89" s="127"/>
      <c r="N89" s="15">
        <f t="shared" si="4"/>
        <v>299</v>
      </c>
      <c r="O89" s="127"/>
      <c r="P89" s="127"/>
      <c r="Q89" s="127"/>
      <c r="R89" s="128"/>
      <c r="S89" s="47">
        <f t="shared" si="2"/>
        <v>299</v>
      </c>
      <c r="T89" s="126"/>
      <c r="U89" s="130" t="s">
        <v>2993</v>
      </c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</row>
    <row r="90">
      <c r="A90" s="8" t="s">
        <v>2930</v>
      </c>
      <c r="B90" s="9">
        <v>45685.0</v>
      </c>
      <c r="C90" s="126"/>
      <c r="D90" s="126"/>
      <c r="E90" s="74" t="s">
        <v>3148</v>
      </c>
      <c r="F90" s="13" t="s">
        <v>2028</v>
      </c>
      <c r="G90" s="73" t="s">
        <v>1172</v>
      </c>
      <c r="H90" s="69" t="s">
        <v>2944</v>
      </c>
      <c r="I90" s="27" t="s">
        <v>1172</v>
      </c>
      <c r="J90" s="13" t="s">
        <v>1908</v>
      </c>
      <c r="K90" s="15">
        <v>299.0</v>
      </c>
      <c r="L90" s="15">
        <v>299.0</v>
      </c>
      <c r="M90" s="127"/>
      <c r="N90" s="15">
        <f t="shared" si="4"/>
        <v>299</v>
      </c>
      <c r="O90" s="127"/>
      <c r="P90" s="127"/>
      <c r="Q90" s="127"/>
      <c r="R90" s="128"/>
      <c r="S90" s="47">
        <f t="shared" si="2"/>
        <v>299</v>
      </c>
      <c r="T90" s="126"/>
      <c r="U90" s="130" t="s">
        <v>2945</v>
      </c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</row>
    <row r="91">
      <c r="A91" s="8" t="s">
        <v>2930</v>
      </c>
      <c r="B91" s="9">
        <v>45685.0</v>
      </c>
      <c r="C91" s="126"/>
      <c r="D91" s="126"/>
      <c r="E91" s="74" t="s">
        <v>3145</v>
      </c>
      <c r="F91" s="13" t="s">
        <v>2028</v>
      </c>
      <c r="G91" s="73" t="s">
        <v>20</v>
      </c>
      <c r="H91" s="69" t="s">
        <v>3015</v>
      </c>
      <c r="I91" s="27" t="s">
        <v>1939</v>
      </c>
      <c r="J91" s="74" t="s">
        <v>1969</v>
      </c>
      <c r="K91" s="15">
        <v>29.9</v>
      </c>
      <c r="L91" s="15">
        <v>29.9</v>
      </c>
      <c r="M91" s="127"/>
      <c r="N91" s="15">
        <f t="shared" si="4"/>
        <v>29.9</v>
      </c>
      <c r="O91" s="127"/>
      <c r="P91" s="127"/>
      <c r="Q91" s="127"/>
      <c r="R91" s="128"/>
      <c r="S91" s="47">
        <f t="shared" si="2"/>
        <v>29.9</v>
      </c>
      <c r="T91" s="125"/>
      <c r="U91" s="8" t="s">
        <v>3016</v>
      </c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</row>
    <row r="92">
      <c r="A92" s="8" t="s">
        <v>2930</v>
      </c>
      <c r="B92" s="9">
        <v>45685.0</v>
      </c>
      <c r="C92" s="126"/>
      <c r="D92" s="126"/>
      <c r="E92" s="74" t="s">
        <v>3145</v>
      </c>
      <c r="F92" s="13" t="s">
        <v>2028</v>
      </c>
      <c r="G92" s="73" t="s">
        <v>20</v>
      </c>
      <c r="H92" s="69" t="s">
        <v>3017</v>
      </c>
      <c r="I92" s="27" t="s">
        <v>1939</v>
      </c>
      <c r="J92" s="74" t="s">
        <v>1969</v>
      </c>
      <c r="K92" s="15">
        <v>29.9</v>
      </c>
      <c r="L92" s="15">
        <v>29.9</v>
      </c>
      <c r="M92" s="127"/>
      <c r="N92" s="15">
        <f t="shared" si="4"/>
        <v>29.9</v>
      </c>
      <c r="O92" s="127"/>
      <c r="P92" s="127"/>
      <c r="Q92" s="127"/>
      <c r="R92" s="128"/>
      <c r="S92" s="47">
        <f t="shared" si="2"/>
        <v>29.9</v>
      </c>
      <c r="T92" s="125"/>
      <c r="U92" s="8" t="s">
        <v>3018</v>
      </c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</row>
    <row r="93">
      <c r="A93" s="8" t="s">
        <v>2930</v>
      </c>
      <c r="B93" s="9">
        <v>45685.0</v>
      </c>
      <c r="C93" s="126"/>
      <c r="D93" s="126"/>
      <c r="E93" s="74" t="s">
        <v>3145</v>
      </c>
      <c r="F93" s="13" t="s">
        <v>2028</v>
      </c>
      <c r="G93" s="73" t="s">
        <v>20</v>
      </c>
      <c r="H93" s="69" t="s">
        <v>3019</v>
      </c>
      <c r="I93" s="27" t="s">
        <v>1939</v>
      </c>
      <c r="J93" s="74" t="s">
        <v>2024</v>
      </c>
      <c r="K93" s="15">
        <v>99.9</v>
      </c>
      <c r="L93" s="15">
        <v>99.9</v>
      </c>
      <c r="M93" s="127"/>
      <c r="N93" s="15">
        <f t="shared" si="4"/>
        <v>99.9</v>
      </c>
      <c r="O93" s="127"/>
      <c r="P93" s="127"/>
      <c r="Q93" s="127"/>
      <c r="R93" s="128"/>
      <c r="S93" s="47">
        <f t="shared" si="2"/>
        <v>99.9</v>
      </c>
      <c r="T93" s="125"/>
      <c r="U93" s="8" t="s">
        <v>3020</v>
      </c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</row>
    <row r="94">
      <c r="A94" s="8" t="s">
        <v>2930</v>
      </c>
      <c r="B94" s="9">
        <v>45686.0</v>
      </c>
      <c r="C94" s="126"/>
      <c r="D94" s="126"/>
      <c r="E94" s="74" t="s">
        <v>3145</v>
      </c>
      <c r="F94" s="13" t="s">
        <v>2028</v>
      </c>
      <c r="G94" s="73" t="s">
        <v>20</v>
      </c>
      <c r="H94" s="69" t="s">
        <v>3021</v>
      </c>
      <c r="I94" s="27" t="s">
        <v>1939</v>
      </c>
      <c r="J94" s="74" t="s">
        <v>2024</v>
      </c>
      <c r="K94" s="15">
        <v>99.9</v>
      </c>
      <c r="L94" s="15">
        <v>99.9</v>
      </c>
      <c r="M94" s="127"/>
      <c r="N94" s="15">
        <f t="shared" si="4"/>
        <v>99.9</v>
      </c>
      <c r="O94" s="127"/>
      <c r="P94" s="127"/>
      <c r="Q94" s="127"/>
      <c r="R94" s="128"/>
      <c r="S94" s="47">
        <f t="shared" si="2"/>
        <v>99.9</v>
      </c>
      <c r="T94" s="125"/>
      <c r="U94" s="8" t="s">
        <v>3022</v>
      </c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</row>
    <row r="95">
      <c r="A95" s="8" t="s">
        <v>2930</v>
      </c>
      <c r="B95" s="9">
        <v>45686.0</v>
      </c>
      <c r="C95" s="126"/>
      <c r="D95" s="126"/>
      <c r="E95" s="133" t="s">
        <v>1922</v>
      </c>
      <c r="F95" s="13" t="s">
        <v>2091</v>
      </c>
      <c r="G95" s="73" t="s">
        <v>1918</v>
      </c>
      <c r="H95" s="69" t="s">
        <v>3023</v>
      </c>
      <c r="I95" s="27" t="s">
        <v>1918</v>
      </c>
      <c r="J95" s="13" t="s">
        <v>1908</v>
      </c>
      <c r="K95" s="15">
        <v>299.0</v>
      </c>
      <c r="L95" s="15">
        <v>299.0</v>
      </c>
      <c r="M95" s="127"/>
      <c r="N95" s="15">
        <f t="shared" si="4"/>
        <v>299</v>
      </c>
      <c r="O95" s="127"/>
      <c r="P95" s="127"/>
      <c r="Q95" s="127"/>
      <c r="R95" s="128"/>
      <c r="S95" s="47">
        <f t="shared" si="2"/>
        <v>299</v>
      </c>
      <c r="T95" s="125"/>
      <c r="U95" s="8" t="s">
        <v>3024</v>
      </c>
      <c r="V95" s="129"/>
      <c r="W95" s="134"/>
      <c r="X95" s="126"/>
      <c r="Y95" s="126"/>
      <c r="Z95" s="126"/>
      <c r="AA95" s="125"/>
      <c r="AB95" s="126"/>
      <c r="AC95" s="126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</row>
    <row r="96">
      <c r="A96" s="8" t="s">
        <v>2930</v>
      </c>
      <c r="B96" s="9">
        <v>45687.0</v>
      </c>
      <c r="C96" s="126"/>
      <c r="D96" s="126"/>
      <c r="E96" s="74" t="s">
        <v>3148</v>
      </c>
      <c r="F96" s="13" t="s">
        <v>2028</v>
      </c>
      <c r="G96" s="73" t="s">
        <v>1172</v>
      </c>
      <c r="H96" s="69" t="s">
        <v>2056</v>
      </c>
      <c r="I96" s="27" t="s">
        <v>1172</v>
      </c>
      <c r="J96" s="13" t="s">
        <v>1908</v>
      </c>
      <c r="K96" s="15">
        <v>299.0</v>
      </c>
      <c r="L96" s="15">
        <v>299.0</v>
      </c>
      <c r="M96" s="127"/>
      <c r="N96" s="15">
        <f t="shared" si="4"/>
        <v>299</v>
      </c>
      <c r="O96" s="127"/>
      <c r="P96" s="127"/>
      <c r="Q96" s="127"/>
      <c r="R96" s="128"/>
      <c r="S96" s="47">
        <f t="shared" si="2"/>
        <v>299</v>
      </c>
      <c r="T96" s="126"/>
      <c r="U96" s="130" t="s">
        <v>2057</v>
      </c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  <c r="BB96" s="129"/>
      <c r="BC96" s="129"/>
      <c r="BD96" s="129"/>
      <c r="BE96" s="129"/>
      <c r="BF96" s="129"/>
      <c r="BG96" s="129"/>
      <c r="BH96" s="129"/>
      <c r="BI96" s="129"/>
    </row>
    <row r="97">
      <c r="A97" s="8" t="s">
        <v>2930</v>
      </c>
      <c r="B97" s="9">
        <v>45687.0</v>
      </c>
      <c r="C97" s="126"/>
      <c r="D97" s="126"/>
      <c r="E97" s="74" t="s">
        <v>3148</v>
      </c>
      <c r="F97" s="13" t="s">
        <v>2028</v>
      </c>
      <c r="G97" s="73" t="s">
        <v>1172</v>
      </c>
      <c r="H97" s="69" t="s">
        <v>1203</v>
      </c>
      <c r="I97" s="27" t="s">
        <v>1172</v>
      </c>
      <c r="J97" s="13" t="s">
        <v>1908</v>
      </c>
      <c r="K97" s="15">
        <v>299.0</v>
      </c>
      <c r="L97" s="15">
        <v>299.0</v>
      </c>
      <c r="M97" s="127"/>
      <c r="N97" s="15">
        <f t="shared" si="4"/>
        <v>299</v>
      </c>
      <c r="O97" s="127"/>
      <c r="P97" s="127"/>
      <c r="Q97" s="127"/>
      <c r="R97" s="128"/>
      <c r="S97" s="47">
        <f t="shared" si="2"/>
        <v>299</v>
      </c>
      <c r="T97" s="126"/>
      <c r="U97" s="130" t="s">
        <v>1205</v>
      </c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</row>
    <row r="98">
      <c r="A98" s="8" t="s">
        <v>2930</v>
      </c>
      <c r="B98" s="9">
        <v>45688.0</v>
      </c>
      <c r="C98" s="126"/>
      <c r="D98" s="126"/>
      <c r="E98" s="74" t="s">
        <v>3239</v>
      </c>
      <c r="F98" s="13" t="s">
        <v>2028</v>
      </c>
      <c r="G98" s="73" t="s">
        <v>2058</v>
      </c>
      <c r="H98" s="69" t="s">
        <v>2059</v>
      </c>
      <c r="I98" s="27" t="s">
        <v>1908</v>
      </c>
      <c r="J98" s="13" t="s">
        <v>1908</v>
      </c>
      <c r="K98" s="15">
        <v>299.0</v>
      </c>
      <c r="L98" s="15">
        <v>299.0</v>
      </c>
      <c r="M98" s="127"/>
      <c r="N98" s="15">
        <f t="shared" si="4"/>
        <v>299</v>
      </c>
      <c r="O98" s="127"/>
      <c r="P98" s="127"/>
      <c r="Q98" s="127"/>
      <c r="R98" s="128"/>
      <c r="S98" s="47">
        <f t="shared" si="2"/>
        <v>299</v>
      </c>
      <c r="T98" s="126"/>
      <c r="U98" s="130" t="s">
        <v>2060</v>
      </c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9"/>
      <c r="AX98" s="129"/>
      <c r="AY98" s="129"/>
      <c r="AZ98" s="129"/>
      <c r="BA98" s="129"/>
      <c r="BB98" s="129"/>
      <c r="BC98" s="129"/>
      <c r="BD98" s="129"/>
      <c r="BE98" s="129"/>
      <c r="BF98" s="129"/>
      <c r="BG98" s="129"/>
      <c r="BH98" s="129"/>
      <c r="BI98" s="129"/>
    </row>
    <row r="99">
      <c r="A99" s="8" t="s">
        <v>2930</v>
      </c>
      <c r="B99" s="9">
        <v>45688.0</v>
      </c>
      <c r="C99" s="126"/>
      <c r="D99" s="126"/>
      <c r="E99" s="74" t="s">
        <v>3240</v>
      </c>
      <c r="F99" s="13" t="s">
        <v>2028</v>
      </c>
      <c r="G99" s="73" t="s">
        <v>2818</v>
      </c>
      <c r="H99" s="69" t="s">
        <v>3028</v>
      </c>
      <c r="I99" s="27" t="s">
        <v>2818</v>
      </c>
      <c r="J99" s="13" t="s">
        <v>1908</v>
      </c>
      <c r="K99" s="127"/>
      <c r="L99" s="15">
        <v>299.0</v>
      </c>
      <c r="M99" s="127"/>
      <c r="N99" s="15">
        <f t="shared" si="4"/>
        <v>299</v>
      </c>
      <c r="O99" s="127"/>
      <c r="P99" s="127"/>
      <c r="Q99" s="127"/>
      <c r="R99" s="128"/>
      <c r="S99" s="47">
        <f t="shared" si="2"/>
        <v>299</v>
      </c>
      <c r="T99" s="125"/>
      <c r="U99" s="8" t="s">
        <v>3029</v>
      </c>
      <c r="V99" s="129"/>
      <c r="W99" s="134"/>
      <c r="X99" s="126"/>
      <c r="Y99" s="126"/>
      <c r="Z99" s="126"/>
      <c r="AA99" s="125"/>
      <c r="AB99" s="126"/>
      <c r="AC99" s="126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</row>
    <row r="100">
      <c r="A100" s="8" t="s">
        <v>3030</v>
      </c>
      <c r="B100" s="9">
        <v>45691.0</v>
      </c>
      <c r="C100" s="126"/>
      <c r="D100" s="126"/>
      <c r="E100" s="74" t="s">
        <v>3145</v>
      </c>
      <c r="F100" s="13" t="s">
        <v>2028</v>
      </c>
      <c r="G100" s="73" t="s">
        <v>20</v>
      </c>
      <c r="H100" s="69" t="s">
        <v>2061</v>
      </c>
      <c r="I100" s="27" t="s">
        <v>1939</v>
      </c>
      <c r="J100" s="74" t="s">
        <v>1969</v>
      </c>
      <c r="K100" s="15">
        <v>29.9</v>
      </c>
      <c r="L100" s="15">
        <v>29.9</v>
      </c>
      <c r="M100" s="127"/>
      <c r="N100" s="15">
        <f t="shared" si="4"/>
        <v>29.9</v>
      </c>
      <c r="O100" s="127"/>
      <c r="P100" s="127"/>
      <c r="Q100" s="127"/>
      <c r="R100" s="128"/>
      <c r="S100" s="47">
        <f t="shared" si="2"/>
        <v>29.9</v>
      </c>
      <c r="T100" s="125"/>
      <c r="U100" s="8" t="s">
        <v>2062</v>
      </c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29"/>
      <c r="BC100" s="129"/>
      <c r="BD100" s="129"/>
      <c r="BE100" s="129"/>
      <c r="BF100" s="129"/>
      <c r="BG100" s="129"/>
      <c r="BH100" s="129"/>
      <c r="BI100" s="129"/>
    </row>
    <row r="101">
      <c r="A101" s="8" t="s">
        <v>3030</v>
      </c>
      <c r="B101" s="9">
        <v>45691.0</v>
      </c>
      <c r="C101" s="126"/>
      <c r="D101" s="126"/>
      <c r="E101" s="74" t="s">
        <v>3195</v>
      </c>
      <c r="F101" s="13" t="s">
        <v>2028</v>
      </c>
      <c r="G101" s="73" t="s">
        <v>1925</v>
      </c>
      <c r="H101" s="69" t="s">
        <v>3053</v>
      </c>
      <c r="I101" s="27" t="s">
        <v>1925</v>
      </c>
      <c r="J101" s="13" t="s">
        <v>1908</v>
      </c>
      <c r="K101" s="15">
        <v>299.0</v>
      </c>
      <c r="L101" s="15">
        <v>299.0</v>
      </c>
      <c r="M101" s="127"/>
      <c r="N101" s="15">
        <f t="shared" si="4"/>
        <v>299</v>
      </c>
      <c r="O101" s="127"/>
      <c r="P101" s="127"/>
      <c r="Q101" s="127"/>
      <c r="R101" s="128"/>
      <c r="S101" s="47">
        <f t="shared" si="2"/>
        <v>299</v>
      </c>
      <c r="T101" s="125"/>
      <c r="U101" s="8" t="s">
        <v>3054</v>
      </c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</row>
    <row r="102">
      <c r="A102" s="8" t="s">
        <v>3030</v>
      </c>
      <c r="B102" s="9">
        <v>45691.0</v>
      </c>
      <c r="C102" s="126"/>
      <c r="D102" s="126"/>
      <c r="E102" s="74" t="s">
        <v>3195</v>
      </c>
      <c r="F102" s="13" t="s">
        <v>2028</v>
      </c>
      <c r="G102" s="73" t="s">
        <v>1925</v>
      </c>
      <c r="H102" s="69" t="s">
        <v>3055</v>
      </c>
      <c r="I102" s="27" t="s">
        <v>1925</v>
      </c>
      <c r="J102" s="13" t="s">
        <v>1908</v>
      </c>
      <c r="K102" s="15">
        <v>299.0</v>
      </c>
      <c r="L102" s="15">
        <v>299.0</v>
      </c>
      <c r="M102" s="127"/>
      <c r="N102" s="15">
        <f t="shared" si="4"/>
        <v>299</v>
      </c>
      <c r="O102" s="127"/>
      <c r="P102" s="127"/>
      <c r="Q102" s="127"/>
      <c r="R102" s="128"/>
      <c r="S102" s="47">
        <f t="shared" si="2"/>
        <v>299</v>
      </c>
      <c r="T102" s="125"/>
      <c r="U102" s="8" t="s">
        <v>3056</v>
      </c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29"/>
      <c r="BF102" s="129"/>
      <c r="BG102" s="129"/>
      <c r="BH102" s="129"/>
      <c r="BI102" s="129"/>
    </row>
    <row r="103">
      <c r="A103" s="8" t="s">
        <v>3030</v>
      </c>
      <c r="B103" s="9">
        <v>45691.0</v>
      </c>
      <c r="C103" s="126"/>
      <c r="D103" s="126"/>
      <c r="E103" s="74" t="s">
        <v>3195</v>
      </c>
      <c r="F103" s="13" t="s">
        <v>2028</v>
      </c>
      <c r="G103" s="73" t="s">
        <v>1925</v>
      </c>
      <c r="H103" s="69" t="s">
        <v>3057</v>
      </c>
      <c r="I103" s="27" t="s">
        <v>1925</v>
      </c>
      <c r="J103" s="13" t="s">
        <v>1908</v>
      </c>
      <c r="K103" s="15">
        <v>299.0</v>
      </c>
      <c r="L103" s="15">
        <v>299.0</v>
      </c>
      <c r="M103" s="127"/>
      <c r="N103" s="15">
        <f t="shared" si="4"/>
        <v>299</v>
      </c>
      <c r="O103" s="127"/>
      <c r="P103" s="127"/>
      <c r="Q103" s="127"/>
      <c r="R103" s="128"/>
      <c r="S103" s="47">
        <f t="shared" si="2"/>
        <v>299</v>
      </c>
      <c r="T103" s="125"/>
      <c r="U103" s="8" t="s">
        <v>3058</v>
      </c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  <c r="BB103" s="129"/>
      <c r="BC103" s="129"/>
      <c r="BD103" s="129"/>
      <c r="BE103" s="129"/>
      <c r="BF103" s="129"/>
      <c r="BG103" s="129"/>
      <c r="BH103" s="129"/>
      <c r="BI103" s="129"/>
    </row>
    <row r="104">
      <c r="A104" s="8" t="s">
        <v>3030</v>
      </c>
      <c r="B104" s="9">
        <v>45691.0</v>
      </c>
      <c r="C104" s="126"/>
      <c r="D104" s="126"/>
      <c r="E104" s="74" t="s">
        <v>3145</v>
      </c>
      <c r="F104" s="13" t="s">
        <v>2028</v>
      </c>
      <c r="G104" s="73" t="s">
        <v>20</v>
      </c>
      <c r="H104" s="69" t="s">
        <v>2063</v>
      </c>
      <c r="I104" s="27" t="s">
        <v>1939</v>
      </c>
      <c r="J104" s="74" t="s">
        <v>1969</v>
      </c>
      <c r="K104" s="15">
        <v>29.9</v>
      </c>
      <c r="L104" s="15">
        <v>29.9</v>
      </c>
      <c r="M104" s="127"/>
      <c r="N104" s="15">
        <f t="shared" si="4"/>
        <v>29.9</v>
      </c>
      <c r="O104" s="127"/>
      <c r="P104" s="127"/>
      <c r="Q104" s="127"/>
      <c r="R104" s="128"/>
      <c r="S104" s="47">
        <f t="shared" si="2"/>
        <v>29.9</v>
      </c>
      <c r="T104" s="125"/>
      <c r="U104" s="8" t="s">
        <v>2064</v>
      </c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  <c r="BB104" s="129"/>
      <c r="BC104" s="129"/>
      <c r="BD104" s="129"/>
      <c r="BE104" s="129"/>
      <c r="BF104" s="129"/>
      <c r="BG104" s="129"/>
      <c r="BH104" s="129"/>
      <c r="BI104" s="129"/>
    </row>
    <row r="105">
      <c r="A105" s="8" t="s">
        <v>3030</v>
      </c>
      <c r="B105" s="9">
        <v>45692.0</v>
      </c>
      <c r="C105" s="126"/>
      <c r="D105" s="126"/>
      <c r="E105" s="74" t="s">
        <v>3145</v>
      </c>
      <c r="F105" s="13" t="s">
        <v>2028</v>
      </c>
      <c r="G105" s="73" t="s">
        <v>20</v>
      </c>
      <c r="H105" s="69" t="s">
        <v>3059</v>
      </c>
      <c r="I105" s="27" t="s">
        <v>1939</v>
      </c>
      <c r="J105" s="74" t="s">
        <v>1969</v>
      </c>
      <c r="K105" s="15">
        <v>29.9</v>
      </c>
      <c r="L105" s="15">
        <v>29.9</v>
      </c>
      <c r="M105" s="127"/>
      <c r="N105" s="15">
        <f t="shared" si="4"/>
        <v>29.9</v>
      </c>
      <c r="O105" s="127"/>
      <c r="P105" s="127"/>
      <c r="Q105" s="127"/>
      <c r="R105" s="128"/>
      <c r="S105" s="47">
        <f t="shared" si="2"/>
        <v>29.9</v>
      </c>
      <c r="T105" s="125"/>
      <c r="U105" s="8" t="s">
        <v>2068</v>
      </c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9"/>
      <c r="AX105" s="129"/>
      <c r="AY105" s="129"/>
      <c r="AZ105" s="129"/>
      <c r="BA105" s="129"/>
      <c r="BB105" s="129"/>
      <c r="BC105" s="129"/>
      <c r="BD105" s="129"/>
      <c r="BE105" s="129"/>
      <c r="BF105" s="129"/>
      <c r="BG105" s="129"/>
      <c r="BH105" s="129"/>
      <c r="BI105" s="129"/>
    </row>
    <row r="106">
      <c r="A106" s="8" t="s">
        <v>3030</v>
      </c>
      <c r="B106" s="9">
        <v>45692.0</v>
      </c>
      <c r="C106" s="126"/>
      <c r="D106" s="126"/>
      <c r="E106" s="74" t="s">
        <v>3145</v>
      </c>
      <c r="F106" s="13" t="s">
        <v>2028</v>
      </c>
      <c r="G106" s="73" t="s">
        <v>20</v>
      </c>
      <c r="H106" s="69" t="s">
        <v>3060</v>
      </c>
      <c r="I106" s="27" t="s">
        <v>1939</v>
      </c>
      <c r="J106" s="74" t="s">
        <v>1969</v>
      </c>
      <c r="K106" s="15">
        <v>29.9</v>
      </c>
      <c r="L106" s="15">
        <v>29.9</v>
      </c>
      <c r="M106" s="127"/>
      <c r="N106" s="15">
        <f t="shared" si="4"/>
        <v>29.9</v>
      </c>
      <c r="O106" s="127"/>
      <c r="P106" s="127"/>
      <c r="Q106" s="127"/>
      <c r="R106" s="128"/>
      <c r="S106" s="47">
        <f t="shared" si="2"/>
        <v>29.9</v>
      </c>
      <c r="T106" s="125"/>
      <c r="U106" s="8" t="s">
        <v>3061</v>
      </c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129"/>
      <c r="BA106" s="129"/>
      <c r="BB106" s="129"/>
      <c r="BC106" s="129"/>
      <c r="BD106" s="129"/>
      <c r="BE106" s="129"/>
      <c r="BF106" s="129"/>
      <c r="BG106" s="129"/>
      <c r="BH106" s="129"/>
      <c r="BI106" s="129"/>
    </row>
    <row r="107">
      <c r="A107" s="8" t="s">
        <v>3030</v>
      </c>
      <c r="B107" s="9">
        <v>45617.0</v>
      </c>
      <c r="C107" s="126"/>
      <c r="D107" s="126"/>
      <c r="E107" s="74" t="s">
        <v>3148</v>
      </c>
      <c r="F107" s="74" t="s">
        <v>2091</v>
      </c>
      <c r="G107" s="103" t="s">
        <v>1172</v>
      </c>
      <c r="H107" s="83" t="s">
        <v>2844</v>
      </c>
      <c r="I107" s="84" t="s">
        <v>1172</v>
      </c>
      <c r="J107" s="87" t="s">
        <v>1908</v>
      </c>
      <c r="K107" s="86">
        <v>299.0</v>
      </c>
      <c r="L107" s="86">
        <v>299.0</v>
      </c>
      <c r="M107" s="127"/>
      <c r="N107" s="86">
        <f t="shared" si="4"/>
        <v>299</v>
      </c>
      <c r="O107" s="127"/>
      <c r="P107" s="127"/>
      <c r="Q107" s="127"/>
      <c r="R107" s="128"/>
      <c r="S107" s="47">
        <f t="shared" si="2"/>
        <v>299</v>
      </c>
      <c r="T107" s="125"/>
      <c r="U107" s="90" t="s">
        <v>2845</v>
      </c>
      <c r="V107" s="126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9"/>
      <c r="AX107" s="129"/>
      <c r="AY107" s="129"/>
      <c r="AZ107" s="129"/>
      <c r="BA107" s="129"/>
      <c r="BB107" s="129"/>
      <c r="BC107" s="129"/>
      <c r="BD107" s="129"/>
      <c r="BE107" s="129"/>
      <c r="BF107" s="129"/>
      <c r="BG107" s="129"/>
      <c r="BH107" s="129"/>
      <c r="BI107" s="129"/>
    </row>
    <row r="108">
      <c r="A108" s="8" t="s">
        <v>3030</v>
      </c>
      <c r="B108" s="9">
        <v>45692.0</v>
      </c>
      <c r="C108" s="126"/>
      <c r="D108" s="126"/>
      <c r="E108" s="133" t="s">
        <v>1922</v>
      </c>
      <c r="F108" s="13" t="s">
        <v>2028</v>
      </c>
      <c r="G108" s="73" t="s">
        <v>1918</v>
      </c>
      <c r="H108" s="69" t="s">
        <v>3062</v>
      </c>
      <c r="I108" s="27" t="s">
        <v>1918</v>
      </c>
      <c r="J108" s="13" t="s">
        <v>1908</v>
      </c>
      <c r="K108" s="15">
        <v>299.0</v>
      </c>
      <c r="L108" s="15">
        <v>299.0</v>
      </c>
      <c r="M108" s="127"/>
      <c r="N108" s="15">
        <f t="shared" si="4"/>
        <v>299</v>
      </c>
      <c r="O108" s="127"/>
      <c r="P108" s="127"/>
      <c r="Q108" s="127"/>
      <c r="R108" s="128"/>
      <c r="S108" s="47">
        <f t="shared" si="2"/>
        <v>299</v>
      </c>
      <c r="T108" s="87" t="s">
        <v>3063</v>
      </c>
      <c r="U108" s="8" t="s">
        <v>3064</v>
      </c>
      <c r="V108" s="129"/>
      <c r="W108" s="134"/>
      <c r="X108" s="126"/>
      <c r="Y108" s="126"/>
      <c r="Z108" s="126"/>
      <c r="AA108" s="125"/>
      <c r="AB108" s="126"/>
      <c r="AC108" s="126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</row>
    <row r="109">
      <c r="A109" s="8" t="s">
        <v>3030</v>
      </c>
      <c r="B109" s="9">
        <v>45693.0</v>
      </c>
      <c r="C109" s="126"/>
      <c r="D109" s="126"/>
      <c r="E109" s="74" t="s">
        <v>3145</v>
      </c>
      <c r="F109" s="13" t="s">
        <v>2028</v>
      </c>
      <c r="G109" s="73" t="s">
        <v>20</v>
      </c>
      <c r="H109" s="69" t="s">
        <v>3066</v>
      </c>
      <c r="I109" s="27" t="s">
        <v>1939</v>
      </c>
      <c r="J109" s="74" t="s">
        <v>2024</v>
      </c>
      <c r="K109" s="15">
        <v>99.9</v>
      </c>
      <c r="L109" s="15">
        <v>99.9</v>
      </c>
      <c r="M109" s="127"/>
      <c r="N109" s="15">
        <f t="shared" si="4"/>
        <v>99.9</v>
      </c>
      <c r="O109" s="127"/>
      <c r="P109" s="127"/>
      <c r="Q109" s="127"/>
      <c r="R109" s="128"/>
      <c r="S109" s="47">
        <f t="shared" si="2"/>
        <v>99.9</v>
      </c>
      <c r="T109" s="125"/>
      <c r="U109" s="8" t="s">
        <v>3067</v>
      </c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</row>
    <row r="110">
      <c r="A110" s="8" t="s">
        <v>3030</v>
      </c>
      <c r="B110" s="9">
        <v>45693.0</v>
      </c>
      <c r="C110" s="126"/>
      <c r="D110" s="126"/>
      <c r="E110" s="74" t="s">
        <v>3145</v>
      </c>
      <c r="F110" s="13" t="s">
        <v>2028</v>
      </c>
      <c r="G110" s="73" t="s">
        <v>20</v>
      </c>
      <c r="H110" s="69" t="s">
        <v>3068</v>
      </c>
      <c r="I110" s="27" t="s">
        <v>1939</v>
      </c>
      <c r="J110" s="74" t="s">
        <v>2024</v>
      </c>
      <c r="K110" s="15">
        <v>99.9</v>
      </c>
      <c r="L110" s="15">
        <v>99.9</v>
      </c>
      <c r="M110" s="127"/>
      <c r="N110" s="15">
        <f t="shared" si="4"/>
        <v>99.9</v>
      </c>
      <c r="O110" s="127"/>
      <c r="P110" s="127"/>
      <c r="Q110" s="127"/>
      <c r="R110" s="128"/>
      <c r="S110" s="47">
        <f t="shared" si="2"/>
        <v>99.9</v>
      </c>
      <c r="T110" s="125"/>
      <c r="U110" s="8" t="s">
        <v>3069</v>
      </c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  <c r="BB110" s="129"/>
      <c r="BC110" s="129"/>
      <c r="BD110" s="129"/>
      <c r="BE110" s="129"/>
      <c r="BF110" s="129"/>
      <c r="BG110" s="129"/>
      <c r="BH110" s="129"/>
      <c r="BI110" s="129"/>
    </row>
    <row r="111">
      <c r="A111" s="8" t="s">
        <v>3030</v>
      </c>
      <c r="B111" s="9">
        <v>45693.0</v>
      </c>
      <c r="C111" s="126"/>
      <c r="D111" s="126"/>
      <c r="E111" s="74" t="s">
        <v>3145</v>
      </c>
      <c r="F111" s="13" t="s">
        <v>2028</v>
      </c>
      <c r="G111" s="73" t="s">
        <v>20</v>
      </c>
      <c r="H111" s="69" t="s">
        <v>2065</v>
      </c>
      <c r="I111" s="27" t="s">
        <v>1939</v>
      </c>
      <c r="J111" s="74" t="s">
        <v>1969</v>
      </c>
      <c r="K111" s="15">
        <v>29.9</v>
      </c>
      <c r="L111" s="15">
        <v>29.9</v>
      </c>
      <c r="M111" s="127"/>
      <c r="N111" s="15">
        <f t="shared" si="4"/>
        <v>29.9</v>
      </c>
      <c r="O111" s="127"/>
      <c r="P111" s="127"/>
      <c r="Q111" s="127"/>
      <c r="R111" s="128"/>
      <c r="S111" s="47">
        <f t="shared" si="2"/>
        <v>29.9</v>
      </c>
      <c r="T111" s="125"/>
      <c r="U111" s="8" t="s">
        <v>2066</v>
      </c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</row>
    <row r="112">
      <c r="A112" s="8" t="s">
        <v>3030</v>
      </c>
      <c r="B112" s="9">
        <v>45694.0</v>
      </c>
      <c r="C112" s="126"/>
      <c r="D112" s="126"/>
      <c r="E112" s="57" t="s">
        <v>3194</v>
      </c>
      <c r="F112" s="13" t="s">
        <v>2028</v>
      </c>
      <c r="G112" s="73" t="s">
        <v>1910</v>
      </c>
      <c r="H112" s="69" t="s">
        <v>2067</v>
      </c>
      <c r="I112" s="27" t="s">
        <v>1908</v>
      </c>
      <c r="J112" s="13" t="s">
        <v>1908</v>
      </c>
      <c r="K112" s="15">
        <v>299.0</v>
      </c>
      <c r="L112" s="15">
        <v>299.0</v>
      </c>
      <c r="M112" s="127"/>
      <c r="N112" s="15">
        <v>299.0</v>
      </c>
      <c r="O112" s="127"/>
      <c r="P112" s="127"/>
      <c r="Q112" s="127"/>
      <c r="R112" s="128"/>
      <c r="S112" s="47">
        <f t="shared" si="2"/>
        <v>299</v>
      </c>
      <c r="T112" s="125"/>
      <c r="U112" s="130" t="s">
        <v>2068</v>
      </c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9"/>
      <c r="AX112" s="129"/>
      <c r="AY112" s="129"/>
      <c r="AZ112" s="129"/>
      <c r="BA112" s="129"/>
      <c r="BB112" s="129"/>
      <c r="BC112" s="129"/>
      <c r="BD112" s="129"/>
      <c r="BE112" s="129"/>
      <c r="BF112" s="129"/>
      <c r="BG112" s="129"/>
      <c r="BH112" s="129"/>
      <c r="BI112" s="129"/>
    </row>
    <row r="113">
      <c r="A113" s="8" t="s">
        <v>3030</v>
      </c>
      <c r="B113" s="9">
        <v>45694.0</v>
      </c>
      <c r="C113" s="126"/>
      <c r="D113" s="126"/>
      <c r="E113" s="74" t="s">
        <v>3195</v>
      </c>
      <c r="F113" s="13" t="s">
        <v>2028</v>
      </c>
      <c r="G113" s="73" t="s">
        <v>1925</v>
      </c>
      <c r="H113" s="69" t="s">
        <v>3070</v>
      </c>
      <c r="I113" s="27" t="s">
        <v>1908</v>
      </c>
      <c r="J113" s="13" t="s">
        <v>1908</v>
      </c>
      <c r="K113" s="15">
        <v>299.0</v>
      </c>
      <c r="L113" s="15">
        <v>299.0</v>
      </c>
      <c r="M113" s="127"/>
      <c r="N113" s="15">
        <f t="shared" ref="N113:N114" si="5">L113</f>
        <v>299</v>
      </c>
      <c r="O113" s="127"/>
      <c r="P113" s="127"/>
      <c r="Q113" s="127"/>
      <c r="R113" s="128"/>
      <c r="S113" s="47">
        <f t="shared" si="2"/>
        <v>299</v>
      </c>
      <c r="T113" s="125"/>
      <c r="U113" s="8" t="s">
        <v>3071</v>
      </c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</row>
    <row r="114">
      <c r="A114" s="8" t="s">
        <v>3030</v>
      </c>
      <c r="B114" s="9">
        <v>45694.0</v>
      </c>
      <c r="C114" s="126"/>
      <c r="D114" s="126"/>
      <c r="E114" s="74" t="s">
        <v>3145</v>
      </c>
      <c r="F114" s="13" t="s">
        <v>2028</v>
      </c>
      <c r="G114" s="73" t="s">
        <v>20</v>
      </c>
      <c r="H114" s="69" t="s">
        <v>3072</v>
      </c>
      <c r="I114" s="27" t="s">
        <v>1939</v>
      </c>
      <c r="J114" s="74" t="s">
        <v>1969</v>
      </c>
      <c r="K114" s="15">
        <v>29.9</v>
      </c>
      <c r="L114" s="15">
        <v>29.9</v>
      </c>
      <c r="M114" s="127"/>
      <c r="N114" s="15">
        <f t="shared" si="5"/>
        <v>29.9</v>
      </c>
      <c r="O114" s="127"/>
      <c r="P114" s="127"/>
      <c r="Q114" s="127"/>
      <c r="R114" s="128"/>
      <c r="S114" s="47">
        <f t="shared" si="2"/>
        <v>29.9</v>
      </c>
      <c r="T114" s="125"/>
      <c r="U114" s="8" t="s">
        <v>3073</v>
      </c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29"/>
      <c r="BC114" s="129"/>
      <c r="BD114" s="129"/>
      <c r="BE114" s="129"/>
      <c r="BF114" s="129"/>
      <c r="BG114" s="129"/>
      <c r="BH114" s="129"/>
      <c r="BI114" s="129"/>
    </row>
    <row r="115">
      <c r="A115" s="8" t="s">
        <v>3030</v>
      </c>
      <c r="B115" s="9">
        <v>45694.0</v>
      </c>
      <c r="C115" s="126"/>
      <c r="D115" s="126"/>
      <c r="E115" s="57" t="s">
        <v>3194</v>
      </c>
      <c r="F115" s="13" t="s">
        <v>2028</v>
      </c>
      <c r="G115" s="73" t="s">
        <v>1910</v>
      </c>
      <c r="H115" s="69" t="s">
        <v>3078</v>
      </c>
      <c r="I115" s="27" t="s">
        <v>1910</v>
      </c>
      <c r="J115" s="13" t="s">
        <v>1908</v>
      </c>
      <c r="K115" s="15">
        <v>299.0</v>
      </c>
      <c r="L115" s="15">
        <v>299.0</v>
      </c>
      <c r="M115" s="127"/>
      <c r="N115" s="15">
        <v>299.0</v>
      </c>
      <c r="O115" s="127"/>
      <c r="P115" s="127"/>
      <c r="Q115" s="127"/>
      <c r="R115" s="128"/>
      <c r="S115" s="47">
        <f t="shared" si="2"/>
        <v>299</v>
      </c>
      <c r="T115" s="125"/>
      <c r="U115" s="130" t="s">
        <v>3079</v>
      </c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</row>
    <row r="116">
      <c r="A116" s="8" t="s">
        <v>3030</v>
      </c>
      <c r="B116" s="9">
        <v>45695.0</v>
      </c>
      <c r="C116" s="126"/>
      <c r="D116" s="126"/>
      <c r="E116" s="74" t="s">
        <v>3240</v>
      </c>
      <c r="F116" s="13" t="s">
        <v>2028</v>
      </c>
      <c r="G116" s="73" t="s">
        <v>2818</v>
      </c>
      <c r="H116" s="69" t="s">
        <v>3074</v>
      </c>
      <c r="I116" s="27" t="s">
        <v>2818</v>
      </c>
      <c r="J116" s="13" t="s">
        <v>1908</v>
      </c>
      <c r="K116" s="15">
        <v>299.0</v>
      </c>
      <c r="L116" s="15">
        <v>299.0</v>
      </c>
      <c r="M116" s="127"/>
      <c r="N116" s="15">
        <f t="shared" ref="N116:N119" si="6">L116</f>
        <v>299</v>
      </c>
      <c r="O116" s="127"/>
      <c r="P116" s="127"/>
      <c r="Q116" s="127"/>
      <c r="R116" s="128"/>
      <c r="S116" s="47">
        <f t="shared" si="2"/>
        <v>299</v>
      </c>
      <c r="T116" s="125"/>
      <c r="U116" s="8" t="s">
        <v>3075</v>
      </c>
      <c r="V116" s="129"/>
      <c r="W116" s="134"/>
      <c r="X116" s="126"/>
      <c r="Y116" s="126"/>
      <c r="Z116" s="126"/>
      <c r="AA116" s="125"/>
      <c r="AB116" s="126"/>
      <c r="AC116" s="126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  <c r="BI116" s="125"/>
    </row>
    <row r="117">
      <c r="A117" s="8" t="s">
        <v>3030</v>
      </c>
      <c r="B117" s="9">
        <v>45698.0</v>
      </c>
      <c r="C117" s="126"/>
      <c r="D117" s="126"/>
      <c r="E117" s="74" t="s">
        <v>3145</v>
      </c>
      <c r="F117" s="13" t="s">
        <v>2028</v>
      </c>
      <c r="G117" s="73" t="s">
        <v>20</v>
      </c>
      <c r="H117" s="69" t="s">
        <v>2069</v>
      </c>
      <c r="I117" s="27" t="s">
        <v>1939</v>
      </c>
      <c r="J117" s="74" t="s">
        <v>1969</v>
      </c>
      <c r="K117" s="15">
        <v>29.9</v>
      </c>
      <c r="L117" s="15">
        <v>29.9</v>
      </c>
      <c r="M117" s="127"/>
      <c r="N117" s="15">
        <f t="shared" si="6"/>
        <v>29.9</v>
      </c>
      <c r="O117" s="127"/>
      <c r="P117" s="127"/>
      <c r="Q117" s="127"/>
      <c r="R117" s="128"/>
      <c r="S117" s="47">
        <f t="shared" si="2"/>
        <v>29.9</v>
      </c>
      <c r="T117" s="125"/>
      <c r="U117" s="8" t="s">
        <v>2070</v>
      </c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9"/>
      <c r="AX117" s="129"/>
      <c r="AY117" s="129"/>
      <c r="AZ117" s="129"/>
      <c r="BA117" s="129"/>
      <c r="BB117" s="129"/>
      <c r="BC117" s="129"/>
      <c r="BD117" s="129"/>
      <c r="BE117" s="129"/>
      <c r="BF117" s="129"/>
      <c r="BG117" s="129"/>
      <c r="BH117" s="129"/>
      <c r="BI117" s="129"/>
    </row>
    <row r="118">
      <c r="A118" s="8" t="s">
        <v>3030</v>
      </c>
      <c r="B118" s="9">
        <v>45698.0</v>
      </c>
      <c r="C118" s="126"/>
      <c r="D118" s="126"/>
      <c r="E118" s="74" t="s">
        <v>3145</v>
      </c>
      <c r="F118" s="13" t="s">
        <v>2028</v>
      </c>
      <c r="G118" s="73" t="s">
        <v>20</v>
      </c>
      <c r="H118" s="69" t="s">
        <v>2071</v>
      </c>
      <c r="I118" s="27" t="s">
        <v>1939</v>
      </c>
      <c r="J118" s="74" t="s">
        <v>1969</v>
      </c>
      <c r="K118" s="15">
        <v>29.9</v>
      </c>
      <c r="L118" s="15">
        <v>29.9</v>
      </c>
      <c r="M118" s="127"/>
      <c r="N118" s="15">
        <f t="shared" si="6"/>
        <v>29.9</v>
      </c>
      <c r="O118" s="127"/>
      <c r="P118" s="127"/>
      <c r="Q118" s="127"/>
      <c r="R118" s="128"/>
      <c r="S118" s="47">
        <f t="shared" si="2"/>
        <v>29.9</v>
      </c>
      <c r="T118" s="125"/>
      <c r="U118" s="8" t="s">
        <v>2072</v>
      </c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9"/>
      <c r="AX118" s="129"/>
      <c r="AY118" s="129"/>
      <c r="AZ118" s="129"/>
      <c r="BA118" s="129"/>
      <c r="BB118" s="129"/>
      <c r="BC118" s="129"/>
      <c r="BD118" s="129"/>
      <c r="BE118" s="129"/>
      <c r="BF118" s="129"/>
      <c r="BG118" s="129"/>
      <c r="BH118" s="129"/>
      <c r="BI118" s="129"/>
    </row>
    <row r="119">
      <c r="A119" s="8" t="s">
        <v>3030</v>
      </c>
      <c r="B119" s="9">
        <v>45698.0</v>
      </c>
      <c r="C119" s="126"/>
      <c r="D119" s="126"/>
      <c r="E119" s="74" t="s">
        <v>3145</v>
      </c>
      <c r="F119" s="13" t="s">
        <v>2028</v>
      </c>
      <c r="G119" s="73" t="s">
        <v>20</v>
      </c>
      <c r="H119" s="69" t="s">
        <v>3076</v>
      </c>
      <c r="I119" s="27" t="s">
        <v>1939</v>
      </c>
      <c r="J119" s="74" t="s">
        <v>1969</v>
      </c>
      <c r="K119" s="15">
        <v>29.9</v>
      </c>
      <c r="L119" s="15">
        <v>29.9</v>
      </c>
      <c r="M119" s="127"/>
      <c r="N119" s="15">
        <f t="shared" si="6"/>
        <v>29.9</v>
      </c>
      <c r="O119" s="127"/>
      <c r="P119" s="127"/>
      <c r="Q119" s="127"/>
      <c r="R119" s="128"/>
      <c r="S119" s="47">
        <f t="shared" si="2"/>
        <v>29.9</v>
      </c>
      <c r="T119" s="125"/>
      <c r="U119" s="8" t="s">
        <v>3077</v>
      </c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9"/>
      <c r="AX119" s="129"/>
      <c r="AY119" s="129"/>
      <c r="AZ119" s="129"/>
      <c r="BA119" s="129"/>
      <c r="BB119" s="129"/>
      <c r="BC119" s="129"/>
      <c r="BD119" s="129"/>
      <c r="BE119" s="129"/>
      <c r="BF119" s="129"/>
      <c r="BG119" s="129"/>
      <c r="BH119" s="129"/>
      <c r="BI119" s="129"/>
    </row>
    <row r="120">
      <c r="A120" s="8" t="s">
        <v>3030</v>
      </c>
      <c r="B120" s="9">
        <v>45698.0</v>
      </c>
      <c r="C120" s="126"/>
      <c r="D120" s="126"/>
      <c r="E120" s="57" t="s">
        <v>3194</v>
      </c>
      <c r="F120" s="13" t="s">
        <v>2028</v>
      </c>
      <c r="G120" s="73" t="s">
        <v>1910</v>
      </c>
      <c r="H120" s="69" t="s">
        <v>3118</v>
      </c>
      <c r="I120" s="27" t="s">
        <v>1910</v>
      </c>
      <c r="J120" s="13" t="s">
        <v>1908</v>
      </c>
      <c r="K120" s="15">
        <v>299.0</v>
      </c>
      <c r="L120" s="15">
        <v>299.0</v>
      </c>
      <c r="M120" s="127"/>
      <c r="N120" s="15">
        <v>299.0</v>
      </c>
      <c r="O120" s="127"/>
      <c r="P120" s="127"/>
      <c r="Q120" s="127"/>
      <c r="R120" s="128"/>
      <c r="S120" s="47">
        <f t="shared" si="2"/>
        <v>299</v>
      </c>
      <c r="T120" s="125"/>
      <c r="U120" s="130" t="s">
        <v>2068</v>
      </c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/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29"/>
    </row>
    <row r="121">
      <c r="A121" s="8" t="s">
        <v>3030</v>
      </c>
      <c r="B121" s="9">
        <v>45698.0</v>
      </c>
      <c r="C121" s="126"/>
      <c r="D121" s="126"/>
      <c r="E121" s="74" t="s">
        <v>3145</v>
      </c>
      <c r="F121" s="13" t="s">
        <v>2028</v>
      </c>
      <c r="G121" s="73" t="s">
        <v>20</v>
      </c>
      <c r="H121" s="69" t="s">
        <v>2073</v>
      </c>
      <c r="I121" s="27" t="s">
        <v>1939</v>
      </c>
      <c r="J121" s="74" t="s">
        <v>1969</v>
      </c>
      <c r="K121" s="15">
        <v>29.9</v>
      </c>
      <c r="L121" s="15">
        <v>29.9</v>
      </c>
      <c r="M121" s="127"/>
      <c r="N121" s="15">
        <f>L121</f>
        <v>29.9</v>
      </c>
      <c r="O121" s="127"/>
      <c r="P121" s="127"/>
      <c r="Q121" s="127"/>
      <c r="R121" s="128"/>
      <c r="S121" s="47">
        <f t="shared" si="2"/>
        <v>29.9</v>
      </c>
      <c r="T121" s="125"/>
      <c r="U121" s="8" t="s">
        <v>2074</v>
      </c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</row>
    <row r="122">
      <c r="A122" s="8" t="s">
        <v>3030</v>
      </c>
      <c r="B122" s="9">
        <v>45698.0</v>
      </c>
      <c r="C122" s="126"/>
      <c r="D122" s="126"/>
      <c r="E122" s="57" t="s">
        <v>3194</v>
      </c>
      <c r="F122" s="13" t="s">
        <v>2028</v>
      </c>
      <c r="G122" s="73" t="s">
        <v>1910</v>
      </c>
      <c r="H122" s="69" t="s">
        <v>2239</v>
      </c>
      <c r="I122" s="27" t="s">
        <v>1908</v>
      </c>
      <c r="J122" s="13" t="s">
        <v>1908</v>
      </c>
      <c r="K122" s="15">
        <v>299.0</v>
      </c>
      <c r="L122" s="15">
        <v>299.0</v>
      </c>
      <c r="M122" s="127"/>
      <c r="N122" s="15">
        <v>299.0</v>
      </c>
      <c r="O122" s="127"/>
      <c r="P122" s="127"/>
      <c r="Q122" s="127"/>
      <c r="R122" s="128"/>
      <c r="S122" s="47">
        <f t="shared" si="2"/>
        <v>299</v>
      </c>
      <c r="T122" s="13" t="s">
        <v>2240</v>
      </c>
      <c r="U122" s="130" t="s">
        <v>2241</v>
      </c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129"/>
      <c r="BE122" s="129"/>
      <c r="BF122" s="129"/>
      <c r="BG122" s="129"/>
      <c r="BH122" s="129"/>
      <c r="BI122" s="129"/>
    </row>
    <row r="123">
      <c r="A123" s="8" t="s">
        <v>3030</v>
      </c>
      <c r="B123" s="9">
        <v>45698.0</v>
      </c>
      <c r="C123" s="126"/>
      <c r="D123" s="126"/>
      <c r="E123" s="57" t="s">
        <v>3194</v>
      </c>
      <c r="F123" s="13" t="s">
        <v>2028</v>
      </c>
      <c r="G123" s="73" t="s">
        <v>1910</v>
      </c>
      <c r="H123" s="69" t="s">
        <v>3035</v>
      </c>
      <c r="I123" s="27" t="s">
        <v>1910</v>
      </c>
      <c r="J123" s="13" t="s">
        <v>1908</v>
      </c>
      <c r="K123" s="15">
        <v>299.0</v>
      </c>
      <c r="L123" s="15">
        <v>299.0</v>
      </c>
      <c r="M123" s="127"/>
      <c r="N123" s="15">
        <v>299.0</v>
      </c>
      <c r="O123" s="127"/>
      <c r="P123" s="127"/>
      <c r="Q123" s="127"/>
      <c r="R123" s="128"/>
      <c r="S123" s="47">
        <f t="shared" si="2"/>
        <v>299</v>
      </c>
      <c r="T123" s="125"/>
      <c r="U123" s="130" t="s">
        <v>3036</v>
      </c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  <c r="BD123" s="129"/>
      <c r="BE123" s="129"/>
      <c r="BF123" s="129"/>
      <c r="BG123" s="129"/>
      <c r="BH123" s="129"/>
      <c r="BI123" s="129"/>
    </row>
    <row r="124">
      <c r="A124" s="8" t="s">
        <v>3030</v>
      </c>
      <c r="B124" s="9">
        <v>45699.0</v>
      </c>
      <c r="C124" s="126"/>
      <c r="D124" s="126"/>
      <c r="E124" s="74" t="s">
        <v>3195</v>
      </c>
      <c r="F124" s="13" t="s">
        <v>2028</v>
      </c>
      <c r="G124" s="73" t="s">
        <v>1925</v>
      </c>
      <c r="H124" s="69" t="s">
        <v>2075</v>
      </c>
      <c r="I124" s="27" t="s">
        <v>1925</v>
      </c>
      <c r="J124" s="13" t="s">
        <v>1908</v>
      </c>
      <c r="K124" s="15">
        <v>299.0</v>
      </c>
      <c r="L124" s="15">
        <v>299.0</v>
      </c>
      <c r="M124" s="127"/>
      <c r="N124" s="15">
        <f t="shared" ref="N124:N130" si="7">L124</f>
        <v>299</v>
      </c>
      <c r="O124" s="127"/>
      <c r="P124" s="127"/>
      <c r="Q124" s="127"/>
      <c r="R124" s="128"/>
      <c r="S124" s="47">
        <f t="shared" si="2"/>
        <v>299</v>
      </c>
      <c r="T124" s="125"/>
      <c r="U124" s="8" t="s">
        <v>2076</v>
      </c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</row>
    <row r="125">
      <c r="A125" s="8" t="s">
        <v>3030</v>
      </c>
      <c r="B125" s="9">
        <v>45699.0</v>
      </c>
      <c r="C125" s="126"/>
      <c r="D125" s="126"/>
      <c r="E125" s="74" t="s">
        <v>3141</v>
      </c>
      <c r="F125" s="13" t="s">
        <v>2028</v>
      </c>
      <c r="G125" s="73" t="s">
        <v>2058</v>
      </c>
      <c r="H125" s="69" t="s">
        <v>2077</v>
      </c>
      <c r="I125" s="27" t="s">
        <v>1908</v>
      </c>
      <c r="J125" s="13" t="s">
        <v>1908</v>
      </c>
      <c r="K125" s="15">
        <v>299.0</v>
      </c>
      <c r="L125" s="15">
        <v>299.0</v>
      </c>
      <c r="M125" s="127"/>
      <c r="N125" s="15">
        <f t="shared" si="7"/>
        <v>299</v>
      </c>
      <c r="O125" s="127"/>
      <c r="P125" s="127"/>
      <c r="Q125" s="127"/>
      <c r="R125" s="128"/>
      <c r="S125" s="47">
        <f t="shared" si="2"/>
        <v>299</v>
      </c>
      <c r="T125" s="125"/>
      <c r="U125" s="8" t="s">
        <v>2078</v>
      </c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</row>
    <row r="126">
      <c r="A126" s="8" t="s">
        <v>3030</v>
      </c>
      <c r="B126" s="9">
        <v>45699.0</v>
      </c>
      <c r="C126" s="126"/>
      <c r="D126" s="126"/>
      <c r="E126" s="74" t="s">
        <v>3148</v>
      </c>
      <c r="F126" s="13" t="s">
        <v>2028</v>
      </c>
      <c r="G126" s="73" t="s">
        <v>1172</v>
      </c>
      <c r="H126" s="69" t="s">
        <v>1264</v>
      </c>
      <c r="I126" s="27" t="s">
        <v>1172</v>
      </c>
      <c r="J126" s="13" t="s">
        <v>1908</v>
      </c>
      <c r="K126" s="15">
        <v>299.0</v>
      </c>
      <c r="L126" s="15">
        <v>299.0</v>
      </c>
      <c r="M126" s="127"/>
      <c r="N126" s="15">
        <f t="shared" si="7"/>
        <v>299</v>
      </c>
      <c r="O126" s="127"/>
      <c r="P126" s="127"/>
      <c r="Q126" s="127"/>
      <c r="R126" s="128"/>
      <c r="S126" s="47">
        <f t="shared" si="2"/>
        <v>299</v>
      </c>
      <c r="T126" s="74" t="s">
        <v>3040</v>
      </c>
      <c r="U126" s="130" t="s">
        <v>1265</v>
      </c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</row>
    <row r="127">
      <c r="A127" s="8" t="s">
        <v>3030</v>
      </c>
      <c r="B127" s="9">
        <v>45699.0</v>
      </c>
      <c r="C127" s="126"/>
      <c r="D127" s="126"/>
      <c r="E127" s="74" t="s">
        <v>3145</v>
      </c>
      <c r="F127" s="13" t="s">
        <v>2028</v>
      </c>
      <c r="G127" s="73" t="s">
        <v>20</v>
      </c>
      <c r="H127" s="69" t="s">
        <v>3082</v>
      </c>
      <c r="I127" s="27" t="s">
        <v>1939</v>
      </c>
      <c r="J127" s="74" t="s">
        <v>1969</v>
      </c>
      <c r="K127" s="15">
        <v>29.9</v>
      </c>
      <c r="L127" s="15">
        <v>29.9</v>
      </c>
      <c r="M127" s="127"/>
      <c r="N127" s="15">
        <f t="shared" si="7"/>
        <v>29.9</v>
      </c>
      <c r="O127" s="127"/>
      <c r="P127" s="127"/>
      <c r="Q127" s="127"/>
      <c r="R127" s="128"/>
      <c r="S127" s="47">
        <f t="shared" si="2"/>
        <v>29.9</v>
      </c>
      <c r="T127" s="125"/>
      <c r="U127" s="8" t="s">
        <v>3083</v>
      </c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</row>
    <row r="128">
      <c r="A128" s="8" t="s">
        <v>3030</v>
      </c>
      <c r="B128" s="9">
        <v>45699.0</v>
      </c>
      <c r="C128" s="126"/>
      <c r="D128" s="126"/>
      <c r="E128" s="74" t="s">
        <v>3145</v>
      </c>
      <c r="F128" s="13" t="s">
        <v>2028</v>
      </c>
      <c r="G128" s="73" t="s">
        <v>20</v>
      </c>
      <c r="H128" s="69" t="s">
        <v>3084</v>
      </c>
      <c r="I128" s="27" t="s">
        <v>1939</v>
      </c>
      <c r="J128" s="74" t="s">
        <v>1969</v>
      </c>
      <c r="K128" s="15">
        <v>29.9</v>
      </c>
      <c r="L128" s="15">
        <v>29.9</v>
      </c>
      <c r="M128" s="127"/>
      <c r="N128" s="15">
        <f t="shared" si="7"/>
        <v>29.9</v>
      </c>
      <c r="O128" s="127"/>
      <c r="P128" s="127"/>
      <c r="Q128" s="127"/>
      <c r="R128" s="128"/>
      <c r="S128" s="47">
        <f t="shared" si="2"/>
        <v>29.9</v>
      </c>
      <c r="T128" s="125"/>
      <c r="U128" s="8" t="s">
        <v>3085</v>
      </c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</row>
    <row r="129">
      <c r="A129" s="8" t="s">
        <v>3030</v>
      </c>
      <c r="B129" s="9">
        <v>45700.0</v>
      </c>
      <c r="C129" s="126"/>
      <c r="D129" s="126"/>
      <c r="E129" s="74" t="s">
        <v>3148</v>
      </c>
      <c r="F129" s="13" t="s">
        <v>2028</v>
      </c>
      <c r="G129" s="73" t="s">
        <v>1172</v>
      </c>
      <c r="H129" s="69" t="s">
        <v>3051</v>
      </c>
      <c r="I129" s="27" t="s">
        <v>1172</v>
      </c>
      <c r="J129" s="13" t="s">
        <v>1908</v>
      </c>
      <c r="K129" s="15">
        <v>299.0</v>
      </c>
      <c r="L129" s="15">
        <v>299.0</v>
      </c>
      <c r="M129" s="127"/>
      <c r="N129" s="15">
        <f t="shared" si="7"/>
        <v>299</v>
      </c>
      <c r="O129" s="127"/>
      <c r="P129" s="127"/>
      <c r="Q129" s="127"/>
      <c r="R129" s="128"/>
      <c r="S129" s="47">
        <f t="shared" si="2"/>
        <v>299</v>
      </c>
      <c r="T129" s="126"/>
      <c r="U129" s="130" t="s">
        <v>3052</v>
      </c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</row>
    <row r="130">
      <c r="A130" s="8" t="s">
        <v>3030</v>
      </c>
      <c r="B130" s="9">
        <v>45700.0</v>
      </c>
      <c r="C130" s="132"/>
      <c r="D130" s="126"/>
      <c r="E130" s="74" t="s">
        <v>3148</v>
      </c>
      <c r="F130" s="13" t="s">
        <v>2028</v>
      </c>
      <c r="G130" s="73" t="s">
        <v>1172</v>
      </c>
      <c r="H130" s="69" t="s">
        <v>2526</v>
      </c>
      <c r="I130" s="27" t="s">
        <v>1172</v>
      </c>
      <c r="J130" s="13" t="s">
        <v>1908</v>
      </c>
      <c r="K130" s="15">
        <v>299.0</v>
      </c>
      <c r="L130" s="15">
        <v>299.0</v>
      </c>
      <c r="M130" s="127"/>
      <c r="N130" s="15">
        <f t="shared" si="7"/>
        <v>299</v>
      </c>
      <c r="O130" s="127"/>
      <c r="P130" s="127"/>
      <c r="Q130" s="127"/>
      <c r="R130" s="128"/>
      <c r="S130" s="47">
        <f t="shared" si="2"/>
        <v>299</v>
      </c>
      <c r="T130" s="126"/>
      <c r="U130" s="130" t="s">
        <v>2527</v>
      </c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</row>
    <row r="131">
      <c r="A131" s="8" t="s">
        <v>3030</v>
      </c>
      <c r="B131" s="9">
        <v>45700.0</v>
      </c>
      <c r="C131" s="126"/>
      <c r="D131" s="126"/>
      <c r="E131" s="126"/>
      <c r="F131" s="74" t="s">
        <v>2204</v>
      </c>
      <c r="G131" s="73" t="s">
        <v>27</v>
      </c>
      <c r="H131" s="69" t="s">
        <v>3088</v>
      </c>
      <c r="I131" s="27" t="s">
        <v>3089</v>
      </c>
      <c r="J131" s="31" t="s">
        <v>2086</v>
      </c>
      <c r="K131" s="127"/>
      <c r="L131" s="15">
        <v>429.0</v>
      </c>
      <c r="M131" s="127"/>
      <c r="N131" s="15">
        <v>429.0</v>
      </c>
      <c r="O131" s="127"/>
      <c r="P131" s="127"/>
      <c r="Q131" s="127"/>
      <c r="R131" s="128"/>
      <c r="S131" s="47">
        <f t="shared" si="2"/>
        <v>429</v>
      </c>
      <c r="T131" s="64" t="s">
        <v>3090</v>
      </c>
      <c r="U131" s="25" t="s">
        <v>3091</v>
      </c>
      <c r="V131" s="129"/>
      <c r="W131" s="129"/>
      <c r="X131" s="126"/>
      <c r="Y131" s="129"/>
      <c r="Z131" s="129"/>
      <c r="AA131" s="129"/>
      <c r="AB131" s="126"/>
      <c r="AC131" s="126"/>
      <c r="AD131" s="135"/>
      <c r="AE131" s="135"/>
      <c r="AF131" s="126"/>
      <c r="AG131" s="126"/>
      <c r="AH131" s="126"/>
      <c r="AI131" s="126"/>
      <c r="AJ131" s="126"/>
      <c r="AK131" s="126"/>
      <c r="AL131" s="126"/>
      <c r="AM131" s="126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</row>
    <row r="132">
      <c r="A132" s="8" t="s">
        <v>3030</v>
      </c>
      <c r="B132" s="9">
        <v>45629.0</v>
      </c>
      <c r="C132" s="126"/>
      <c r="D132" s="126"/>
      <c r="E132" s="126"/>
      <c r="F132" s="74" t="s">
        <v>2091</v>
      </c>
      <c r="G132" s="73" t="s">
        <v>1172</v>
      </c>
      <c r="H132" s="69" t="s">
        <v>2874</v>
      </c>
      <c r="I132" s="27" t="s">
        <v>1172</v>
      </c>
      <c r="J132" s="13" t="s">
        <v>1908</v>
      </c>
      <c r="K132" s="15">
        <v>299.0</v>
      </c>
      <c r="L132" s="15">
        <v>299.0</v>
      </c>
      <c r="M132" s="127"/>
      <c r="N132" s="15">
        <f t="shared" ref="N132:N134" si="8">L132</f>
        <v>299</v>
      </c>
      <c r="O132" s="127"/>
      <c r="P132" s="127"/>
      <c r="Q132" s="127"/>
      <c r="R132" s="128"/>
      <c r="S132" s="47">
        <f t="shared" si="2"/>
        <v>299</v>
      </c>
      <c r="T132" s="125"/>
      <c r="U132" s="8" t="s">
        <v>2875</v>
      </c>
      <c r="V132" s="126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</row>
    <row r="133">
      <c r="A133" s="8" t="s">
        <v>3030</v>
      </c>
      <c r="B133" s="9">
        <v>45700.0</v>
      </c>
      <c r="C133" s="126"/>
      <c r="D133" s="126"/>
      <c r="E133" s="74" t="s">
        <v>3148</v>
      </c>
      <c r="F133" s="13" t="s">
        <v>2028</v>
      </c>
      <c r="G133" s="73" t="s">
        <v>1172</v>
      </c>
      <c r="H133" s="69" t="s">
        <v>3106</v>
      </c>
      <c r="I133" s="27" t="s">
        <v>1172</v>
      </c>
      <c r="J133" s="13" t="s">
        <v>1908</v>
      </c>
      <c r="K133" s="15">
        <v>299.0</v>
      </c>
      <c r="L133" s="15">
        <v>299.0</v>
      </c>
      <c r="M133" s="127"/>
      <c r="N133" s="15">
        <f t="shared" si="8"/>
        <v>299</v>
      </c>
      <c r="O133" s="127"/>
      <c r="P133" s="127"/>
      <c r="Q133" s="127"/>
      <c r="R133" s="128"/>
      <c r="S133" s="47">
        <f t="shared" si="2"/>
        <v>299</v>
      </c>
      <c r="T133" s="126"/>
      <c r="U133" s="130" t="s">
        <v>3107</v>
      </c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</row>
    <row r="134">
      <c r="A134" s="8" t="s">
        <v>3030</v>
      </c>
      <c r="B134" s="9">
        <v>45700.0</v>
      </c>
      <c r="C134" s="126"/>
      <c r="D134" s="126"/>
      <c r="E134" s="74" t="s">
        <v>3148</v>
      </c>
      <c r="F134" s="13" t="s">
        <v>2028</v>
      </c>
      <c r="G134" s="73" t="s">
        <v>1172</v>
      </c>
      <c r="H134" s="69" t="s">
        <v>3043</v>
      </c>
      <c r="I134" s="27" t="s">
        <v>1172</v>
      </c>
      <c r="J134" s="13" t="s">
        <v>1908</v>
      </c>
      <c r="K134" s="15">
        <v>299.0</v>
      </c>
      <c r="L134" s="15">
        <v>299.0</v>
      </c>
      <c r="M134" s="127"/>
      <c r="N134" s="15">
        <f t="shared" si="8"/>
        <v>299</v>
      </c>
      <c r="O134" s="127"/>
      <c r="P134" s="127"/>
      <c r="Q134" s="127"/>
      <c r="R134" s="128"/>
      <c r="S134" s="47">
        <f t="shared" si="2"/>
        <v>299</v>
      </c>
      <c r="T134" s="126"/>
      <c r="U134" s="130" t="s">
        <v>3044</v>
      </c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129"/>
      <c r="BE134" s="129"/>
      <c r="BF134" s="129"/>
      <c r="BG134" s="129"/>
      <c r="BH134" s="129"/>
      <c r="BI134" s="129"/>
    </row>
    <row r="135">
      <c r="A135" s="8" t="s">
        <v>3030</v>
      </c>
      <c r="B135" s="9">
        <v>45700.0</v>
      </c>
      <c r="C135" s="126"/>
      <c r="D135" s="126"/>
      <c r="E135" s="57" t="s">
        <v>27</v>
      </c>
      <c r="F135" s="74" t="s">
        <v>2028</v>
      </c>
      <c r="G135" s="73" t="s">
        <v>27</v>
      </c>
      <c r="H135" s="69" t="s">
        <v>2079</v>
      </c>
      <c r="I135" s="27" t="s">
        <v>1908</v>
      </c>
      <c r="J135" s="31" t="s">
        <v>1908</v>
      </c>
      <c r="K135" s="127"/>
      <c r="L135" s="15">
        <v>299.0</v>
      </c>
      <c r="M135" s="127"/>
      <c r="N135" s="15">
        <v>299.0</v>
      </c>
      <c r="O135" s="127"/>
      <c r="P135" s="127"/>
      <c r="Q135" s="127"/>
      <c r="R135" s="128"/>
      <c r="S135" s="47">
        <f t="shared" si="2"/>
        <v>299</v>
      </c>
      <c r="T135" s="125"/>
      <c r="U135" s="25" t="s">
        <v>2080</v>
      </c>
      <c r="V135" s="129"/>
      <c r="W135" s="129"/>
      <c r="X135" s="126"/>
      <c r="Y135" s="129"/>
      <c r="Z135" s="129"/>
      <c r="AA135" s="129"/>
      <c r="AB135" s="126"/>
      <c r="AC135" s="126"/>
      <c r="AD135" s="135"/>
      <c r="AE135" s="135"/>
      <c r="AF135" s="126"/>
      <c r="AG135" s="126"/>
      <c r="AH135" s="126"/>
      <c r="AI135" s="126"/>
      <c r="AJ135" s="126"/>
      <c r="AK135" s="126"/>
      <c r="AL135" s="126"/>
      <c r="AM135" s="126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129"/>
      <c r="BE135" s="129"/>
      <c r="BF135" s="129"/>
      <c r="BG135" s="129"/>
      <c r="BH135" s="129"/>
      <c r="BI135" s="129"/>
    </row>
    <row r="136">
      <c r="A136" s="8" t="s">
        <v>3030</v>
      </c>
      <c r="B136" s="9">
        <v>45701.0</v>
      </c>
      <c r="C136" s="126"/>
      <c r="D136" s="126"/>
      <c r="E136" s="57" t="s">
        <v>3194</v>
      </c>
      <c r="F136" s="13" t="s">
        <v>2028</v>
      </c>
      <c r="G136" s="73" t="s">
        <v>1910</v>
      </c>
      <c r="H136" s="69" t="s">
        <v>3045</v>
      </c>
      <c r="I136" s="27" t="s">
        <v>1910</v>
      </c>
      <c r="J136" s="13" t="s">
        <v>1908</v>
      </c>
      <c r="K136" s="15">
        <v>299.0</v>
      </c>
      <c r="L136" s="15">
        <v>299.0</v>
      </c>
      <c r="M136" s="127"/>
      <c r="N136" s="15">
        <v>299.0</v>
      </c>
      <c r="O136" s="127"/>
      <c r="P136" s="127"/>
      <c r="Q136" s="127"/>
      <c r="R136" s="128"/>
      <c r="S136" s="47">
        <f t="shared" si="2"/>
        <v>299</v>
      </c>
      <c r="T136" s="125"/>
      <c r="U136" s="130" t="s">
        <v>3046</v>
      </c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</row>
    <row r="137">
      <c r="A137" s="8" t="s">
        <v>3030</v>
      </c>
      <c r="B137" s="9">
        <v>45702.0</v>
      </c>
      <c r="C137" s="126"/>
      <c r="D137" s="126"/>
      <c r="E137" s="74" t="s">
        <v>3145</v>
      </c>
      <c r="F137" s="13" t="s">
        <v>2028</v>
      </c>
      <c r="G137" s="73" t="s">
        <v>20</v>
      </c>
      <c r="H137" s="69" t="s">
        <v>3095</v>
      </c>
      <c r="I137" s="27" t="s">
        <v>1939</v>
      </c>
      <c r="J137" s="74" t="s">
        <v>1969</v>
      </c>
      <c r="K137" s="15">
        <v>29.9</v>
      </c>
      <c r="L137" s="15">
        <v>29.9</v>
      </c>
      <c r="M137" s="127"/>
      <c r="N137" s="15">
        <f>L137</f>
        <v>29.9</v>
      </c>
      <c r="O137" s="127"/>
      <c r="P137" s="127"/>
      <c r="Q137" s="127"/>
      <c r="R137" s="128"/>
      <c r="S137" s="47">
        <f t="shared" si="2"/>
        <v>29.9</v>
      </c>
      <c r="T137" s="125"/>
      <c r="U137" s="8" t="s">
        <v>3096</v>
      </c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129"/>
      <c r="BE137" s="129"/>
      <c r="BF137" s="129"/>
      <c r="BG137" s="129"/>
      <c r="BH137" s="129"/>
      <c r="BI137" s="129"/>
    </row>
    <row r="138">
      <c r="A138" s="8" t="s">
        <v>3030</v>
      </c>
      <c r="B138" s="9">
        <v>44510.0</v>
      </c>
      <c r="C138" s="126"/>
      <c r="D138" s="126"/>
      <c r="E138" s="126"/>
      <c r="F138" s="74" t="s">
        <v>2204</v>
      </c>
      <c r="G138" s="73" t="s">
        <v>20</v>
      </c>
      <c r="H138" s="69" t="s">
        <v>2081</v>
      </c>
      <c r="I138" s="27" t="s">
        <v>1908</v>
      </c>
      <c r="J138" s="31" t="s">
        <v>1908</v>
      </c>
      <c r="K138" s="127"/>
      <c r="L138" s="15">
        <v>299.0</v>
      </c>
      <c r="M138" s="127"/>
      <c r="N138" s="15">
        <v>299.0</v>
      </c>
      <c r="O138" s="127"/>
      <c r="P138" s="127"/>
      <c r="Q138" s="127"/>
      <c r="R138" s="128"/>
      <c r="S138" s="47">
        <f t="shared" si="2"/>
        <v>299</v>
      </c>
      <c r="T138" s="125"/>
      <c r="U138" s="25" t="s">
        <v>2082</v>
      </c>
      <c r="V138" s="129"/>
      <c r="W138" s="129"/>
      <c r="X138" s="126"/>
      <c r="Y138" s="129"/>
      <c r="Z138" s="129"/>
      <c r="AA138" s="129"/>
      <c r="AB138" s="126"/>
      <c r="AC138" s="126"/>
      <c r="AD138" s="135"/>
      <c r="AE138" s="135"/>
      <c r="AF138" s="126"/>
      <c r="AG138" s="126"/>
      <c r="AH138" s="126"/>
      <c r="AI138" s="126"/>
      <c r="AJ138" s="126"/>
      <c r="AK138" s="126"/>
      <c r="AL138" s="126"/>
      <c r="AM138" s="126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  <c r="BD138" s="129"/>
      <c r="BE138" s="129"/>
      <c r="BF138" s="129"/>
      <c r="BG138" s="129"/>
      <c r="BH138" s="129"/>
      <c r="BI138" s="129"/>
    </row>
    <row r="139">
      <c r="A139" s="8" t="s">
        <v>3030</v>
      </c>
      <c r="B139" s="9">
        <v>45705.0</v>
      </c>
      <c r="C139" s="126"/>
      <c r="D139" s="126"/>
      <c r="E139" s="74" t="s">
        <v>3145</v>
      </c>
      <c r="F139" s="13" t="s">
        <v>2028</v>
      </c>
      <c r="G139" s="73" t="s">
        <v>20</v>
      </c>
      <c r="H139" s="69" t="s">
        <v>2083</v>
      </c>
      <c r="I139" s="27" t="s">
        <v>1939</v>
      </c>
      <c r="J139" s="74" t="s">
        <v>1969</v>
      </c>
      <c r="K139" s="15">
        <v>29.9</v>
      </c>
      <c r="L139" s="15">
        <v>29.9</v>
      </c>
      <c r="M139" s="127"/>
      <c r="N139" s="15">
        <f t="shared" ref="N139:N140" si="9">L139</f>
        <v>29.9</v>
      </c>
      <c r="O139" s="127"/>
      <c r="P139" s="127"/>
      <c r="Q139" s="127"/>
      <c r="R139" s="128"/>
      <c r="S139" s="47">
        <f t="shared" si="2"/>
        <v>29.9</v>
      </c>
      <c r="T139" s="125"/>
      <c r="U139" s="8" t="s">
        <v>2084</v>
      </c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129"/>
      <c r="BE139" s="129"/>
      <c r="BF139" s="129"/>
      <c r="BG139" s="129"/>
      <c r="BH139" s="129"/>
      <c r="BI139" s="129"/>
    </row>
    <row r="140">
      <c r="A140" s="8" t="s">
        <v>3030</v>
      </c>
      <c r="B140" s="9">
        <v>45705.0</v>
      </c>
      <c r="C140" s="126"/>
      <c r="D140" s="126"/>
      <c r="E140" s="74" t="s">
        <v>3145</v>
      </c>
      <c r="F140" s="13" t="s">
        <v>2028</v>
      </c>
      <c r="G140" s="73" t="s">
        <v>20</v>
      </c>
      <c r="H140" s="69" t="s">
        <v>3097</v>
      </c>
      <c r="I140" s="27" t="s">
        <v>1939</v>
      </c>
      <c r="J140" s="74" t="s">
        <v>2024</v>
      </c>
      <c r="K140" s="15">
        <v>99.9</v>
      </c>
      <c r="L140" s="15">
        <v>99.9</v>
      </c>
      <c r="M140" s="127"/>
      <c r="N140" s="15">
        <f t="shared" si="9"/>
        <v>99.9</v>
      </c>
      <c r="O140" s="127"/>
      <c r="P140" s="127"/>
      <c r="Q140" s="127"/>
      <c r="R140" s="128"/>
      <c r="S140" s="47">
        <f t="shared" si="2"/>
        <v>99.9</v>
      </c>
      <c r="T140" s="125"/>
      <c r="U140" s="8" t="s">
        <v>3098</v>
      </c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  <c r="BD140" s="129"/>
      <c r="BE140" s="129"/>
      <c r="BF140" s="129"/>
      <c r="BG140" s="129"/>
      <c r="BH140" s="129"/>
      <c r="BI140" s="129"/>
    </row>
    <row r="141">
      <c r="A141" s="8" t="s">
        <v>3030</v>
      </c>
      <c r="B141" s="9">
        <v>45705.0</v>
      </c>
      <c r="C141" s="126"/>
      <c r="D141" s="126"/>
      <c r="E141" s="57" t="s">
        <v>3194</v>
      </c>
      <c r="F141" s="13" t="s">
        <v>2028</v>
      </c>
      <c r="G141" s="73" t="s">
        <v>20</v>
      </c>
      <c r="H141" s="69" t="s">
        <v>2085</v>
      </c>
      <c r="I141" s="27" t="s">
        <v>1910</v>
      </c>
      <c r="J141" s="31" t="s">
        <v>2086</v>
      </c>
      <c r="K141" s="15">
        <v>429.0</v>
      </c>
      <c r="L141" s="15">
        <v>429.0</v>
      </c>
      <c r="M141" s="127"/>
      <c r="N141" s="15">
        <v>429.0</v>
      </c>
      <c r="O141" s="127"/>
      <c r="P141" s="127"/>
      <c r="Q141" s="127"/>
      <c r="R141" s="128"/>
      <c r="S141" s="47">
        <f t="shared" si="2"/>
        <v>429</v>
      </c>
      <c r="T141" s="125"/>
      <c r="U141" s="25" t="s">
        <v>2087</v>
      </c>
      <c r="V141" s="129"/>
      <c r="W141" s="129"/>
      <c r="X141" s="126"/>
      <c r="Y141" s="129"/>
      <c r="Z141" s="129"/>
      <c r="AA141" s="129"/>
      <c r="AB141" s="126"/>
      <c r="AC141" s="126"/>
      <c r="AD141" s="135"/>
      <c r="AE141" s="135"/>
      <c r="AF141" s="126"/>
      <c r="AG141" s="126"/>
      <c r="AH141" s="126"/>
      <c r="AI141" s="126"/>
      <c r="AJ141" s="126"/>
      <c r="AK141" s="126"/>
      <c r="AL141" s="126"/>
      <c r="AM141" s="126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129"/>
      <c r="BE141" s="129"/>
      <c r="BF141" s="129"/>
      <c r="BG141" s="129"/>
      <c r="BH141" s="129"/>
      <c r="BI141" s="129"/>
    </row>
    <row r="142">
      <c r="A142" s="8" t="s">
        <v>3030</v>
      </c>
      <c r="B142" s="9">
        <v>45705.0</v>
      </c>
      <c r="C142" s="126"/>
      <c r="D142" s="126"/>
      <c r="E142" s="57" t="s">
        <v>3194</v>
      </c>
      <c r="F142" s="13" t="s">
        <v>2028</v>
      </c>
      <c r="G142" s="73" t="s">
        <v>20</v>
      </c>
      <c r="H142" s="69" t="s">
        <v>3099</v>
      </c>
      <c r="I142" s="27" t="s">
        <v>1910</v>
      </c>
      <c r="J142" s="31" t="s">
        <v>2086</v>
      </c>
      <c r="K142" s="15">
        <v>429.0</v>
      </c>
      <c r="L142" s="15">
        <v>429.0</v>
      </c>
      <c r="M142" s="127"/>
      <c r="N142" s="15">
        <v>429.0</v>
      </c>
      <c r="O142" s="127"/>
      <c r="P142" s="127"/>
      <c r="Q142" s="127"/>
      <c r="R142" s="128"/>
      <c r="S142" s="47">
        <f t="shared" si="2"/>
        <v>429</v>
      </c>
      <c r="T142" s="125"/>
      <c r="U142" s="25" t="s">
        <v>3100</v>
      </c>
      <c r="V142" s="129"/>
      <c r="W142" s="129"/>
      <c r="X142" s="126"/>
      <c r="Y142" s="129"/>
      <c r="Z142" s="129"/>
      <c r="AA142" s="129"/>
      <c r="AB142" s="126"/>
      <c r="AC142" s="126"/>
      <c r="AD142" s="135"/>
      <c r="AE142" s="135"/>
      <c r="AF142" s="126"/>
      <c r="AG142" s="126"/>
      <c r="AH142" s="126"/>
      <c r="AI142" s="126"/>
      <c r="AJ142" s="126"/>
      <c r="AK142" s="126"/>
      <c r="AL142" s="126"/>
      <c r="AM142" s="126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  <c r="BG142" s="129"/>
      <c r="BH142" s="129"/>
      <c r="BI142" s="129"/>
    </row>
    <row r="143">
      <c r="A143" s="8" t="s">
        <v>3030</v>
      </c>
      <c r="B143" s="9">
        <v>45705.0</v>
      </c>
      <c r="C143" s="126"/>
      <c r="D143" s="126"/>
      <c r="E143" s="57" t="s">
        <v>3194</v>
      </c>
      <c r="F143" s="13" t="s">
        <v>2028</v>
      </c>
      <c r="G143" s="73" t="s">
        <v>20</v>
      </c>
      <c r="H143" s="69" t="s">
        <v>3101</v>
      </c>
      <c r="I143" s="27" t="s">
        <v>1910</v>
      </c>
      <c r="J143" s="13" t="s">
        <v>1908</v>
      </c>
      <c r="K143" s="15">
        <v>800.0</v>
      </c>
      <c r="L143" s="15">
        <v>299.0</v>
      </c>
      <c r="M143" s="127"/>
      <c r="N143" s="15">
        <v>299.0</v>
      </c>
      <c r="O143" s="127"/>
      <c r="P143" s="127"/>
      <c r="Q143" s="127"/>
      <c r="R143" s="128"/>
      <c r="S143" s="47">
        <f t="shared" si="2"/>
        <v>299</v>
      </c>
      <c r="T143" s="64" t="s">
        <v>3102</v>
      </c>
      <c r="U143" s="25" t="s">
        <v>3103</v>
      </c>
      <c r="V143" s="129"/>
      <c r="W143" s="129"/>
      <c r="X143" s="126"/>
      <c r="Y143" s="129"/>
      <c r="Z143" s="129"/>
      <c r="AA143" s="129"/>
      <c r="AB143" s="126"/>
      <c r="AC143" s="126"/>
      <c r="AD143" s="135"/>
      <c r="AE143" s="135"/>
      <c r="AF143" s="126"/>
      <c r="AG143" s="126"/>
      <c r="AH143" s="126"/>
      <c r="AI143" s="126"/>
      <c r="AJ143" s="126"/>
      <c r="AK143" s="126"/>
      <c r="AL143" s="126"/>
      <c r="AM143" s="126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129"/>
      <c r="BE143" s="129"/>
      <c r="BF143" s="129"/>
      <c r="BG143" s="129"/>
      <c r="BH143" s="129"/>
      <c r="BI143" s="129"/>
    </row>
    <row r="144">
      <c r="A144" s="8" t="s">
        <v>3030</v>
      </c>
      <c r="B144" s="9">
        <v>45705.0</v>
      </c>
      <c r="C144" s="126"/>
      <c r="D144" s="126"/>
      <c r="E144" s="74" t="s">
        <v>3145</v>
      </c>
      <c r="F144" s="13" t="s">
        <v>2028</v>
      </c>
      <c r="G144" s="73" t="s">
        <v>20</v>
      </c>
      <c r="H144" s="69" t="s">
        <v>3104</v>
      </c>
      <c r="I144" s="27" t="s">
        <v>1939</v>
      </c>
      <c r="J144" s="74" t="s">
        <v>2024</v>
      </c>
      <c r="K144" s="15">
        <v>99.9</v>
      </c>
      <c r="L144" s="15">
        <v>99.9</v>
      </c>
      <c r="M144" s="127"/>
      <c r="N144" s="15">
        <f t="shared" ref="N144:N145" si="10">L144</f>
        <v>99.9</v>
      </c>
      <c r="O144" s="127"/>
      <c r="P144" s="127"/>
      <c r="Q144" s="127"/>
      <c r="R144" s="128"/>
      <c r="S144" s="47">
        <f t="shared" si="2"/>
        <v>99.9</v>
      </c>
      <c r="T144" s="125"/>
      <c r="U144" s="8" t="s">
        <v>3105</v>
      </c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/>
      <c r="BE144" s="129"/>
      <c r="BF144" s="129"/>
      <c r="BG144" s="129"/>
      <c r="BH144" s="129"/>
      <c r="BI144" s="129"/>
    </row>
    <row r="145">
      <c r="A145" s="8" t="s">
        <v>3030</v>
      </c>
      <c r="B145" s="9">
        <v>45705.0</v>
      </c>
      <c r="C145" s="126"/>
      <c r="D145" s="126"/>
      <c r="E145" s="74" t="s">
        <v>3148</v>
      </c>
      <c r="F145" s="13" t="s">
        <v>2028</v>
      </c>
      <c r="G145" s="73" t="s">
        <v>1172</v>
      </c>
      <c r="H145" s="69" t="s">
        <v>2271</v>
      </c>
      <c r="I145" s="27" t="s">
        <v>1172</v>
      </c>
      <c r="J145" s="13" t="s">
        <v>1908</v>
      </c>
      <c r="K145" s="15">
        <v>299.0</v>
      </c>
      <c r="L145" s="15">
        <v>299.0</v>
      </c>
      <c r="M145" s="127"/>
      <c r="N145" s="15">
        <f t="shared" si="10"/>
        <v>299</v>
      </c>
      <c r="O145" s="127"/>
      <c r="P145" s="127"/>
      <c r="Q145" s="127"/>
      <c r="R145" s="128"/>
      <c r="S145" s="47">
        <f t="shared" si="2"/>
        <v>299</v>
      </c>
      <c r="T145" s="126"/>
      <c r="U145" s="130" t="s">
        <v>2272</v>
      </c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29"/>
      <c r="BH145" s="129"/>
      <c r="BI145" s="129"/>
    </row>
    <row r="146">
      <c r="A146" s="8" t="s">
        <v>3030</v>
      </c>
      <c r="B146" s="9">
        <v>45705.0</v>
      </c>
      <c r="C146" s="126"/>
      <c r="D146" s="126"/>
      <c r="E146" s="57" t="s">
        <v>27</v>
      </c>
      <c r="F146" s="74" t="s">
        <v>2028</v>
      </c>
      <c r="G146" s="73" t="s">
        <v>27</v>
      </c>
      <c r="H146" s="69" t="s">
        <v>2088</v>
      </c>
      <c r="I146" s="27" t="s">
        <v>2488</v>
      </c>
      <c r="J146" s="31" t="s">
        <v>1908</v>
      </c>
      <c r="K146" s="15">
        <v>299.0</v>
      </c>
      <c r="L146" s="15">
        <v>299.0</v>
      </c>
      <c r="M146" s="127"/>
      <c r="N146" s="15">
        <v>299.0</v>
      </c>
      <c r="O146" s="127"/>
      <c r="P146" s="127"/>
      <c r="Q146" s="127"/>
      <c r="R146" s="128"/>
      <c r="S146" s="47">
        <f t="shared" si="2"/>
        <v>299</v>
      </c>
      <c r="T146" s="125"/>
      <c r="U146" s="25" t="s">
        <v>2090</v>
      </c>
      <c r="V146" s="129"/>
      <c r="W146" s="129"/>
      <c r="X146" s="126"/>
      <c r="Y146" s="129"/>
      <c r="Z146" s="129"/>
      <c r="AA146" s="129"/>
      <c r="AB146" s="126"/>
      <c r="AC146" s="126"/>
      <c r="AD146" s="135"/>
      <c r="AE146" s="135"/>
      <c r="AF146" s="126"/>
      <c r="AG146" s="126"/>
      <c r="AH146" s="126"/>
      <c r="AI146" s="126"/>
      <c r="AJ146" s="126"/>
      <c r="AK146" s="126"/>
      <c r="AL146" s="126"/>
      <c r="AM146" s="126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  <c r="BD146" s="129"/>
      <c r="BE146" s="129"/>
      <c r="BF146" s="129"/>
      <c r="BG146" s="129"/>
      <c r="BH146" s="129"/>
      <c r="BI146" s="129"/>
    </row>
    <row r="147">
      <c r="A147" s="8" t="s">
        <v>3030</v>
      </c>
      <c r="B147" s="9">
        <v>45705.0</v>
      </c>
      <c r="C147" s="126"/>
      <c r="D147" s="126"/>
      <c r="E147" s="74" t="s">
        <v>3148</v>
      </c>
      <c r="F147" s="13" t="s">
        <v>2028</v>
      </c>
      <c r="G147" s="73" t="s">
        <v>1172</v>
      </c>
      <c r="H147" s="69" t="s">
        <v>3032</v>
      </c>
      <c r="I147" s="27" t="s">
        <v>1172</v>
      </c>
      <c r="J147" s="13" t="s">
        <v>1908</v>
      </c>
      <c r="K147" s="15">
        <v>299.0</v>
      </c>
      <c r="L147" s="15">
        <v>299.0</v>
      </c>
      <c r="M147" s="127"/>
      <c r="N147" s="15">
        <f t="shared" ref="N147:N148" si="11">L147</f>
        <v>299</v>
      </c>
      <c r="O147" s="127"/>
      <c r="P147" s="127"/>
      <c r="Q147" s="127"/>
      <c r="R147" s="128"/>
      <c r="S147" s="47">
        <f t="shared" si="2"/>
        <v>299</v>
      </c>
      <c r="T147" s="126"/>
      <c r="U147" s="130" t="s">
        <v>3033</v>
      </c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129"/>
      <c r="BE147" s="129"/>
      <c r="BF147" s="129"/>
      <c r="BG147" s="129"/>
      <c r="BH147" s="129"/>
      <c r="BI147" s="129"/>
    </row>
    <row r="148">
      <c r="A148" s="8" t="s">
        <v>3030</v>
      </c>
      <c r="B148" s="9">
        <v>45705.0</v>
      </c>
      <c r="C148" s="126"/>
      <c r="D148" s="126"/>
      <c r="E148" s="74" t="s">
        <v>3148</v>
      </c>
      <c r="F148" s="13" t="s">
        <v>2028</v>
      </c>
      <c r="G148" s="73" t="s">
        <v>1172</v>
      </c>
      <c r="H148" s="69" t="s">
        <v>3127</v>
      </c>
      <c r="I148" s="27" t="s">
        <v>1172</v>
      </c>
      <c r="J148" s="13" t="s">
        <v>1908</v>
      </c>
      <c r="K148" s="15">
        <v>299.0</v>
      </c>
      <c r="L148" s="15">
        <v>299.0</v>
      </c>
      <c r="M148" s="127"/>
      <c r="N148" s="15">
        <f t="shared" si="11"/>
        <v>299</v>
      </c>
      <c r="O148" s="127"/>
      <c r="P148" s="127"/>
      <c r="Q148" s="127"/>
      <c r="R148" s="128"/>
      <c r="S148" s="47">
        <f t="shared" si="2"/>
        <v>299</v>
      </c>
      <c r="T148" s="126"/>
      <c r="U148" s="130" t="s">
        <v>3128</v>
      </c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129"/>
      <c r="BE148" s="129"/>
      <c r="BF148" s="129"/>
      <c r="BG148" s="129"/>
      <c r="BH148" s="129"/>
      <c r="BI148" s="129"/>
    </row>
    <row r="149">
      <c r="A149" s="8" t="s">
        <v>3030</v>
      </c>
      <c r="B149" s="9">
        <v>45553.0</v>
      </c>
      <c r="C149" s="88">
        <v>658517.0</v>
      </c>
      <c r="D149" s="99" t="s">
        <v>3196</v>
      </c>
      <c r="E149" s="74" t="s">
        <v>3145</v>
      </c>
      <c r="F149" s="74" t="s">
        <v>2091</v>
      </c>
      <c r="G149" s="73" t="s">
        <v>20</v>
      </c>
      <c r="H149" s="69" t="s">
        <v>2092</v>
      </c>
      <c r="I149" s="27" t="s">
        <v>1939</v>
      </c>
      <c r="J149" s="13" t="s">
        <v>1940</v>
      </c>
      <c r="K149" s="15">
        <v>99.0</v>
      </c>
      <c r="L149" s="15">
        <v>99.0</v>
      </c>
      <c r="M149" s="127"/>
      <c r="N149" s="15">
        <v>99.0</v>
      </c>
      <c r="O149" s="127"/>
      <c r="P149" s="127"/>
      <c r="Q149" s="127"/>
      <c r="R149" s="128"/>
      <c r="S149" s="47">
        <f t="shared" si="2"/>
        <v>99</v>
      </c>
      <c r="T149" s="125"/>
      <c r="U149" s="45" t="s">
        <v>2093</v>
      </c>
      <c r="V149" s="126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</row>
    <row r="150">
      <c r="A150" s="8" t="s">
        <v>3030</v>
      </c>
      <c r="B150" s="9">
        <v>45706.0</v>
      </c>
      <c r="C150" s="126"/>
      <c r="D150" s="126"/>
      <c r="E150" s="74" t="s">
        <v>3148</v>
      </c>
      <c r="F150" s="13" t="s">
        <v>2028</v>
      </c>
      <c r="G150" s="73" t="s">
        <v>1172</v>
      </c>
      <c r="H150" s="69" t="s">
        <v>2133</v>
      </c>
      <c r="I150" s="27" t="s">
        <v>1172</v>
      </c>
      <c r="J150" s="13" t="s">
        <v>1908</v>
      </c>
      <c r="K150" s="15">
        <v>299.0</v>
      </c>
      <c r="L150" s="15">
        <v>299.0</v>
      </c>
      <c r="M150" s="127"/>
      <c r="N150" s="15">
        <f t="shared" ref="N150:N155" si="12">L150</f>
        <v>299</v>
      </c>
      <c r="O150" s="127"/>
      <c r="P150" s="127"/>
      <c r="Q150" s="127"/>
      <c r="R150" s="128"/>
      <c r="S150" s="47">
        <f t="shared" si="2"/>
        <v>299</v>
      </c>
      <c r="T150" s="126"/>
      <c r="U150" s="130" t="s">
        <v>2134</v>
      </c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129"/>
      <c r="BE150" s="129"/>
      <c r="BF150" s="129"/>
      <c r="BG150" s="129"/>
      <c r="BH150" s="129"/>
      <c r="BI150" s="129"/>
    </row>
    <row r="151">
      <c r="A151" s="8" t="s">
        <v>3030</v>
      </c>
      <c r="B151" s="9">
        <v>45706.0</v>
      </c>
      <c r="C151" s="126"/>
      <c r="D151" s="126"/>
      <c r="E151" s="74" t="s">
        <v>3148</v>
      </c>
      <c r="F151" s="13" t="s">
        <v>2028</v>
      </c>
      <c r="G151" s="73" t="s">
        <v>1172</v>
      </c>
      <c r="H151" s="69" t="s">
        <v>2226</v>
      </c>
      <c r="I151" s="27" t="s">
        <v>1172</v>
      </c>
      <c r="J151" s="13" t="s">
        <v>1908</v>
      </c>
      <c r="K151" s="15">
        <v>299.0</v>
      </c>
      <c r="L151" s="15">
        <v>299.0</v>
      </c>
      <c r="M151" s="127"/>
      <c r="N151" s="15">
        <f t="shared" si="12"/>
        <v>299</v>
      </c>
      <c r="O151" s="127"/>
      <c r="P151" s="127"/>
      <c r="Q151" s="127"/>
      <c r="R151" s="128"/>
      <c r="S151" s="47">
        <f t="shared" si="2"/>
        <v>299</v>
      </c>
      <c r="T151" s="126"/>
      <c r="U151" s="130" t="s">
        <v>2227</v>
      </c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</row>
    <row r="152">
      <c r="A152" s="8" t="s">
        <v>3030</v>
      </c>
      <c r="B152" s="9">
        <v>45706.0</v>
      </c>
      <c r="C152" s="126"/>
      <c r="D152" s="126"/>
      <c r="E152" s="74" t="s">
        <v>3145</v>
      </c>
      <c r="F152" s="13" t="s">
        <v>2028</v>
      </c>
      <c r="G152" s="73" t="s">
        <v>20</v>
      </c>
      <c r="H152" s="69" t="s">
        <v>3108</v>
      </c>
      <c r="I152" s="27" t="s">
        <v>1939</v>
      </c>
      <c r="J152" s="74" t="s">
        <v>2024</v>
      </c>
      <c r="K152" s="15">
        <v>99.9</v>
      </c>
      <c r="L152" s="15">
        <v>99.9</v>
      </c>
      <c r="M152" s="127"/>
      <c r="N152" s="15">
        <f t="shared" si="12"/>
        <v>99.9</v>
      </c>
      <c r="O152" s="127"/>
      <c r="P152" s="127"/>
      <c r="Q152" s="127"/>
      <c r="R152" s="128"/>
      <c r="S152" s="47">
        <f t="shared" si="2"/>
        <v>99.9</v>
      </c>
      <c r="T152" s="125"/>
      <c r="U152" s="8" t="s">
        <v>3109</v>
      </c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</row>
    <row r="153">
      <c r="A153" s="8" t="s">
        <v>3030</v>
      </c>
      <c r="B153" s="9">
        <v>45706.0</v>
      </c>
      <c r="C153" s="126"/>
      <c r="D153" s="126"/>
      <c r="E153" s="74" t="s">
        <v>3145</v>
      </c>
      <c r="F153" s="13" t="s">
        <v>2028</v>
      </c>
      <c r="G153" s="73" t="s">
        <v>20</v>
      </c>
      <c r="H153" s="69" t="s">
        <v>3110</v>
      </c>
      <c r="I153" s="27" t="s">
        <v>1939</v>
      </c>
      <c r="J153" s="74" t="s">
        <v>2024</v>
      </c>
      <c r="K153" s="15">
        <v>99.9</v>
      </c>
      <c r="L153" s="15">
        <v>99.9</v>
      </c>
      <c r="M153" s="127"/>
      <c r="N153" s="15">
        <f t="shared" si="12"/>
        <v>99.9</v>
      </c>
      <c r="O153" s="127"/>
      <c r="P153" s="127"/>
      <c r="Q153" s="127"/>
      <c r="R153" s="128"/>
      <c r="S153" s="47">
        <f t="shared" si="2"/>
        <v>99.9</v>
      </c>
      <c r="T153" s="125"/>
      <c r="U153" s="8" t="s">
        <v>3111</v>
      </c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</row>
    <row r="154">
      <c r="A154" s="8" t="s">
        <v>3030</v>
      </c>
      <c r="B154" s="9">
        <v>45707.0</v>
      </c>
      <c r="C154" s="126"/>
      <c r="D154" s="126"/>
      <c r="E154" s="74" t="s">
        <v>3145</v>
      </c>
      <c r="F154" s="13" t="s">
        <v>2028</v>
      </c>
      <c r="G154" s="73" t="s">
        <v>20</v>
      </c>
      <c r="H154" s="69" t="s">
        <v>2235</v>
      </c>
      <c r="I154" s="27" t="s">
        <v>1939</v>
      </c>
      <c r="J154" s="74" t="s">
        <v>1969</v>
      </c>
      <c r="K154" s="15">
        <v>29.9</v>
      </c>
      <c r="L154" s="15">
        <v>29.9</v>
      </c>
      <c r="M154" s="127"/>
      <c r="N154" s="15">
        <f t="shared" si="12"/>
        <v>29.9</v>
      </c>
      <c r="O154" s="127"/>
      <c r="P154" s="127"/>
      <c r="Q154" s="127"/>
      <c r="R154" s="128"/>
      <c r="S154" s="47">
        <f t="shared" si="2"/>
        <v>29.9</v>
      </c>
      <c r="T154" s="125"/>
      <c r="U154" s="8" t="s">
        <v>2236</v>
      </c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</row>
    <row r="155">
      <c r="A155" s="8" t="s">
        <v>3030</v>
      </c>
      <c r="B155" s="9">
        <v>45707.0</v>
      </c>
      <c r="C155" s="126"/>
      <c r="D155" s="126"/>
      <c r="E155" s="74" t="s">
        <v>3145</v>
      </c>
      <c r="F155" s="13" t="s">
        <v>2028</v>
      </c>
      <c r="G155" s="73" t="s">
        <v>20</v>
      </c>
      <c r="H155" s="69" t="s">
        <v>3112</v>
      </c>
      <c r="I155" s="27" t="s">
        <v>1939</v>
      </c>
      <c r="J155" s="74" t="s">
        <v>2024</v>
      </c>
      <c r="K155" s="15">
        <v>99.9</v>
      </c>
      <c r="L155" s="15">
        <v>99.9</v>
      </c>
      <c r="M155" s="127"/>
      <c r="N155" s="15">
        <f t="shared" si="12"/>
        <v>99.9</v>
      </c>
      <c r="O155" s="127"/>
      <c r="P155" s="127"/>
      <c r="Q155" s="127"/>
      <c r="R155" s="128"/>
      <c r="S155" s="47">
        <f t="shared" si="2"/>
        <v>99.9</v>
      </c>
      <c r="T155" s="125"/>
      <c r="U155" s="8" t="s">
        <v>3113</v>
      </c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</row>
    <row r="156">
      <c r="A156" s="8" t="s">
        <v>3030</v>
      </c>
      <c r="B156" s="9">
        <v>45708.0</v>
      </c>
      <c r="C156" s="126"/>
      <c r="D156" s="126"/>
      <c r="E156" s="74" t="s">
        <v>3141</v>
      </c>
      <c r="F156" s="74" t="s">
        <v>2118</v>
      </c>
      <c r="G156" s="41" t="s">
        <v>1079</v>
      </c>
      <c r="H156" s="42" t="s">
        <v>1093</v>
      </c>
      <c r="I156" s="27" t="s">
        <v>3241</v>
      </c>
      <c r="J156" s="44" t="s">
        <v>1095</v>
      </c>
      <c r="K156" s="15">
        <v>1751.0</v>
      </c>
      <c r="L156" s="15">
        <v>780.0</v>
      </c>
      <c r="M156" s="127"/>
      <c r="N156" s="15">
        <v>780.0</v>
      </c>
      <c r="O156" s="127"/>
      <c r="P156" s="127"/>
      <c r="Q156" s="127"/>
      <c r="R156" s="128"/>
      <c r="S156" s="47">
        <f t="shared" si="2"/>
        <v>780</v>
      </c>
      <c r="T156" s="136"/>
      <c r="U156" s="8" t="s">
        <v>1096</v>
      </c>
      <c r="V156" s="129"/>
      <c r="W156" s="129"/>
      <c r="X156" s="129"/>
      <c r="Y156" s="129"/>
      <c r="Z156" s="129"/>
      <c r="AA156" s="129"/>
      <c r="AB156" s="129"/>
      <c r="AC156" s="129"/>
      <c r="AD156" s="135"/>
      <c r="AE156" s="135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</row>
    <row r="157">
      <c r="A157" s="8" t="s">
        <v>3030</v>
      </c>
      <c r="B157" s="9">
        <v>45708.0</v>
      </c>
      <c r="C157" s="126"/>
      <c r="D157" s="126"/>
      <c r="E157" s="74" t="s">
        <v>3148</v>
      </c>
      <c r="F157" s="13" t="s">
        <v>2028</v>
      </c>
      <c r="G157" s="73" t="s">
        <v>1172</v>
      </c>
      <c r="H157" s="69" t="s">
        <v>3038</v>
      </c>
      <c r="I157" s="27" t="s">
        <v>1172</v>
      </c>
      <c r="J157" s="13" t="s">
        <v>1908</v>
      </c>
      <c r="K157" s="15">
        <v>299.0</v>
      </c>
      <c r="L157" s="15">
        <v>299.0</v>
      </c>
      <c r="M157" s="127"/>
      <c r="N157" s="15">
        <f>L157</f>
        <v>299</v>
      </c>
      <c r="O157" s="127"/>
      <c r="P157" s="127"/>
      <c r="Q157" s="127"/>
      <c r="R157" s="128"/>
      <c r="S157" s="47">
        <f t="shared" si="2"/>
        <v>299</v>
      </c>
      <c r="T157" s="126"/>
      <c r="U157" s="130" t="s">
        <v>3039</v>
      </c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129"/>
      <c r="BE157" s="129"/>
      <c r="BF157" s="129"/>
      <c r="BG157" s="129"/>
      <c r="BH157" s="129"/>
      <c r="BI157" s="129"/>
    </row>
    <row r="158">
      <c r="A158" s="8" t="s">
        <v>3030</v>
      </c>
      <c r="B158" s="9">
        <v>45708.0</v>
      </c>
      <c r="C158" s="126"/>
      <c r="D158" s="126"/>
      <c r="E158" s="57" t="s">
        <v>3194</v>
      </c>
      <c r="F158" s="13" t="s">
        <v>2028</v>
      </c>
      <c r="G158" s="73" t="s">
        <v>1910</v>
      </c>
      <c r="H158" s="69" t="s">
        <v>3092</v>
      </c>
      <c r="I158" s="27" t="s">
        <v>1910</v>
      </c>
      <c r="J158" s="13" t="s">
        <v>1908</v>
      </c>
      <c r="K158" s="15">
        <v>800.0</v>
      </c>
      <c r="L158" s="15">
        <v>299.0</v>
      </c>
      <c r="M158" s="127"/>
      <c r="N158" s="15">
        <v>299.0</v>
      </c>
      <c r="O158" s="127"/>
      <c r="P158" s="127"/>
      <c r="Q158" s="127"/>
      <c r="R158" s="128"/>
      <c r="S158" s="47">
        <f t="shared" si="2"/>
        <v>299</v>
      </c>
      <c r="T158" s="13" t="s">
        <v>3093</v>
      </c>
      <c r="U158" s="130" t="s">
        <v>3094</v>
      </c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29"/>
    </row>
    <row r="159">
      <c r="A159" s="8" t="s">
        <v>3030</v>
      </c>
      <c r="B159" s="9">
        <v>45709.0</v>
      </c>
      <c r="C159" s="126"/>
      <c r="D159" s="126"/>
      <c r="E159" s="74" t="s">
        <v>3148</v>
      </c>
      <c r="F159" s="13" t="s">
        <v>2028</v>
      </c>
      <c r="G159" s="73" t="s">
        <v>1172</v>
      </c>
      <c r="H159" s="69" t="s">
        <v>3114</v>
      </c>
      <c r="I159" s="27" t="s">
        <v>1172</v>
      </c>
      <c r="J159" s="13" t="s">
        <v>1908</v>
      </c>
      <c r="K159" s="15">
        <v>299.0</v>
      </c>
      <c r="L159" s="15">
        <v>299.0</v>
      </c>
      <c r="M159" s="127"/>
      <c r="N159" s="15">
        <f t="shared" ref="N159:N164" si="13">L159</f>
        <v>299</v>
      </c>
      <c r="O159" s="127"/>
      <c r="P159" s="127"/>
      <c r="Q159" s="127"/>
      <c r="R159" s="128"/>
      <c r="S159" s="47">
        <f t="shared" si="2"/>
        <v>299</v>
      </c>
      <c r="T159" s="126"/>
      <c r="U159" s="130" t="s">
        <v>3115</v>
      </c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29"/>
    </row>
    <row r="160">
      <c r="A160" s="8" t="s">
        <v>3030</v>
      </c>
      <c r="B160" s="9">
        <v>45709.0</v>
      </c>
      <c r="C160" s="126"/>
      <c r="D160" s="126"/>
      <c r="E160" s="74" t="s">
        <v>3240</v>
      </c>
      <c r="F160" s="13" t="s">
        <v>2028</v>
      </c>
      <c r="G160" s="73" t="s">
        <v>2818</v>
      </c>
      <c r="H160" s="69" t="s">
        <v>2353</v>
      </c>
      <c r="I160" s="27" t="s">
        <v>2818</v>
      </c>
      <c r="J160" s="13" t="s">
        <v>1908</v>
      </c>
      <c r="K160" s="15">
        <v>299.0</v>
      </c>
      <c r="L160" s="15">
        <v>299.0</v>
      </c>
      <c r="M160" s="127"/>
      <c r="N160" s="15">
        <f t="shared" si="13"/>
        <v>299</v>
      </c>
      <c r="O160" s="127"/>
      <c r="P160" s="127"/>
      <c r="Q160" s="127"/>
      <c r="R160" s="128"/>
      <c r="S160" s="47">
        <f t="shared" si="2"/>
        <v>299</v>
      </c>
      <c r="T160" s="125"/>
      <c r="U160" s="8" t="s">
        <v>2354</v>
      </c>
      <c r="V160" s="129"/>
      <c r="W160" s="134"/>
      <c r="X160" s="126"/>
      <c r="Y160" s="126"/>
      <c r="Z160" s="126"/>
      <c r="AA160" s="125"/>
      <c r="AB160" s="126"/>
      <c r="AC160" s="126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  <c r="BG160" s="125"/>
      <c r="BH160" s="125"/>
      <c r="BI160" s="125"/>
    </row>
    <row r="161">
      <c r="A161" s="8" t="s">
        <v>3030</v>
      </c>
      <c r="B161" s="9">
        <v>45712.0</v>
      </c>
      <c r="C161" s="126"/>
      <c r="D161" s="126"/>
      <c r="E161" s="74" t="s">
        <v>3148</v>
      </c>
      <c r="F161" s="13" t="s">
        <v>2028</v>
      </c>
      <c r="G161" s="73" t="s">
        <v>1172</v>
      </c>
      <c r="H161" s="69" t="s">
        <v>2135</v>
      </c>
      <c r="I161" s="27" t="s">
        <v>1172</v>
      </c>
      <c r="J161" s="13" t="s">
        <v>1908</v>
      </c>
      <c r="K161" s="15">
        <v>299.0</v>
      </c>
      <c r="L161" s="15">
        <v>299.0</v>
      </c>
      <c r="M161" s="127"/>
      <c r="N161" s="15">
        <f t="shared" si="13"/>
        <v>299</v>
      </c>
      <c r="O161" s="127"/>
      <c r="P161" s="127"/>
      <c r="Q161" s="127"/>
      <c r="R161" s="128"/>
      <c r="S161" s="47">
        <f t="shared" si="2"/>
        <v>299</v>
      </c>
      <c r="T161" s="126"/>
      <c r="U161" s="130" t="s">
        <v>2136</v>
      </c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129"/>
      <c r="BE161" s="129"/>
      <c r="BF161" s="129"/>
      <c r="BG161" s="129"/>
      <c r="BH161" s="129"/>
      <c r="BI161" s="129"/>
    </row>
    <row r="162">
      <c r="A162" s="8" t="s">
        <v>3030</v>
      </c>
      <c r="B162" s="9">
        <v>45712.0</v>
      </c>
      <c r="C162" s="126"/>
      <c r="D162" s="126"/>
      <c r="E162" s="74" t="s">
        <v>3148</v>
      </c>
      <c r="F162" s="13" t="s">
        <v>2028</v>
      </c>
      <c r="G162" s="73" t="s">
        <v>1172</v>
      </c>
      <c r="H162" s="69" t="s">
        <v>2094</v>
      </c>
      <c r="I162" s="27" t="s">
        <v>1172</v>
      </c>
      <c r="J162" s="13" t="s">
        <v>1908</v>
      </c>
      <c r="K162" s="15">
        <v>299.0</v>
      </c>
      <c r="L162" s="15">
        <v>299.0</v>
      </c>
      <c r="M162" s="127"/>
      <c r="N162" s="15">
        <f t="shared" si="13"/>
        <v>299</v>
      </c>
      <c r="O162" s="127"/>
      <c r="P162" s="127"/>
      <c r="Q162" s="127"/>
      <c r="R162" s="128"/>
      <c r="S162" s="47">
        <f t="shared" si="2"/>
        <v>299</v>
      </c>
      <c r="T162" s="126"/>
      <c r="U162" s="130" t="s">
        <v>2095</v>
      </c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</row>
    <row r="163">
      <c r="A163" s="8" t="s">
        <v>3030</v>
      </c>
      <c r="B163" s="9">
        <v>45712.0</v>
      </c>
      <c r="C163" s="126"/>
      <c r="D163" s="126"/>
      <c r="E163" s="74" t="s">
        <v>3148</v>
      </c>
      <c r="F163" s="13" t="s">
        <v>2028</v>
      </c>
      <c r="G163" s="73" t="s">
        <v>1172</v>
      </c>
      <c r="H163" s="69" t="s">
        <v>3086</v>
      </c>
      <c r="I163" s="27" t="s">
        <v>1172</v>
      </c>
      <c r="J163" s="13" t="s">
        <v>1908</v>
      </c>
      <c r="K163" s="15">
        <v>299.0</v>
      </c>
      <c r="L163" s="15">
        <v>299.0</v>
      </c>
      <c r="M163" s="127"/>
      <c r="N163" s="15">
        <f t="shared" si="13"/>
        <v>299</v>
      </c>
      <c r="O163" s="127"/>
      <c r="P163" s="127"/>
      <c r="Q163" s="127"/>
      <c r="R163" s="128"/>
      <c r="S163" s="47">
        <f t="shared" si="2"/>
        <v>299</v>
      </c>
      <c r="T163" s="126"/>
      <c r="U163" s="130" t="s">
        <v>3087</v>
      </c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</row>
    <row r="164">
      <c r="A164" s="8" t="s">
        <v>3030</v>
      </c>
      <c r="B164" s="9">
        <v>45713.0</v>
      </c>
      <c r="C164" s="126"/>
      <c r="D164" s="126"/>
      <c r="E164" s="74" t="s">
        <v>3145</v>
      </c>
      <c r="F164" s="13" t="s">
        <v>2028</v>
      </c>
      <c r="G164" s="73" t="s">
        <v>20</v>
      </c>
      <c r="H164" s="69" t="s">
        <v>3116</v>
      </c>
      <c r="I164" s="27" t="s">
        <v>1939</v>
      </c>
      <c r="J164" s="74" t="s">
        <v>2024</v>
      </c>
      <c r="K164" s="15">
        <v>99.9</v>
      </c>
      <c r="L164" s="15">
        <v>99.9</v>
      </c>
      <c r="M164" s="127"/>
      <c r="N164" s="15">
        <f t="shared" si="13"/>
        <v>99.9</v>
      </c>
      <c r="O164" s="127"/>
      <c r="P164" s="127"/>
      <c r="Q164" s="127"/>
      <c r="R164" s="128"/>
      <c r="S164" s="47">
        <f t="shared" si="2"/>
        <v>99.9</v>
      </c>
      <c r="T164" s="125"/>
      <c r="U164" s="8" t="s">
        <v>3117</v>
      </c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</row>
    <row r="165">
      <c r="A165" s="8" t="s">
        <v>3030</v>
      </c>
      <c r="B165" s="9">
        <v>45713.0</v>
      </c>
      <c r="C165" s="126"/>
      <c r="D165" s="126"/>
      <c r="E165" s="126"/>
      <c r="F165" s="13" t="s">
        <v>2180</v>
      </c>
      <c r="G165" s="73" t="s">
        <v>1910</v>
      </c>
      <c r="H165" s="69" t="s">
        <v>3041</v>
      </c>
      <c r="I165" s="27" t="s">
        <v>1910</v>
      </c>
      <c r="J165" s="74" t="s">
        <v>1075</v>
      </c>
      <c r="K165" s="15">
        <v>1000.0</v>
      </c>
      <c r="L165" s="15">
        <v>780.0</v>
      </c>
      <c r="M165" s="127"/>
      <c r="N165" s="15">
        <v>780.0</v>
      </c>
      <c r="O165" s="127"/>
      <c r="P165" s="127"/>
      <c r="Q165" s="127"/>
      <c r="R165" s="128"/>
      <c r="S165" s="47">
        <f t="shared" si="2"/>
        <v>780</v>
      </c>
      <c r="T165" s="125"/>
      <c r="U165" s="8" t="s">
        <v>3042</v>
      </c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</row>
    <row r="166">
      <c r="A166" s="8" t="s">
        <v>3030</v>
      </c>
      <c r="B166" s="9">
        <v>45714.0</v>
      </c>
      <c r="C166" s="126"/>
      <c r="D166" s="126"/>
      <c r="E166" s="57" t="s">
        <v>3194</v>
      </c>
      <c r="F166" s="13" t="s">
        <v>2028</v>
      </c>
      <c r="G166" s="73" t="s">
        <v>1910</v>
      </c>
      <c r="H166" s="69" t="s">
        <v>2096</v>
      </c>
      <c r="I166" s="27" t="s">
        <v>1910</v>
      </c>
      <c r="J166" s="13" t="s">
        <v>1908</v>
      </c>
      <c r="K166" s="15">
        <v>299.0</v>
      </c>
      <c r="L166" s="15">
        <v>299.0</v>
      </c>
      <c r="M166" s="127"/>
      <c r="N166" s="15">
        <v>299.0</v>
      </c>
      <c r="O166" s="127"/>
      <c r="P166" s="127"/>
      <c r="Q166" s="127"/>
      <c r="R166" s="128"/>
      <c r="S166" s="47">
        <f t="shared" si="2"/>
        <v>299</v>
      </c>
      <c r="T166" s="125"/>
      <c r="U166" s="130" t="s">
        <v>2097</v>
      </c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</row>
    <row r="167">
      <c r="A167" s="8" t="s">
        <v>3030</v>
      </c>
      <c r="B167" s="9">
        <v>45714.0</v>
      </c>
      <c r="C167" s="126"/>
      <c r="D167" s="126"/>
      <c r="E167" s="74" t="s">
        <v>3195</v>
      </c>
      <c r="F167" s="13" t="s">
        <v>2028</v>
      </c>
      <c r="G167" s="73" t="s">
        <v>1925</v>
      </c>
      <c r="H167" s="69" t="s">
        <v>3119</v>
      </c>
      <c r="I167" s="27" t="s">
        <v>1925</v>
      </c>
      <c r="J167" s="13" t="s">
        <v>1908</v>
      </c>
      <c r="K167" s="15">
        <v>299.0</v>
      </c>
      <c r="L167" s="15">
        <v>299.0</v>
      </c>
      <c r="M167" s="127"/>
      <c r="N167" s="15">
        <f>L167</f>
        <v>299</v>
      </c>
      <c r="O167" s="127"/>
      <c r="P167" s="127"/>
      <c r="Q167" s="127"/>
      <c r="R167" s="128"/>
      <c r="S167" s="47">
        <f t="shared" si="2"/>
        <v>299</v>
      </c>
      <c r="T167" s="125"/>
      <c r="U167" s="8" t="s">
        <v>3120</v>
      </c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</row>
    <row r="168">
      <c r="A168" s="8" t="s">
        <v>3030</v>
      </c>
      <c r="B168" s="9">
        <v>45714.0</v>
      </c>
      <c r="C168" s="126"/>
      <c r="D168" s="126"/>
      <c r="E168" s="57" t="s">
        <v>27</v>
      </c>
      <c r="F168" s="74" t="s">
        <v>2028</v>
      </c>
      <c r="G168" s="73" t="s">
        <v>27</v>
      </c>
      <c r="H168" s="69" t="s">
        <v>2098</v>
      </c>
      <c r="I168" s="27" t="s">
        <v>2488</v>
      </c>
      <c r="J168" s="31" t="s">
        <v>1908</v>
      </c>
      <c r="K168" s="15">
        <v>299.0</v>
      </c>
      <c r="L168" s="15">
        <v>299.0</v>
      </c>
      <c r="M168" s="127"/>
      <c r="N168" s="15">
        <v>299.0</v>
      </c>
      <c r="O168" s="127"/>
      <c r="P168" s="127"/>
      <c r="Q168" s="127"/>
      <c r="R168" s="128"/>
      <c r="S168" s="47">
        <f t="shared" si="2"/>
        <v>299</v>
      </c>
      <c r="T168" s="125"/>
      <c r="U168" s="25" t="s">
        <v>2099</v>
      </c>
      <c r="V168" s="129"/>
      <c r="W168" s="129"/>
      <c r="X168" s="126"/>
      <c r="Y168" s="129"/>
      <c r="Z168" s="129"/>
      <c r="AA168" s="129"/>
      <c r="AB168" s="126"/>
      <c r="AC168" s="126"/>
      <c r="AD168" s="135"/>
      <c r="AE168" s="135"/>
      <c r="AF168" s="126"/>
      <c r="AG168" s="126"/>
      <c r="AH168" s="126"/>
      <c r="AI168" s="126"/>
      <c r="AJ168" s="126"/>
      <c r="AK168" s="126"/>
      <c r="AL168" s="126"/>
      <c r="AM168" s="126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</row>
    <row r="169">
      <c r="A169" s="8" t="s">
        <v>3030</v>
      </c>
      <c r="B169" s="9">
        <v>45715.0</v>
      </c>
      <c r="C169" s="126"/>
      <c r="D169" s="126"/>
      <c r="E169" s="74" t="s">
        <v>3145</v>
      </c>
      <c r="F169" s="13" t="s">
        <v>2028</v>
      </c>
      <c r="G169" s="73" t="s">
        <v>20</v>
      </c>
      <c r="H169" s="69" t="s">
        <v>3121</v>
      </c>
      <c r="I169" s="27" t="s">
        <v>1939</v>
      </c>
      <c r="J169" s="74" t="s">
        <v>1969</v>
      </c>
      <c r="K169" s="15">
        <v>29.9</v>
      </c>
      <c r="L169" s="15">
        <v>29.9</v>
      </c>
      <c r="M169" s="127"/>
      <c r="N169" s="15">
        <f t="shared" ref="N169:N175" si="14">L169</f>
        <v>29.9</v>
      </c>
      <c r="O169" s="127"/>
      <c r="P169" s="127"/>
      <c r="Q169" s="127"/>
      <c r="R169" s="128"/>
      <c r="S169" s="47">
        <f t="shared" si="2"/>
        <v>29.9</v>
      </c>
      <c r="T169" s="125"/>
      <c r="U169" s="8" t="s">
        <v>3122</v>
      </c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</row>
    <row r="170">
      <c r="A170" s="8" t="s">
        <v>3030</v>
      </c>
      <c r="B170" s="9">
        <v>45716.0</v>
      </c>
      <c r="C170" s="126"/>
      <c r="D170" s="126"/>
      <c r="E170" s="74" t="s">
        <v>3145</v>
      </c>
      <c r="F170" s="13" t="s">
        <v>2028</v>
      </c>
      <c r="G170" s="73" t="s">
        <v>20</v>
      </c>
      <c r="H170" s="69" t="s">
        <v>3123</v>
      </c>
      <c r="I170" s="27" t="s">
        <v>1939</v>
      </c>
      <c r="J170" s="74" t="s">
        <v>2024</v>
      </c>
      <c r="K170" s="15">
        <v>99.9</v>
      </c>
      <c r="L170" s="15">
        <v>99.9</v>
      </c>
      <c r="M170" s="127"/>
      <c r="N170" s="15">
        <f t="shared" si="14"/>
        <v>99.9</v>
      </c>
      <c r="O170" s="127"/>
      <c r="P170" s="127"/>
      <c r="Q170" s="127"/>
      <c r="R170" s="128"/>
      <c r="S170" s="47">
        <f t="shared" si="2"/>
        <v>99.9</v>
      </c>
      <c r="T170" s="125"/>
      <c r="U170" s="8" t="s">
        <v>3124</v>
      </c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</row>
    <row r="171">
      <c r="A171" s="8" t="s">
        <v>3030</v>
      </c>
      <c r="B171" s="9">
        <v>45716.0</v>
      </c>
      <c r="C171" s="126"/>
      <c r="D171" s="126"/>
      <c r="E171" s="74" t="s">
        <v>3145</v>
      </c>
      <c r="F171" s="13" t="s">
        <v>2028</v>
      </c>
      <c r="G171" s="73" t="s">
        <v>20</v>
      </c>
      <c r="H171" s="69" t="s">
        <v>3125</v>
      </c>
      <c r="I171" s="27" t="s">
        <v>1939</v>
      </c>
      <c r="J171" s="74" t="s">
        <v>2024</v>
      </c>
      <c r="K171" s="15">
        <v>99.9</v>
      </c>
      <c r="L171" s="15">
        <v>99.9</v>
      </c>
      <c r="M171" s="127"/>
      <c r="N171" s="15">
        <f t="shared" si="14"/>
        <v>99.9</v>
      </c>
      <c r="O171" s="127"/>
      <c r="P171" s="127"/>
      <c r="Q171" s="127"/>
      <c r="R171" s="128"/>
      <c r="S171" s="47">
        <f t="shared" si="2"/>
        <v>99.9</v>
      </c>
      <c r="T171" s="125"/>
      <c r="U171" s="8" t="s">
        <v>3126</v>
      </c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</row>
    <row r="172">
      <c r="A172" s="8" t="s">
        <v>3030</v>
      </c>
      <c r="B172" s="9">
        <v>45716.0</v>
      </c>
      <c r="C172" s="126"/>
      <c r="D172" s="126"/>
      <c r="E172" s="74" t="s">
        <v>3148</v>
      </c>
      <c r="F172" s="13" t="s">
        <v>2028</v>
      </c>
      <c r="G172" s="73" t="s">
        <v>1172</v>
      </c>
      <c r="H172" s="69" t="s">
        <v>3242</v>
      </c>
      <c r="I172" s="27" t="s">
        <v>1172</v>
      </c>
      <c r="J172" s="13" t="s">
        <v>1908</v>
      </c>
      <c r="K172" s="15">
        <v>299.0</v>
      </c>
      <c r="L172" s="15">
        <v>299.0</v>
      </c>
      <c r="M172" s="127"/>
      <c r="N172" s="15">
        <f t="shared" si="14"/>
        <v>299</v>
      </c>
      <c r="O172" s="127"/>
      <c r="P172" s="127"/>
      <c r="Q172" s="127"/>
      <c r="R172" s="128"/>
      <c r="S172" s="47">
        <f t="shared" si="2"/>
        <v>299</v>
      </c>
      <c r="T172" s="126"/>
      <c r="U172" s="130" t="s">
        <v>3081</v>
      </c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29"/>
      <c r="BC172" s="129"/>
      <c r="BD172" s="129"/>
      <c r="BE172" s="129"/>
      <c r="BF172" s="129"/>
      <c r="BG172" s="129"/>
      <c r="BH172" s="129"/>
      <c r="BI172" s="129"/>
    </row>
    <row r="173">
      <c r="A173" s="8" t="s">
        <v>3030</v>
      </c>
      <c r="B173" s="9">
        <v>45716.0</v>
      </c>
      <c r="C173" s="126"/>
      <c r="D173" s="126"/>
      <c r="E173" s="74" t="s">
        <v>3148</v>
      </c>
      <c r="F173" s="13" t="s">
        <v>2028</v>
      </c>
      <c r="G173" s="73" t="s">
        <v>1172</v>
      </c>
      <c r="H173" s="69" t="s">
        <v>3047</v>
      </c>
      <c r="I173" s="27" t="s">
        <v>1172</v>
      </c>
      <c r="J173" s="13" t="s">
        <v>1908</v>
      </c>
      <c r="K173" s="15">
        <v>299.0</v>
      </c>
      <c r="L173" s="15">
        <v>299.0</v>
      </c>
      <c r="M173" s="127"/>
      <c r="N173" s="15">
        <f t="shared" si="14"/>
        <v>299</v>
      </c>
      <c r="O173" s="127"/>
      <c r="P173" s="127"/>
      <c r="Q173" s="127"/>
      <c r="R173" s="128"/>
      <c r="S173" s="47">
        <f t="shared" si="2"/>
        <v>299</v>
      </c>
      <c r="T173" s="126"/>
      <c r="U173" s="130" t="s">
        <v>3048</v>
      </c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9"/>
      <c r="AX173" s="129"/>
      <c r="AY173" s="129"/>
      <c r="AZ173" s="129"/>
      <c r="BA173" s="129"/>
      <c r="BB173" s="129"/>
      <c r="BC173" s="129"/>
      <c r="BD173" s="129"/>
      <c r="BE173" s="129"/>
      <c r="BF173" s="129"/>
      <c r="BG173" s="129"/>
      <c r="BH173" s="129"/>
      <c r="BI173" s="129"/>
    </row>
    <row r="174">
      <c r="A174" s="8" t="s">
        <v>3030</v>
      </c>
      <c r="B174" s="9">
        <v>45716.0</v>
      </c>
      <c r="C174" s="126"/>
      <c r="D174" s="126"/>
      <c r="E174" s="74" t="s">
        <v>3148</v>
      </c>
      <c r="F174" s="13" t="s">
        <v>2028</v>
      </c>
      <c r="G174" s="73" t="s">
        <v>1172</v>
      </c>
      <c r="H174" s="69" t="s">
        <v>3049</v>
      </c>
      <c r="I174" s="27" t="s">
        <v>1172</v>
      </c>
      <c r="J174" s="13" t="s">
        <v>1908</v>
      </c>
      <c r="K174" s="15">
        <v>299.0</v>
      </c>
      <c r="L174" s="15">
        <v>299.0</v>
      </c>
      <c r="M174" s="127"/>
      <c r="N174" s="15">
        <f t="shared" si="14"/>
        <v>299</v>
      </c>
      <c r="O174" s="127"/>
      <c r="P174" s="127"/>
      <c r="Q174" s="127"/>
      <c r="R174" s="128"/>
      <c r="S174" s="47">
        <f t="shared" si="2"/>
        <v>299</v>
      </c>
      <c r="T174" s="126"/>
      <c r="U174" s="130" t="s">
        <v>3050</v>
      </c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9"/>
      <c r="AX174" s="129"/>
      <c r="AY174" s="129"/>
      <c r="AZ174" s="129"/>
      <c r="BA174" s="129"/>
      <c r="BB174" s="129"/>
      <c r="BC174" s="129"/>
      <c r="BD174" s="129"/>
      <c r="BE174" s="129"/>
      <c r="BF174" s="129"/>
      <c r="BG174" s="129"/>
      <c r="BH174" s="129"/>
      <c r="BI174" s="129"/>
    </row>
    <row r="175">
      <c r="A175" s="8" t="s">
        <v>3030</v>
      </c>
      <c r="B175" s="9">
        <v>45716.0</v>
      </c>
      <c r="C175" s="126"/>
      <c r="D175" s="126"/>
      <c r="E175" s="74" t="s">
        <v>3145</v>
      </c>
      <c r="F175" s="13" t="s">
        <v>2028</v>
      </c>
      <c r="G175" s="73" t="s">
        <v>20</v>
      </c>
      <c r="H175" s="69" t="s">
        <v>2100</v>
      </c>
      <c r="I175" s="27" t="s">
        <v>1939</v>
      </c>
      <c r="J175" s="74" t="s">
        <v>1969</v>
      </c>
      <c r="K175" s="15">
        <v>29.9</v>
      </c>
      <c r="L175" s="15">
        <v>29.9</v>
      </c>
      <c r="M175" s="127"/>
      <c r="N175" s="15">
        <f t="shared" si="14"/>
        <v>29.9</v>
      </c>
      <c r="O175" s="127"/>
      <c r="P175" s="127"/>
      <c r="Q175" s="127"/>
      <c r="R175" s="128"/>
      <c r="S175" s="47">
        <f t="shared" si="2"/>
        <v>29.9</v>
      </c>
      <c r="T175" s="125"/>
      <c r="U175" s="8" t="s">
        <v>2101</v>
      </c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  <c r="BD175" s="129"/>
      <c r="BE175" s="129"/>
      <c r="BF175" s="129"/>
      <c r="BG175" s="129"/>
      <c r="BH175" s="129"/>
      <c r="BI175" s="129"/>
    </row>
    <row r="176">
      <c r="A176" s="8" t="s">
        <v>3030</v>
      </c>
      <c r="B176" s="9">
        <v>45716.0</v>
      </c>
      <c r="C176" s="126"/>
      <c r="D176" s="126"/>
      <c r="E176" s="57" t="s">
        <v>3194</v>
      </c>
      <c r="F176" s="13" t="s">
        <v>2028</v>
      </c>
      <c r="G176" s="73" t="s">
        <v>1910</v>
      </c>
      <c r="H176" s="69" t="s">
        <v>2400</v>
      </c>
      <c r="I176" s="27" t="s">
        <v>1910</v>
      </c>
      <c r="J176" s="13" t="s">
        <v>1908</v>
      </c>
      <c r="K176" s="15">
        <v>299.0</v>
      </c>
      <c r="L176" s="15">
        <v>299.0</v>
      </c>
      <c r="M176" s="127"/>
      <c r="N176" s="15">
        <v>299.0</v>
      </c>
      <c r="O176" s="127"/>
      <c r="P176" s="127"/>
      <c r="Q176" s="127"/>
      <c r="R176" s="128"/>
      <c r="S176" s="47">
        <f t="shared" si="2"/>
        <v>299</v>
      </c>
      <c r="T176" s="125"/>
      <c r="U176" s="130" t="s">
        <v>2401</v>
      </c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</row>
    <row r="177">
      <c r="A177" s="8" t="s">
        <v>3030</v>
      </c>
      <c r="B177" s="9">
        <v>45716.0</v>
      </c>
      <c r="C177" s="126"/>
      <c r="D177" s="126"/>
      <c r="E177" s="57" t="s">
        <v>27</v>
      </c>
      <c r="F177" s="74" t="s">
        <v>2028</v>
      </c>
      <c r="G177" s="73" t="s">
        <v>27</v>
      </c>
      <c r="H177" s="69" t="s">
        <v>3129</v>
      </c>
      <c r="I177" s="27" t="s">
        <v>2488</v>
      </c>
      <c r="J177" s="31" t="s">
        <v>1908</v>
      </c>
      <c r="K177" s="15">
        <v>299.0</v>
      </c>
      <c r="L177" s="15">
        <v>299.0</v>
      </c>
      <c r="M177" s="127"/>
      <c r="N177" s="15">
        <v>299.0</v>
      </c>
      <c r="O177" s="127"/>
      <c r="P177" s="127"/>
      <c r="Q177" s="127"/>
      <c r="R177" s="128"/>
      <c r="S177" s="47">
        <f t="shared" si="2"/>
        <v>299</v>
      </c>
      <c r="T177" s="125"/>
      <c r="U177" s="25" t="s">
        <v>3130</v>
      </c>
      <c r="V177" s="129"/>
      <c r="W177" s="129"/>
      <c r="X177" s="126"/>
      <c r="Y177" s="129"/>
      <c r="Z177" s="129"/>
      <c r="AA177" s="129"/>
      <c r="AB177" s="126"/>
      <c r="AC177" s="126"/>
      <c r="AD177" s="135"/>
      <c r="AE177" s="135"/>
      <c r="AF177" s="126"/>
      <c r="AG177" s="126"/>
      <c r="AH177" s="126"/>
      <c r="AI177" s="126"/>
      <c r="AJ177" s="126"/>
      <c r="AK177" s="126"/>
      <c r="AL177" s="126"/>
      <c r="AM177" s="126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/>
    </row>
    <row r="178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</row>
    <row r="179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</row>
    <row r="180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  <c r="BF180" s="126"/>
      <c r="BG180" s="126"/>
      <c r="BH180" s="126"/>
      <c r="BI180" s="126"/>
    </row>
    <row r="18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</row>
    <row r="182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</row>
    <row r="183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1" t="s">
        <v>0</v>
      </c>
      <c r="B1" s="2" t="s">
        <v>1</v>
      </c>
      <c r="C1" s="3" t="s">
        <v>1904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1" t="s">
        <v>15</v>
      </c>
      <c r="Q1" s="71" t="s">
        <v>1905</v>
      </c>
      <c r="R1" s="71" t="s">
        <v>17</v>
      </c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</row>
    <row r="2">
      <c r="A2" s="8" t="s">
        <v>1214</v>
      </c>
      <c r="B2" s="30">
        <v>45259.0</v>
      </c>
      <c r="C2" s="26" t="s">
        <v>1161</v>
      </c>
      <c r="D2" s="11" t="s">
        <v>1907</v>
      </c>
      <c r="E2" s="27" t="s">
        <v>100</v>
      </c>
      <c r="F2" s="31" t="s">
        <v>1908</v>
      </c>
      <c r="G2" s="15">
        <v>0.0</v>
      </c>
      <c r="H2" s="15">
        <v>267.0</v>
      </c>
      <c r="I2" s="14"/>
      <c r="J2" s="15">
        <f t="shared" ref="J2:J6" si="1">H2+I2</f>
        <v>267</v>
      </c>
      <c r="K2" s="14"/>
      <c r="L2" s="14"/>
      <c r="M2" s="14"/>
      <c r="N2" s="16"/>
      <c r="O2" s="47">
        <f t="shared" ref="O2:O343" si="2">SUM(J2:M2)-N2</f>
        <v>267</v>
      </c>
      <c r="P2" s="32"/>
      <c r="Q2" s="17"/>
      <c r="R2" s="24">
        <f t="shared" ref="R2:R106" si="3">MONTH(B2)</f>
        <v>11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>
      <c r="A3" s="8" t="s">
        <v>1214</v>
      </c>
      <c r="B3" s="30">
        <v>45307.0</v>
      </c>
      <c r="C3" s="26" t="s">
        <v>1910</v>
      </c>
      <c r="D3" s="11" t="s">
        <v>1911</v>
      </c>
      <c r="E3" s="27" t="s">
        <v>100</v>
      </c>
      <c r="F3" s="31" t="s">
        <v>1908</v>
      </c>
      <c r="G3" s="15">
        <v>249.0</v>
      </c>
      <c r="H3" s="15">
        <v>267.0</v>
      </c>
      <c r="I3" s="14"/>
      <c r="J3" s="15">
        <f t="shared" si="1"/>
        <v>267</v>
      </c>
      <c r="K3" s="14"/>
      <c r="L3" s="14"/>
      <c r="M3" s="14"/>
      <c r="N3" s="16"/>
      <c r="O3" s="47">
        <f t="shared" si="2"/>
        <v>267</v>
      </c>
      <c r="P3" s="58"/>
      <c r="Q3" s="56"/>
      <c r="R3" s="99">
        <f t="shared" si="3"/>
        <v>1</v>
      </c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</row>
    <row r="4">
      <c r="A4" s="8" t="s">
        <v>1214</v>
      </c>
      <c r="B4" s="30">
        <v>45314.0</v>
      </c>
      <c r="C4" s="26" t="s">
        <v>1918</v>
      </c>
      <c r="D4" s="11" t="s">
        <v>2677</v>
      </c>
      <c r="E4" s="27" t="s">
        <v>100</v>
      </c>
      <c r="F4" s="31" t="s">
        <v>1908</v>
      </c>
      <c r="G4" s="15">
        <v>249.0</v>
      </c>
      <c r="H4" s="15">
        <v>267.0</v>
      </c>
      <c r="I4" s="14"/>
      <c r="J4" s="15">
        <f t="shared" si="1"/>
        <v>267</v>
      </c>
      <c r="K4" s="14"/>
      <c r="L4" s="14"/>
      <c r="M4" s="14"/>
      <c r="N4" s="16"/>
      <c r="O4" s="47">
        <f t="shared" si="2"/>
        <v>267</v>
      </c>
      <c r="P4" s="58"/>
      <c r="Q4" s="56"/>
      <c r="R4" s="99">
        <f t="shared" si="3"/>
        <v>1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</row>
    <row r="5">
      <c r="A5" s="8" t="s">
        <v>1214</v>
      </c>
      <c r="B5" s="30">
        <v>45315.0</v>
      </c>
      <c r="C5" s="26" t="s">
        <v>1912</v>
      </c>
      <c r="D5" s="11" t="s">
        <v>1913</v>
      </c>
      <c r="E5" s="27" t="s">
        <v>100</v>
      </c>
      <c r="F5" s="31" t="s">
        <v>1908</v>
      </c>
      <c r="G5" s="15">
        <v>249.0</v>
      </c>
      <c r="H5" s="15">
        <v>267.0</v>
      </c>
      <c r="I5" s="14"/>
      <c r="J5" s="15">
        <f t="shared" si="1"/>
        <v>267</v>
      </c>
      <c r="K5" s="14"/>
      <c r="L5" s="14"/>
      <c r="M5" s="14"/>
      <c r="N5" s="16"/>
      <c r="O5" s="47">
        <f t="shared" si="2"/>
        <v>267</v>
      </c>
      <c r="P5" s="58"/>
      <c r="Q5" s="56"/>
      <c r="R5" s="99">
        <f t="shared" si="3"/>
        <v>1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</row>
    <row r="6">
      <c r="A6" s="8" t="s">
        <v>1214</v>
      </c>
      <c r="B6" s="30">
        <v>45320.0</v>
      </c>
      <c r="C6" s="26" t="s">
        <v>20</v>
      </c>
      <c r="D6" s="11" t="s">
        <v>1914</v>
      </c>
      <c r="E6" s="27" t="s">
        <v>100</v>
      </c>
      <c r="F6" s="31" t="s">
        <v>1908</v>
      </c>
      <c r="G6" s="15">
        <v>249.0</v>
      </c>
      <c r="H6" s="15">
        <v>267.0</v>
      </c>
      <c r="I6" s="14"/>
      <c r="J6" s="15">
        <f t="shared" si="1"/>
        <v>267</v>
      </c>
      <c r="K6" s="14"/>
      <c r="L6" s="14"/>
      <c r="M6" s="14"/>
      <c r="N6" s="16"/>
      <c r="O6" s="47">
        <f t="shared" si="2"/>
        <v>267</v>
      </c>
      <c r="P6" s="58"/>
      <c r="Q6" s="56"/>
      <c r="R6" s="99">
        <f t="shared" si="3"/>
        <v>1</v>
      </c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>
      <c r="A7" s="8" t="s">
        <v>1214</v>
      </c>
      <c r="B7" s="30">
        <v>45323.0</v>
      </c>
      <c r="C7" s="26" t="s">
        <v>1161</v>
      </c>
      <c r="D7" s="11" t="s">
        <v>1915</v>
      </c>
      <c r="E7" s="27" t="s">
        <v>100</v>
      </c>
      <c r="F7" s="31" t="s">
        <v>1908</v>
      </c>
      <c r="G7" s="15">
        <v>249.0</v>
      </c>
      <c r="H7" s="15">
        <v>249.0</v>
      </c>
      <c r="I7" s="14"/>
      <c r="J7" s="15">
        <v>267.0</v>
      </c>
      <c r="K7" s="14"/>
      <c r="L7" s="14"/>
      <c r="M7" s="14"/>
      <c r="N7" s="16"/>
      <c r="O7" s="47">
        <f t="shared" si="2"/>
        <v>267</v>
      </c>
      <c r="P7" s="58"/>
      <c r="Q7" s="28"/>
      <c r="R7" s="99">
        <f t="shared" si="3"/>
        <v>2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>
      <c r="A8" s="8" t="s">
        <v>1214</v>
      </c>
      <c r="B8" s="30">
        <v>45323.0</v>
      </c>
      <c r="C8" s="26" t="s">
        <v>1910</v>
      </c>
      <c r="D8" s="11" t="s">
        <v>1916</v>
      </c>
      <c r="E8" s="27" t="s">
        <v>100</v>
      </c>
      <c r="F8" s="31" t="s">
        <v>1908</v>
      </c>
      <c r="G8" s="15">
        <v>249.0</v>
      </c>
      <c r="H8" s="15">
        <v>249.0</v>
      </c>
      <c r="I8" s="14"/>
      <c r="J8" s="15">
        <v>267.0</v>
      </c>
      <c r="K8" s="14"/>
      <c r="L8" s="14"/>
      <c r="M8" s="14"/>
      <c r="N8" s="16"/>
      <c r="O8" s="47">
        <f t="shared" si="2"/>
        <v>267</v>
      </c>
      <c r="P8" s="40"/>
      <c r="Q8" s="28"/>
      <c r="R8" s="38">
        <f t="shared" si="3"/>
        <v>2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>
      <c r="A9" s="8" t="s">
        <v>1214</v>
      </c>
      <c r="B9" s="30">
        <v>45337.0</v>
      </c>
      <c r="C9" s="26" t="s">
        <v>1161</v>
      </c>
      <c r="D9" s="11" t="s">
        <v>1917</v>
      </c>
      <c r="E9" s="27" t="s">
        <v>100</v>
      </c>
      <c r="F9" s="31" t="s">
        <v>1908</v>
      </c>
      <c r="G9" s="15">
        <v>249.0</v>
      </c>
      <c r="H9" s="15">
        <v>249.0</v>
      </c>
      <c r="I9" s="14"/>
      <c r="J9" s="15">
        <v>267.0</v>
      </c>
      <c r="K9" s="14"/>
      <c r="L9" s="14"/>
      <c r="M9" s="14"/>
      <c r="N9" s="16"/>
      <c r="O9" s="47">
        <f t="shared" si="2"/>
        <v>267</v>
      </c>
      <c r="P9" s="40"/>
      <c r="Q9" s="28"/>
      <c r="R9" s="38">
        <f t="shared" si="3"/>
        <v>2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>
      <c r="A10" s="8" t="s">
        <v>1214</v>
      </c>
      <c r="B10" s="9">
        <v>45342.0</v>
      </c>
      <c r="C10" s="26" t="s">
        <v>1918</v>
      </c>
      <c r="D10" s="11" t="s">
        <v>1919</v>
      </c>
      <c r="E10" s="27" t="s">
        <v>100</v>
      </c>
      <c r="F10" s="31" t="s">
        <v>1908</v>
      </c>
      <c r="G10" s="15">
        <v>249.0</v>
      </c>
      <c r="H10" s="15">
        <v>249.0</v>
      </c>
      <c r="I10" s="14"/>
      <c r="J10" s="15">
        <v>267.0</v>
      </c>
      <c r="K10" s="14"/>
      <c r="L10" s="14"/>
      <c r="M10" s="14"/>
      <c r="N10" s="16"/>
      <c r="O10" s="47">
        <f t="shared" si="2"/>
        <v>267</v>
      </c>
      <c r="P10" s="40"/>
      <c r="Q10" s="28"/>
      <c r="R10" s="38">
        <f t="shared" si="3"/>
        <v>2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>
      <c r="A11" s="8" t="s">
        <v>1214</v>
      </c>
      <c r="B11" s="9">
        <v>45352.0</v>
      </c>
      <c r="C11" s="26" t="s">
        <v>1912</v>
      </c>
      <c r="D11" s="11" t="s">
        <v>1920</v>
      </c>
      <c r="E11" s="27" t="s">
        <v>100</v>
      </c>
      <c r="F11" s="31" t="s">
        <v>1908</v>
      </c>
      <c r="G11" s="15">
        <v>249.0</v>
      </c>
      <c r="H11" s="15">
        <v>249.0</v>
      </c>
      <c r="I11" s="14"/>
      <c r="J11" s="15">
        <v>267.0</v>
      </c>
      <c r="K11" s="14"/>
      <c r="L11" s="14"/>
      <c r="M11" s="14"/>
      <c r="N11" s="16"/>
      <c r="O11" s="47">
        <f t="shared" si="2"/>
        <v>267</v>
      </c>
      <c r="P11" s="40"/>
      <c r="Q11" s="28"/>
      <c r="R11" s="38">
        <f t="shared" si="3"/>
        <v>3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>
      <c r="A12" s="8" t="s">
        <v>1214</v>
      </c>
      <c r="B12" s="9">
        <v>45352.0</v>
      </c>
      <c r="C12" s="26" t="s">
        <v>1918</v>
      </c>
      <c r="D12" s="11" t="s">
        <v>1921</v>
      </c>
      <c r="E12" s="27" t="s">
        <v>1922</v>
      </c>
      <c r="F12" s="31" t="s">
        <v>1908</v>
      </c>
      <c r="G12" s="15">
        <v>249.0</v>
      </c>
      <c r="H12" s="15">
        <v>249.0</v>
      </c>
      <c r="I12" s="14"/>
      <c r="J12" s="15">
        <v>267.0</v>
      </c>
      <c r="K12" s="14"/>
      <c r="L12" s="14"/>
      <c r="M12" s="14"/>
      <c r="N12" s="16"/>
      <c r="O12" s="47">
        <f t="shared" si="2"/>
        <v>267</v>
      </c>
      <c r="P12" s="40"/>
      <c r="Q12" s="28"/>
      <c r="R12" s="38">
        <f t="shared" si="3"/>
        <v>3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>
      <c r="A13" s="8" t="s">
        <v>1214</v>
      </c>
      <c r="B13" s="9">
        <v>45363.0</v>
      </c>
      <c r="C13" s="26" t="s">
        <v>1912</v>
      </c>
      <c r="D13" s="11" t="s">
        <v>1923</v>
      </c>
      <c r="E13" s="27" t="s">
        <v>100</v>
      </c>
      <c r="F13" s="31" t="s">
        <v>1908</v>
      </c>
      <c r="G13" s="15">
        <v>249.0</v>
      </c>
      <c r="H13" s="15">
        <v>249.0</v>
      </c>
      <c r="I13" s="14"/>
      <c r="J13" s="15">
        <v>267.0</v>
      </c>
      <c r="K13" s="14"/>
      <c r="L13" s="14"/>
      <c r="M13" s="14"/>
      <c r="N13" s="16"/>
      <c r="O13" s="47">
        <f t="shared" si="2"/>
        <v>267</v>
      </c>
      <c r="P13" s="40"/>
      <c r="Q13" s="28"/>
      <c r="R13" s="38">
        <f t="shared" si="3"/>
        <v>3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>
      <c r="A14" s="8" t="s">
        <v>1214</v>
      </c>
      <c r="B14" s="9">
        <v>45379.0</v>
      </c>
      <c r="C14" s="26" t="s">
        <v>1161</v>
      </c>
      <c r="D14" s="11" t="s">
        <v>1924</v>
      </c>
      <c r="E14" s="27" t="s">
        <v>100</v>
      </c>
      <c r="F14" s="31" t="s">
        <v>1908</v>
      </c>
      <c r="G14" s="15">
        <v>249.0</v>
      </c>
      <c r="H14" s="15">
        <v>249.0</v>
      </c>
      <c r="I14" s="14"/>
      <c r="J14" s="15">
        <v>267.0</v>
      </c>
      <c r="K14" s="14"/>
      <c r="L14" s="14"/>
      <c r="M14" s="14"/>
      <c r="N14" s="16"/>
      <c r="O14" s="47">
        <f t="shared" si="2"/>
        <v>267</v>
      </c>
      <c r="P14" s="40"/>
      <c r="Q14" s="28"/>
      <c r="R14" s="38">
        <f t="shared" si="3"/>
        <v>3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>
      <c r="A15" s="8" t="s">
        <v>1214</v>
      </c>
      <c r="B15" s="9">
        <v>45393.0</v>
      </c>
      <c r="C15" s="137" t="s">
        <v>1925</v>
      </c>
      <c r="D15" s="11" t="s">
        <v>1926</v>
      </c>
      <c r="E15" s="27" t="s">
        <v>100</v>
      </c>
      <c r="F15" s="31" t="s">
        <v>1908</v>
      </c>
      <c r="G15" s="15">
        <v>249.0</v>
      </c>
      <c r="H15" s="15">
        <v>267.0</v>
      </c>
      <c r="I15" s="14"/>
      <c r="J15" s="15">
        <v>267.0</v>
      </c>
      <c r="K15" s="14"/>
      <c r="L15" s="14"/>
      <c r="M15" s="14"/>
      <c r="N15" s="16"/>
      <c r="O15" s="47">
        <f t="shared" si="2"/>
        <v>267</v>
      </c>
      <c r="P15" s="40"/>
      <c r="Q15" s="28"/>
      <c r="R15" s="38">
        <f t="shared" si="3"/>
        <v>4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>
      <c r="A16" s="8" t="s">
        <v>1214</v>
      </c>
      <c r="B16" s="9">
        <v>45411.0</v>
      </c>
      <c r="C16" s="137" t="s">
        <v>1925</v>
      </c>
      <c r="D16" s="11" t="s">
        <v>1927</v>
      </c>
      <c r="E16" s="27" t="s">
        <v>100</v>
      </c>
      <c r="F16" s="31" t="s">
        <v>1908</v>
      </c>
      <c r="G16" s="15">
        <v>249.0</v>
      </c>
      <c r="H16" s="15">
        <v>267.0</v>
      </c>
      <c r="I16" s="14"/>
      <c r="J16" s="15">
        <v>267.0</v>
      </c>
      <c r="K16" s="14"/>
      <c r="L16" s="14"/>
      <c r="M16" s="14"/>
      <c r="N16" s="16"/>
      <c r="O16" s="47">
        <f t="shared" si="2"/>
        <v>267</v>
      </c>
      <c r="P16" s="40"/>
      <c r="Q16" s="40"/>
      <c r="R16" s="38">
        <f t="shared" si="3"/>
        <v>4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>
      <c r="A17" s="8" t="s">
        <v>1214</v>
      </c>
      <c r="B17" s="9">
        <v>45418.0</v>
      </c>
      <c r="C17" s="137" t="s">
        <v>1925</v>
      </c>
      <c r="D17" s="11" t="s">
        <v>1928</v>
      </c>
      <c r="E17" s="27" t="s">
        <v>100</v>
      </c>
      <c r="F17" s="31" t="s">
        <v>1908</v>
      </c>
      <c r="G17" s="15">
        <v>249.0</v>
      </c>
      <c r="H17" s="15">
        <v>267.0</v>
      </c>
      <c r="I17" s="14"/>
      <c r="J17" s="15">
        <v>267.0</v>
      </c>
      <c r="K17" s="14"/>
      <c r="L17" s="14"/>
      <c r="M17" s="14"/>
      <c r="N17" s="16"/>
      <c r="O17" s="47">
        <f t="shared" si="2"/>
        <v>267</v>
      </c>
      <c r="P17" s="40"/>
      <c r="Q17" s="40"/>
      <c r="R17" s="38">
        <f t="shared" si="3"/>
        <v>5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>
      <c r="A18" s="8" t="s">
        <v>1214</v>
      </c>
      <c r="B18" s="9">
        <v>45425.0</v>
      </c>
      <c r="C18" s="26" t="s">
        <v>1918</v>
      </c>
      <c r="D18" s="11" t="s">
        <v>1929</v>
      </c>
      <c r="E18" s="27" t="s">
        <v>100</v>
      </c>
      <c r="F18" s="31" t="s">
        <v>1908</v>
      </c>
      <c r="G18" s="15">
        <v>249.0</v>
      </c>
      <c r="H18" s="15">
        <v>267.0</v>
      </c>
      <c r="I18" s="14"/>
      <c r="J18" s="15">
        <v>267.0</v>
      </c>
      <c r="K18" s="14"/>
      <c r="L18" s="14"/>
      <c r="M18" s="14"/>
      <c r="N18" s="16"/>
      <c r="O18" s="47">
        <f t="shared" si="2"/>
        <v>267</v>
      </c>
      <c r="P18" s="40"/>
      <c r="Q18" s="40"/>
      <c r="R18" s="38">
        <f t="shared" si="3"/>
        <v>5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>
      <c r="A19" s="8" t="s">
        <v>1214</v>
      </c>
      <c r="B19" s="9">
        <v>45434.0</v>
      </c>
      <c r="C19" s="26" t="s">
        <v>1918</v>
      </c>
      <c r="D19" s="11" t="s">
        <v>1931</v>
      </c>
      <c r="E19" s="27" t="s">
        <v>1918</v>
      </c>
      <c r="F19" s="31" t="s">
        <v>1908</v>
      </c>
      <c r="G19" s="15">
        <v>249.0</v>
      </c>
      <c r="H19" s="15">
        <v>285.0</v>
      </c>
      <c r="I19" s="14"/>
      <c r="J19" s="15">
        <v>285.0</v>
      </c>
      <c r="K19" s="14"/>
      <c r="L19" s="14"/>
      <c r="M19" s="14"/>
      <c r="N19" s="16"/>
      <c r="O19" s="47">
        <f t="shared" si="2"/>
        <v>285</v>
      </c>
      <c r="P19" s="40"/>
      <c r="Q19" s="40"/>
      <c r="R19" s="38">
        <f t="shared" si="3"/>
        <v>5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>
      <c r="A20" s="8" t="s">
        <v>1214</v>
      </c>
      <c r="B20" s="9">
        <v>45446.0</v>
      </c>
      <c r="C20" s="26" t="s">
        <v>20</v>
      </c>
      <c r="D20" s="11" t="s">
        <v>1932</v>
      </c>
      <c r="E20" s="27" t="s">
        <v>1908</v>
      </c>
      <c r="F20" s="13" t="s">
        <v>1908</v>
      </c>
      <c r="G20" s="15">
        <v>249.0</v>
      </c>
      <c r="H20" s="15">
        <v>267.0</v>
      </c>
      <c r="I20" s="14"/>
      <c r="J20" s="15">
        <v>267.0</v>
      </c>
      <c r="K20" s="14"/>
      <c r="L20" s="14"/>
      <c r="M20" s="14"/>
      <c r="N20" s="16"/>
      <c r="O20" s="47">
        <f t="shared" si="2"/>
        <v>267</v>
      </c>
      <c r="P20" s="40"/>
      <c r="Q20" s="40"/>
      <c r="R20" s="38">
        <f t="shared" si="3"/>
        <v>6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>
      <c r="A21" s="8" t="s">
        <v>1214</v>
      </c>
      <c r="B21" s="9">
        <v>45448.0</v>
      </c>
      <c r="C21" s="26" t="s">
        <v>1161</v>
      </c>
      <c r="D21" s="11" t="s">
        <v>1933</v>
      </c>
      <c r="E21" s="27" t="s">
        <v>1908</v>
      </c>
      <c r="F21" s="13" t="s">
        <v>1908</v>
      </c>
      <c r="G21" s="15">
        <v>0.0</v>
      </c>
      <c r="H21" s="15">
        <v>267.0</v>
      </c>
      <c r="I21" s="14"/>
      <c r="J21" s="15">
        <v>267.0</v>
      </c>
      <c r="K21" s="14"/>
      <c r="L21" s="14"/>
      <c r="M21" s="14"/>
      <c r="N21" s="16"/>
      <c r="O21" s="47">
        <f t="shared" si="2"/>
        <v>267</v>
      </c>
      <c r="P21" s="40"/>
      <c r="Q21" s="40"/>
      <c r="R21" s="38">
        <f t="shared" si="3"/>
        <v>6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>
      <c r="A22" s="8" t="s">
        <v>1214</v>
      </c>
      <c r="B22" s="9">
        <v>45457.0</v>
      </c>
      <c r="C22" s="137" t="s">
        <v>1925</v>
      </c>
      <c r="D22" s="11" t="s">
        <v>1934</v>
      </c>
      <c r="E22" s="27" t="s">
        <v>1925</v>
      </c>
      <c r="F22" s="13" t="s">
        <v>1908</v>
      </c>
      <c r="G22" s="15">
        <v>249.0</v>
      </c>
      <c r="H22" s="15">
        <v>267.0</v>
      </c>
      <c r="I22" s="14"/>
      <c r="J22" s="15">
        <v>267.0</v>
      </c>
      <c r="K22" s="14"/>
      <c r="L22" s="14"/>
      <c r="M22" s="14"/>
      <c r="N22" s="16"/>
      <c r="O22" s="47">
        <f t="shared" si="2"/>
        <v>267</v>
      </c>
      <c r="P22" s="40"/>
      <c r="Q22" s="28"/>
      <c r="R22" s="38">
        <f t="shared" si="3"/>
        <v>6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>
      <c r="A23" s="8" t="s">
        <v>1214</v>
      </c>
      <c r="B23" s="9">
        <v>45462.0</v>
      </c>
      <c r="C23" s="26" t="s">
        <v>20</v>
      </c>
      <c r="D23" s="11" t="s">
        <v>1935</v>
      </c>
      <c r="E23" s="27" t="s">
        <v>1908</v>
      </c>
      <c r="F23" s="13" t="s">
        <v>1908</v>
      </c>
      <c r="G23" s="15">
        <v>299.0</v>
      </c>
      <c r="H23" s="15">
        <v>317.0</v>
      </c>
      <c r="I23" s="14"/>
      <c r="J23" s="15">
        <v>317.0</v>
      </c>
      <c r="K23" s="14"/>
      <c r="L23" s="14"/>
      <c r="M23" s="14"/>
      <c r="N23" s="16"/>
      <c r="O23" s="47">
        <f t="shared" si="2"/>
        <v>317</v>
      </c>
      <c r="P23" s="40"/>
      <c r="Q23" s="40"/>
      <c r="R23" s="38">
        <f t="shared" si="3"/>
        <v>6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>
      <c r="A24" s="8" t="s">
        <v>1214</v>
      </c>
      <c r="B24" s="9">
        <v>45462.0</v>
      </c>
      <c r="C24" s="26" t="s">
        <v>20</v>
      </c>
      <c r="D24" s="11" t="s">
        <v>1936</v>
      </c>
      <c r="E24" s="27" t="s">
        <v>1908</v>
      </c>
      <c r="F24" s="13" t="s">
        <v>1908</v>
      </c>
      <c r="G24" s="15">
        <v>299.0</v>
      </c>
      <c r="H24" s="15">
        <v>317.0</v>
      </c>
      <c r="I24" s="14"/>
      <c r="J24" s="15">
        <v>317.0</v>
      </c>
      <c r="K24" s="14"/>
      <c r="L24" s="14"/>
      <c r="M24" s="14"/>
      <c r="N24" s="16"/>
      <c r="O24" s="47">
        <f t="shared" si="2"/>
        <v>317</v>
      </c>
      <c r="P24" s="40"/>
      <c r="Q24" s="40"/>
      <c r="R24" s="38">
        <f t="shared" si="3"/>
        <v>6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>
      <c r="A25" s="8" t="s">
        <v>1214</v>
      </c>
      <c r="B25" s="9">
        <v>45489.0</v>
      </c>
      <c r="C25" s="26" t="s">
        <v>1079</v>
      </c>
      <c r="D25" s="11" t="s">
        <v>1937</v>
      </c>
      <c r="E25" s="27" t="s">
        <v>1079</v>
      </c>
      <c r="F25" s="13" t="s">
        <v>1908</v>
      </c>
      <c r="G25" s="15">
        <v>249.0</v>
      </c>
      <c r="H25" s="15">
        <v>267.0</v>
      </c>
      <c r="I25" s="14"/>
      <c r="J25" s="15">
        <v>267.0</v>
      </c>
      <c r="K25" s="14"/>
      <c r="L25" s="14"/>
      <c r="M25" s="14"/>
      <c r="N25" s="16"/>
      <c r="O25" s="47">
        <f t="shared" si="2"/>
        <v>267</v>
      </c>
      <c r="P25" s="40"/>
      <c r="Q25" s="40"/>
      <c r="R25" s="38">
        <f t="shared" si="3"/>
        <v>7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>
      <c r="A26" s="8" t="s">
        <v>1214</v>
      </c>
      <c r="B26" s="9">
        <v>45498.0</v>
      </c>
      <c r="C26" s="26" t="s">
        <v>20</v>
      </c>
      <c r="D26" s="11" t="s">
        <v>1938</v>
      </c>
      <c r="E26" s="27" t="s">
        <v>1939</v>
      </c>
      <c r="F26" s="13" t="s">
        <v>1940</v>
      </c>
      <c r="G26" s="15">
        <v>99.0</v>
      </c>
      <c r="H26" s="15">
        <v>99.0</v>
      </c>
      <c r="I26" s="14"/>
      <c r="J26" s="15">
        <v>99.0</v>
      </c>
      <c r="K26" s="14"/>
      <c r="L26" s="14"/>
      <c r="M26" s="14"/>
      <c r="N26" s="16"/>
      <c r="O26" s="47">
        <f t="shared" si="2"/>
        <v>99</v>
      </c>
      <c r="P26" s="40"/>
      <c r="Q26" s="45" t="s">
        <v>1941</v>
      </c>
      <c r="R26" s="38">
        <f t="shared" si="3"/>
        <v>7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>
      <c r="A27" s="8" t="s">
        <v>1214</v>
      </c>
      <c r="B27" s="9">
        <v>45495.0</v>
      </c>
      <c r="C27" s="26" t="s">
        <v>20</v>
      </c>
      <c r="D27" s="11" t="s">
        <v>2710</v>
      </c>
      <c r="E27" s="27" t="s">
        <v>1939</v>
      </c>
      <c r="F27" s="13" t="s">
        <v>1940</v>
      </c>
      <c r="G27" s="15">
        <v>159.0</v>
      </c>
      <c r="H27" s="15">
        <v>159.0</v>
      </c>
      <c r="I27" s="14"/>
      <c r="J27" s="15">
        <v>159.0</v>
      </c>
      <c r="K27" s="14"/>
      <c r="L27" s="14"/>
      <c r="M27" s="14"/>
      <c r="N27" s="16"/>
      <c r="O27" s="47">
        <f t="shared" si="2"/>
        <v>159</v>
      </c>
      <c r="P27" s="40"/>
      <c r="Q27" s="45" t="s">
        <v>2711</v>
      </c>
      <c r="R27" s="38">
        <f t="shared" si="3"/>
        <v>7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>
      <c r="A28" s="8" t="s">
        <v>1214</v>
      </c>
      <c r="B28" s="9">
        <v>45500.0</v>
      </c>
      <c r="C28" s="26" t="s">
        <v>1918</v>
      </c>
      <c r="D28" s="11" t="s">
        <v>1942</v>
      </c>
      <c r="E28" s="27" t="s">
        <v>1918</v>
      </c>
      <c r="F28" s="13" t="s">
        <v>1908</v>
      </c>
      <c r="G28" s="15">
        <v>299.0</v>
      </c>
      <c r="H28" s="15">
        <v>317.0</v>
      </c>
      <c r="I28" s="14"/>
      <c r="J28" s="15">
        <v>317.0</v>
      </c>
      <c r="K28" s="14"/>
      <c r="L28" s="14"/>
      <c r="M28" s="14"/>
      <c r="N28" s="16"/>
      <c r="O28" s="47">
        <f t="shared" si="2"/>
        <v>317</v>
      </c>
      <c r="P28" s="40"/>
      <c r="Q28" s="40"/>
      <c r="R28" s="38">
        <f t="shared" si="3"/>
        <v>7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>
      <c r="A29" s="8" t="s">
        <v>1214</v>
      </c>
      <c r="B29" s="9">
        <v>45501.0</v>
      </c>
      <c r="C29" s="26" t="s">
        <v>20</v>
      </c>
      <c r="D29" s="11" t="s">
        <v>1943</v>
      </c>
      <c r="E29" s="27" t="s">
        <v>1908</v>
      </c>
      <c r="F29" s="13" t="s">
        <v>1908</v>
      </c>
      <c r="G29" s="15">
        <v>699.0</v>
      </c>
      <c r="H29" s="15">
        <v>299.0</v>
      </c>
      <c r="I29" s="14"/>
      <c r="J29" s="15">
        <v>299.0</v>
      </c>
      <c r="K29" s="14"/>
      <c r="L29" s="14"/>
      <c r="M29" s="14"/>
      <c r="N29" s="16"/>
      <c r="O29" s="47">
        <f t="shared" si="2"/>
        <v>299</v>
      </c>
      <c r="P29" s="40"/>
      <c r="Q29" s="40"/>
      <c r="R29" s="38">
        <f t="shared" si="3"/>
        <v>7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>
      <c r="A30" s="8" t="s">
        <v>1214</v>
      </c>
      <c r="B30" s="9">
        <v>45505.0</v>
      </c>
      <c r="C30" s="26" t="s">
        <v>20</v>
      </c>
      <c r="D30" s="11" t="s">
        <v>1944</v>
      </c>
      <c r="E30" s="27" t="s">
        <v>1908</v>
      </c>
      <c r="F30" s="13" t="s">
        <v>1908</v>
      </c>
      <c r="G30" s="15">
        <v>299.0</v>
      </c>
      <c r="H30" s="15">
        <v>317.0</v>
      </c>
      <c r="I30" s="14"/>
      <c r="J30" s="15">
        <v>317.0</v>
      </c>
      <c r="K30" s="14"/>
      <c r="L30" s="14"/>
      <c r="M30" s="14"/>
      <c r="N30" s="16"/>
      <c r="O30" s="47">
        <f t="shared" si="2"/>
        <v>317</v>
      </c>
      <c r="P30" s="40"/>
      <c r="Q30" s="40"/>
      <c r="R30" s="38">
        <f t="shared" si="3"/>
        <v>8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>
      <c r="A31" s="8" t="s">
        <v>1214</v>
      </c>
      <c r="B31" s="9">
        <v>45506.0</v>
      </c>
      <c r="C31" s="26" t="s">
        <v>1079</v>
      </c>
      <c r="D31" s="11" t="s">
        <v>1945</v>
      </c>
      <c r="E31" s="27" t="s">
        <v>1079</v>
      </c>
      <c r="F31" s="13" t="s">
        <v>1908</v>
      </c>
      <c r="G31" s="15">
        <v>299.0</v>
      </c>
      <c r="H31" s="15">
        <v>317.0</v>
      </c>
      <c r="I31" s="14"/>
      <c r="J31" s="15">
        <v>317.0</v>
      </c>
      <c r="K31" s="14"/>
      <c r="L31" s="14"/>
      <c r="M31" s="14"/>
      <c r="N31" s="16"/>
      <c r="O31" s="47">
        <f t="shared" si="2"/>
        <v>317</v>
      </c>
      <c r="P31" s="40"/>
      <c r="Q31" s="40"/>
      <c r="R31" s="38">
        <f t="shared" si="3"/>
        <v>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>
      <c r="A32" s="8" t="s">
        <v>1214</v>
      </c>
      <c r="B32" s="9">
        <v>45509.0</v>
      </c>
      <c r="C32" s="26" t="s">
        <v>20</v>
      </c>
      <c r="D32" s="11" t="s">
        <v>1946</v>
      </c>
      <c r="E32" s="27" t="s">
        <v>1939</v>
      </c>
      <c r="F32" s="13" t="s">
        <v>1940</v>
      </c>
      <c r="G32" s="15">
        <v>99.0</v>
      </c>
      <c r="H32" s="15">
        <v>117.0</v>
      </c>
      <c r="I32" s="14"/>
      <c r="J32" s="15">
        <v>117.0</v>
      </c>
      <c r="K32" s="14"/>
      <c r="L32" s="14"/>
      <c r="M32" s="14"/>
      <c r="N32" s="16"/>
      <c r="O32" s="47">
        <f t="shared" si="2"/>
        <v>117</v>
      </c>
      <c r="P32" s="40"/>
      <c r="Q32" s="45" t="s">
        <v>1947</v>
      </c>
      <c r="R32" s="38">
        <f t="shared" si="3"/>
        <v>8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>
      <c r="A33" s="8" t="s">
        <v>1214</v>
      </c>
      <c r="B33" s="9">
        <v>45506.0</v>
      </c>
      <c r="C33" s="26" t="s">
        <v>20</v>
      </c>
      <c r="D33" s="11" t="s">
        <v>1948</v>
      </c>
      <c r="E33" s="27" t="s">
        <v>1908</v>
      </c>
      <c r="F33" s="13" t="s">
        <v>1908</v>
      </c>
      <c r="G33" s="15">
        <v>299.0</v>
      </c>
      <c r="H33" s="15">
        <v>317.0</v>
      </c>
      <c r="I33" s="14"/>
      <c r="J33" s="15">
        <v>317.0</v>
      </c>
      <c r="K33" s="14"/>
      <c r="L33" s="14"/>
      <c r="M33" s="14"/>
      <c r="N33" s="16"/>
      <c r="O33" s="47">
        <f t="shared" si="2"/>
        <v>317</v>
      </c>
      <c r="P33" s="40"/>
      <c r="Q33" s="40"/>
      <c r="R33" s="38">
        <f t="shared" si="3"/>
        <v>8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>
      <c r="A34" s="8" t="s">
        <v>1214</v>
      </c>
      <c r="B34" s="9">
        <v>45518.0</v>
      </c>
      <c r="C34" s="26" t="s">
        <v>20</v>
      </c>
      <c r="D34" s="11" t="s">
        <v>2697</v>
      </c>
      <c r="E34" s="27" t="s">
        <v>1908</v>
      </c>
      <c r="F34" s="13" t="s">
        <v>1908</v>
      </c>
      <c r="G34" s="15">
        <v>299.0</v>
      </c>
      <c r="H34" s="15">
        <v>317.0</v>
      </c>
      <c r="I34" s="14"/>
      <c r="J34" s="15">
        <v>317.0</v>
      </c>
      <c r="K34" s="14"/>
      <c r="L34" s="14"/>
      <c r="M34" s="14"/>
      <c r="N34" s="16"/>
      <c r="O34" s="47">
        <f t="shared" si="2"/>
        <v>317</v>
      </c>
      <c r="P34" s="40"/>
      <c r="Q34" s="40"/>
      <c r="R34" s="38">
        <f t="shared" si="3"/>
        <v>8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>
      <c r="A35" s="8" t="s">
        <v>1214</v>
      </c>
      <c r="B35" s="9">
        <v>45519.0</v>
      </c>
      <c r="C35" s="26" t="s">
        <v>1079</v>
      </c>
      <c r="D35" s="11" t="s">
        <v>1949</v>
      </c>
      <c r="E35" s="27" t="s">
        <v>1079</v>
      </c>
      <c r="F35" s="13" t="s">
        <v>1908</v>
      </c>
      <c r="G35" s="15">
        <v>299.0</v>
      </c>
      <c r="H35" s="15">
        <v>267.0</v>
      </c>
      <c r="I35" s="14"/>
      <c r="J35" s="15">
        <v>267.0</v>
      </c>
      <c r="K35" s="14"/>
      <c r="L35" s="14"/>
      <c r="M35" s="14"/>
      <c r="N35" s="16"/>
      <c r="O35" s="47">
        <f t="shared" si="2"/>
        <v>267</v>
      </c>
      <c r="P35" s="40"/>
      <c r="Q35" s="40"/>
      <c r="R35" s="38">
        <f t="shared" si="3"/>
        <v>8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>
      <c r="A36" s="8" t="s">
        <v>1214</v>
      </c>
      <c r="B36" s="9">
        <v>45520.0</v>
      </c>
      <c r="C36" s="26" t="s">
        <v>20</v>
      </c>
      <c r="D36" s="11" t="s">
        <v>2700</v>
      </c>
      <c r="E36" s="27" t="s">
        <v>1908</v>
      </c>
      <c r="F36" s="13" t="s">
        <v>1908</v>
      </c>
      <c r="G36" s="15">
        <v>299.0</v>
      </c>
      <c r="H36" s="15">
        <v>317.0</v>
      </c>
      <c r="I36" s="14"/>
      <c r="J36" s="15">
        <v>317.0</v>
      </c>
      <c r="K36" s="14"/>
      <c r="L36" s="14"/>
      <c r="M36" s="14"/>
      <c r="N36" s="16"/>
      <c r="O36" s="47">
        <f t="shared" si="2"/>
        <v>317</v>
      </c>
      <c r="P36" s="40"/>
      <c r="Q36" s="40"/>
      <c r="R36" s="38">
        <f t="shared" si="3"/>
        <v>8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>
      <c r="A37" s="8" t="s">
        <v>1214</v>
      </c>
      <c r="B37" s="9">
        <v>45532.0</v>
      </c>
      <c r="C37" s="26" t="s">
        <v>20</v>
      </c>
      <c r="D37" s="11" t="s">
        <v>1950</v>
      </c>
      <c r="E37" s="27" t="s">
        <v>1908</v>
      </c>
      <c r="F37" s="13" t="s">
        <v>1908</v>
      </c>
      <c r="G37" s="15">
        <v>800.0</v>
      </c>
      <c r="H37" s="15">
        <v>317.0</v>
      </c>
      <c r="I37" s="14"/>
      <c r="J37" s="15">
        <v>317.0</v>
      </c>
      <c r="K37" s="14"/>
      <c r="L37" s="14"/>
      <c r="M37" s="14"/>
      <c r="N37" s="16"/>
      <c r="O37" s="47">
        <f t="shared" si="2"/>
        <v>317</v>
      </c>
      <c r="P37" s="40"/>
      <c r="Q37" s="40"/>
      <c r="R37" s="38">
        <f t="shared" si="3"/>
        <v>8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</row>
    <row r="38">
      <c r="A38" s="8" t="s">
        <v>1214</v>
      </c>
      <c r="B38" s="9">
        <v>45533.0</v>
      </c>
      <c r="C38" s="26" t="s">
        <v>20</v>
      </c>
      <c r="D38" s="11" t="s">
        <v>1951</v>
      </c>
      <c r="E38" s="27" t="s">
        <v>1939</v>
      </c>
      <c r="F38" s="13" t="s">
        <v>1940</v>
      </c>
      <c r="G38" s="15">
        <v>99.0</v>
      </c>
      <c r="H38" s="15">
        <v>117.0</v>
      </c>
      <c r="I38" s="14"/>
      <c r="J38" s="15">
        <v>117.0</v>
      </c>
      <c r="K38" s="14"/>
      <c r="L38" s="14"/>
      <c r="M38" s="14"/>
      <c r="N38" s="16"/>
      <c r="O38" s="47">
        <f t="shared" si="2"/>
        <v>117</v>
      </c>
      <c r="P38" s="40"/>
      <c r="Q38" s="45" t="s">
        <v>1952</v>
      </c>
      <c r="R38" s="38">
        <f t="shared" si="3"/>
        <v>8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>
      <c r="A39" s="8" t="s">
        <v>1214</v>
      </c>
      <c r="B39" s="9">
        <v>45533.0</v>
      </c>
      <c r="C39" s="26" t="s">
        <v>20</v>
      </c>
      <c r="D39" s="11" t="s">
        <v>1953</v>
      </c>
      <c r="E39" s="27" t="s">
        <v>1939</v>
      </c>
      <c r="F39" s="13" t="s">
        <v>1940</v>
      </c>
      <c r="G39" s="15">
        <v>99.0</v>
      </c>
      <c r="H39" s="15">
        <v>117.0</v>
      </c>
      <c r="I39" s="14"/>
      <c r="J39" s="15">
        <v>117.0</v>
      </c>
      <c r="K39" s="14"/>
      <c r="L39" s="14"/>
      <c r="M39" s="14"/>
      <c r="N39" s="16"/>
      <c r="O39" s="47">
        <f t="shared" si="2"/>
        <v>117</v>
      </c>
      <c r="P39" s="40"/>
      <c r="Q39" s="45" t="s">
        <v>1954</v>
      </c>
      <c r="R39" s="38">
        <f t="shared" si="3"/>
        <v>8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</row>
    <row r="40">
      <c r="A40" s="8" t="s">
        <v>1214</v>
      </c>
      <c r="B40" s="9">
        <v>45534.0</v>
      </c>
      <c r="C40" s="26" t="s">
        <v>1161</v>
      </c>
      <c r="D40" s="11" t="s">
        <v>2712</v>
      </c>
      <c r="E40" s="27" t="s">
        <v>1908</v>
      </c>
      <c r="F40" s="31" t="s">
        <v>1908</v>
      </c>
      <c r="G40" s="15">
        <v>249.0</v>
      </c>
      <c r="H40" s="15">
        <v>267.0</v>
      </c>
      <c r="I40" s="14"/>
      <c r="J40" s="15">
        <v>267.0</v>
      </c>
      <c r="K40" s="14"/>
      <c r="L40" s="14"/>
      <c r="M40" s="14"/>
      <c r="N40" s="16"/>
      <c r="O40" s="47">
        <f t="shared" si="2"/>
        <v>267</v>
      </c>
      <c r="P40" s="40"/>
      <c r="Q40" s="40"/>
      <c r="R40" s="38">
        <f t="shared" si="3"/>
        <v>8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</row>
    <row r="41">
      <c r="A41" s="8" t="s">
        <v>1214</v>
      </c>
      <c r="B41" s="9">
        <v>45539.0</v>
      </c>
      <c r="C41" s="26" t="s">
        <v>20</v>
      </c>
      <c r="D41" s="11" t="s">
        <v>1955</v>
      </c>
      <c r="E41" s="27" t="s">
        <v>1908</v>
      </c>
      <c r="F41" s="13" t="s">
        <v>1908</v>
      </c>
      <c r="G41" s="15">
        <v>800.0</v>
      </c>
      <c r="H41" s="15">
        <v>299.0</v>
      </c>
      <c r="I41" s="15">
        <v>18.0</v>
      </c>
      <c r="J41" s="15">
        <v>317.0</v>
      </c>
      <c r="K41" s="14"/>
      <c r="L41" s="14"/>
      <c r="M41" s="14"/>
      <c r="N41" s="16"/>
      <c r="O41" s="47">
        <f t="shared" si="2"/>
        <v>317</v>
      </c>
      <c r="P41" s="40"/>
      <c r="Q41" s="40"/>
      <c r="R41" s="38">
        <f t="shared" si="3"/>
        <v>9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</row>
    <row r="42">
      <c r="A42" s="8" t="s">
        <v>1214</v>
      </c>
      <c r="B42" s="9">
        <v>45539.0</v>
      </c>
      <c r="C42" s="137" t="s">
        <v>1925</v>
      </c>
      <c r="D42" s="11" t="s">
        <v>1956</v>
      </c>
      <c r="E42" s="27" t="s">
        <v>1925</v>
      </c>
      <c r="F42" s="13" t="s">
        <v>1908</v>
      </c>
      <c r="G42" s="15">
        <v>800.0</v>
      </c>
      <c r="H42" s="15">
        <v>249.0</v>
      </c>
      <c r="I42" s="15">
        <v>18.0</v>
      </c>
      <c r="J42" s="15">
        <v>267.0</v>
      </c>
      <c r="K42" s="14"/>
      <c r="L42" s="14"/>
      <c r="M42" s="14"/>
      <c r="N42" s="16"/>
      <c r="O42" s="47">
        <f t="shared" si="2"/>
        <v>267</v>
      </c>
      <c r="P42" s="40"/>
      <c r="Q42" s="40"/>
      <c r="R42" s="38">
        <f t="shared" si="3"/>
        <v>9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</row>
    <row r="43">
      <c r="A43" s="8" t="s">
        <v>1214</v>
      </c>
      <c r="B43" s="9">
        <v>45539.0</v>
      </c>
      <c r="C43" s="26" t="s">
        <v>20</v>
      </c>
      <c r="D43" s="11" t="s">
        <v>1957</v>
      </c>
      <c r="E43" s="27" t="s">
        <v>1908</v>
      </c>
      <c r="F43" s="13" t="s">
        <v>1908</v>
      </c>
      <c r="G43" s="15">
        <v>249.0</v>
      </c>
      <c r="H43" s="15">
        <v>249.0</v>
      </c>
      <c r="I43" s="15">
        <v>18.0</v>
      </c>
      <c r="J43" s="15">
        <v>267.0</v>
      </c>
      <c r="K43" s="14"/>
      <c r="L43" s="14"/>
      <c r="M43" s="14"/>
      <c r="N43" s="16"/>
      <c r="O43" s="47">
        <f t="shared" si="2"/>
        <v>267</v>
      </c>
      <c r="P43" s="40"/>
      <c r="Q43" s="40"/>
      <c r="R43" s="38">
        <f t="shared" si="3"/>
        <v>9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</row>
    <row r="44">
      <c r="A44" s="8" t="s">
        <v>1214</v>
      </c>
      <c r="B44" s="9">
        <v>45541.0</v>
      </c>
      <c r="C44" s="26" t="s">
        <v>20</v>
      </c>
      <c r="D44" s="11" t="s">
        <v>1958</v>
      </c>
      <c r="E44" s="27" t="s">
        <v>1908</v>
      </c>
      <c r="F44" s="13" t="s">
        <v>1908</v>
      </c>
      <c r="G44" s="15">
        <f>800+299</f>
        <v>1099</v>
      </c>
      <c r="H44" s="15">
        <v>299.0</v>
      </c>
      <c r="I44" s="15">
        <v>18.0</v>
      </c>
      <c r="J44" s="15">
        <v>317.0</v>
      </c>
      <c r="K44" s="14"/>
      <c r="L44" s="14"/>
      <c r="M44" s="14"/>
      <c r="N44" s="16"/>
      <c r="O44" s="47">
        <f t="shared" si="2"/>
        <v>317</v>
      </c>
      <c r="P44" s="40"/>
      <c r="Q44" s="40"/>
      <c r="R44" s="38">
        <f t="shared" si="3"/>
        <v>9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</row>
    <row r="45">
      <c r="A45" s="8" t="s">
        <v>1214</v>
      </c>
      <c r="B45" s="9">
        <v>45547.0</v>
      </c>
      <c r="C45" s="26" t="s">
        <v>20</v>
      </c>
      <c r="D45" s="11" t="s">
        <v>1959</v>
      </c>
      <c r="E45" s="27" t="s">
        <v>1939</v>
      </c>
      <c r="F45" s="13" t="s">
        <v>1940</v>
      </c>
      <c r="G45" s="15">
        <v>99.0</v>
      </c>
      <c r="H45" s="15">
        <v>99.0</v>
      </c>
      <c r="I45" s="14"/>
      <c r="J45" s="15">
        <v>99.0</v>
      </c>
      <c r="K45" s="14"/>
      <c r="L45" s="14"/>
      <c r="M45" s="14"/>
      <c r="N45" s="16"/>
      <c r="O45" s="47">
        <f t="shared" si="2"/>
        <v>99</v>
      </c>
      <c r="P45" s="40"/>
      <c r="Q45" s="45" t="s">
        <v>1960</v>
      </c>
      <c r="R45" s="38">
        <f t="shared" si="3"/>
        <v>9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</row>
    <row r="46">
      <c r="A46" s="8" t="s">
        <v>1214</v>
      </c>
      <c r="B46" s="9">
        <v>45548.0</v>
      </c>
      <c r="C46" s="26" t="s">
        <v>20</v>
      </c>
      <c r="D46" s="11" t="s">
        <v>1961</v>
      </c>
      <c r="E46" s="27" t="s">
        <v>1908</v>
      </c>
      <c r="F46" s="13" t="s">
        <v>1908</v>
      </c>
      <c r="G46" s="15">
        <v>299.0</v>
      </c>
      <c r="H46" s="15">
        <v>299.0</v>
      </c>
      <c r="I46" s="15">
        <v>18.0</v>
      </c>
      <c r="J46" s="15">
        <v>317.0</v>
      </c>
      <c r="K46" s="14"/>
      <c r="L46" s="14"/>
      <c r="M46" s="14"/>
      <c r="N46" s="16"/>
      <c r="O46" s="47">
        <f t="shared" si="2"/>
        <v>317</v>
      </c>
      <c r="P46" s="40"/>
      <c r="Q46" s="40"/>
      <c r="R46" s="38">
        <f t="shared" si="3"/>
        <v>9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</row>
    <row r="47">
      <c r="A47" s="8" t="s">
        <v>1214</v>
      </c>
      <c r="B47" s="9">
        <v>45548.0</v>
      </c>
      <c r="C47" s="26" t="s">
        <v>20</v>
      </c>
      <c r="D47" s="11" t="s">
        <v>1962</v>
      </c>
      <c r="E47" s="27" t="s">
        <v>1908</v>
      </c>
      <c r="F47" s="13" t="s">
        <v>1908</v>
      </c>
      <c r="G47" s="15">
        <v>299.0</v>
      </c>
      <c r="H47" s="15">
        <v>299.0</v>
      </c>
      <c r="I47" s="15">
        <v>18.0</v>
      </c>
      <c r="J47" s="15">
        <v>317.0</v>
      </c>
      <c r="K47" s="14"/>
      <c r="L47" s="14"/>
      <c r="M47" s="14"/>
      <c r="N47" s="16"/>
      <c r="O47" s="47">
        <f t="shared" si="2"/>
        <v>317</v>
      </c>
      <c r="P47" s="40"/>
      <c r="Q47" s="40"/>
      <c r="R47" s="38">
        <f t="shared" si="3"/>
        <v>9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</row>
    <row r="48">
      <c r="A48" s="8" t="s">
        <v>1214</v>
      </c>
      <c r="B48" s="9">
        <v>45551.0</v>
      </c>
      <c r="C48" s="26" t="s">
        <v>20</v>
      </c>
      <c r="D48" s="11" t="s">
        <v>2908</v>
      </c>
      <c r="E48" s="27" t="s">
        <v>1939</v>
      </c>
      <c r="F48" s="13" t="s">
        <v>1940</v>
      </c>
      <c r="G48" s="15">
        <v>99.0</v>
      </c>
      <c r="H48" s="15">
        <v>99.0</v>
      </c>
      <c r="I48" s="14"/>
      <c r="J48" s="15">
        <v>99.0</v>
      </c>
      <c r="K48" s="14"/>
      <c r="L48" s="14"/>
      <c r="M48" s="14"/>
      <c r="N48" s="16"/>
      <c r="O48" s="47">
        <f t="shared" si="2"/>
        <v>99</v>
      </c>
      <c r="P48" s="40"/>
      <c r="Q48" s="45" t="s">
        <v>2909</v>
      </c>
      <c r="R48" s="38">
        <f t="shared" si="3"/>
        <v>9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</row>
    <row r="49">
      <c r="A49" s="8" t="s">
        <v>1214</v>
      </c>
      <c r="B49" s="9">
        <v>45509.0</v>
      </c>
      <c r="C49" s="26" t="s">
        <v>20</v>
      </c>
      <c r="D49" s="11" t="s">
        <v>1963</v>
      </c>
      <c r="E49" s="27" t="s">
        <v>1908</v>
      </c>
      <c r="F49" s="13" t="s">
        <v>1908</v>
      </c>
      <c r="G49" s="15">
        <v>299.0</v>
      </c>
      <c r="H49" s="15">
        <v>317.0</v>
      </c>
      <c r="I49" s="14"/>
      <c r="J49" s="15">
        <v>317.0</v>
      </c>
      <c r="K49" s="14"/>
      <c r="L49" s="14"/>
      <c r="M49" s="14"/>
      <c r="N49" s="16"/>
      <c r="O49" s="47">
        <f t="shared" si="2"/>
        <v>317</v>
      </c>
      <c r="P49" s="40"/>
      <c r="Q49" s="40"/>
      <c r="R49" s="38">
        <f t="shared" si="3"/>
        <v>8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</row>
    <row r="50">
      <c r="A50" s="8" t="s">
        <v>1214</v>
      </c>
      <c r="B50" s="9">
        <v>45553.0</v>
      </c>
      <c r="C50" s="26" t="s">
        <v>20</v>
      </c>
      <c r="D50" s="11" t="s">
        <v>1950</v>
      </c>
      <c r="E50" s="27" t="s">
        <v>1908</v>
      </c>
      <c r="F50" s="13" t="s">
        <v>1090</v>
      </c>
      <c r="G50" s="15">
        <v>300.0</v>
      </c>
      <c r="H50" s="14"/>
      <c r="I50" s="14"/>
      <c r="J50" s="14"/>
      <c r="K50" s="14"/>
      <c r="L50" s="15">
        <v>300.0</v>
      </c>
      <c r="M50" s="14"/>
      <c r="N50" s="16"/>
      <c r="O50" s="47">
        <f t="shared" si="2"/>
        <v>300</v>
      </c>
      <c r="P50" s="40"/>
      <c r="Q50" s="40"/>
      <c r="R50" s="38">
        <f t="shared" si="3"/>
        <v>9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</row>
    <row r="51">
      <c r="A51" s="8" t="s">
        <v>1214</v>
      </c>
      <c r="B51" s="9">
        <v>45554.0</v>
      </c>
      <c r="C51" s="26" t="s">
        <v>20</v>
      </c>
      <c r="D51" s="11" t="s">
        <v>1964</v>
      </c>
      <c r="E51" s="27" t="s">
        <v>1908</v>
      </c>
      <c r="F51" s="13" t="s">
        <v>1908</v>
      </c>
      <c r="G51" s="15">
        <v>299.0</v>
      </c>
      <c r="H51" s="15">
        <v>299.0</v>
      </c>
      <c r="I51" s="15">
        <v>18.0</v>
      </c>
      <c r="J51" s="15">
        <v>317.0</v>
      </c>
      <c r="K51" s="14"/>
      <c r="L51" s="14"/>
      <c r="M51" s="14"/>
      <c r="N51" s="16"/>
      <c r="O51" s="47">
        <f t="shared" si="2"/>
        <v>317</v>
      </c>
      <c r="P51" s="40"/>
      <c r="Q51" s="40"/>
      <c r="R51" s="38">
        <f t="shared" si="3"/>
        <v>9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>
      <c r="A52" s="8" t="s">
        <v>1214</v>
      </c>
      <c r="B52" s="9">
        <v>45558.0</v>
      </c>
      <c r="C52" s="26" t="s">
        <v>20</v>
      </c>
      <c r="D52" s="11" t="s">
        <v>1965</v>
      </c>
      <c r="E52" s="27" t="s">
        <v>1908</v>
      </c>
      <c r="F52" s="13" t="s">
        <v>1908</v>
      </c>
      <c r="G52" s="15">
        <v>299.0</v>
      </c>
      <c r="H52" s="15">
        <v>299.0</v>
      </c>
      <c r="I52" s="15">
        <v>18.0</v>
      </c>
      <c r="J52" s="15">
        <v>317.0</v>
      </c>
      <c r="K52" s="14"/>
      <c r="L52" s="15">
        <v>149.0</v>
      </c>
      <c r="M52" s="14"/>
      <c r="N52" s="16"/>
      <c r="O52" s="47">
        <f t="shared" si="2"/>
        <v>466</v>
      </c>
      <c r="P52" s="40"/>
      <c r="Q52" s="40"/>
      <c r="R52" s="38">
        <f t="shared" si="3"/>
        <v>9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</row>
    <row r="53">
      <c r="A53" s="8" t="s">
        <v>1214</v>
      </c>
      <c r="B53" s="9">
        <v>45566.0</v>
      </c>
      <c r="C53" s="26" t="s">
        <v>20</v>
      </c>
      <c r="D53" s="11" t="s">
        <v>1966</v>
      </c>
      <c r="E53" s="27" t="s">
        <v>1908</v>
      </c>
      <c r="F53" s="13" t="s">
        <v>1908</v>
      </c>
      <c r="G53" s="15">
        <v>299.0</v>
      </c>
      <c r="H53" s="15">
        <v>299.0</v>
      </c>
      <c r="I53" s="14"/>
      <c r="J53" s="15">
        <f t="shared" ref="J53:J59" si="4">H53</f>
        <v>299</v>
      </c>
      <c r="K53" s="14"/>
      <c r="L53" s="14"/>
      <c r="M53" s="14"/>
      <c r="N53" s="16"/>
      <c r="O53" s="47">
        <f t="shared" si="2"/>
        <v>299</v>
      </c>
      <c r="P53" s="40"/>
      <c r="Q53" s="40"/>
      <c r="R53" s="38">
        <f t="shared" si="3"/>
        <v>10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</row>
    <row r="54">
      <c r="A54" s="8" t="s">
        <v>1214</v>
      </c>
      <c r="B54" s="9">
        <v>45566.0</v>
      </c>
      <c r="C54" s="26" t="s">
        <v>20</v>
      </c>
      <c r="D54" s="11" t="s">
        <v>1967</v>
      </c>
      <c r="E54" s="27" t="s">
        <v>1908</v>
      </c>
      <c r="F54" s="13" t="s">
        <v>1908</v>
      </c>
      <c r="G54" s="15">
        <f>800+299</f>
        <v>1099</v>
      </c>
      <c r="H54" s="15">
        <v>299.0</v>
      </c>
      <c r="I54" s="14"/>
      <c r="J54" s="15">
        <f t="shared" si="4"/>
        <v>299</v>
      </c>
      <c r="K54" s="14"/>
      <c r="L54" s="14"/>
      <c r="M54" s="14"/>
      <c r="N54" s="16"/>
      <c r="O54" s="47">
        <f t="shared" si="2"/>
        <v>299</v>
      </c>
      <c r="P54" s="40"/>
      <c r="Q54" s="40"/>
      <c r="R54" s="38">
        <f t="shared" si="3"/>
        <v>10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</row>
    <row r="55">
      <c r="A55" s="8" t="s">
        <v>1214</v>
      </c>
      <c r="B55" s="9">
        <v>45566.0</v>
      </c>
      <c r="C55" s="26" t="s">
        <v>20</v>
      </c>
      <c r="D55" s="11" t="s">
        <v>1968</v>
      </c>
      <c r="E55" s="27" t="s">
        <v>1939</v>
      </c>
      <c r="F55" s="13" t="s">
        <v>1969</v>
      </c>
      <c r="G55" s="14"/>
      <c r="H55" s="15">
        <v>29.9</v>
      </c>
      <c r="I55" s="14"/>
      <c r="J55" s="15">
        <f t="shared" si="4"/>
        <v>29.9</v>
      </c>
      <c r="K55" s="14"/>
      <c r="L55" s="14"/>
      <c r="M55" s="14"/>
      <c r="N55" s="16"/>
      <c r="O55" s="47">
        <f t="shared" si="2"/>
        <v>29.9</v>
      </c>
      <c r="P55" s="40"/>
      <c r="Q55" s="45" t="s">
        <v>1970</v>
      </c>
      <c r="R55" s="38">
        <f t="shared" si="3"/>
        <v>10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>
      <c r="A56" s="8" t="s">
        <v>1214</v>
      </c>
      <c r="B56" s="9">
        <v>45567.0</v>
      </c>
      <c r="C56" s="26" t="s">
        <v>20</v>
      </c>
      <c r="D56" s="11" t="s">
        <v>1971</v>
      </c>
      <c r="E56" s="27" t="s">
        <v>1908</v>
      </c>
      <c r="F56" s="13" t="s">
        <v>1908</v>
      </c>
      <c r="G56" s="15">
        <v>299.0</v>
      </c>
      <c r="H56" s="15">
        <v>299.0</v>
      </c>
      <c r="I56" s="14"/>
      <c r="J56" s="15">
        <f t="shared" si="4"/>
        <v>299</v>
      </c>
      <c r="K56" s="14"/>
      <c r="L56" s="14"/>
      <c r="M56" s="14"/>
      <c r="N56" s="16"/>
      <c r="O56" s="47">
        <f t="shared" si="2"/>
        <v>299</v>
      </c>
      <c r="P56" s="40"/>
      <c r="Q56" s="40"/>
      <c r="R56" s="38">
        <f t="shared" si="3"/>
        <v>10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>
      <c r="A57" s="8" t="s">
        <v>1214</v>
      </c>
      <c r="B57" s="9">
        <v>45572.0</v>
      </c>
      <c r="C57" s="26" t="s">
        <v>27</v>
      </c>
      <c r="D57" s="11" t="s">
        <v>2752</v>
      </c>
      <c r="E57" s="27" t="s">
        <v>2089</v>
      </c>
      <c r="F57" s="13" t="s">
        <v>1908</v>
      </c>
      <c r="G57" s="15">
        <v>249.0</v>
      </c>
      <c r="H57" s="15">
        <v>299.0</v>
      </c>
      <c r="I57" s="14"/>
      <c r="J57" s="15">
        <f t="shared" si="4"/>
        <v>299</v>
      </c>
      <c r="K57" s="14"/>
      <c r="L57" s="14"/>
      <c r="M57" s="14"/>
      <c r="N57" s="16"/>
      <c r="O57" s="47">
        <f t="shared" si="2"/>
        <v>299</v>
      </c>
      <c r="P57" s="40"/>
      <c r="Q57" s="40"/>
      <c r="R57" s="38">
        <f t="shared" si="3"/>
        <v>10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</row>
    <row r="58">
      <c r="A58" s="8" t="s">
        <v>1214</v>
      </c>
      <c r="B58" s="9">
        <v>45572.0</v>
      </c>
      <c r="C58" s="26" t="s">
        <v>1918</v>
      </c>
      <c r="D58" s="11" t="s">
        <v>1972</v>
      </c>
      <c r="E58" s="27" t="s">
        <v>1918</v>
      </c>
      <c r="F58" s="13" t="s">
        <v>1908</v>
      </c>
      <c r="G58" s="15">
        <v>299.0</v>
      </c>
      <c r="H58" s="15">
        <v>299.0</v>
      </c>
      <c r="I58" s="14"/>
      <c r="J58" s="15">
        <f t="shared" si="4"/>
        <v>299</v>
      </c>
      <c r="K58" s="14"/>
      <c r="L58" s="14"/>
      <c r="M58" s="14"/>
      <c r="N58" s="16"/>
      <c r="O58" s="47">
        <f t="shared" si="2"/>
        <v>299</v>
      </c>
      <c r="P58" s="40"/>
      <c r="Q58" s="40"/>
      <c r="R58" s="38">
        <f t="shared" si="3"/>
        <v>10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</row>
    <row r="59">
      <c r="A59" s="8" t="s">
        <v>1214</v>
      </c>
      <c r="B59" s="9">
        <v>45568.0</v>
      </c>
      <c r="C59" s="26" t="s">
        <v>1918</v>
      </c>
      <c r="D59" s="11" t="s">
        <v>1973</v>
      </c>
      <c r="E59" s="27" t="s">
        <v>1918</v>
      </c>
      <c r="F59" s="13" t="s">
        <v>1908</v>
      </c>
      <c r="G59" s="15">
        <v>299.0</v>
      </c>
      <c r="H59" s="15">
        <v>299.0</v>
      </c>
      <c r="I59" s="14"/>
      <c r="J59" s="15">
        <f t="shared" si="4"/>
        <v>299</v>
      </c>
      <c r="K59" s="14"/>
      <c r="L59" s="14"/>
      <c r="M59" s="14"/>
      <c r="N59" s="16"/>
      <c r="O59" s="47">
        <f t="shared" si="2"/>
        <v>299</v>
      </c>
      <c r="P59" s="40"/>
      <c r="Q59" s="40"/>
      <c r="R59" s="38">
        <f t="shared" si="3"/>
        <v>10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</row>
    <row r="60">
      <c r="A60" s="8" t="s">
        <v>1214</v>
      </c>
      <c r="B60" s="9">
        <v>45558.0</v>
      </c>
      <c r="C60" s="26" t="s">
        <v>20</v>
      </c>
      <c r="D60" s="11" t="s">
        <v>2759</v>
      </c>
      <c r="E60" s="27" t="s">
        <v>1908</v>
      </c>
      <c r="F60" s="13" t="s">
        <v>1908</v>
      </c>
      <c r="G60" s="15">
        <v>299.0</v>
      </c>
      <c r="H60" s="15">
        <v>299.0</v>
      </c>
      <c r="I60" s="15">
        <v>18.0</v>
      </c>
      <c r="J60" s="15">
        <v>317.0</v>
      </c>
      <c r="K60" s="14"/>
      <c r="L60" s="14"/>
      <c r="M60" s="14"/>
      <c r="N60" s="16"/>
      <c r="O60" s="47">
        <f t="shared" si="2"/>
        <v>317</v>
      </c>
      <c r="P60" s="40"/>
      <c r="Q60" s="40"/>
      <c r="R60" s="38">
        <f t="shared" si="3"/>
        <v>9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</row>
    <row r="61">
      <c r="A61" s="8" t="s">
        <v>1214</v>
      </c>
      <c r="B61" s="9">
        <v>45576.0</v>
      </c>
      <c r="C61" s="26" t="s">
        <v>20</v>
      </c>
      <c r="D61" s="11" t="s">
        <v>1974</v>
      </c>
      <c r="E61" s="27" t="s">
        <v>1939</v>
      </c>
      <c r="F61" s="13" t="s">
        <v>1975</v>
      </c>
      <c r="G61" s="15">
        <v>99.0</v>
      </c>
      <c r="H61" s="15">
        <v>99.0</v>
      </c>
      <c r="I61" s="14"/>
      <c r="J61" s="15">
        <f t="shared" ref="J61:J76" si="5">H61</f>
        <v>99</v>
      </c>
      <c r="K61" s="14"/>
      <c r="L61" s="14"/>
      <c r="M61" s="14"/>
      <c r="N61" s="16"/>
      <c r="O61" s="47">
        <f t="shared" si="2"/>
        <v>99</v>
      </c>
      <c r="P61" s="40"/>
      <c r="Q61" s="45" t="s">
        <v>1976</v>
      </c>
      <c r="R61" s="38">
        <f t="shared" si="3"/>
        <v>10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</row>
    <row r="62">
      <c r="A62" s="8" t="s">
        <v>1214</v>
      </c>
      <c r="B62" s="9">
        <v>45580.0</v>
      </c>
      <c r="C62" s="26" t="s">
        <v>1172</v>
      </c>
      <c r="D62" s="11" t="s">
        <v>1977</v>
      </c>
      <c r="E62" s="27" t="s">
        <v>1172</v>
      </c>
      <c r="F62" s="13" t="s">
        <v>1908</v>
      </c>
      <c r="G62" s="15">
        <v>299.0</v>
      </c>
      <c r="H62" s="15">
        <v>299.0</v>
      </c>
      <c r="I62" s="14"/>
      <c r="J62" s="15">
        <f t="shared" si="5"/>
        <v>299</v>
      </c>
      <c r="K62" s="14"/>
      <c r="L62" s="14"/>
      <c r="M62" s="14"/>
      <c r="N62" s="16"/>
      <c r="O62" s="47">
        <f t="shared" si="2"/>
        <v>299</v>
      </c>
      <c r="P62" s="40"/>
      <c r="Q62" s="40"/>
      <c r="R62" s="38">
        <f t="shared" si="3"/>
        <v>10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</row>
    <row r="63">
      <c r="A63" s="8" t="s">
        <v>1214</v>
      </c>
      <c r="B63" s="9">
        <v>45580.0</v>
      </c>
      <c r="C63" s="26" t="s">
        <v>1172</v>
      </c>
      <c r="D63" s="11" t="s">
        <v>2762</v>
      </c>
      <c r="E63" s="27" t="s">
        <v>1172</v>
      </c>
      <c r="F63" s="13" t="s">
        <v>1908</v>
      </c>
      <c r="G63" s="15">
        <v>299.0</v>
      </c>
      <c r="H63" s="15">
        <v>299.0</v>
      </c>
      <c r="I63" s="14"/>
      <c r="J63" s="15">
        <f t="shared" si="5"/>
        <v>299</v>
      </c>
      <c r="K63" s="14"/>
      <c r="L63" s="14"/>
      <c r="M63" s="14"/>
      <c r="N63" s="16"/>
      <c r="O63" s="47">
        <f t="shared" si="2"/>
        <v>299</v>
      </c>
      <c r="P63" s="40"/>
      <c r="Q63" s="40"/>
      <c r="R63" s="38">
        <f t="shared" si="3"/>
        <v>10</v>
      </c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</row>
    <row r="64">
      <c r="A64" s="8" t="s">
        <v>1214</v>
      </c>
      <c r="B64" s="9">
        <v>45581.0</v>
      </c>
      <c r="C64" s="26" t="s">
        <v>1918</v>
      </c>
      <c r="D64" s="11" t="s">
        <v>1973</v>
      </c>
      <c r="E64" s="27" t="s">
        <v>1918</v>
      </c>
      <c r="F64" s="13" t="s">
        <v>1272</v>
      </c>
      <c r="G64" s="15">
        <v>800.0</v>
      </c>
      <c r="H64" s="14"/>
      <c r="I64" s="14"/>
      <c r="J64" s="14" t="str">
        <f t="shared" si="5"/>
        <v/>
      </c>
      <c r="K64" s="14"/>
      <c r="L64" s="14"/>
      <c r="M64" s="14"/>
      <c r="N64" s="16"/>
      <c r="O64" s="47">
        <f t="shared" si="2"/>
        <v>0</v>
      </c>
      <c r="P64" s="40"/>
      <c r="Q64" s="40"/>
      <c r="R64" s="38">
        <f t="shared" si="3"/>
        <v>10</v>
      </c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</row>
    <row r="65">
      <c r="A65" s="8" t="s">
        <v>1214</v>
      </c>
      <c r="B65" s="9">
        <v>45582.0</v>
      </c>
      <c r="C65" s="137" t="s">
        <v>1925</v>
      </c>
      <c r="D65" s="11" t="s">
        <v>1978</v>
      </c>
      <c r="E65" s="27" t="s">
        <v>1925</v>
      </c>
      <c r="F65" s="13" t="s">
        <v>1908</v>
      </c>
      <c r="G65" s="15">
        <v>299.0</v>
      </c>
      <c r="H65" s="15">
        <v>299.0</v>
      </c>
      <c r="I65" s="14"/>
      <c r="J65" s="15">
        <f t="shared" si="5"/>
        <v>299</v>
      </c>
      <c r="K65" s="14"/>
      <c r="L65" s="14"/>
      <c r="M65" s="14"/>
      <c r="N65" s="16"/>
      <c r="O65" s="47">
        <f t="shared" si="2"/>
        <v>299</v>
      </c>
      <c r="P65" s="40"/>
      <c r="Q65" s="40"/>
      <c r="R65" s="38">
        <f t="shared" si="3"/>
        <v>10</v>
      </c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</row>
    <row r="66">
      <c r="A66" s="8" t="s">
        <v>1214</v>
      </c>
      <c r="B66" s="9">
        <v>45583.0</v>
      </c>
      <c r="C66" s="26" t="s">
        <v>20</v>
      </c>
      <c r="D66" s="11" t="s">
        <v>1979</v>
      </c>
      <c r="E66" s="27" t="s">
        <v>1908</v>
      </c>
      <c r="F66" s="13" t="s">
        <v>1908</v>
      </c>
      <c r="G66" s="15">
        <v>299.0</v>
      </c>
      <c r="H66" s="15">
        <v>299.0</v>
      </c>
      <c r="I66" s="14"/>
      <c r="J66" s="15">
        <f t="shared" si="5"/>
        <v>299</v>
      </c>
      <c r="K66" s="14"/>
      <c r="L66" s="14"/>
      <c r="M66" s="14"/>
      <c r="N66" s="16"/>
      <c r="O66" s="47">
        <f t="shared" si="2"/>
        <v>299</v>
      </c>
      <c r="P66" s="40"/>
      <c r="Q66" s="40"/>
      <c r="R66" s="38">
        <f t="shared" si="3"/>
        <v>10</v>
      </c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</row>
    <row r="67">
      <c r="A67" s="8" t="s">
        <v>1214</v>
      </c>
      <c r="B67" s="9">
        <v>45583.0</v>
      </c>
      <c r="C67" s="26" t="s">
        <v>1079</v>
      </c>
      <c r="D67" s="11" t="s">
        <v>1980</v>
      </c>
      <c r="E67" s="27" t="s">
        <v>1079</v>
      </c>
      <c r="F67" s="13" t="s">
        <v>1908</v>
      </c>
      <c r="G67" s="15">
        <v>299.0</v>
      </c>
      <c r="H67" s="15">
        <v>299.0</v>
      </c>
      <c r="I67" s="14"/>
      <c r="J67" s="15">
        <f t="shared" si="5"/>
        <v>299</v>
      </c>
      <c r="K67" s="14"/>
      <c r="L67" s="14"/>
      <c r="M67" s="14"/>
      <c r="N67" s="16"/>
      <c r="O67" s="47">
        <f t="shared" si="2"/>
        <v>299</v>
      </c>
      <c r="P67" s="40"/>
      <c r="Q67" s="40"/>
      <c r="R67" s="38">
        <f t="shared" si="3"/>
        <v>10</v>
      </c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</row>
    <row r="68">
      <c r="A68" s="8" t="s">
        <v>1214</v>
      </c>
      <c r="B68" s="9">
        <v>45586.0</v>
      </c>
      <c r="C68" s="26" t="s">
        <v>1161</v>
      </c>
      <c r="D68" s="11" t="s">
        <v>1162</v>
      </c>
      <c r="E68" s="27" t="s">
        <v>1163</v>
      </c>
      <c r="F68" s="13" t="s">
        <v>1981</v>
      </c>
      <c r="G68" s="14"/>
      <c r="H68" s="14"/>
      <c r="I68" s="14"/>
      <c r="J68" s="14" t="str">
        <f t="shared" si="5"/>
        <v/>
      </c>
      <c r="K68" s="14"/>
      <c r="L68" s="14"/>
      <c r="M68" s="15">
        <v>249.0</v>
      </c>
      <c r="N68" s="16"/>
      <c r="O68" s="47">
        <f t="shared" si="2"/>
        <v>249</v>
      </c>
      <c r="P68" s="40"/>
      <c r="Q68" s="40"/>
      <c r="R68" s="39">
        <f t="shared" si="3"/>
        <v>10</v>
      </c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</row>
    <row r="69">
      <c r="A69" s="8" t="s">
        <v>1214</v>
      </c>
      <c r="B69" s="9">
        <v>45586.0</v>
      </c>
      <c r="C69" s="26" t="s">
        <v>67</v>
      </c>
      <c r="D69" s="11" t="s">
        <v>2380</v>
      </c>
      <c r="E69" s="27" t="s">
        <v>22</v>
      </c>
      <c r="F69" s="13" t="s">
        <v>1908</v>
      </c>
      <c r="G69" s="15">
        <v>299.0</v>
      </c>
      <c r="H69" s="15">
        <v>299.0</v>
      </c>
      <c r="I69" s="14"/>
      <c r="J69" s="15">
        <f t="shared" si="5"/>
        <v>299</v>
      </c>
      <c r="K69" s="14"/>
      <c r="L69" s="14"/>
      <c r="M69" s="14"/>
      <c r="N69" s="16"/>
      <c r="O69" s="47">
        <f t="shared" si="2"/>
        <v>299</v>
      </c>
      <c r="P69" s="40"/>
      <c r="Q69" s="40"/>
      <c r="R69" s="38">
        <f t="shared" si="3"/>
        <v>10</v>
      </c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</row>
    <row r="70">
      <c r="A70" s="8" t="s">
        <v>1214</v>
      </c>
      <c r="B70" s="9">
        <v>45587.0</v>
      </c>
      <c r="C70" s="26" t="s">
        <v>1918</v>
      </c>
      <c r="D70" s="11" t="s">
        <v>1982</v>
      </c>
      <c r="E70" s="27" t="s">
        <v>1918</v>
      </c>
      <c r="F70" s="13" t="s">
        <v>1908</v>
      </c>
      <c r="G70" s="15">
        <v>299.0</v>
      </c>
      <c r="H70" s="15">
        <v>299.0</v>
      </c>
      <c r="I70" s="14"/>
      <c r="J70" s="15">
        <f t="shared" si="5"/>
        <v>299</v>
      </c>
      <c r="K70" s="14"/>
      <c r="L70" s="14"/>
      <c r="M70" s="14"/>
      <c r="N70" s="16"/>
      <c r="O70" s="47">
        <f t="shared" si="2"/>
        <v>299</v>
      </c>
      <c r="P70" s="40"/>
      <c r="Q70" s="40"/>
      <c r="R70" s="38">
        <f t="shared" si="3"/>
        <v>10</v>
      </c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</row>
    <row r="71">
      <c r="A71" s="8" t="s">
        <v>1214</v>
      </c>
      <c r="B71" s="9">
        <v>45593.0</v>
      </c>
      <c r="C71" s="26" t="s">
        <v>1925</v>
      </c>
      <c r="D71" s="11" t="s">
        <v>1983</v>
      </c>
      <c r="E71" s="27" t="s">
        <v>1908</v>
      </c>
      <c r="F71" s="13" t="s">
        <v>1908</v>
      </c>
      <c r="G71" s="15">
        <v>299.0</v>
      </c>
      <c r="H71" s="15">
        <v>299.0</v>
      </c>
      <c r="I71" s="14"/>
      <c r="J71" s="15">
        <f t="shared" si="5"/>
        <v>299</v>
      </c>
      <c r="K71" s="14"/>
      <c r="L71" s="14"/>
      <c r="M71" s="14"/>
      <c r="N71" s="16"/>
      <c r="O71" s="47">
        <f t="shared" si="2"/>
        <v>299</v>
      </c>
      <c r="P71" s="40"/>
      <c r="Q71" s="40"/>
      <c r="R71" s="38">
        <f t="shared" si="3"/>
        <v>10</v>
      </c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</row>
    <row r="72">
      <c r="A72" s="8" t="s">
        <v>1214</v>
      </c>
      <c r="B72" s="9">
        <v>45594.0</v>
      </c>
      <c r="C72" s="26" t="s">
        <v>1172</v>
      </c>
      <c r="D72" s="11" t="s">
        <v>1984</v>
      </c>
      <c r="E72" s="27" t="s">
        <v>1172</v>
      </c>
      <c r="F72" s="13" t="s">
        <v>1908</v>
      </c>
      <c r="G72" s="15">
        <v>299.0</v>
      </c>
      <c r="H72" s="15">
        <v>299.0</v>
      </c>
      <c r="I72" s="14"/>
      <c r="J72" s="15">
        <f t="shared" si="5"/>
        <v>299</v>
      </c>
      <c r="K72" s="14"/>
      <c r="L72" s="14"/>
      <c r="M72" s="14"/>
      <c r="N72" s="16"/>
      <c r="O72" s="47">
        <f t="shared" si="2"/>
        <v>299</v>
      </c>
      <c r="P72" s="40"/>
      <c r="Q72" s="40"/>
      <c r="R72" s="38">
        <f t="shared" si="3"/>
        <v>10</v>
      </c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</row>
    <row r="73">
      <c r="A73" s="8" t="s">
        <v>1214</v>
      </c>
      <c r="B73" s="9">
        <v>45594.0</v>
      </c>
      <c r="C73" s="26" t="s">
        <v>20</v>
      </c>
      <c r="D73" s="11" t="s">
        <v>1985</v>
      </c>
      <c r="E73" s="27" t="s">
        <v>1908</v>
      </c>
      <c r="F73" s="13" t="s">
        <v>1908</v>
      </c>
      <c r="G73" s="14"/>
      <c r="H73" s="15">
        <v>299.0</v>
      </c>
      <c r="I73" s="14"/>
      <c r="J73" s="15">
        <f t="shared" si="5"/>
        <v>299</v>
      </c>
      <c r="K73" s="14"/>
      <c r="L73" s="14"/>
      <c r="M73" s="14"/>
      <c r="N73" s="16"/>
      <c r="O73" s="47">
        <f t="shared" si="2"/>
        <v>299</v>
      </c>
      <c r="P73" s="40"/>
      <c r="Q73" s="40"/>
      <c r="R73" s="39">
        <f t="shared" si="3"/>
        <v>10</v>
      </c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</row>
    <row r="74">
      <c r="A74" s="8" t="s">
        <v>1214</v>
      </c>
      <c r="B74" s="9">
        <v>45594.0</v>
      </c>
      <c r="C74" s="26" t="s">
        <v>1918</v>
      </c>
      <c r="D74" s="11" t="s">
        <v>1986</v>
      </c>
      <c r="E74" s="27" t="s">
        <v>1918</v>
      </c>
      <c r="F74" s="13" t="s">
        <v>1908</v>
      </c>
      <c r="G74" s="15">
        <v>299.0</v>
      </c>
      <c r="H74" s="15">
        <v>299.0</v>
      </c>
      <c r="I74" s="14"/>
      <c r="J74" s="15">
        <f t="shared" si="5"/>
        <v>299</v>
      </c>
      <c r="K74" s="14"/>
      <c r="L74" s="14"/>
      <c r="M74" s="14"/>
      <c r="N74" s="16"/>
      <c r="O74" s="47">
        <f t="shared" si="2"/>
        <v>299</v>
      </c>
      <c r="P74" s="40"/>
      <c r="Q74" s="40"/>
      <c r="R74" s="38">
        <f t="shared" si="3"/>
        <v>10</v>
      </c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</row>
    <row r="75">
      <c r="A75" s="8" t="s">
        <v>1214</v>
      </c>
      <c r="B75" s="9">
        <v>45594.0</v>
      </c>
      <c r="C75" s="137" t="s">
        <v>1925</v>
      </c>
      <c r="D75" s="138" t="s">
        <v>1987</v>
      </c>
      <c r="E75" s="27" t="s">
        <v>1925</v>
      </c>
      <c r="F75" s="13" t="s">
        <v>1908</v>
      </c>
      <c r="G75" s="15">
        <f>800+299</f>
        <v>1099</v>
      </c>
      <c r="H75" s="15">
        <v>299.0</v>
      </c>
      <c r="I75" s="14"/>
      <c r="J75" s="15">
        <f t="shared" si="5"/>
        <v>299</v>
      </c>
      <c r="K75" s="14"/>
      <c r="L75" s="14"/>
      <c r="M75" s="14"/>
      <c r="N75" s="16"/>
      <c r="O75" s="47">
        <f t="shared" si="2"/>
        <v>299</v>
      </c>
      <c r="P75" s="40"/>
      <c r="Q75" s="40"/>
      <c r="R75" s="38">
        <f t="shared" si="3"/>
        <v>10</v>
      </c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</row>
    <row r="76">
      <c r="A76" s="8" t="s">
        <v>1214</v>
      </c>
      <c r="B76" s="9">
        <v>45595.0</v>
      </c>
      <c r="C76" s="26" t="s">
        <v>1079</v>
      </c>
      <c r="D76" s="11" t="s">
        <v>1988</v>
      </c>
      <c r="E76" s="27" t="s">
        <v>1079</v>
      </c>
      <c r="F76" s="13" t="s">
        <v>1908</v>
      </c>
      <c r="G76" s="15">
        <v>299.0</v>
      </c>
      <c r="H76" s="15">
        <v>299.0</v>
      </c>
      <c r="I76" s="14"/>
      <c r="J76" s="15">
        <f t="shared" si="5"/>
        <v>299</v>
      </c>
      <c r="K76" s="14"/>
      <c r="L76" s="14"/>
      <c r="M76" s="14"/>
      <c r="N76" s="16"/>
      <c r="O76" s="47">
        <f t="shared" si="2"/>
        <v>299</v>
      </c>
      <c r="P76" s="40"/>
      <c r="Q76" s="40"/>
      <c r="R76" s="38">
        <f t="shared" si="3"/>
        <v>10</v>
      </c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</row>
    <row r="77">
      <c r="A77" s="8" t="s">
        <v>1214</v>
      </c>
      <c r="B77" s="9">
        <v>45546.0</v>
      </c>
      <c r="C77" s="26" t="s">
        <v>20</v>
      </c>
      <c r="D77" s="11" t="s">
        <v>1989</v>
      </c>
      <c r="E77" s="27" t="s">
        <v>1908</v>
      </c>
      <c r="F77" s="13" t="s">
        <v>1908</v>
      </c>
      <c r="G77" s="15">
        <v>299.0</v>
      </c>
      <c r="H77" s="15">
        <v>299.0</v>
      </c>
      <c r="I77" s="15">
        <v>18.0</v>
      </c>
      <c r="J77" s="15">
        <v>317.0</v>
      </c>
      <c r="K77" s="14"/>
      <c r="L77" s="14"/>
      <c r="M77" s="14"/>
      <c r="N77" s="16"/>
      <c r="O77" s="47">
        <f t="shared" si="2"/>
        <v>317</v>
      </c>
      <c r="P77" s="28"/>
      <c r="Q77" s="40"/>
      <c r="R77" s="38">
        <f t="shared" si="3"/>
        <v>9</v>
      </c>
      <c r="S77" s="40"/>
      <c r="T77" s="32"/>
      <c r="U77" s="79"/>
      <c r="V77" s="79"/>
      <c r="W77" s="17"/>
      <c r="X77" s="32"/>
      <c r="Y77" s="17"/>
      <c r="Z77" s="80"/>
      <c r="AA77" s="80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</row>
    <row r="78">
      <c r="A78" s="8" t="s">
        <v>1214</v>
      </c>
      <c r="B78" s="82">
        <v>45600.0</v>
      </c>
      <c r="C78" s="137" t="s">
        <v>20</v>
      </c>
      <c r="D78" s="139" t="s">
        <v>1990</v>
      </c>
      <c r="E78" s="84" t="s">
        <v>1908</v>
      </c>
      <c r="F78" s="87" t="s">
        <v>1908</v>
      </c>
      <c r="G78" s="86">
        <v>299.0</v>
      </c>
      <c r="H78" s="86">
        <v>299.0</v>
      </c>
      <c r="I78" s="14"/>
      <c r="J78" s="86">
        <f t="shared" ref="J78:J95" si="6">H78</f>
        <v>299</v>
      </c>
      <c r="K78" s="14"/>
      <c r="L78" s="14"/>
      <c r="M78" s="14"/>
      <c r="N78" s="16"/>
      <c r="O78" s="47">
        <f t="shared" si="2"/>
        <v>299</v>
      </c>
      <c r="P78" s="28"/>
      <c r="Q78" s="28"/>
      <c r="R78" s="39">
        <f t="shared" si="3"/>
        <v>11</v>
      </c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</row>
    <row r="79">
      <c r="A79" s="8" t="s">
        <v>1214</v>
      </c>
      <c r="B79" s="82">
        <v>45601.0</v>
      </c>
      <c r="C79" s="137" t="s">
        <v>20</v>
      </c>
      <c r="D79" s="139" t="s">
        <v>1991</v>
      </c>
      <c r="E79" s="84" t="s">
        <v>1939</v>
      </c>
      <c r="F79" s="87" t="s">
        <v>1969</v>
      </c>
      <c r="G79" s="86">
        <v>29.9</v>
      </c>
      <c r="H79" s="86">
        <v>29.9</v>
      </c>
      <c r="I79" s="14"/>
      <c r="J79" s="86">
        <f t="shared" si="6"/>
        <v>29.9</v>
      </c>
      <c r="K79" s="14"/>
      <c r="L79" s="14"/>
      <c r="M79" s="14"/>
      <c r="N79" s="16"/>
      <c r="O79" s="47">
        <f t="shared" si="2"/>
        <v>29.9</v>
      </c>
      <c r="P79" s="28"/>
      <c r="Q79" s="28"/>
      <c r="R79" s="24">
        <f t="shared" si="3"/>
        <v>11</v>
      </c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</row>
    <row r="80">
      <c r="A80" s="8" t="s">
        <v>1214</v>
      </c>
      <c r="B80" s="82">
        <v>45603.0</v>
      </c>
      <c r="C80" s="137" t="s">
        <v>20</v>
      </c>
      <c r="D80" s="139" t="s">
        <v>1992</v>
      </c>
      <c r="E80" s="84" t="s">
        <v>1908</v>
      </c>
      <c r="F80" s="87" t="s">
        <v>1908</v>
      </c>
      <c r="G80" s="86">
        <v>299.0</v>
      </c>
      <c r="H80" s="86">
        <v>299.0</v>
      </c>
      <c r="I80" s="14"/>
      <c r="J80" s="86">
        <f t="shared" si="6"/>
        <v>299</v>
      </c>
      <c r="K80" s="14"/>
      <c r="L80" s="14"/>
      <c r="M80" s="14"/>
      <c r="N80" s="16"/>
      <c r="O80" s="47">
        <f t="shared" si="2"/>
        <v>299</v>
      </c>
      <c r="P80" s="28"/>
      <c r="Q80" s="28"/>
      <c r="R80" s="39">
        <f t="shared" si="3"/>
        <v>11</v>
      </c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</row>
    <row r="81">
      <c r="A81" s="8" t="s">
        <v>1214</v>
      </c>
      <c r="B81" s="82">
        <v>45603.0</v>
      </c>
      <c r="C81" s="137" t="s">
        <v>1910</v>
      </c>
      <c r="D81" s="139" t="s">
        <v>1993</v>
      </c>
      <c r="E81" s="84" t="s">
        <v>1910</v>
      </c>
      <c r="F81" s="87" t="s">
        <v>1908</v>
      </c>
      <c r="G81" s="86">
        <v>299.0</v>
      </c>
      <c r="H81" s="86">
        <v>299.0</v>
      </c>
      <c r="I81" s="14"/>
      <c r="J81" s="86">
        <f t="shared" si="6"/>
        <v>299</v>
      </c>
      <c r="K81" s="14"/>
      <c r="L81" s="14"/>
      <c r="M81" s="14"/>
      <c r="N81" s="16"/>
      <c r="O81" s="47">
        <f t="shared" si="2"/>
        <v>299</v>
      </c>
      <c r="P81" s="28"/>
      <c r="Q81" s="13" t="s">
        <v>1994</v>
      </c>
      <c r="R81" s="39">
        <f t="shared" si="3"/>
        <v>11</v>
      </c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</row>
    <row r="82">
      <c r="A82" s="8" t="s">
        <v>1214</v>
      </c>
      <c r="B82" s="82">
        <v>45603.0</v>
      </c>
      <c r="C82" s="137" t="s">
        <v>20</v>
      </c>
      <c r="D82" s="139" t="s">
        <v>2828</v>
      </c>
      <c r="E82" s="84" t="s">
        <v>1939</v>
      </c>
      <c r="F82" s="87" t="s">
        <v>1969</v>
      </c>
      <c r="G82" s="86">
        <v>29.9</v>
      </c>
      <c r="H82" s="86">
        <v>29.9</v>
      </c>
      <c r="I82" s="14"/>
      <c r="J82" s="86">
        <f t="shared" si="6"/>
        <v>29.9</v>
      </c>
      <c r="K82" s="14"/>
      <c r="L82" s="14"/>
      <c r="M82" s="14"/>
      <c r="N82" s="16"/>
      <c r="O82" s="47">
        <f t="shared" si="2"/>
        <v>29.9</v>
      </c>
      <c r="P82" s="28"/>
      <c r="Q82" s="8" t="s">
        <v>2829</v>
      </c>
      <c r="R82" s="39">
        <f t="shared" si="3"/>
        <v>11</v>
      </c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</row>
    <row r="83">
      <c r="A83" s="8" t="s">
        <v>1214</v>
      </c>
      <c r="B83" s="82">
        <v>45604.0</v>
      </c>
      <c r="C83" s="26" t="s">
        <v>1918</v>
      </c>
      <c r="D83" s="11" t="s">
        <v>1995</v>
      </c>
      <c r="E83" s="27" t="s">
        <v>1918</v>
      </c>
      <c r="F83" s="13" t="s">
        <v>1272</v>
      </c>
      <c r="G83" s="15">
        <v>800.0</v>
      </c>
      <c r="H83" s="14"/>
      <c r="I83" s="14"/>
      <c r="J83" s="14" t="str">
        <f t="shared" si="6"/>
        <v/>
      </c>
      <c r="K83" s="14"/>
      <c r="L83" s="14"/>
      <c r="M83" s="14"/>
      <c r="N83" s="16"/>
      <c r="O83" s="47">
        <f t="shared" si="2"/>
        <v>0</v>
      </c>
      <c r="P83" s="40"/>
      <c r="Q83" s="44" t="s">
        <v>1996</v>
      </c>
      <c r="R83" s="39">
        <f t="shared" si="3"/>
        <v>11</v>
      </c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</row>
    <row r="84">
      <c r="A84" s="8" t="s">
        <v>1214</v>
      </c>
      <c r="B84" s="82">
        <v>45604.0</v>
      </c>
      <c r="C84" s="137" t="s">
        <v>20</v>
      </c>
      <c r="D84" s="139" t="s">
        <v>1997</v>
      </c>
      <c r="E84" s="84" t="s">
        <v>1908</v>
      </c>
      <c r="F84" s="87" t="s">
        <v>1908</v>
      </c>
      <c r="G84" s="86">
        <v>299.0</v>
      </c>
      <c r="H84" s="86">
        <v>299.0</v>
      </c>
      <c r="I84" s="14"/>
      <c r="J84" s="86">
        <f t="shared" si="6"/>
        <v>299</v>
      </c>
      <c r="K84" s="14"/>
      <c r="L84" s="14"/>
      <c r="M84" s="14"/>
      <c r="N84" s="16"/>
      <c r="O84" s="47">
        <f t="shared" si="2"/>
        <v>299</v>
      </c>
      <c r="P84" s="28"/>
      <c r="Q84" s="8" t="s">
        <v>1998</v>
      </c>
      <c r="R84" s="24">
        <f t="shared" si="3"/>
        <v>11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</row>
    <row r="85">
      <c r="A85" s="8" t="s">
        <v>1214</v>
      </c>
      <c r="B85" s="82">
        <v>45607.0</v>
      </c>
      <c r="C85" s="137" t="s">
        <v>2818</v>
      </c>
      <c r="D85" s="139" t="s">
        <v>2351</v>
      </c>
      <c r="E85" s="84" t="s">
        <v>2818</v>
      </c>
      <c r="F85" s="87" t="s">
        <v>1908</v>
      </c>
      <c r="G85" s="86">
        <v>299.0</v>
      </c>
      <c r="H85" s="86">
        <v>299.0</v>
      </c>
      <c r="I85" s="14"/>
      <c r="J85" s="86">
        <f t="shared" si="6"/>
        <v>299</v>
      </c>
      <c r="K85" s="14"/>
      <c r="L85" s="14"/>
      <c r="M85" s="14"/>
      <c r="N85" s="16"/>
      <c r="O85" s="47">
        <f t="shared" si="2"/>
        <v>299</v>
      </c>
      <c r="P85" s="28"/>
      <c r="Q85" s="17"/>
      <c r="R85" s="24">
        <f t="shared" si="3"/>
        <v>11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</row>
    <row r="86">
      <c r="A86" s="8" t="s">
        <v>1214</v>
      </c>
      <c r="B86" s="82">
        <v>45608.0</v>
      </c>
      <c r="C86" s="137" t="s">
        <v>1910</v>
      </c>
      <c r="D86" s="139" t="s">
        <v>1999</v>
      </c>
      <c r="E86" s="84" t="s">
        <v>1908</v>
      </c>
      <c r="F86" s="87" t="s">
        <v>1908</v>
      </c>
      <c r="G86" s="86">
        <v>299.0</v>
      </c>
      <c r="H86" s="86">
        <v>299.0</v>
      </c>
      <c r="I86" s="14"/>
      <c r="J86" s="86">
        <f t="shared" si="6"/>
        <v>299</v>
      </c>
      <c r="K86" s="14"/>
      <c r="L86" s="14"/>
      <c r="M86" s="14"/>
      <c r="N86" s="16"/>
      <c r="O86" s="47">
        <f t="shared" si="2"/>
        <v>299</v>
      </c>
      <c r="P86" s="28"/>
      <c r="Q86" s="8" t="s">
        <v>2000</v>
      </c>
      <c r="R86" s="24">
        <f t="shared" si="3"/>
        <v>11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</row>
    <row r="87">
      <c r="A87" s="8" t="s">
        <v>1214</v>
      </c>
      <c r="B87" s="82">
        <v>45610.0</v>
      </c>
      <c r="C87" s="26" t="s">
        <v>20</v>
      </c>
      <c r="D87" s="11" t="s">
        <v>2001</v>
      </c>
      <c r="E87" s="27" t="s">
        <v>1939</v>
      </c>
      <c r="F87" s="87" t="s">
        <v>1969</v>
      </c>
      <c r="G87" s="86">
        <v>29.9</v>
      </c>
      <c r="H87" s="86">
        <v>29.9</v>
      </c>
      <c r="I87" s="14"/>
      <c r="J87" s="86">
        <f t="shared" si="6"/>
        <v>29.9</v>
      </c>
      <c r="K87" s="14"/>
      <c r="L87" s="14"/>
      <c r="M87" s="14"/>
      <c r="N87" s="16"/>
      <c r="O87" s="47">
        <f t="shared" si="2"/>
        <v>29.9</v>
      </c>
      <c r="P87" s="28"/>
      <c r="Q87" s="8" t="s">
        <v>2002</v>
      </c>
      <c r="R87" s="24">
        <f t="shared" si="3"/>
        <v>11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</row>
    <row r="88">
      <c r="A88" s="8" t="s">
        <v>1214</v>
      </c>
      <c r="B88" s="82">
        <v>45614.0</v>
      </c>
      <c r="C88" s="137" t="s">
        <v>20</v>
      </c>
      <c r="D88" s="139" t="s">
        <v>2003</v>
      </c>
      <c r="E88" s="84" t="s">
        <v>1908</v>
      </c>
      <c r="F88" s="87" t="s">
        <v>1908</v>
      </c>
      <c r="G88" s="86">
        <v>299.0</v>
      </c>
      <c r="H88" s="86">
        <v>299.0</v>
      </c>
      <c r="I88" s="14"/>
      <c r="J88" s="86">
        <f t="shared" si="6"/>
        <v>299</v>
      </c>
      <c r="K88" s="14"/>
      <c r="L88" s="14"/>
      <c r="M88" s="14"/>
      <c r="N88" s="16"/>
      <c r="O88" s="47">
        <f t="shared" si="2"/>
        <v>299</v>
      </c>
      <c r="P88" s="28"/>
      <c r="Q88" s="8" t="s">
        <v>2004</v>
      </c>
      <c r="R88" s="24">
        <f t="shared" si="3"/>
        <v>11</v>
      </c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</row>
    <row r="89">
      <c r="A89" s="8" t="s">
        <v>1214</v>
      </c>
      <c r="B89" s="82">
        <v>45617.0</v>
      </c>
      <c r="C89" s="137" t="s">
        <v>20</v>
      </c>
      <c r="D89" s="139" t="s">
        <v>2005</v>
      </c>
      <c r="E89" s="84" t="s">
        <v>1908</v>
      </c>
      <c r="F89" s="87" t="s">
        <v>1908</v>
      </c>
      <c r="G89" s="86">
        <v>299.0</v>
      </c>
      <c r="H89" s="86">
        <v>299.0</v>
      </c>
      <c r="I89" s="14"/>
      <c r="J89" s="86">
        <f t="shared" si="6"/>
        <v>299</v>
      </c>
      <c r="K89" s="14"/>
      <c r="L89" s="14"/>
      <c r="M89" s="14"/>
      <c r="N89" s="16"/>
      <c r="O89" s="47">
        <f t="shared" si="2"/>
        <v>299</v>
      </c>
      <c r="P89" s="28"/>
      <c r="Q89" s="8" t="s">
        <v>2006</v>
      </c>
      <c r="R89" s="24">
        <f t="shared" si="3"/>
        <v>11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</row>
    <row r="90">
      <c r="A90" s="8" t="s">
        <v>1214</v>
      </c>
      <c r="B90" s="82">
        <v>45617.0</v>
      </c>
      <c r="C90" s="137" t="s">
        <v>1910</v>
      </c>
      <c r="D90" s="139" t="s">
        <v>2007</v>
      </c>
      <c r="E90" s="84" t="s">
        <v>1908</v>
      </c>
      <c r="F90" s="87" t="s">
        <v>1908</v>
      </c>
      <c r="G90" s="86">
        <v>299.0</v>
      </c>
      <c r="H90" s="86">
        <v>299.0</v>
      </c>
      <c r="I90" s="14"/>
      <c r="J90" s="86">
        <f t="shared" si="6"/>
        <v>299</v>
      </c>
      <c r="K90" s="14"/>
      <c r="L90" s="14"/>
      <c r="M90" s="14"/>
      <c r="N90" s="16"/>
      <c r="O90" s="47">
        <f t="shared" si="2"/>
        <v>299</v>
      </c>
      <c r="P90" s="28"/>
      <c r="Q90" s="8" t="s">
        <v>2008</v>
      </c>
      <c r="R90" s="24">
        <f t="shared" si="3"/>
        <v>11</v>
      </c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</row>
    <row r="91">
      <c r="A91" s="8" t="s">
        <v>1214</v>
      </c>
      <c r="B91" s="82">
        <v>45618.0</v>
      </c>
      <c r="C91" s="26" t="s">
        <v>20</v>
      </c>
      <c r="D91" s="11" t="s">
        <v>2009</v>
      </c>
      <c r="E91" s="27" t="s">
        <v>1939</v>
      </c>
      <c r="F91" s="87" t="s">
        <v>1969</v>
      </c>
      <c r="G91" s="86">
        <v>29.9</v>
      </c>
      <c r="H91" s="86">
        <v>29.9</v>
      </c>
      <c r="I91" s="14"/>
      <c r="J91" s="86">
        <f t="shared" si="6"/>
        <v>29.9</v>
      </c>
      <c r="K91" s="14"/>
      <c r="L91" s="14"/>
      <c r="M91" s="14"/>
      <c r="N91" s="16"/>
      <c r="O91" s="47">
        <f t="shared" si="2"/>
        <v>29.9</v>
      </c>
      <c r="P91" s="28"/>
      <c r="Q91" s="8" t="s">
        <v>2010</v>
      </c>
      <c r="R91" s="24">
        <f t="shared" si="3"/>
        <v>11</v>
      </c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</row>
    <row r="92">
      <c r="A92" s="8" t="s">
        <v>1214</v>
      </c>
      <c r="B92" s="82">
        <v>45622.0</v>
      </c>
      <c r="C92" s="26" t="s">
        <v>20</v>
      </c>
      <c r="D92" s="11" t="s">
        <v>2770</v>
      </c>
      <c r="E92" s="27" t="s">
        <v>1939</v>
      </c>
      <c r="F92" s="87" t="s">
        <v>1969</v>
      </c>
      <c r="G92" s="86">
        <v>29.9</v>
      </c>
      <c r="H92" s="86">
        <v>29.9</v>
      </c>
      <c r="I92" s="14"/>
      <c r="J92" s="86">
        <f t="shared" si="6"/>
        <v>29.9</v>
      </c>
      <c r="K92" s="14"/>
      <c r="L92" s="14"/>
      <c r="M92" s="14"/>
      <c r="N92" s="16"/>
      <c r="O92" s="47">
        <f t="shared" si="2"/>
        <v>29.9</v>
      </c>
      <c r="P92" s="28"/>
      <c r="Q92" s="8" t="s">
        <v>2771</v>
      </c>
      <c r="R92" s="24">
        <f t="shared" si="3"/>
        <v>11</v>
      </c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</row>
    <row r="93">
      <c r="A93" s="8" t="s">
        <v>1214</v>
      </c>
      <c r="B93" s="82">
        <v>45623.0</v>
      </c>
      <c r="C93" s="137" t="s">
        <v>20</v>
      </c>
      <c r="D93" s="139" t="s">
        <v>2011</v>
      </c>
      <c r="E93" s="84" t="s">
        <v>1908</v>
      </c>
      <c r="F93" s="87" t="s">
        <v>1908</v>
      </c>
      <c r="G93" s="86">
        <v>299.0</v>
      </c>
      <c r="H93" s="86">
        <v>299.0</v>
      </c>
      <c r="I93" s="14"/>
      <c r="J93" s="86">
        <f t="shared" si="6"/>
        <v>299</v>
      </c>
      <c r="K93" s="14"/>
      <c r="L93" s="14"/>
      <c r="M93" s="14"/>
      <c r="N93" s="16"/>
      <c r="O93" s="47">
        <f t="shared" si="2"/>
        <v>299</v>
      </c>
      <c r="P93" s="28"/>
      <c r="Q93" s="8" t="s">
        <v>2012</v>
      </c>
      <c r="R93" s="24">
        <f t="shared" si="3"/>
        <v>11</v>
      </c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</row>
    <row r="94">
      <c r="A94" s="8" t="s">
        <v>1214</v>
      </c>
      <c r="B94" s="82">
        <v>45623.0</v>
      </c>
      <c r="C94" s="26" t="s">
        <v>20</v>
      </c>
      <c r="D94" s="11" t="s">
        <v>2013</v>
      </c>
      <c r="E94" s="27" t="s">
        <v>1939</v>
      </c>
      <c r="F94" s="87" t="s">
        <v>1969</v>
      </c>
      <c r="G94" s="86">
        <v>29.9</v>
      </c>
      <c r="H94" s="86">
        <v>29.9</v>
      </c>
      <c r="I94" s="14"/>
      <c r="J94" s="86">
        <f t="shared" si="6"/>
        <v>29.9</v>
      </c>
      <c r="K94" s="14"/>
      <c r="L94" s="14"/>
      <c r="M94" s="14"/>
      <c r="N94" s="16"/>
      <c r="O94" s="47">
        <f t="shared" si="2"/>
        <v>29.9</v>
      </c>
      <c r="P94" s="28"/>
      <c r="Q94" s="8" t="s">
        <v>2014</v>
      </c>
      <c r="R94" s="24">
        <f t="shared" si="3"/>
        <v>11</v>
      </c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</row>
    <row r="95">
      <c r="A95" s="8" t="s">
        <v>1214</v>
      </c>
      <c r="B95" s="82">
        <v>45623.0</v>
      </c>
      <c r="C95" s="137" t="s">
        <v>1925</v>
      </c>
      <c r="D95" s="139" t="s">
        <v>2015</v>
      </c>
      <c r="E95" s="84" t="s">
        <v>1908</v>
      </c>
      <c r="F95" s="87" t="s">
        <v>1908</v>
      </c>
      <c r="G95" s="86">
        <v>800.0</v>
      </c>
      <c r="H95" s="86">
        <v>299.0</v>
      </c>
      <c r="I95" s="14"/>
      <c r="J95" s="86">
        <f t="shared" si="6"/>
        <v>299</v>
      </c>
      <c r="K95" s="14"/>
      <c r="L95" s="14"/>
      <c r="M95" s="14"/>
      <c r="N95" s="16"/>
      <c r="O95" s="47">
        <f t="shared" si="2"/>
        <v>299</v>
      </c>
      <c r="P95" s="28"/>
      <c r="Q95" s="8" t="s">
        <v>2016</v>
      </c>
      <c r="R95" s="24">
        <f t="shared" si="3"/>
        <v>11</v>
      </c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</row>
    <row r="96">
      <c r="A96" s="8" t="s">
        <v>1214</v>
      </c>
      <c r="B96" s="9">
        <v>45625.0</v>
      </c>
      <c r="C96" s="26" t="s">
        <v>20</v>
      </c>
      <c r="D96" s="11" t="s">
        <v>1965</v>
      </c>
      <c r="E96" s="27" t="s">
        <v>1908</v>
      </c>
      <c r="F96" s="13" t="s">
        <v>1090</v>
      </c>
      <c r="G96" s="15">
        <v>240.0</v>
      </c>
      <c r="H96" s="14"/>
      <c r="I96" s="14"/>
      <c r="J96" s="14"/>
      <c r="K96" s="14"/>
      <c r="L96" s="15">
        <v>240.0</v>
      </c>
      <c r="M96" s="14"/>
      <c r="N96" s="16"/>
      <c r="O96" s="47">
        <f t="shared" si="2"/>
        <v>240</v>
      </c>
      <c r="P96" s="40"/>
      <c r="Q96" s="40"/>
      <c r="R96" s="24">
        <f t="shared" si="3"/>
        <v>11</v>
      </c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</row>
    <row r="97">
      <c r="A97" s="8" t="s">
        <v>1214</v>
      </c>
      <c r="B97" s="9">
        <v>45572.0</v>
      </c>
      <c r="C97" s="26" t="s">
        <v>20</v>
      </c>
      <c r="D97" s="11" t="s">
        <v>2017</v>
      </c>
      <c r="E97" s="27" t="s">
        <v>2018</v>
      </c>
      <c r="F97" s="13" t="s">
        <v>1908</v>
      </c>
      <c r="G97" s="15">
        <v>249.0</v>
      </c>
      <c r="H97" s="15">
        <v>249.0</v>
      </c>
      <c r="I97" s="14"/>
      <c r="J97" s="15">
        <f t="shared" ref="J97:J105" si="7">H97</f>
        <v>249</v>
      </c>
      <c r="K97" s="14"/>
      <c r="L97" s="14"/>
      <c r="M97" s="14"/>
      <c r="N97" s="16"/>
      <c r="O97" s="47">
        <f t="shared" si="2"/>
        <v>249</v>
      </c>
      <c r="P97" s="28"/>
      <c r="Q97" s="40"/>
      <c r="R97" s="24">
        <f t="shared" si="3"/>
        <v>10</v>
      </c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</row>
    <row r="98">
      <c r="A98" s="8" t="s">
        <v>1214</v>
      </c>
      <c r="B98" s="9">
        <v>45629.0</v>
      </c>
      <c r="C98" s="26" t="s">
        <v>1910</v>
      </c>
      <c r="D98" s="11" t="s">
        <v>2019</v>
      </c>
      <c r="E98" s="27" t="s">
        <v>1908</v>
      </c>
      <c r="F98" s="13" t="s">
        <v>1908</v>
      </c>
      <c r="G98" s="15">
        <v>299.0</v>
      </c>
      <c r="H98" s="15">
        <v>299.0</v>
      </c>
      <c r="I98" s="14"/>
      <c r="J98" s="15">
        <f t="shared" si="7"/>
        <v>299</v>
      </c>
      <c r="K98" s="14"/>
      <c r="L98" s="14"/>
      <c r="M98" s="14"/>
      <c r="N98" s="16"/>
      <c r="O98" s="47">
        <f t="shared" si="2"/>
        <v>299</v>
      </c>
      <c r="P98" s="28"/>
      <c r="Q98" s="8" t="s">
        <v>2020</v>
      </c>
      <c r="R98" s="39">
        <f t="shared" si="3"/>
        <v>12</v>
      </c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</row>
    <row r="99">
      <c r="A99" s="8" t="s">
        <v>1214</v>
      </c>
      <c r="B99" s="9">
        <v>45630.0</v>
      </c>
      <c r="C99" s="26" t="s">
        <v>20</v>
      </c>
      <c r="D99" s="11" t="s">
        <v>2816</v>
      </c>
      <c r="E99" s="27" t="s">
        <v>1939</v>
      </c>
      <c r="F99" s="13" t="s">
        <v>1969</v>
      </c>
      <c r="G99" s="15">
        <v>29.9</v>
      </c>
      <c r="H99" s="15">
        <v>29.9</v>
      </c>
      <c r="I99" s="14"/>
      <c r="J99" s="15">
        <f t="shared" si="7"/>
        <v>29.9</v>
      </c>
      <c r="K99" s="14"/>
      <c r="L99" s="14"/>
      <c r="M99" s="14"/>
      <c r="N99" s="16"/>
      <c r="O99" s="47">
        <f t="shared" si="2"/>
        <v>29.9</v>
      </c>
      <c r="P99" s="28"/>
      <c r="Q99" s="8" t="s">
        <v>2817</v>
      </c>
      <c r="R99" s="39">
        <f t="shared" si="3"/>
        <v>12</v>
      </c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</row>
    <row r="100">
      <c r="A100" s="8" t="s">
        <v>1214</v>
      </c>
      <c r="B100" s="9">
        <v>45632.0</v>
      </c>
      <c r="C100" s="26" t="s">
        <v>20</v>
      </c>
      <c r="D100" s="11" t="s">
        <v>2774</v>
      </c>
      <c r="E100" s="27" t="s">
        <v>1939</v>
      </c>
      <c r="F100" s="13" t="s">
        <v>1969</v>
      </c>
      <c r="G100" s="15">
        <v>29.9</v>
      </c>
      <c r="H100" s="15">
        <v>29.9</v>
      </c>
      <c r="I100" s="14"/>
      <c r="J100" s="15">
        <f t="shared" si="7"/>
        <v>29.9</v>
      </c>
      <c r="K100" s="14"/>
      <c r="L100" s="14"/>
      <c r="M100" s="14"/>
      <c r="N100" s="16"/>
      <c r="O100" s="47">
        <f t="shared" si="2"/>
        <v>29.9</v>
      </c>
      <c r="P100" s="28"/>
      <c r="Q100" s="8" t="s">
        <v>2775</v>
      </c>
      <c r="R100" s="39">
        <f t="shared" si="3"/>
        <v>12</v>
      </c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</row>
    <row r="101">
      <c r="A101" s="8" t="s">
        <v>1214</v>
      </c>
      <c r="B101" s="9">
        <v>45637.0</v>
      </c>
      <c r="C101" s="26" t="s">
        <v>20</v>
      </c>
      <c r="D101" s="11" t="s">
        <v>2021</v>
      </c>
      <c r="E101" s="27" t="s">
        <v>1908</v>
      </c>
      <c r="F101" s="13" t="s">
        <v>1908</v>
      </c>
      <c r="G101" s="15">
        <v>299.0</v>
      </c>
      <c r="H101" s="15">
        <v>299.0</v>
      </c>
      <c r="I101" s="14"/>
      <c r="J101" s="15">
        <f t="shared" si="7"/>
        <v>299</v>
      </c>
      <c r="K101" s="14"/>
      <c r="L101" s="14"/>
      <c r="M101" s="14"/>
      <c r="N101" s="16"/>
      <c r="O101" s="47">
        <f t="shared" si="2"/>
        <v>299</v>
      </c>
      <c r="P101" s="28"/>
      <c r="Q101" s="8" t="s">
        <v>2022</v>
      </c>
      <c r="R101" s="39">
        <f t="shared" si="3"/>
        <v>12</v>
      </c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</row>
    <row r="102">
      <c r="A102" s="8" t="s">
        <v>1214</v>
      </c>
      <c r="B102" s="9">
        <v>45638.0</v>
      </c>
      <c r="C102" s="26" t="s">
        <v>20</v>
      </c>
      <c r="D102" s="11" t="s">
        <v>2703</v>
      </c>
      <c r="E102" s="27" t="s">
        <v>1939</v>
      </c>
      <c r="F102" s="13" t="s">
        <v>1969</v>
      </c>
      <c r="G102" s="15">
        <v>29.9</v>
      </c>
      <c r="H102" s="15">
        <v>29.9</v>
      </c>
      <c r="I102" s="14"/>
      <c r="J102" s="15">
        <f t="shared" si="7"/>
        <v>29.9</v>
      </c>
      <c r="K102" s="14"/>
      <c r="L102" s="14"/>
      <c r="M102" s="14"/>
      <c r="N102" s="16"/>
      <c r="O102" s="47">
        <f t="shared" si="2"/>
        <v>29.9</v>
      </c>
      <c r="P102" s="28"/>
      <c r="Q102" s="8" t="s">
        <v>2704</v>
      </c>
      <c r="R102" s="39">
        <f t="shared" si="3"/>
        <v>12</v>
      </c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</row>
    <row r="103">
      <c r="A103" s="8" t="s">
        <v>1214</v>
      </c>
      <c r="B103" s="9">
        <v>45638.0</v>
      </c>
      <c r="C103" s="26" t="s">
        <v>20</v>
      </c>
      <c r="D103" s="11" t="s">
        <v>2023</v>
      </c>
      <c r="E103" s="27" t="s">
        <v>1939</v>
      </c>
      <c r="F103" s="13" t="s">
        <v>2024</v>
      </c>
      <c r="G103" s="15">
        <v>99.9</v>
      </c>
      <c r="H103" s="15">
        <v>99.9</v>
      </c>
      <c r="I103" s="14"/>
      <c r="J103" s="15">
        <f t="shared" si="7"/>
        <v>99.9</v>
      </c>
      <c r="K103" s="14"/>
      <c r="L103" s="14"/>
      <c r="M103" s="14"/>
      <c r="N103" s="16"/>
      <c r="O103" s="47">
        <f t="shared" si="2"/>
        <v>99.9</v>
      </c>
      <c r="P103" s="28"/>
      <c r="Q103" s="8" t="s">
        <v>2025</v>
      </c>
      <c r="R103" s="39">
        <f t="shared" si="3"/>
        <v>12</v>
      </c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</row>
    <row r="104">
      <c r="A104" s="8" t="s">
        <v>1214</v>
      </c>
      <c r="B104" s="9">
        <v>45639.0</v>
      </c>
      <c r="C104" s="26" t="s">
        <v>20</v>
      </c>
      <c r="D104" s="11" t="s">
        <v>2026</v>
      </c>
      <c r="E104" s="27" t="s">
        <v>1939</v>
      </c>
      <c r="F104" s="13" t="s">
        <v>1969</v>
      </c>
      <c r="G104" s="15">
        <v>29.9</v>
      </c>
      <c r="H104" s="15">
        <v>29.9</v>
      </c>
      <c r="I104" s="14"/>
      <c r="J104" s="15">
        <f t="shared" si="7"/>
        <v>29.9</v>
      </c>
      <c r="K104" s="14"/>
      <c r="L104" s="14"/>
      <c r="M104" s="14"/>
      <c r="N104" s="16"/>
      <c r="O104" s="47">
        <f t="shared" si="2"/>
        <v>29.9</v>
      </c>
      <c r="P104" s="28"/>
      <c r="Q104" s="8" t="s">
        <v>2027</v>
      </c>
      <c r="R104" s="39">
        <f t="shared" si="3"/>
        <v>12</v>
      </c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</row>
    <row r="105">
      <c r="A105" s="8" t="s">
        <v>1214</v>
      </c>
      <c r="B105" s="9">
        <v>45646.0</v>
      </c>
      <c r="C105" s="26" t="s">
        <v>1172</v>
      </c>
      <c r="D105" s="11" t="s">
        <v>1813</v>
      </c>
      <c r="E105" s="27" t="s">
        <v>1172</v>
      </c>
      <c r="F105" s="13" t="s">
        <v>1908</v>
      </c>
      <c r="G105" s="15">
        <v>299.0</v>
      </c>
      <c r="H105" s="15">
        <v>299.0</v>
      </c>
      <c r="I105" s="14"/>
      <c r="J105" s="15">
        <f t="shared" si="7"/>
        <v>299</v>
      </c>
      <c r="K105" s="14"/>
      <c r="L105" s="14"/>
      <c r="M105" s="14"/>
      <c r="N105" s="16"/>
      <c r="O105" s="47">
        <f t="shared" si="2"/>
        <v>299</v>
      </c>
      <c r="P105" s="13" t="s">
        <v>2923</v>
      </c>
      <c r="Q105" s="8" t="s">
        <v>1814</v>
      </c>
      <c r="R105" s="39">
        <f t="shared" si="3"/>
        <v>12</v>
      </c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</row>
    <row r="106">
      <c r="A106" s="8" t="s">
        <v>1214</v>
      </c>
      <c r="B106" s="9">
        <v>45541.0</v>
      </c>
      <c r="C106" s="26" t="s">
        <v>20</v>
      </c>
      <c r="D106" s="11" t="s">
        <v>2848</v>
      </c>
      <c r="E106" s="27" t="s">
        <v>1939</v>
      </c>
      <c r="F106" s="13" t="s">
        <v>1940</v>
      </c>
      <c r="G106" s="15">
        <v>99.0</v>
      </c>
      <c r="H106" s="15">
        <v>99.0</v>
      </c>
      <c r="I106" s="15">
        <v>18.0</v>
      </c>
      <c r="J106" s="15">
        <v>117.0</v>
      </c>
      <c r="K106" s="14"/>
      <c r="L106" s="14"/>
      <c r="M106" s="14"/>
      <c r="N106" s="16"/>
      <c r="O106" s="47">
        <f t="shared" si="2"/>
        <v>117</v>
      </c>
      <c r="P106" s="28"/>
      <c r="Q106" s="45" t="s">
        <v>2849</v>
      </c>
      <c r="R106" s="38">
        <f t="shared" si="3"/>
        <v>9</v>
      </c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</row>
    <row r="107">
      <c r="A107" s="8" t="s">
        <v>1214</v>
      </c>
      <c r="B107" s="9">
        <v>45659.0</v>
      </c>
      <c r="C107" s="26" t="s">
        <v>20</v>
      </c>
      <c r="D107" s="11" t="s">
        <v>2029</v>
      </c>
      <c r="E107" s="27" t="s">
        <v>1939</v>
      </c>
      <c r="F107" s="13" t="s">
        <v>1969</v>
      </c>
      <c r="G107" s="15">
        <v>29.9</v>
      </c>
      <c r="H107" s="15">
        <v>29.9</v>
      </c>
      <c r="I107" s="14"/>
      <c r="J107" s="15">
        <f t="shared" ref="J107:J125" si="8">H107</f>
        <v>29.9</v>
      </c>
      <c r="K107" s="14"/>
      <c r="L107" s="14"/>
      <c r="M107" s="14"/>
      <c r="N107" s="16"/>
      <c r="O107" s="47">
        <f t="shared" si="2"/>
        <v>29.9</v>
      </c>
      <c r="P107" s="13" t="s">
        <v>2030</v>
      </c>
      <c r="Q107" s="8" t="s">
        <v>2031</v>
      </c>
      <c r="R107" s="17" t="s">
        <v>547</v>
      </c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</row>
    <row r="108">
      <c r="A108" s="8" t="s">
        <v>1214</v>
      </c>
      <c r="B108" s="9">
        <v>45665.0</v>
      </c>
      <c r="C108" s="26" t="s">
        <v>1910</v>
      </c>
      <c r="D108" s="11" t="s">
        <v>2032</v>
      </c>
      <c r="E108" s="13" t="s">
        <v>1910</v>
      </c>
      <c r="F108" s="13" t="s">
        <v>1908</v>
      </c>
      <c r="G108" s="15">
        <v>299.0</v>
      </c>
      <c r="H108" s="15">
        <v>299.0</v>
      </c>
      <c r="I108" s="14"/>
      <c r="J108" s="15">
        <f t="shared" si="8"/>
        <v>299</v>
      </c>
      <c r="K108" s="14"/>
      <c r="L108" s="14"/>
      <c r="M108" s="14"/>
      <c r="N108" s="16"/>
      <c r="O108" s="47">
        <f t="shared" si="2"/>
        <v>299</v>
      </c>
      <c r="P108" s="28"/>
      <c r="Q108" s="8" t="s">
        <v>2033</v>
      </c>
      <c r="R108" s="17" t="s">
        <v>547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</row>
    <row r="109">
      <c r="A109" s="8" t="s">
        <v>1214</v>
      </c>
      <c r="B109" s="9">
        <v>45665.0</v>
      </c>
      <c r="C109" s="26" t="s">
        <v>20</v>
      </c>
      <c r="D109" s="11" t="s">
        <v>2034</v>
      </c>
      <c r="E109" s="27" t="s">
        <v>1908</v>
      </c>
      <c r="F109" s="13" t="s">
        <v>1908</v>
      </c>
      <c r="G109" s="15">
        <v>299.0</v>
      </c>
      <c r="H109" s="15">
        <v>299.0</v>
      </c>
      <c r="I109" s="14"/>
      <c r="J109" s="15">
        <f t="shared" si="8"/>
        <v>299</v>
      </c>
      <c r="K109" s="14"/>
      <c r="L109" s="14"/>
      <c r="M109" s="14"/>
      <c r="N109" s="16"/>
      <c r="O109" s="47">
        <f t="shared" si="2"/>
        <v>299</v>
      </c>
      <c r="P109" s="13" t="s">
        <v>2035</v>
      </c>
      <c r="Q109" s="8" t="s">
        <v>2036</v>
      </c>
      <c r="R109" s="17" t="s">
        <v>547</v>
      </c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</row>
    <row r="110">
      <c r="A110" s="8" t="s">
        <v>1214</v>
      </c>
      <c r="B110" s="9">
        <v>45665.0</v>
      </c>
      <c r="C110" s="26" t="s">
        <v>1925</v>
      </c>
      <c r="D110" s="11" t="s">
        <v>2037</v>
      </c>
      <c r="E110" s="27" t="s">
        <v>1908</v>
      </c>
      <c r="F110" s="13" t="s">
        <v>1908</v>
      </c>
      <c r="G110" s="15">
        <v>299.0</v>
      </c>
      <c r="H110" s="15">
        <v>299.0</v>
      </c>
      <c r="I110" s="14"/>
      <c r="J110" s="15">
        <f t="shared" si="8"/>
        <v>299</v>
      </c>
      <c r="K110" s="14"/>
      <c r="L110" s="14"/>
      <c r="M110" s="14"/>
      <c r="N110" s="16"/>
      <c r="O110" s="47">
        <f t="shared" si="2"/>
        <v>299</v>
      </c>
      <c r="P110" s="28"/>
      <c r="Q110" s="8" t="s">
        <v>2038</v>
      </c>
      <c r="R110" s="17" t="s">
        <v>547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</row>
    <row r="111">
      <c r="A111" s="8" t="s">
        <v>1214</v>
      </c>
      <c r="B111" s="9">
        <v>45667.0</v>
      </c>
      <c r="C111" s="26" t="s">
        <v>20</v>
      </c>
      <c r="D111" s="11" t="s">
        <v>2039</v>
      </c>
      <c r="E111" s="27" t="s">
        <v>1939</v>
      </c>
      <c r="F111" s="13" t="s">
        <v>2024</v>
      </c>
      <c r="G111" s="15">
        <v>99.9</v>
      </c>
      <c r="H111" s="15">
        <v>99.9</v>
      </c>
      <c r="I111" s="14"/>
      <c r="J111" s="15">
        <f t="shared" si="8"/>
        <v>99.9</v>
      </c>
      <c r="K111" s="14"/>
      <c r="L111" s="14"/>
      <c r="M111" s="14"/>
      <c r="N111" s="16"/>
      <c r="O111" s="47">
        <f t="shared" si="2"/>
        <v>99.9</v>
      </c>
      <c r="P111" s="28"/>
      <c r="Q111" s="8" t="s">
        <v>2040</v>
      </c>
      <c r="R111" s="17" t="s">
        <v>547</v>
      </c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</row>
    <row r="112">
      <c r="A112" s="8" t="s">
        <v>1214</v>
      </c>
      <c r="B112" s="9">
        <v>45670.0</v>
      </c>
      <c r="C112" s="26" t="s">
        <v>1925</v>
      </c>
      <c r="D112" s="11" t="s">
        <v>2041</v>
      </c>
      <c r="E112" s="27" t="s">
        <v>1908</v>
      </c>
      <c r="F112" s="13" t="s">
        <v>1908</v>
      </c>
      <c r="G112" s="15">
        <v>299.0</v>
      </c>
      <c r="H112" s="15">
        <v>299.0</v>
      </c>
      <c r="I112" s="14"/>
      <c r="J112" s="15">
        <f t="shared" si="8"/>
        <v>299</v>
      </c>
      <c r="K112" s="14"/>
      <c r="L112" s="14"/>
      <c r="M112" s="14"/>
      <c r="N112" s="16"/>
      <c r="O112" s="47">
        <f t="shared" si="2"/>
        <v>299</v>
      </c>
      <c r="P112" s="13" t="s">
        <v>2042</v>
      </c>
      <c r="Q112" s="8" t="s">
        <v>2043</v>
      </c>
      <c r="R112" s="17" t="s">
        <v>547</v>
      </c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</row>
    <row r="113">
      <c r="A113" s="8" t="s">
        <v>1214</v>
      </c>
      <c r="B113" s="9">
        <v>45671.0</v>
      </c>
      <c r="C113" s="26" t="s">
        <v>1910</v>
      </c>
      <c r="D113" s="11" t="s">
        <v>2044</v>
      </c>
      <c r="E113" s="27" t="s">
        <v>1910</v>
      </c>
      <c r="F113" s="13" t="s">
        <v>1908</v>
      </c>
      <c r="G113" s="15">
        <v>299.0</v>
      </c>
      <c r="H113" s="15">
        <v>299.0</v>
      </c>
      <c r="I113" s="14"/>
      <c r="J113" s="15">
        <f t="shared" si="8"/>
        <v>299</v>
      </c>
      <c r="K113" s="14"/>
      <c r="L113" s="14"/>
      <c r="M113" s="14"/>
      <c r="N113" s="16"/>
      <c r="O113" s="47">
        <f t="shared" si="2"/>
        <v>299</v>
      </c>
      <c r="P113" s="13" t="s">
        <v>2044</v>
      </c>
      <c r="Q113" s="8" t="s">
        <v>2045</v>
      </c>
      <c r="R113" s="17" t="s">
        <v>547</v>
      </c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</row>
    <row r="114">
      <c r="A114" s="8" t="s">
        <v>1214</v>
      </c>
      <c r="B114" s="9">
        <v>45671.0</v>
      </c>
      <c r="C114" s="26" t="s">
        <v>20</v>
      </c>
      <c r="D114" s="11" t="s">
        <v>2046</v>
      </c>
      <c r="E114" s="27" t="s">
        <v>1939</v>
      </c>
      <c r="F114" s="13" t="s">
        <v>1969</v>
      </c>
      <c r="G114" s="15">
        <v>29.9</v>
      </c>
      <c r="H114" s="15">
        <v>29.9</v>
      </c>
      <c r="I114" s="14"/>
      <c r="J114" s="15">
        <f t="shared" si="8"/>
        <v>29.9</v>
      </c>
      <c r="K114" s="14"/>
      <c r="L114" s="14"/>
      <c r="M114" s="14"/>
      <c r="N114" s="16"/>
      <c r="O114" s="47">
        <f t="shared" si="2"/>
        <v>29.9</v>
      </c>
      <c r="P114" s="28"/>
      <c r="Q114" s="8" t="s">
        <v>2047</v>
      </c>
      <c r="R114" s="17" t="s">
        <v>547</v>
      </c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</row>
    <row r="115">
      <c r="A115" s="8" t="s">
        <v>1214</v>
      </c>
      <c r="B115" s="9">
        <v>45673.0</v>
      </c>
      <c r="C115" s="26" t="s">
        <v>1910</v>
      </c>
      <c r="D115" s="11" t="s">
        <v>2048</v>
      </c>
      <c r="E115" s="27" t="s">
        <v>1910</v>
      </c>
      <c r="F115" s="13" t="s">
        <v>1908</v>
      </c>
      <c r="G115" s="15">
        <v>299.0</v>
      </c>
      <c r="H115" s="15">
        <v>299.0</v>
      </c>
      <c r="I115" s="14"/>
      <c r="J115" s="15">
        <f t="shared" si="8"/>
        <v>299</v>
      </c>
      <c r="K115" s="14"/>
      <c r="L115" s="14"/>
      <c r="M115" s="14"/>
      <c r="N115" s="16"/>
      <c r="O115" s="47">
        <f t="shared" si="2"/>
        <v>299</v>
      </c>
      <c r="P115" s="13" t="s">
        <v>2049</v>
      </c>
      <c r="Q115" s="8" t="s">
        <v>2050</v>
      </c>
      <c r="R115" s="17" t="s">
        <v>547</v>
      </c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</row>
    <row r="116">
      <c r="A116" s="8" t="s">
        <v>1214</v>
      </c>
      <c r="B116" s="9">
        <v>45673.0</v>
      </c>
      <c r="C116" s="26" t="s">
        <v>2051</v>
      </c>
      <c r="D116" s="11" t="s">
        <v>2052</v>
      </c>
      <c r="E116" s="27" t="s">
        <v>1908</v>
      </c>
      <c r="F116" s="13" t="s">
        <v>1908</v>
      </c>
      <c r="G116" s="15">
        <v>800.0</v>
      </c>
      <c r="H116" s="15">
        <v>299.0</v>
      </c>
      <c r="I116" s="14"/>
      <c r="J116" s="15">
        <f t="shared" si="8"/>
        <v>299</v>
      </c>
      <c r="K116" s="14"/>
      <c r="L116" s="14"/>
      <c r="M116" s="14"/>
      <c r="N116" s="16"/>
      <c r="O116" s="47">
        <f t="shared" si="2"/>
        <v>299</v>
      </c>
      <c r="P116" s="28"/>
      <c r="Q116" s="8" t="s">
        <v>2053</v>
      </c>
      <c r="R116" s="17" t="s">
        <v>547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</row>
    <row r="117">
      <c r="A117" s="8" t="s">
        <v>1214</v>
      </c>
      <c r="B117" s="9">
        <v>45674.0</v>
      </c>
      <c r="C117" s="26" t="s">
        <v>20</v>
      </c>
      <c r="D117" s="11" t="s">
        <v>2861</v>
      </c>
      <c r="E117" s="27" t="s">
        <v>1939</v>
      </c>
      <c r="F117" s="13" t="s">
        <v>1969</v>
      </c>
      <c r="G117" s="15">
        <v>29.9</v>
      </c>
      <c r="H117" s="15">
        <v>29.9</v>
      </c>
      <c r="I117" s="14"/>
      <c r="J117" s="15">
        <f t="shared" si="8"/>
        <v>29.9</v>
      </c>
      <c r="K117" s="14"/>
      <c r="L117" s="14"/>
      <c r="M117" s="14"/>
      <c r="N117" s="16"/>
      <c r="O117" s="47">
        <f t="shared" si="2"/>
        <v>29.9</v>
      </c>
      <c r="P117" s="32"/>
      <c r="Q117" s="44" t="s">
        <v>2862</v>
      </c>
      <c r="R117" s="91">
        <f>MONTH(B117)</f>
        <v>1</v>
      </c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</row>
    <row r="118">
      <c r="A118" s="8" t="s">
        <v>1214</v>
      </c>
      <c r="B118" s="9">
        <v>45674.0</v>
      </c>
      <c r="C118" s="26" t="s">
        <v>20</v>
      </c>
      <c r="D118" s="11" t="s">
        <v>2986</v>
      </c>
      <c r="E118" s="27" t="s">
        <v>1939</v>
      </c>
      <c r="F118" s="13" t="s">
        <v>1969</v>
      </c>
      <c r="G118" s="15">
        <v>29.9</v>
      </c>
      <c r="H118" s="15">
        <v>29.9</v>
      </c>
      <c r="I118" s="14"/>
      <c r="J118" s="15">
        <f t="shared" si="8"/>
        <v>29.9</v>
      </c>
      <c r="K118" s="14"/>
      <c r="L118" s="14"/>
      <c r="M118" s="14"/>
      <c r="N118" s="16"/>
      <c r="O118" s="47">
        <f t="shared" si="2"/>
        <v>29.9</v>
      </c>
      <c r="P118" s="28"/>
      <c r="Q118" s="8" t="s">
        <v>2987</v>
      </c>
      <c r="R118" s="17" t="s">
        <v>547</v>
      </c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</row>
    <row r="119">
      <c r="A119" s="8" t="s">
        <v>1214</v>
      </c>
      <c r="B119" s="9">
        <v>45679.0</v>
      </c>
      <c r="C119" s="26" t="s">
        <v>1925</v>
      </c>
      <c r="D119" s="11" t="s">
        <v>2931</v>
      </c>
      <c r="E119" s="27" t="s">
        <v>1908</v>
      </c>
      <c r="F119" s="13" t="s">
        <v>1908</v>
      </c>
      <c r="G119" s="15">
        <v>299.0</v>
      </c>
      <c r="H119" s="15">
        <v>299.0</v>
      </c>
      <c r="I119" s="14"/>
      <c r="J119" s="15">
        <f t="shared" si="8"/>
        <v>299</v>
      </c>
      <c r="K119" s="14"/>
      <c r="L119" s="14"/>
      <c r="M119" s="14"/>
      <c r="N119" s="16"/>
      <c r="O119" s="47">
        <f t="shared" si="2"/>
        <v>299</v>
      </c>
      <c r="P119" s="28"/>
      <c r="Q119" s="8" t="s">
        <v>2932</v>
      </c>
      <c r="R119" s="17" t="s">
        <v>547</v>
      </c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</row>
    <row r="120">
      <c r="A120" s="8" t="s">
        <v>1214</v>
      </c>
      <c r="B120" s="9">
        <v>45681.0</v>
      </c>
      <c r="C120" s="26" t="s">
        <v>20</v>
      </c>
      <c r="D120" s="11" t="s">
        <v>2054</v>
      </c>
      <c r="E120" s="27" t="s">
        <v>1939</v>
      </c>
      <c r="F120" s="13" t="s">
        <v>1969</v>
      </c>
      <c r="G120" s="15">
        <v>29.9</v>
      </c>
      <c r="H120" s="15">
        <v>29.9</v>
      </c>
      <c r="I120" s="14"/>
      <c r="J120" s="15">
        <f t="shared" si="8"/>
        <v>29.9</v>
      </c>
      <c r="K120" s="14"/>
      <c r="L120" s="14"/>
      <c r="M120" s="14"/>
      <c r="N120" s="16"/>
      <c r="O120" s="47">
        <f t="shared" si="2"/>
        <v>29.9</v>
      </c>
      <c r="P120" s="28"/>
      <c r="Q120" s="8" t="s">
        <v>2055</v>
      </c>
      <c r="R120" s="17" t="s">
        <v>547</v>
      </c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</row>
    <row r="121">
      <c r="A121" s="8" t="s">
        <v>1214</v>
      </c>
      <c r="B121" s="9">
        <v>45685.0</v>
      </c>
      <c r="C121" s="26" t="s">
        <v>20</v>
      </c>
      <c r="D121" s="11" t="s">
        <v>3015</v>
      </c>
      <c r="E121" s="27" t="s">
        <v>1939</v>
      </c>
      <c r="F121" s="13" t="s">
        <v>1969</v>
      </c>
      <c r="G121" s="15">
        <v>29.9</v>
      </c>
      <c r="H121" s="15">
        <v>29.9</v>
      </c>
      <c r="I121" s="14"/>
      <c r="J121" s="15">
        <f t="shared" si="8"/>
        <v>29.9</v>
      </c>
      <c r="K121" s="14"/>
      <c r="L121" s="14"/>
      <c r="M121" s="14"/>
      <c r="N121" s="16"/>
      <c r="O121" s="47">
        <f t="shared" si="2"/>
        <v>29.9</v>
      </c>
      <c r="P121" s="28"/>
      <c r="Q121" s="8" t="s">
        <v>3016</v>
      </c>
      <c r="R121" s="17" t="s">
        <v>547</v>
      </c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</row>
    <row r="122">
      <c r="A122" s="8" t="s">
        <v>1214</v>
      </c>
      <c r="B122" s="9">
        <v>45686.0</v>
      </c>
      <c r="C122" s="26" t="s">
        <v>20</v>
      </c>
      <c r="D122" s="11" t="s">
        <v>3021</v>
      </c>
      <c r="E122" s="27" t="s">
        <v>1939</v>
      </c>
      <c r="F122" s="13" t="s">
        <v>2024</v>
      </c>
      <c r="G122" s="15">
        <v>99.9</v>
      </c>
      <c r="H122" s="15">
        <v>99.9</v>
      </c>
      <c r="I122" s="14"/>
      <c r="J122" s="15">
        <f t="shared" si="8"/>
        <v>99.9</v>
      </c>
      <c r="K122" s="14"/>
      <c r="L122" s="14"/>
      <c r="M122" s="14"/>
      <c r="N122" s="16"/>
      <c r="O122" s="47">
        <f t="shared" si="2"/>
        <v>99.9</v>
      </c>
      <c r="P122" s="28"/>
      <c r="Q122" s="8" t="s">
        <v>3022</v>
      </c>
      <c r="R122" s="17" t="s">
        <v>547</v>
      </c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</row>
    <row r="123">
      <c r="A123" s="8" t="s">
        <v>1214</v>
      </c>
      <c r="B123" s="9">
        <v>45687.0</v>
      </c>
      <c r="C123" s="26" t="s">
        <v>1172</v>
      </c>
      <c r="D123" s="11" t="s">
        <v>2056</v>
      </c>
      <c r="E123" s="27" t="s">
        <v>1172</v>
      </c>
      <c r="F123" s="13" t="s">
        <v>1908</v>
      </c>
      <c r="G123" s="15">
        <v>1029.0</v>
      </c>
      <c r="H123" s="15">
        <v>299.0</v>
      </c>
      <c r="I123" s="14"/>
      <c r="J123" s="15">
        <f t="shared" si="8"/>
        <v>299</v>
      </c>
      <c r="K123" s="14"/>
      <c r="L123" s="14"/>
      <c r="M123" s="14"/>
      <c r="N123" s="16"/>
      <c r="O123" s="47">
        <f t="shared" si="2"/>
        <v>299</v>
      </c>
      <c r="P123" s="17"/>
      <c r="Q123" s="8" t="s">
        <v>2057</v>
      </c>
      <c r="R123" s="17" t="s">
        <v>547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</row>
    <row r="124">
      <c r="A124" s="8" t="s">
        <v>1214</v>
      </c>
      <c r="B124" s="9">
        <v>45688.0</v>
      </c>
      <c r="C124" s="26" t="s">
        <v>2058</v>
      </c>
      <c r="D124" s="11" t="s">
        <v>2059</v>
      </c>
      <c r="E124" s="27" t="s">
        <v>1908</v>
      </c>
      <c r="F124" s="13" t="s">
        <v>1908</v>
      </c>
      <c r="G124" s="15">
        <v>299.0</v>
      </c>
      <c r="H124" s="15">
        <v>299.0</v>
      </c>
      <c r="I124" s="14"/>
      <c r="J124" s="15">
        <f t="shared" si="8"/>
        <v>299</v>
      </c>
      <c r="K124" s="14"/>
      <c r="L124" s="14"/>
      <c r="M124" s="14"/>
      <c r="N124" s="16"/>
      <c r="O124" s="47">
        <f t="shared" si="2"/>
        <v>299</v>
      </c>
      <c r="P124" s="17"/>
      <c r="Q124" s="8" t="s">
        <v>2060</v>
      </c>
      <c r="R124" s="17" t="s">
        <v>547</v>
      </c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</row>
    <row r="125">
      <c r="A125" s="8" t="s">
        <v>1214</v>
      </c>
      <c r="B125" s="9">
        <v>45688.0</v>
      </c>
      <c r="C125" s="26" t="s">
        <v>2818</v>
      </c>
      <c r="D125" s="11" t="s">
        <v>3028</v>
      </c>
      <c r="E125" s="27" t="s">
        <v>2818</v>
      </c>
      <c r="F125" s="13" t="s">
        <v>1908</v>
      </c>
      <c r="G125" s="14"/>
      <c r="H125" s="15">
        <v>299.0</v>
      </c>
      <c r="I125" s="14"/>
      <c r="J125" s="15">
        <f t="shared" si="8"/>
        <v>299</v>
      </c>
      <c r="K125" s="14"/>
      <c r="L125" s="14"/>
      <c r="M125" s="14"/>
      <c r="N125" s="16"/>
      <c r="O125" s="47">
        <f t="shared" si="2"/>
        <v>299</v>
      </c>
      <c r="P125" s="28"/>
      <c r="Q125" s="8" t="s">
        <v>3029</v>
      </c>
      <c r="R125" s="17" t="s">
        <v>547</v>
      </c>
      <c r="S125" s="51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</row>
    <row r="126">
      <c r="A126" s="8" t="s">
        <v>1214</v>
      </c>
      <c r="B126" s="9">
        <v>45562.0</v>
      </c>
      <c r="C126" s="26" t="s">
        <v>1918</v>
      </c>
      <c r="D126" s="11" t="s">
        <v>1995</v>
      </c>
      <c r="E126" s="27" t="s">
        <v>1918</v>
      </c>
      <c r="F126" s="13" t="s">
        <v>1908</v>
      </c>
      <c r="G126" s="15">
        <v>299.0</v>
      </c>
      <c r="H126" s="15">
        <v>299.0</v>
      </c>
      <c r="I126" s="15">
        <v>18.0</v>
      </c>
      <c r="J126" s="15">
        <v>317.0</v>
      </c>
      <c r="K126" s="14"/>
      <c r="L126" s="14"/>
      <c r="M126" s="14"/>
      <c r="N126" s="16"/>
      <c r="O126" s="47">
        <f t="shared" si="2"/>
        <v>317</v>
      </c>
      <c r="P126" s="28"/>
      <c r="Q126" s="40"/>
      <c r="R126" s="93">
        <f>MONTH(B126)</f>
        <v>9</v>
      </c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</row>
    <row r="127">
      <c r="A127" s="8" t="s">
        <v>1214</v>
      </c>
      <c r="B127" s="9">
        <v>45691.0</v>
      </c>
      <c r="C127" s="26" t="s">
        <v>20</v>
      </c>
      <c r="D127" s="11" t="s">
        <v>2061</v>
      </c>
      <c r="E127" s="27" t="s">
        <v>1939</v>
      </c>
      <c r="F127" s="13" t="s">
        <v>1969</v>
      </c>
      <c r="G127" s="15">
        <v>29.9</v>
      </c>
      <c r="H127" s="15">
        <v>29.9</v>
      </c>
      <c r="I127" s="14"/>
      <c r="J127" s="15">
        <f t="shared" ref="J127:J129" si="9">H127</f>
        <v>29.9</v>
      </c>
      <c r="K127" s="14"/>
      <c r="L127" s="14"/>
      <c r="M127" s="14"/>
      <c r="N127" s="16"/>
      <c r="O127" s="47">
        <f t="shared" si="2"/>
        <v>29.9</v>
      </c>
      <c r="P127" s="28"/>
      <c r="Q127" s="8" t="s">
        <v>2062</v>
      </c>
      <c r="R127" s="17" t="s">
        <v>557</v>
      </c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</row>
    <row r="128">
      <c r="A128" s="8" t="s">
        <v>1214</v>
      </c>
      <c r="B128" s="9">
        <v>45691.0</v>
      </c>
      <c r="C128" s="26" t="s">
        <v>20</v>
      </c>
      <c r="D128" s="11" t="s">
        <v>2063</v>
      </c>
      <c r="E128" s="27" t="s">
        <v>1939</v>
      </c>
      <c r="F128" s="13" t="s">
        <v>1969</v>
      </c>
      <c r="G128" s="15">
        <v>29.9</v>
      </c>
      <c r="H128" s="15">
        <v>29.9</v>
      </c>
      <c r="I128" s="14"/>
      <c r="J128" s="15">
        <f t="shared" si="9"/>
        <v>29.9</v>
      </c>
      <c r="K128" s="14"/>
      <c r="L128" s="14"/>
      <c r="M128" s="14"/>
      <c r="N128" s="16"/>
      <c r="O128" s="47">
        <f t="shared" si="2"/>
        <v>29.9</v>
      </c>
      <c r="P128" s="28"/>
      <c r="Q128" s="8" t="s">
        <v>2064</v>
      </c>
      <c r="R128" s="25" t="s">
        <v>557</v>
      </c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</row>
    <row r="129">
      <c r="A129" s="8" t="s">
        <v>1214</v>
      </c>
      <c r="B129" s="9">
        <v>45693.0</v>
      </c>
      <c r="C129" s="26" t="s">
        <v>20</v>
      </c>
      <c r="D129" s="11" t="s">
        <v>2065</v>
      </c>
      <c r="E129" s="27" t="s">
        <v>1939</v>
      </c>
      <c r="F129" s="13" t="s">
        <v>1969</v>
      </c>
      <c r="G129" s="15">
        <v>29.9</v>
      </c>
      <c r="H129" s="15">
        <v>29.9</v>
      </c>
      <c r="I129" s="14"/>
      <c r="J129" s="15">
        <f t="shared" si="9"/>
        <v>29.9</v>
      </c>
      <c r="K129" s="14"/>
      <c r="L129" s="14"/>
      <c r="M129" s="14"/>
      <c r="N129" s="16"/>
      <c r="O129" s="47">
        <f t="shared" si="2"/>
        <v>29.9</v>
      </c>
      <c r="P129" s="28"/>
      <c r="Q129" s="8" t="s">
        <v>2066</v>
      </c>
      <c r="R129" s="25" t="s">
        <v>557</v>
      </c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</row>
    <row r="130">
      <c r="A130" s="8" t="s">
        <v>1214</v>
      </c>
      <c r="B130" s="9">
        <v>45694.0</v>
      </c>
      <c r="C130" s="26" t="s">
        <v>1910</v>
      </c>
      <c r="D130" s="11" t="s">
        <v>2067</v>
      </c>
      <c r="E130" s="27" t="s">
        <v>1908</v>
      </c>
      <c r="F130" s="13" t="s">
        <v>1908</v>
      </c>
      <c r="G130" s="15">
        <v>299.0</v>
      </c>
      <c r="H130" s="15">
        <v>299.0</v>
      </c>
      <c r="I130" s="14"/>
      <c r="J130" s="15">
        <v>299.0</v>
      </c>
      <c r="K130" s="14"/>
      <c r="L130" s="14"/>
      <c r="M130" s="14"/>
      <c r="N130" s="16"/>
      <c r="O130" s="47">
        <f t="shared" si="2"/>
        <v>299</v>
      </c>
      <c r="P130" s="28"/>
      <c r="Q130" s="8" t="s">
        <v>2068</v>
      </c>
      <c r="R130" s="25" t="s">
        <v>557</v>
      </c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</row>
    <row r="131">
      <c r="A131" s="8" t="s">
        <v>1214</v>
      </c>
      <c r="B131" s="9">
        <v>45694.0</v>
      </c>
      <c r="C131" s="26" t="s">
        <v>1910</v>
      </c>
      <c r="D131" s="11" t="s">
        <v>3078</v>
      </c>
      <c r="E131" s="27" t="s">
        <v>1910</v>
      </c>
      <c r="F131" s="13" t="s">
        <v>1908</v>
      </c>
      <c r="G131" s="15">
        <v>299.0</v>
      </c>
      <c r="H131" s="15">
        <v>299.0</v>
      </c>
      <c r="I131" s="14"/>
      <c r="J131" s="15">
        <v>299.0</v>
      </c>
      <c r="K131" s="14"/>
      <c r="L131" s="14"/>
      <c r="M131" s="14"/>
      <c r="N131" s="16"/>
      <c r="O131" s="47">
        <f t="shared" si="2"/>
        <v>299</v>
      </c>
      <c r="P131" s="28"/>
      <c r="Q131" s="8" t="s">
        <v>3079</v>
      </c>
      <c r="R131" s="25" t="s">
        <v>557</v>
      </c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</row>
    <row r="132">
      <c r="A132" s="8" t="s">
        <v>1214</v>
      </c>
      <c r="B132" s="9">
        <v>45698.0</v>
      </c>
      <c r="C132" s="26" t="s">
        <v>20</v>
      </c>
      <c r="D132" s="11" t="s">
        <v>2069</v>
      </c>
      <c r="E132" s="27" t="s">
        <v>1939</v>
      </c>
      <c r="F132" s="13" t="s">
        <v>1969</v>
      </c>
      <c r="G132" s="15">
        <v>29.9</v>
      </c>
      <c r="H132" s="15">
        <v>29.9</v>
      </c>
      <c r="I132" s="14"/>
      <c r="J132" s="15">
        <f t="shared" ref="J132:J138" si="10">H132</f>
        <v>29.9</v>
      </c>
      <c r="K132" s="14"/>
      <c r="L132" s="14"/>
      <c r="M132" s="14"/>
      <c r="N132" s="16"/>
      <c r="O132" s="47">
        <f t="shared" si="2"/>
        <v>29.9</v>
      </c>
      <c r="P132" s="28"/>
      <c r="Q132" s="8" t="s">
        <v>2070</v>
      </c>
      <c r="R132" s="25" t="s">
        <v>557</v>
      </c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</row>
    <row r="133">
      <c r="A133" s="8" t="s">
        <v>1214</v>
      </c>
      <c r="B133" s="9">
        <v>45698.0</v>
      </c>
      <c r="C133" s="26" t="s">
        <v>20</v>
      </c>
      <c r="D133" s="11" t="s">
        <v>2071</v>
      </c>
      <c r="E133" s="27" t="s">
        <v>1939</v>
      </c>
      <c r="F133" s="13" t="s">
        <v>1969</v>
      </c>
      <c r="G133" s="15">
        <v>29.9</v>
      </c>
      <c r="H133" s="15">
        <v>29.9</v>
      </c>
      <c r="I133" s="14"/>
      <c r="J133" s="15">
        <f t="shared" si="10"/>
        <v>29.9</v>
      </c>
      <c r="K133" s="14"/>
      <c r="L133" s="14"/>
      <c r="M133" s="14"/>
      <c r="N133" s="16"/>
      <c r="O133" s="47">
        <f t="shared" si="2"/>
        <v>29.9</v>
      </c>
      <c r="P133" s="28"/>
      <c r="Q133" s="8" t="s">
        <v>2072</v>
      </c>
      <c r="R133" s="25" t="s">
        <v>557</v>
      </c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</row>
    <row r="134">
      <c r="A134" s="8" t="s">
        <v>1214</v>
      </c>
      <c r="B134" s="9">
        <v>45698.0</v>
      </c>
      <c r="C134" s="26" t="s">
        <v>20</v>
      </c>
      <c r="D134" s="11" t="s">
        <v>2073</v>
      </c>
      <c r="E134" s="27" t="s">
        <v>1939</v>
      </c>
      <c r="F134" s="13" t="s">
        <v>1969</v>
      </c>
      <c r="G134" s="15">
        <v>29.9</v>
      </c>
      <c r="H134" s="15">
        <v>29.9</v>
      </c>
      <c r="I134" s="14"/>
      <c r="J134" s="15">
        <f t="shared" si="10"/>
        <v>29.9</v>
      </c>
      <c r="K134" s="14"/>
      <c r="L134" s="14"/>
      <c r="M134" s="14"/>
      <c r="N134" s="16"/>
      <c r="O134" s="47">
        <f t="shared" si="2"/>
        <v>29.9</v>
      </c>
      <c r="P134" s="28"/>
      <c r="Q134" s="8" t="s">
        <v>2074</v>
      </c>
      <c r="R134" s="25" t="s">
        <v>557</v>
      </c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</row>
    <row r="135">
      <c r="A135" s="8" t="s">
        <v>1214</v>
      </c>
      <c r="B135" s="9">
        <v>45699.0</v>
      </c>
      <c r="C135" s="26" t="s">
        <v>1925</v>
      </c>
      <c r="D135" s="11" t="s">
        <v>2075</v>
      </c>
      <c r="E135" s="27" t="s">
        <v>1925</v>
      </c>
      <c r="F135" s="13" t="s">
        <v>1908</v>
      </c>
      <c r="G135" s="15">
        <v>299.0</v>
      </c>
      <c r="H135" s="15">
        <v>299.0</v>
      </c>
      <c r="I135" s="14"/>
      <c r="J135" s="15">
        <f t="shared" si="10"/>
        <v>299</v>
      </c>
      <c r="K135" s="14"/>
      <c r="L135" s="14"/>
      <c r="M135" s="14"/>
      <c r="N135" s="16"/>
      <c r="O135" s="47">
        <f t="shared" si="2"/>
        <v>299</v>
      </c>
      <c r="P135" s="28"/>
      <c r="Q135" s="8" t="s">
        <v>2076</v>
      </c>
      <c r="R135" s="25" t="s">
        <v>557</v>
      </c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</row>
    <row r="136">
      <c r="A136" s="8" t="s">
        <v>1214</v>
      </c>
      <c r="B136" s="9">
        <v>45699.0</v>
      </c>
      <c r="C136" s="26" t="s">
        <v>2058</v>
      </c>
      <c r="D136" s="11" t="s">
        <v>2077</v>
      </c>
      <c r="E136" s="27" t="s">
        <v>1908</v>
      </c>
      <c r="F136" s="13" t="s">
        <v>1908</v>
      </c>
      <c r="G136" s="15">
        <v>299.0</v>
      </c>
      <c r="H136" s="15">
        <v>299.0</v>
      </c>
      <c r="I136" s="14"/>
      <c r="J136" s="15">
        <f t="shared" si="10"/>
        <v>299</v>
      </c>
      <c r="K136" s="14"/>
      <c r="L136" s="14"/>
      <c r="M136" s="14"/>
      <c r="N136" s="16"/>
      <c r="O136" s="47">
        <f t="shared" si="2"/>
        <v>299</v>
      </c>
      <c r="P136" s="28"/>
      <c r="Q136" s="8" t="s">
        <v>2078</v>
      </c>
      <c r="R136" s="25" t="s">
        <v>557</v>
      </c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</row>
    <row r="137">
      <c r="A137" s="8" t="s">
        <v>1214</v>
      </c>
      <c r="B137" s="9">
        <v>45699.0</v>
      </c>
      <c r="C137" s="26" t="s">
        <v>20</v>
      </c>
      <c r="D137" s="11" t="s">
        <v>3082</v>
      </c>
      <c r="E137" s="27" t="s">
        <v>1939</v>
      </c>
      <c r="F137" s="13" t="s">
        <v>1969</v>
      </c>
      <c r="G137" s="15">
        <v>29.9</v>
      </c>
      <c r="H137" s="15">
        <v>29.9</v>
      </c>
      <c r="I137" s="14"/>
      <c r="J137" s="15">
        <f t="shared" si="10"/>
        <v>29.9</v>
      </c>
      <c r="K137" s="14"/>
      <c r="L137" s="14"/>
      <c r="M137" s="14"/>
      <c r="N137" s="16"/>
      <c r="O137" s="47">
        <f t="shared" si="2"/>
        <v>29.9</v>
      </c>
      <c r="P137" s="28"/>
      <c r="Q137" s="8" t="s">
        <v>3083</v>
      </c>
      <c r="R137" s="25" t="s">
        <v>557</v>
      </c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</row>
    <row r="138">
      <c r="A138" s="8" t="s">
        <v>1214</v>
      </c>
      <c r="B138" s="9">
        <v>45700.0</v>
      </c>
      <c r="C138" s="26" t="s">
        <v>1172</v>
      </c>
      <c r="D138" s="11" t="s">
        <v>3043</v>
      </c>
      <c r="E138" s="27" t="s">
        <v>1172</v>
      </c>
      <c r="F138" s="13" t="s">
        <v>1908</v>
      </c>
      <c r="G138" s="15">
        <v>299.0</v>
      </c>
      <c r="H138" s="15">
        <v>299.0</v>
      </c>
      <c r="I138" s="14"/>
      <c r="J138" s="15">
        <f t="shared" si="10"/>
        <v>299</v>
      </c>
      <c r="K138" s="14"/>
      <c r="L138" s="14"/>
      <c r="M138" s="14"/>
      <c r="N138" s="16"/>
      <c r="O138" s="47">
        <f t="shared" si="2"/>
        <v>299</v>
      </c>
      <c r="P138" s="28"/>
      <c r="Q138" s="8" t="s">
        <v>3044</v>
      </c>
      <c r="R138" s="25" t="s">
        <v>557</v>
      </c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</row>
    <row r="139">
      <c r="A139" s="8" t="s">
        <v>1214</v>
      </c>
      <c r="B139" s="9">
        <v>45700.0</v>
      </c>
      <c r="C139" s="26" t="s">
        <v>27</v>
      </c>
      <c r="D139" s="11" t="s">
        <v>2079</v>
      </c>
      <c r="E139" s="27" t="s">
        <v>1908</v>
      </c>
      <c r="F139" s="31" t="s">
        <v>1908</v>
      </c>
      <c r="G139" s="14"/>
      <c r="H139" s="15">
        <v>299.0</v>
      </c>
      <c r="I139" s="14"/>
      <c r="J139" s="15">
        <v>299.0</v>
      </c>
      <c r="K139" s="14"/>
      <c r="L139" s="14"/>
      <c r="M139" s="14"/>
      <c r="N139" s="16"/>
      <c r="O139" s="47">
        <f t="shared" si="2"/>
        <v>299</v>
      </c>
      <c r="P139" s="28"/>
      <c r="Q139" s="25" t="s">
        <v>2080</v>
      </c>
      <c r="R139" s="25" t="s">
        <v>557</v>
      </c>
      <c r="S139" s="17"/>
      <c r="T139" s="28"/>
      <c r="U139" s="17"/>
      <c r="V139" s="17"/>
      <c r="W139" s="17"/>
      <c r="X139" s="28"/>
      <c r="Y139" s="28"/>
      <c r="Z139" s="80"/>
      <c r="AA139" s="80"/>
      <c r="AB139" s="28"/>
      <c r="AC139" s="28"/>
      <c r="AD139" s="28"/>
      <c r="AE139" s="28"/>
      <c r="AF139" s="28"/>
      <c r="AG139" s="28"/>
      <c r="AH139" s="28"/>
      <c r="AI139" s="28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</row>
    <row r="140">
      <c r="A140" s="8" t="s">
        <v>1214</v>
      </c>
      <c r="B140" s="9">
        <v>44510.0</v>
      </c>
      <c r="C140" s="26" t="s">
        <v>20</v>
      </c>
      <c r="D140" s="11" t="s">
        <v>2081</v>
      </c>
      <c r="E140" s="27" t="s">
        <v>1908</v>
      </c>
      <c r="F140" s="31" t="s">
        <v>1908</v>
      </c>
      <c r="G140" s="14"/>
      <c r="H140" s="15">
        <v>299.0</v>
      </c>
      <c r="I140" s="14"/>
      <c r="J140" s="15">
        <v>299.0</v>
      </c>
      <c r="K140" s="14"/>
      <c r="L140" s="14"/>
      <c r="M140" s="14"/>
      <c r="N140" s="16"/>
      <c r="O140" s="47">
        <f t="shared" si="2"/>
        <v>299</v>
      </c>
      <c r="P140" s="28"/>
      <c r="Q140" s="25" t="s">
        <v>2082</v>
      </c>
      <c r="R140" s="25" t="s">
        <v>61</v>
      </c>
      <c r="S140" s="17"/>
      <c r="T140" s="28"/>
      <c r="U140" s="17"/>
      <c r="V140" s="17"/>
      <c r="W140" s="17"/>
      <c r="X140" s="28"/>
      <c r="Y140" s="28"/>
      <c r="Z140" s="80"/>
      <c r="AA140" s="80"/>
      <c r="AB140" s="28"/>
      <c r="AC140" s="28"/>
      <c r="AD140" s="28"/>
      <c r="AE140" s="28"/>
      <c r="AF140" s="28"/>
      <c r="AG140" s="28"/>
      <c r="AH140" s="28"/>
      <c r="AI140" s="28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</row>
    <row r="141">
      <c r="A141" s="8" t="s">
        <v>1214</v>
      </c>
      <c r="B141" s="9">
        <v>45705.0</v>
      </c>
      <c r="C141" s="26" t="s">
        <v>20</v>
      </c>
      <c r="D141" s="11" t="s">
        <v>2083</v>
      </c>
      <c r="E141" s="27" t="s">
        <v>1939</v>
      </c>
      <c r="F141" s="13" t="s">
        <v>1969</v>
      </c>
      <c r="G141" s="15">
        <v>29.9</v>
      </c>
      <c r="H141" s="15">
        <v>29.9</v>
      </c>
      <c r="I141" s="14"/>
      <c r="J141" s="15">
        <f>H141</f>
        <v>29.9</v>
      </c>
      <c r="K141" s="14"/>
      <c r="L141" s="14"/>
      <c r="M141" s="14"/>
      <c r="N141" s="16"/>
      <c r="O141" s="47">
        <f t="shared" si="2"/>
        <v>29.9</v>
      </c>
      <c r="P141" s="28"/>
      <c r="Q141" s="8" t="s">
        <v>2084</v>
      </c>
      <c r="R141" s="25" t="s">
        <v>557</v>
      </c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</row>
    <row r="142">
      <c r="A142" s="8" t="s">
        <v>1214</v>
      </c>
      <c r="B142" s="9">
        <v>45705.0</v>
      </c>
      <c r="C142" s="26" t="s">
        <v>1910</v>
      </c>
      <c r="D142" s="11" t="s">
        <v>2085</v>
      </c>
      <c r="E142" s="27" t="s">
        <v>1910</v>
      </c>
      <c r="F142" s="31" t="s">
        <v>2086</v>
      </c>
      <c r="G142" s="15">
        <v>429.0</v>
      </c>
      <c r="H142" s="15">
        <v>429.0</v>
      </c>
      <c r="I142" s="14"/>
      <c r="J142" s="15">
        <v>429.0</v>
      </c>
      <c r="K142" s="14"/>
      <c r="L142" s="14"/>
      <c r="M142" s="14"/>
      <c r="N142" s="16"/>
      <c r="O142" s="47">
        <f t="shared" si="2"/>
        <v>429</v>
      </c>
      <c r="P142" s="28"/>
      <c r="Q142" s="25" t="s">
        <v>2087</v>
      </c>
      <c r="R142" s="25" t="s">
        <v>557</v>
      </c>
      <c r="S142" s="17"/>
      <c r="T142" s="28"/>
      <c r="U142" s="17"/>
      <c r="V142" s="17"/>
      <c r="W142" s="17"/>
      <c r="X142" s="28"/>
      <c r="Y142" s="28"/>
      <c r="Z142" s="80"/>
      <c r="AA142" s="80"/>
      <c r="AB142" s="28"/>
      <c r="AC142" s="28"/>
      <c r="AD142" s="28"/>
      <c r="AE142" s="28"/>
      <c r="AF142" s="28"/>
      <c r="AG142" s="28"/>
      <c r="AH142" s="28"/>
      <c r="AI142" s="28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</row>
    <row r="143">
      <c r="A143" s="8" t="s">
        <v>1214</v>
      </c>
      <c r="B143" s="9">
        <v>45705.0</v>
      </c>
      <c r="C143" s="26" t="s">
        <v>27</v>
      </c>
      <c r="D143" s="11" t="s">
        <v>2088</v>
      </c>
      <c r="E143" s="27" t="s">
        <v>2488</v>
      </c>
      <c r="F143" s="31" t="s">
        <v>1908</v>
      </c>
      <c r="G143" s="15">
        <v>299.0</v>
      </c>
      <c r="H143" s="15">
        <v>299.0</v>
      </c>
      <c r="I143" s="14"/>
      <c r="J143" s="15">
        <v>299.0</v>
      </c>
      <c r="K143" s="14"/>
      <c r="L143" s="14"/>
      <c r="M143" s="14"/>
      <c r="N143" s="16"/>
      <c r="O143" s="47">
        <f t="shared" si="2"/>
        <v>299</v>
      </c>
      <c r="P143" s="28"/>
      <c r="Q143" s="25" t="s">
        <v>2090</v>
      </c>
      <c r="R143" s="25" t="s">
        <v>557</v>
      </c>
      <c r="S143" s="17"/>
      <c r="T143" s="28"/>
      <c r="U143" s="17"/>
      <c r="V143" s="17"/>
      <c r="W143" s="17"/>
      <c r="X143" s="28"/>
      <c r="Y143" s="28"/>
      <c r="Z143" s="80"/>
      <c r="AA143" s="80"/>
      <c r="AB143" s="28"/>
      <c r="AC143" s="28"/>
      <c r="AD143" s="28"/>
      <c r="AE143" s="28"/>
      <c r="AF143" s="28"/>
      <c r="AG143" s="28"/>
      <c r="AH143" s="28"/>
      <c r="AI143" s="28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</row>
    <row r="144">
      <c r="A144" s="8" t="s">
        <v>1214</v>
      </c>
      <c r="B144" s="9">
        <v>45705.0</v>
      </c>
      <c r="C144" s="26" t="s">
        <v>1172</v>
      </c>
      <c r="D144" s="11" t="s">
        <v>3032</v>
      </c>
      <c r="E144" s="27" t="s">
        <v>1172</v>
      </c>
      <c r="F144" s="13" t="s">
        <v>1908</v>
      </c>
      <c r="G144" s="15">
        <v>299.0</v>
      </c>
      <c r="H144" s="15">
        <v>299.0</v>
      </c>
      <c r="I144" s="14"/>
      <c r="J144" s="15">
        <f>H144</f>
        <v>299</v>
      </c>
      <c r="K144" s="14"/>
      <c r="L144" s="14"/>
      <c r="M144" s="14"/>
      <c r="N144" s="16"/>
      <c r="O144" s="47">
        <f t="shared" si="2"/>
        <v>299</v>
      </c>
      <c r="P144" s="28"/>
      <c r="Q144" s="8" t="s">
        <v>3033</v>
      </c>
      <c r="R144" s="25" t="s">
        <v>557</v>
      </c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</row>
    <row r="145">
      <c r="A145" s="8" t="s">
        <v>1214</v>
      </c>
      <c r="B145" s="9">
        <v>45553.0</v>
      </c>
      <c r="C145" s="26" t="s">
        <v>20</v>
      </c>
      <c r="D145" s="11" t="s">
        <v>2092</v>
      </c>
      <c r="E145" s="27" t="s">
        <v>1939</v>
      </c>
      <c r="F145" s="13" t="s">
        <v>1969</v>
      </c>
      <c r="G145" s="15">
        <v>29.9</v>
      </c>
      <c r="H145" s="15">
        <v>29.9</v>
      </c>
      <c r="I145" s="14"/>
      <c r="J145" s="15">
        <v>29.9</v>
      </c>
      <c r="K145" s="14"/>
      <c r="L145" s="14"/>
      <c r="M145" s="14"/>
      <c r="N145" s="16"/>
      <c r="O145" s="47">
        <f t="shared" si="2"/>
        <v>29.9</v>
      </c>
      <c r="P145" s="28"/>
      <c r="Q145" s="45" t="s">
        <v>2093</v>
      </c>
      <c r="R145" s="25">
        <v>9.0</v>
      </c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</row>
    <row r="146">
      <c r="A146" s="8" t="s">
        <v>1214</v>
      </c>
      <c r="B146" s="9">
        <v>45709.0</v>
      </c>
      <c r="C146" s="26" t="s">
        <v>2818</v>
      </c>
      <c r="D146" s="11" t="s">
        <v>2353</v>
      </c>
      <c r="E146" s="27" t="s">
        <v>2818</v>
      </c>
      <c r="F146" s="13" t="s">
        <v>1908</v>
      </c>
      <c r="G146" s="15">
        <v>299.0</v>
      </c>
      <c r="H146" s="15">
        <v>299.0</v>
      </c>
      <c r="I146" s="14"/>
      <c r="J146" s="15">
        <f t="shared" ref="J146:J147" si="11">H146</f>
        <v>299</v>
      </c>
      <c r="K146" s="14"/>
      <c r="L146" s="14"/>
      <c r="M146" s="14"/>
      <c r="N146" s="16"/>
      <c r="O146" s="47">
        <f t="shared" si="2"/>
        <v>299</v>
      </c>
      <c r="P146" s="28"/>
      <c r="Q146" s="8" t="s">
        <v>2354</v>
      </c>
      <c r="R146" s="25" t="s">
        <v>557</v>
      </c>
      <c r="S146" s="51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</row>
    <row r="147">
      <c r="A147" s="8" t="s">
        <v>1214</v>
      </c>
      <c r="B147" s="9">
        <v>45712.0</v>
      </c>
      <c r="C147" s="26" t="s">
        <v>1172</v>
      </c>
      <c r="D147" s="11" t="s">
        <v>2094</v>
      </c>
      <c r="E147" s="27" t="s">
        <v>1172</v>
      </c>
      <c r="F147" s="13" t="s">
        <v>1908</v>
      </c>
      <c r="G147" s="15">
        <v>299.0</v>
      </c>
      <c r="H147" s="15">
        <v>299.0</v>
      </c>
      <c r="I147" s="14"/>
      <c r="J147" s="15">
        <f t="shared" si="11"/>
        <v>299</v>
      </c>
      <c r="K147" s="14"/>
      <c r="L147" s="14"/>
      <c r="M147" s="14"/>
      <c r="N147" s="16"/>
      <c r="O147" s="47">
        <f t="shared" si="2"/>
        <v>299</v>
      </c>
      <c r="P147" s="28"/>
      <c r="Q147" s="8" t="s">
        <v>2095</v>
      </c>
      <c r="R147" s="25" t="s">
        <v>557</v>
      </c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</row>
    <row r="148">
      <c r="A148" s="8" t="s">
        <v>1214</v>
      </c>
      <c r="B148" s="9">
        <v>45714.0</v>
      </c>
      <c r="C148" s="26" t="s">
        <v>1910</v>
      </c>
      <c r="D148" s="11" t="s">
        <v>2096</v>
      </c>
      <c r="E148" s="27" t="s">
        <v>1910</v>
      </c>
      <c r="F148" s="13" t="s">
        <v>1908</v>
      </c>
      <c r="G148" s="15">
        <v>299.0</v>
      </c>
      <c r="H148" s="15">
        <v>299.0</v>
      </c>
      <c r="I148" s="14"/>
      <c r="J148" s="15">
        <v>299.0</v>
      </c>
      <c r="K148" s="14"/>
      <c r="L148" s="14"/>
      <c r="M148" s="14"/>
      <c r="N148" s="16"/>
      <c r="O148" s="47">
        <f t="shared" si="2"/>
        <v>299</v>
      </c>
      <c r="P148" s="28"/>
      <c r="Q148" s="8" t="s">
        <v>2097</v>
      </c>
      <c r="R148" s="25" t="s">
        <v>557</v>
      </c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</row>
    <row r="149">
      <c r="A149" s="8" t="s">
        <v>1214</v>
      </c>
      <c r="B149" s="9">
        <v>45714.0</v>
      </c>
      <c r="C149" s="26" t="s">
        <v>27</v>
      </c>
      <c r="D149" s="11" t="s">
        <v>2098</v>
      </c>
      <c r="E149" s="27" t="s">
        <v>2488</v>
      </c>
      <c r="F149" s="31" t="s">
        <v>1908</v>
      </c>
      <c r="G149" s="15">
        <v>299.0</v>
      </c>
      <c r="H149" s="15">
        <v>299.0</v>
      </c>
      <c r="I149" s="14"/>
      <c r="J149" s="15">
        <v>299.0</v>
      </c>
      <c r="K149" s="14"/>
      <c r="L149" s="14"/>
      <c r="M149" s="14"/>
      <c r="N149" s="16"/>
      <c r="O149" s="47">
        <f t="shared" si="2"/>
        <v>299</v>
      </c>
      <c r="P149" s="28"/>
      <c r="Q149" s="25" t="s">
        <v>2099</v>
      </c>
      <c r="R149" s="25" t="s">
        <v>557</v>
      </c>
      <c r="S149" s="17"/>
      <c r="T149" s="28"/>
      <c r="U149" s="17"/>
      <c r="V149" s="17"/>
      <c r="W149" s="17"/>
      <c r="X149" s="28"/>
      <c r="Y149" s="28"/>
      <c r="Z149" s="80"/>
      <c r="AA149" s="80"/>
      <c r="AB149" s="28"/>
      <c r="AC149" s="28"/>
      <c r="AD149" s="28"/>
      <c r="AE149" s="28"/>
      <c r="AF149" s="28"/>
      <c r="AG149" s="28"/>
      <c r="AH149" s="28"/>
      <c r="AI149" s="28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</row>
    <row r="150">
      <c r="A150" s="8" t="s">
        <v>1214</v>
      </c>
      <c r="B150" s="9">
        <v>45716.0</v>
      </c>
      <c r="C150" s="26" t="s">
        <v>1172</v>
      </c>
      <c r="D150" s="11" t="s">
        <v>3080</v>
      </c>
      <c r="E150" s="27" t="s">
        <v>1172</v>
      </c>
      <c r="F150" s="13" t="s">
        <v>1908</v>
      </c>
      <c r="G150" s="15">
        <v>299.0</v>
      </c>
      <c r="H150" s="15">
        <v>299.0</v>
      </c>
      <c r="I150" s="14"/>
      <c r="J150" s="15">
        <f t="shared" ref="J150:J154" si="12">H150</f>
        <v>299</v>
      </c>
      <c r="K150" s="14"/>
      <c r="L150" s="14"/>
      <c r="M150" s="14"/>
      <c r="N150" s="16"/>
      <c r="O150" s="47">
        <f t="shared" si="2"/>
        <v>299</v>
      </c>
      <c r="P150" s="28"/>
      <c r="Q150" s="8" t="s">
        <v>3081</v>
      </c>
      <c r="R150" s="25" t="s">
        <v>557</v>
      </c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</row>
    <row r="151">
      <c r="A151" s="8" t="s">
        <v>1214</v>
      </c>
      <c r="B151" s="9">
        <v>45716.0</v>
      </c>
      <c r="C151" s="26" t="s">
        <v>1172</v>
      </c>
      <c r="D151" s="11" t="s">
        <v>3049</v>
      </c>
      <c r="E151" s="27" t="s">
        <v>1172</v>
      </c>
      <c r="F151" s="13" t="s">
        <v>1908</v>
      </c>
      <c r="G151" s="15">
        <v>299.0</v>
      </c>
      <c r="H151" s="15">
        <v>299.0</v>
      </c>
      <c r="I151" s="14"/>
      <c r="J151" s="15">
        <f t="shared" si="12"/>
        <v>299</v>
      </c>
      <c r="K151" s="14"/>
      <c r="L151" s="14"/>
      <c r="M151" s="14"/>
      <c r="N151" s="16"/>
      <c r="O151" s="47">
        <f t="shared" si="2"/>
        <v>299</v>
      </c>
      <c r="P151" s="28"/>
      <c r="Q151" s="8" t="s">
        <v>3050</v>
      </c>
      <c r="R151" s="25" t="s">
        <v>557</v>
      </c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</row>
    <row r="152">
      <c r="A152" s="8" t="s">
        <v>1214</v>
      </c>
      <c r="B152" s="9">
        <v>45716.0</v>
      </c>
      <c r="C152" s="26" t="s">
        <v>20</v>
      </c>
      <c r="D152" s="11" t="s">
        <v>2100</v>
      </c>
      <c r="E152" s="27" t="s">
        <v>1939</v>
      </c>
      <c r="F152" s="13" t="s">
        <v>1969</v>
      </c>
      <c r="G152" s="15">
        <v>29.9</v>
      </c>
      <c r="H152" s="15">
        <v>29.9</v>
      </c>
      <c r="I152" s="14"/>
      <c r="J152" s="15">
        <f t="shared" si="12"/>
        <v>29.9</v>
      </c>
      <c r="K152" s="14"/>
      <c r="L152" s="14"/>
      <c r="M152" s="14"/>
      <c r="N152" s="16"/>
      <c r="O152" s="47">
        <f t="shared" si="2"/>
        <v>29.9</v>
      </c>
      <c r="P152" s="28"/>
      <c r="Q152" s="8" t="s">
        <v>2101</v>
      </c>
      <c r="R152" s="25" t="s">
        <v>557</v>
      </c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</row>
    <row r="153" ht="19.5" customHeight="1">
      <c r="A153" s="8" t="s">
        <v>1214</v>
      </c>
      <c r="B153" s="9">
        <v>45721.0</v>
      </c>
      <c r="C153" s="26" t="s">
        <v>20</v>
      </c>
      <c r="D153" s="11" t="s">
        <v>3243</v>
      </c>
      <c r="E153" s="27" t="s">
        <v>1939</v>
      </c>
      <c r="F153" s="13" t="s">
        <v>2024</v>
      </c>
      <c r="G153" s="15">
        <v>99.9</v>
      </c>
      <c r="H153" s="15">
        <v>99.9</v>
      </c>
      <c r="I153" s="14"/>
      <c r="J153" s="15">
        <f t="shared" si="12"/>
        <v>99.9</v>
      </c>
      <c r="K153" s="14"/>
      <c r="L153" s="14"/>
      <c r="M153" s="14"/>
      <c r="N153" s="16"/>
      <c r="O153" s="47">
        <f t="shared" si="2"/>
        <v>99.9</v>
      </c>
      <c r="P153" s="28"/>
      <c r="Q153" s="8" t="s">
        <v>3244</v>
      </c>
      <c r="R153" s="25" t="s">
        <v>577</v>
      </c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</row>
    <row r="154">
      <c r="A154" s="8" t="s">
        <v>1214</v>
      </c>
      <c r="B154" s="9">
        <v>45722.0</v>
      </c>
      <c r="C154" s="26" t="s">
        <v>20</v>
      </c>
      <c r="D154" s="11" t="s">
        <v>2102</v>
      </c>
      <c r="E154" s="27" t="s">
        <v>1939</v>
      </c>
      <c r="F154" s="13" t="s">
        <v>2103</v>
      </c>
      <c r="G154" s="15">
        <v>39.9</v>
      </c>
      <c r="H154" s="15">
        <v>39.9</v>
      </c>
      <c r="I154" s="14"/>
      <c r="J154" s="15">
        <f t="shared" si="12"/>
        <v>39.9</v>
      </c>
      <c r="K154" s="14"/>
      <c r="L154" s="14"/>
      <c r="M154" s="14"/>
      <c r="N154" s="16"/>
      <c r="O154" s="47">
        <f t="shared" si="2"/>
        <v>39.9</v>
      </c>
      <c r="P154" s="28"/>
      <c r="Q154" s="8" t="s">
        <v>2104</v>
      </c>
      <c r="R154" s="25" t="s">
        <v>577</v>
      </c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</row>
    <row r="155">
      <c r="A155" s="8" t="s">
        <v>1214</v>
      </c>
      <c r="B155" s="9">
        <v>45722.0</v>
      </c>
      <c r="C155" s="26" t="s">
        <v>2110</v>
      </c>
      <c r="D155" s="11" t="s">
        <v>3245</v>
      </c>
      <c r="E155" s="27" t="s">
        <v>2110</v>
      </c>
      <c r="F155" s="31" t="s">
        <v>2086</v>
      </c>
      <c r="G155" s="15">
        <v>429.0</v>
      </c>
      <c r="H155" s="15">
        <v>429.0</v>
      </c>
      <c r="I155" s="14"/>
      <c r="J155" s="15">
        <v>429.0</v>
      </c>
      <c r="K155" s="14"/>
      <c r="L155" s="14"/>
      <c r="M155" s="14"/>
      <c r="N155" s="16"/>
      <c r="O155" s="47">
        <f t="shared" si="2"/>
        <v>429</v>
      </c>
      <c r="P155" s="28"/>
      <c r="Q155" s="25" t="s">
        <v>3246</v>
      </c>
      <c r="R155" s="25" t="s">
        <v>577</v>
      </c>
      <c r="S155" s="17"/>
      <c r="T155" s="28"/>
      <c r="U155" s="17"/>
      <c r="V155" s="17"/>
      <c r="W155" s="17"/>
      <c r="X155" s="28"/>
      <c r="Y155" s="28"/>
      <c r="Z155" s="80"/>
      <c r="AA155" s="80"/>
      <c r="AB155" s="28"/>
      <c r="AC155" s="28"/>
      <c r="AD155" s="28"/>
      <c r="AE155" s="28"/>
      <c r="AF155" s="28"/>
      <c r="AG155" s="28"/>
      <c r="AH155" s="28"/>
      <c r="AI155" s="28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</row>
    <row r="156">
      <c r="A156" s="8" t="s">
        <v>1214</v>
      </c>
      <c r="B156" s="9">
        <v>45726.0</v>
      </c>
      <c r="C156" s="26" t="s">
        <v>20</v>
      </c>
      <c r="D156" s="11" t="s">
        <v>3247</v>
      </c>
      <c r="E156" s="27" t="s">
        <v>1939</v>
      </c>
      <c r="F156" s="13" t="s">
        <v>2103</v>
      </c>
      <c r="G156" s="15">
        <v>39.9</v>
      </c>
      <c r="H156" s="15">
        <v>39.9</v>
      </c>
      <c r="I156" s="14"/>
      <c r="J156" s="15">
        <f t="shared" ref="J156:J157" si="13">H156</f>
        <v>39.9</v>
      </c>
      <c r="K156" s="14"/>
      <c r="L156" s="14"/>
      <c r="M156" s="14"/>
      <c r="N156" s="16"/>
      <c r="O156" s="47">
        <f t="shared" si="2"/>
        <v>39.9</v>
      </c>
      <c r="P156" s="28"/>
      <c r="Q156" s="8" t="s">
        <v>3248</v>
      </c>
      <c r="R156" s="25" t="s">
        <v>577</v>
      </c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</row>
    <row r="157">
      <c r="A157" s="8" t="s">
        <v>1214</v>
      </c>
      <c r="B157" s="9">
        <v>45726.0</v>
      </c>
      <c r="C157" s="26" t="s">
        <v>20</v>
      </c>
      <c r="D157" s="11" t="s">
        <v>3249</v>
      </c>
      <c r="E157" s="27" t="s">
        <v>1939</v>
      </c>
      <c r="F157" s="13" t="s">
        <v>1969</v>
      </c>
      <c r="G157" s="15">
        <v>29.9</v>
      </c>
      <c r="H157" s="15">
        <v>29.9</v>
      </c>
      <c r="I157" s="14"/>
      <c r="J157" s="15">
        <f t="shared" si="13"/>
        <v>29.9</v>
      </c>
      <c r="K157" s="14"/>
      <c r="L157" s="14"/>
      <c r="M157" s="14"/>
      <c r="N157" s="16"/>
      <c r="O157" s="47">
        <f t="shared" si="2"/>
        <v>29.9</v>
      </c>
      <c r="P157" s="28"/>
      <c r="Q157" s="8" t="s">
        <v>3250</v>
      </c>
      <c r="R157" s="25" t="s">
        <v>577</v>
      </c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</row>
    <row r="158">
      <c r="A158" s="8" t="s">
        <v>1214</v>
      </c>
      <c r="B158" s="9">
        <v>45726.0</v>
      </c>
      <c r="C158" s="26" t="s">
        <v>2105</v>
      </c>
      <c r="D158" s="11" t="s">
        <v>2106</v>
      </c>
      <c r="E158" s="27" t="s">
        <v>1908</v>
      </c>
      <c r="F158" s="31" t="s">
        <v>2086</v>
      </c>
      <c r="G158" s="15">
        <v>429.0</v>
      </c>
      <c r="H158" s="15">
        <v>429.0</v>
      </c>
      <c r="I158" s="14"/>
      <c r="J158" s="15">
        <v>429.0</v>
      </c>
      <c r="K158" s="14"/>
      <c r="L158" s="14"/>
      <c r="M158" s="14"/>
      <c r="N158" s="16"/>
      <c r="O158" s="47">
        <f t="shared" si="2"/>
        <v>429</v>
      </c>
      <c r="P158" s="28"/>
      <c r="Q158" s="25" t="s">
        <v>2107</v>
      </c>
      <c r="R158" s="25" t="s">
        <v>577</v>
      </c>
      <c r="S158" s="17"/>
      <c r="T158" s="28"/>
      <c r="U158" s="17"/>
      <c r="V158" s="17"/>
      <c r="W158" s="17"/>
      <c r="X158" s="28"/>
      <c r="Y158" s="28"/>
      <c r="Z158" s="80"/>
      <c r="AA158" s="80"/>
      <c r="AB158" s="28"/>
      <c r="AC158" s="28"/>
      <c r="AD158" s="28"/>
      <c r="AE158" s="28"/>
      <c r="AF158" s="28"/>
      <c r="AG158" s="28"/>
      <c r="AH158" s="28"/>
      <c r="AI158" s="28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</row>
    <row r="159">
      <c r="A159" s="8" t="s">
        <v>1214</v>
      </c>
      <c r="B159" s="9">
        <v>45726.0</v>
      </c>
      <c r="C159" s="26" t="s">
        <v>20</v>
      </c>
      <c r="D159" s="11" t="s">
        <v>2108</v>
      </c>
      <c r="E159" s="27" t="s">
        <v>1939</v>
      </c>
      <c r="F159" s="13" t="s">
        <v>2103</v>
      </c>
      <c r="G159" s="15">
        <v>39.9</v>
      </c>
      <c r="H159" s="15">
        <v>39.9</v>
      </c>
      <c r="I159" s="14"/>
      <c r="J159" s="15">
        <f>H159</f>
        <v>39.9</v>
      </c>
      <c r="K159" s="14"/>
      <c r="L159" s="14"/>
      <c r="M159" s="15">
        <v>39.9</v>
      </c>
      <c r="N159" s="16"/>
      <c r="O159" s="47">
        <f t="shared" si="2"/>
        <v>79.8</v>
      </c>
      <c r="P159" s="28"/>
      <c r="Q159" s="8" t="s">
        <v>2109</v>
      </c>
      <c r="R159" s="25" t="s">
        <v>577</v>
      </c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</row>
    <row r="160">
      <c r="A160" s="8" t="s">
        <v>1214</v>
      </c>
      <c r="B160" s="9">
        <v>45722.0</v>
      </c>
      <c r="C160" s="26" t="s">
        <v>2110</v>
      </c>
      <c r="D160" s="11" t="s">
        <v>2111</v>
      </c>
      <c r="E160" s="27" t="s">
        <v>2112</v>
      </c>
      <c r="F160" s="31" t="s">
        <v>2086</v>
      </c>
      <c r="G160" s="15">
        <v>429.0</v>
      </c>
      <c r="H160" s="15">
        <v>429.0</v>
      </c>
      <c r="I160" s="14"/>
      <c r="J160" s="15">
        <v>429.0</v>
      </c>
      <c r="K160" s="14"/>
      <c r="L160" s="14"/>
      <c r="M160" s="14"/>
      <c r="N160" s="16"/>
      <c r="O160" s="47">
        <f t="shared" si="2"/>
        <v>429</v>
      </c>
      <c r="P160" s="28"/>
      <c r="Q160" s="25" t="s">
        <v>2113</v>
      </c>
      <c r="R160" s="25" t="s">
        <v>577</v>
      </c>
      <c r="S160" s="17"/>
      <c r="T160" s="28"/>
      <c r="U160" s="17"/>
      <c r="V160" s="17"/>
      <c r="W160" s="17"/>
      <c r="X160" s="28"/>
      <c r="Y160" s="28"/>
      <c r="Z160" s="80"/>
      <c r="AA160" s="80"/>
      <c r="AB160" s="28"/>
      <c r="AC160" s="28"/>
      <c r="AD160" s="28"/>
      <c r="AE160" s="28"/>
      <c r="AF160" s="28"/>
      <c r="AG160" s="28"/>
      <c r="AH160" s="28"/>
      <c r="AI160" s="28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</row>
    <row r="161">
      <c r="A161" s="8" t="s">
        <v>1214</v>
      </c>
      <c r="B161" s="9">
        <v>45730.0</v>
      </c>
      <c r="C161" s="26" t="s">
        <v>20</v>
      </c>
      <c r="D161" s="11" t="s">
        <v>3251</v>
      </c>
      <c r="E161" s="27" t="s">
        <v>1939</v>
      </c>
      <c r="F161" s="13" t="s">
        <v>2024</v>
      </c>
      <c r="G161" s="15">
        <v>99.9</v>
      </c>
      <c r="H161" s="15">
        <v>99.9</v>
      </c>
      <c r="I161" s="14"/>
      <c r="J161" s="15">
        <f>H161</f>
        <v>99.9</v>
      </c>
      <c r="K161" s="14"/>
      <c r="L161" s="14"/>
      <c r="M161" s="14"/>
      <c r="N161" s="16"/>
      <c r="O161" s="47">
        <f t="shared" si="2"/>
        <v>99.9</v>
      </c>
      <c r="P161" s="28"/>
      <c r="Q161" s="8" t="s">
        <v>3252</v>
      </c>
      <c r="R161" s="25" t="s">
        <v>577</v>
      </c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</row>
    <row r="162">
      <c r="A162" s="8" t="s">
        <v>1214</v>
      </c>
      <c r="B162" s="9">
        <v>45735.0</v>
      </c>
      <c r="C162" s="26" t="s">
        <v>27</v>
      </c>
      <c r="D162" s="11" t="s">
        <v>2114</v>
      </c>
      <c r="E162" s="27" t="s">
        <v>2488</v>
      </c>
      <c r="F162" s="31" t="s">
        <v>2086</v>
      </c>
      <c r="G162" s="15">
        <v>429.0</v>
      </c>
      <c r="H162" s="15">
        <v>429.0</v>
      </c>
      <c r="I162" s="14"/>
      <c r="J162" s="15">
        <v>429.0</v>
      </c>
      <c r="K162" s="14"/>
      <c r="L162" s="14"/>
      <c r="M162" s="14"/>
      <c r="N162" s="16"/>
      <c r="O162" s="47">
        <f t="shared" si="2"/>
        <v>429</v>
      </c>
      <c r="P162" s="28"/>
      <c r="Q162" s="25" t="s">
        <v>2115</v>
      </c>
      <c r="R162" s="25" t="s">
        <v>577</v>
      </c>
      <c r="S162" s="17"/>
      <c r="T162" s="28"/>
      <c r="U162" s="17"/>
      <c r="V162" s="17"/>
      <c r="W162" s="17"/>
      <c r="X162" s="28"/>
      <c r="Y162" s="28"/>
      <c r="Z162" s="80"/>
      <c r="AA162" s="80"/>
      <c r="AB162" s="28"/>
      <c r="AC162" s="28"/>
      <c r="AD162" s="28"/>
      <c r="AE162" s="28"/>
      <c r="AF162" s="28"/>
      <c r="AG162" s="28"/>
      <c r="AH162" s="28"/>
      <c r="AI162" s="28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</row>
    <row r="163">
      <c r="A163" s="8" t="s">
        <v>1214</v>
      </c>
      <c r="B163" s="9">
        <v>45735.0</v>
      </c>
      <c r="C163" s="26" t="s">
        <v>20</v>
      </c>
      <c r="D163" s="11" t="s">
        <v>3253</v>
      </c>
      <c r="E163" s="27" t="s">
        <v>1908</v>
      </c>
      <c r="F163" s="31" t="s">
        <v>2086</v>
      </c>
      <c r="G163" s="15">
        <v>429.0</v>
      </c>
      <c r="H163" s="15">
        <v>429.0</v>
      </c>
      <c r="I163" s="14"/>
      <c r="J163" s="15">
        <v>429.0</v>
      </c>
      <c r="K163" s="14"/>
      <c r="L163" s="14"/>
      <c r="M163" s="14"/>
      <c r="N163" s="16"/>
      <c r="O163" s="47">
        <f t="shared" si="2"/>
        <v>429</v>
      </c>
      <c r="P163" s="28"/>
      <c r="Q163" s="25" t="s">
        <v>3254</v>
      </c>
      <c r="R163" s="25" t="s">
        <v>577</v>
      </c>
      <c r="S163" s="17"/>
      <c r="T163" s="28"/>
      <c r="U163" s="17"/>
      <c r="V163" s="17"/>
      <c r="W163" s="17"/>
      <c r="X163" s="28"/>
      <c r="Y163" s="28"/>
      <c r="Z163" s="80"/>
      <c r="AA163" s="80"/>
      <c r="AB163" s="28"/>
      <c r="AC163" s="28"/>
      <c r="AD163" s="28"/>
      <c r="AE163" s="28"/>
      <c r="AF163" s="28"/>
      <c r="AG163" s="28"/>
      <c r="AH163" s="28"/>
      <c r="AI163" s="28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</row>
    <row r="164">
      <c r="A164" s="8" t="s">
        <v>1214</v>
      </c>
      <c r="B164" s="9">
        <v>45736.0</v>
      </c>
      <c r="C164" s="26" t="s">
        <v>1172</v>
      </c>
      <c r="D164" s="11" t="s">
        <v>2460</v>
      </c>
      <c r="E164" s="27" t="s">
        <v>1172</v>
      </c>
      <c r="F164" s="31" t="s">
        <v>2086</v>
      </c>
      <c r="G164" s="15">
        <v>429.0</v>
      </c>
      <c r="H164" s="15">
        <v>429.0</v>
      </c>
      <c r="I164" s="14"/>
      <c r="J164" s="15">
        <v>429.0</v>
      </c>
      <c r="K164" s="14"/>
      <c r="L164" s="14"/>
      <c r="M164" s="14"/>
      <c r="N164" s="16"/>
      <c r="O164" s="47">
        <f t="shared" si="2"/>
        <v>429</v>
      </c>
      <c r="P164" s="28"/>
      <c r="Q164" s="25" t="s">
        <v>2461</v>
      </c>
      <c r="R164" s="25" t="s">
        <v>577</v>
      </c>
      <c r="S164" s="17"/>
      <c r="T164" s="28"/>
      <c r="U164" s="17"/>
      <c r="V164" s="17"/>
      <c r="W164" s="17"/>
      <c r="X164" s="28"/>
      <c r="Y164" s="28"/>
      <c r="Z164" s="80"/>
      <c r="AA164" s="80"/>
      <c r="AB164" s="28"/>
      <c r="AC164" s="28"/>
      <c r="AD164" s="28"/>
      <c r="AE164" s="28"/>
      <c r="AF164" s="28"/>
      <c r="AG164" s="28"/>
      <c r="AH164" s="28"/>
      <c r="AI164" s="28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</row>
    <row r="165">
      <c r="A165" s="8" t="s">
        <v>1214</v>
      </c>
      <c r="B165" s="9">
        <v>45737.0</v>
      </c>
      <c r="C165" s="26" t="s">
        <v>20</v>
      </c>
      <c r="D165" s="11" t="s">
        <v>2116</v>
      </c>
      <c r="E165" s="27" t="s">
        <v>1908</v>
      </c>
      <c r="F165" s="31" t="s">
        <v>2086</v>
      </c>
      <c r="G165" s="15">
        <v>1029.0</v>
      </c>
      <c r="H165" s="15">
        <v>429.0</v>
      </c>
      <c r="I165" s="14"/>
      <c r="J165" s="15">
        <v>429.0</v>
      </c>
      <c r="K165" s="14"/>
      <c r="L165" s="14"/>
      <c r="M165" s="14"/>
      <c r="N165" s="16"/>
      <c r="O165" s="47">
        <f t="shared" si="2"/>
        <v>429</v>
      </c>
      <c r="P165" s="28"/>
      <c r="Q165" s="25" t="s">
        <v>2117</v>
      </c>
      <c r="R165" s="25" t="s">
        <v>577</v>
      </c>
      <c r="S165" s="17"/>
      <c r="T165" s="28"/>
      <c r="U165" s="17"/>
      <c r="V165" s="17"/>
      <c r="W165" s="17"/>
      <c r="X165" s="28"/>
      <c r="Y165" s="28"/>
      <c r="Z165" s="80"/>
      <c r="AA165" s="80"/>
      <c r="AB165" s="28"/>
      <c r="AC165" s="28"/>
      <c r="AD165" s="28"/>
      <c r="AE165" s="28"/>
      <c r="AF165" s="28"/>
      <c r="AG165" s="28"/>
      <c r="AH165" s="28"/>
      <c r="AI165" s="28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</row>
    <row r="166">
      <c r="A166" s="8" t="s">
        <v>1214</v>
      </c>
      <c r="B166" s="9">
        <v>45741.0</v>
      </c>
      <c r="C166" s="26" t="s">
        <v>1910</v>
      </c>
      <c r="D166" s="11" t="s">
        <v>2048</v>
      </c>
      <c r="E166" s="27" t="s">
        <v>1910</v>
      </c>
      <c r="F166" s="13" t="s">
        <v>1908</v>
      </c>
      <c r="G166" s="15">
        <v>800.0</v>
      </c>
      <c r="H166" s="14"/>
      <c r="I166" s="14"/>
      <c r="J166" s="14"/>
      <c r="K166" s="14"/>
      <c r="L166" s="14"/>
      <c r="M166" s="14"/>
      <c r="N166" s="16"/>
      <c r="O166" s="47">
        <f t="shared" si="2"/>
        <v>0</v>
      </c>
      <c r="P166" s="13" t="s">
        <v>3255</v>
      </c>
      <c r="Q166" s="8" t="s">
        <v>2050</v>
      </c>
      <c r="R166" s="25" t="s">
        <v>577</v>
      </c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</row>
    <row r="167">
      <c r="A167" s="8" t="s">
        <v>1214</v>
      </c>
      <c r="B167" s="9">
        <v>45742.0</v>
      </c>
      <c r="C167" s="26" t="s">
        <v>1925</v>
      </c>
      <c r="D167" s="11" t="s">
        <v>2119</v>
      </c>
      <c r="E167" s="27" t="s">
        <v>1925</v>
      </c>
      <c r="F167" s="31" t="s">
        <v>2086</v>
      </c>
      <c r="G167" s="15">
        <v>429.0</v>
      </c>
      <c r="H167" s="15">
        <v>429.0</v>
      </c>
      <c r="I167" s="14"/>
      <c r="J167" s="15">
        <v>429.0</v>
      </c>
      <c r="K167" s="14"/>
      <c r="L167" s="14"/>
      <c r="M167" s="14"/>
      <c r="N167" s="16"/>
      <c r="O167" s="47">
        <f t="shared" si="2"/>
        <v>429</v>
      </c>
      <c r="P167" s="28"/>
      <c r="Q167" s="25" t="s">
        <v>2120</v>
      </c>
      <c r="R167" s="25" t="s">
        <v>577</v>
      </c>
      <c r="S167" s="17"/>
      <c r="T167" s="28"/>
      <c r="U167" s="17"/>
      <c r="V167" s="17"/>
      <c r="W167" s="17"/>
      <c r="X167" s="28"/>
      <c r="Y167" s="28"/>
      <c r="Z167" s="80"/>
      <c r="AA167" s="80"/>
      <c r="AB167" s="28"/>
      <c r="AC167" s="28"/>
      <c r="AD167" s="28"/>
      <c r="AE167" s="28"/>
      <c r="AF167" s="28"/>
      <c r="AG167" s="28"/>
      <c r="AH167" s="28"/>
      <c r="AI167" s="28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</row>
    <row r="168">
      <c r="A168" s="8" t="s">
        <v>1214</v>
      </c>
      <c r="B168" s="9">
        <v>45742.0</v>
      </c>
      <c r="C168" s="26" t="s">
        <v>3089</v>
      </c>
      <c r="D168" s="11" t="s">
        <v>3256</v>
      </c>
      <c r="E168" s="27" t="s">
        <v>3257</v>
      </c>
      <c r="F168" s="31" t="s">
        <v>2086</v>
      </c>
      <c r="G168" s="15">
        <v>1029.0</v>
      </c>
      <c r="H168" s="15">
        <v>429.0</v>
      </c>
      <c r="I168" s="14"/>
      <c r="J168" s="15">
        <v>429.0</v>
      </c>
      <c r="K168" s="14"/>
      <c r="L168" s="14"/>
      <c r="M168" s="15">
        <v>299.0</v>
      </c>
      <c r="N168" s="16"/>
      <c r="O168" s="47">
        <f t="shared" si="2"/>
        <v>728</v>
      </c>
      <c r="P168" s="28"/>
      <c r="Q168" s="25" t="s">
        <v>3258</v>
      </c>
      <c r="R168" s="25" t="s">
        <v>577</v>
      </c>
      <c r="S168" s="17"/>
      <c r="T168" s="28"/>
      <c r="U168" s="17"/>
      <c r="V168" s="17"/>
      <c r="W168" s="17"/>
      <c r="X168" s="28"/>
      <c r="Y168" s="28"/>
      <c r="Z168" s="80"/>
      <c r="AA168" s="80"/>
      <c r="AB168" s="28"/>
      <c r="AC168" s="28"/>
      <c r="AD168" s="28"/>
      <c r="AE168" s="28"/>
      <c r="AF168" s="28"/>
      <c r="AG168" s="28"/>
      <c r="AH168" s="28"/>
      <c r="AI168" s="28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</row>
    <row r="169">
      <c r="A169" s="8" t="s">
        <v>1214</v>
      </c>
      <c r="B169" s="9">
        <v>45742.0</v>
      </c>
      <c r="C169" s="26" t="s">
        <v>20</v>
      </c>
      <c r="D169" s="11" t="s">
        <v>2121</v>
      </c>
      <c r="E169" s="27" t="s">
        <v>1939</v>
      </c>
      <c r="F169" s="13" t="s">
        <v>2103</v>
      </c>
      <c r="G169" s="15">
        <v>39.9</v>
      </c>
      <c r="H169" s="15">
        <v>39.9</v>
      </c>
      <c r="I169" s="14"/>
      <c r="J169" s="15">
        <f t="shared" ref="J169:J170" si="14">H169</f>
        <v>39.9</v>
      </c>
      <c r="K169" s="14"/>
      <c r="L169" s="14"/>
      <c r="M169" s="14"/>
      <c r="N169" s="16"/>
      <c r="O169" s="47">
        <f t="shared" si="2"/>
        <v>39.9</v>
      </c>
      <c r="P169" s="28"/>
      <c r="Q169" s="8" t="s">
        <v>2122</v>
      </c>
      <c r="R169" s="25" t="s">
        <v>577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</row>
    <row r="170">
      <c r="A170" s="8" t="s">
        <v>1214</v>
      </c>
      <c r="B170" s="9">
        <v>45744.0</v>
      </c>
      <c r="C170" s="26" t="s">
        <v>20</v>
      </c>
      <c r="D170" s="11" t="s">
        <v>2123</v>
      </c>
      <c r="E170" s="27" t="s">
        <v>1939</v>
      </c>
      <c r="F170" s="13" t="s">
        <v>2103</v>
      </c>
      <c r="G170" s="15">
        <v>39.9</v>
      </c>
      <c r="H170" s="15">
        <v>39.9</v>
      </c>
      <c r="I170" s="14"/>
      <c r="J170" s="15">
        <f t="shared" si="14"/>
        <v>39.9</v>
      </c>
      <c r="K170" s="14"/>
      <c r="L170" s="14"/>
      <c r="M170" s="15">
        <v>39.9</v>
      </c>
      <c r="N170" s="16"/>
      <c r="O170" s="47">
        <f t="shared" si="2"/>
        <v>79.8</v>
      </c>
      <c r="P170" s="28"/>
      <c r="Q170" s="8" t="s">
        <v>2124</v>
      </c>
      <c r="R170" s="25" t="s">
        <v>577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</row>
    <row r="171">
      <c r="A171" s="8" t="s">
        <v>1214</v>
      </c>
      <c r="B171" s="9">
        <v>45744.0</v>
      </c>
      <c r="C171" s="26" t="s">
        <v>1172</v>
      </c>
      <c r="D171" s="11" t="s">
        <v>3259</v>
      </c>
      <c r="E171" s="27" t="s">
        <v>1172</v>
      </c>
      <c r="F171" s="31" t="s">
        <v>2086</v>
      </c>
      <c r="G171" s="15">
        <v>429.0</v>
      </c>
      <c r="H171" s="15">
        <v>429.0</v>
      </c>
      <c r="I171" s="14"/>
      <c r="J171" s="15">
        <v>429.0</v>
      </c>
      <c r="K171" s="14"/>
      <c r="L171" s="14"/>
      <c r="M171" s="14"/>
      <c r="N171" s="16"/>
      <c r="O171" s="47">
        <f t="shared" si="2"/>
        <v>429</v>
      </c>
      <c r="P171" s="28"/>
      <c r="Q171" s="25" t="s">
        <v>3260</v>
      </c>
      <c r="R171" s="25" t="s">
        <v>577</v>
      </c>
      <c r="S171" s="17"/>
      <c r="T171" s="28"/>
      <c r="U171" s="17"/>
      <c r="V171" s="17"/>
      <c r="W171" s="17"/>
      <c r="X171" s="28"/>
      <c r="Y171" s="28"/>
      <c r="Z171" s="80"/>
      <c r="AA171" s="80"/>
      <c r="AB171" s="28"/>
      <c r="AC171" s="28"/>
      <c r="AD171" s="28"/>
      <c r="AE171" s="28"/>
      <c r="AF171" s="28"/>
      <c r="AG171" s="28"/>
      <c r="AH171" s="28"/>
      <c r="AI171" s="28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</row>
    <row r="172">
      <c r="A172" s="8" t="s">
        <v>1214</v>
      </c>
      <c r="B172" s="9">
        <v>45744.0</v>
      </c>
      <c r="C172" s="26" t="s">
        <v>1172</v>
      </c>
      <c r="D172" s="11" t="s">
        <v>2125</v>
      </c>
      <c r="E172" s="27" t="s">
        <v>1172</v>
      </c>
      <c r="F172" s="31" t="s">
        <v>2086</v>
      </c>
      <c r="G172" s="15">
        <v>429.0</v>
      </c>
      <c r="H172" s="15">
        <v>429.0</v>
      </c>
      <c r="I172" s="14"/>
      <c r="J172" s="15">
        <v>429.0</v>
      </c>
      <c r="K172" s="14"/>
      <c r="L172" s="14"/>
      <c r="M172" s="14"/>
      <c r="N172" s="16"/>
      <c r="O172" s="47">
        <f t="shared" si="2"/>
        <v>429</v>
      </c>
      <c r="P172" s="28"/>
      <c r="Q172" s="25" t="s">
        <v>2126</v>
      </c>
      <c r="R172" s="25" t="s">
        <v>577</v>
      </c>
      <c r="S172" s="17"/>
      <c r="T172" s="28"/>
      <c r="U172" s="17"/>
      <c r="V172" s="17"/>
      <c r="W172" s="17"/>
      <c r="X172" s="28"/>
      <c r="Y172" s="28"/>
      <c r="Z172" s="80"/>
      <c r="AA172" s="80"/>
      <c r="AB172" s="28"/>
      <c r="AC172" s="28"/>
      <c r="AD172" s="28"/>
      <c r="AE172" s="28"/>
      <c r="AF172" s="28"/>
      <c r="AG172" s="28"/>
      <c r="AH172" s="28"/>
      <c r="AI172" s="28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</row>
    <row r="173">
      <c r="A173" s="8" t="s">
        <v>1214</v>
      </c>
      <c r="B173" s="9">
        <v>45744.0</v>
      </c>
      <c r="C173" s="26" t="s">
        <v>1172</v>
      </c>
      <c r="D173" s="11" t="s">
        <v>2127</v>
      </c>
      <c r="E173" s="27" t="s">
        <v>1172</v>
      </c>
      <c r="F173" s="31" t="s">
        <v>2086</v>
      </c>
      <c r="G173" s="15">
        <v>429.0</v>
      </c>
      <c r="H173" s="15">
        <v>429.0</v>
      </c>
      <c r="I173" s="14"/>
      <c r="J173" s="15">
        <v>429.0</v>
      </c>
      <c r="K173" s="14"/>
      <c r="L173" s="14"/>
      <c r="M173" s="14"/>
      <c r="N173" s="16"/>
      <c r="O173" s="47">
        <f t="shared" si="2"/>
        <v>429</v>
      </c>
      <c r="P173" s="28"/>
      <c r="Q173" s="25" t="s">
        <v>2128</v>
      </c>
      <c r="R173" s="25" t="s">
        <v>577</v>
      </c>
      <c r="S173" s="17"/>
      <c r="T173" s="28"/>
      <c r="U173" s="17"/>
      <c r="V173" s="17"/>
      <c r="W173" s="17"/>
      <c r="X173" s="28"/>
      <c r="Y173" s="28"/>
      <c r="Z173" s="80"/>
      <c r="AA173" s="80"/>
      <c r="AB173" s="28"/>
      <c r="AC173" s="28"/>
      <c r="AD173" s="28"/>
      <c r="AE173" s="28"/>
      <c r="AF173" s="28"/>
      <c r="AG173" s="28"/>
      <c r="AH173" s="28"/>
      <c r="AI173" s="28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</row>
    <row r="174">
      <c r="A174" s="8" t="s">
        <v>1214</v>
      </c>
      <c r="B174" s="9">
        <v>45744.0</v>
      </c>
      <c r="C174" s="26" t="s">
        <v>1172</v>
      </c>
      <c r="D174" s="11" t="s">
        <v>2129</v>
      </c>
      <c r="E174" s="27" t="s">
        <v>1172</v>
      </c>
      <c r="F174" s="31" t="s">
        <v>2086</v>
      </c>
      <c r="G174" s="15">
        <v>429.0</v>
      </c>
      <c r="H174" s="15">
        <v>429.0</v>
      </c>
      <c r="I174" s="14"/>
      <c r="J174" s="15">
        <v>429.0</v>
      </c>
      <c r="K174" s="14"/>
      <c r="L174" s="14"/>
      <c r="M174" s="14"/>
      <c r="N174" s="16"/>
      <c r="O174" s="47">
        <f t="shared" si="2"/>
        <v>429</v>
      </c>
      <c r="P174" s="28"/>
      <c r="Q174" s="25" t="s">
        <v>2130</v>
      </c>
      <c r="R174" s="25" t="s">
        <v>577</v>
      </c>
      <c r="S174" s="17"/>
      <c r="T174" s="28"/>
      <c r="U174" s="17"/>
      <c r="V174" s="17"/>
      <c r="W174" s="17"/>
      <c r="X174" s="28"/>
      <c r="Y174" s="28"/>
      <c r="Z174" s="80"/>
      <c r="AA174" s="80"/>
      <c r="AB174" s="28"/>
      <c r="AC174" s="28"/>
      <c r="AD174" s="28"/>
      <c r="AE174" s="28"/>
      <c r="AF174" s="28"/>
      <c r="AG174" s="28"/>
      <c r="AH174" s="28"/>
      <c r="AI174" s="28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</row>
    <row r="175">
      <c r="A175" s="8" t="s">
        <v>1214</v>
      </c>
      <c r="B175" s="9">
        <v>45744.0</v>
      </c>
      <c r="C175" s="26" t="s">
        <v>20</v>
      </c>
      <c r="D175" s="11" t="s">
        <v>3261</v>
      </c>
      <c r="E175" s="27" t="s">
        <v>1908</v>
      </c>
      <c r="F175" s="31" t="s">
        <v>2086</v>
      </c>
      <c r="G175" s="15">
        <v>1029.0</v>
      </c>
      <c r="H175" s="15">
        <v>429.0</v>
      </c>
      <c r="I175" s="14"/>
      <c r="J175" s="15">
        <v>429.0</v>
      </c>
      <c r="K175" s="14"/>
      <c r="L175" s="14"/>
      <c r="M175" s="14"/>
      <c r="N175" s="16"/>
      <c r="O175" s="47">
        <f t="shared" si="2"/>
        <v>429</v>
      </c>
      <c r="P175" s="28"/>
      <c r="Q175" s="25" t="s">
        <v>3262</v>
      </c>
      <c r="R175" s="25" t="s">
        <v>577</v>
      </c>
      <c r="S175" s="17"/>
      <c r="T175" s="28"/>
      <c r="U175" s="17"/>
      <c r="V175" s="17"/>
      <c r="W175" s="17"/>
      <c r="X175" s="28"/>
      <c r="Y175" s="28"/>
      <c r="Z175" s="80"/>
      <c r="AA175" s="80"/>
      <c r="AB175" s="28"/>
      <c r="AC175" s="28"/>
      <c r="AD175" s="28"/>
      <c r="AE175" s="28"/>
      <c r="AF175" s="28"/>
      <c r="AG175" s="28"/>
      <c r="AH175" s="28"/>
      <c r="AI175" s="28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</row>
    <row r="176">
      <c r="A176" s="8" t="s">
        <v>1214</v>
      </c>
      <c r="B176" s="9">
        <v>45747.0</v>
      </c>
      <c r="C176" s="26" t="s">
        <v>2264</v>
      </c>
      <c r="D176" s="11" t="s">
        <v>3263</v>
      </c>
      <c r="E176" s="27" t="s">
        <v>1908</v>
      </c>
      <c r="F176" s="31" t="s">
        <v>2086</v>
      </c>
      <c r="G176" s="15">
        <v>429.0</v>
      </c>
      <c r="H176" s="15">
        <v>429.0</v>
      </c>
      <c r="I176" s="14"/>
      <c r="J176" s="15">
        <v>429.0</v>
      </c>
      <c r="K176" s="14"/>
      <c r="L176" s="14"/>
      <c r="M176" s="14"/>
      <c r="N176" s="16"/>
      <c r="O176" s="47">
        <f t="shared" si="2"/>
        <v>429</v>
      </c>
      <c r="P176" s="28"/>
      <c r="Q176" s="25" t="s">
        <v>3264</v>
      </c>
      <c r="R176" s="25" t="s">
        <v>577</v>
      </c>
      <c r="S176" s="17"/>
      <c r="T176" s="28"/>
      <c r="U176" s="17"/>
      <c r="V176" s="17"/>
      <c r="W176" s="17"/>
      <c r="X176" s="28"/>
      <c r="Y176" s="28"/>
      <c r="Z176" s="80"/>
      <c r="AA176" s="80"/>
      <c r="AB176" s="28"/>
      <c r="AC176" s="28"/>
      <c r="AD176" s="28"/>
      <c r="AE176" s="28"/>
      <c r="AF176" s="28"/>
      <c r="AG176" s="28"/>
      <c r="AH176" s="28"/>
      <c r="AI176" s="28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</row>
    <row r="177">
      <c r="A177" s="8" t="s">
        <v>1214</v>
      </c>
      <c r="B177" s="9">
        <v>43160.0</v>
      </c>
      <c r="C177" s="26" t="s">
        <v>20</v>
      </c>
      <c r="D177" s="11" t="s">
        <v>2131</v>
      </c>
      <c r="E177" s="12" t="s">
        <v>367</v>
      </c>
      <c r="F177" s="13" t="s">
        <v>2086</v>
      </c>
      <c r="G177" s="14"/>
      <c r="H177" s="15">
        <v>429.0</v>
      </c>
      <c r="I177" s="14"/>
      <c r="J177" s="15">
        <v>429.0</v>
      </c>
      <c r="K177" s="14"/>
      <c r="L177" s="14"/>
      <c r="M177" s="14"/>
      <c r="N177" s="16"/>
      <c r="O177" s="3">
        <f t="shared" si="2"/>
        <v>429</v>
      </c>
      <c r="P177" s="28"/>
      <c r="Q177" s="8" t="s">
        <v>2132</v>
      </c>
      <c r="R177" s="25" t="s">
        <v>577</v>
      </c>
      <c r="S177" s="32"/>
      <c r="T177" s="32"/>
      <c r="U177" s="17"/>
      <c r="V177" s="28"/>
      <c r="W177" s="17"/>
      <c r="X177" s="32"/>
      <c r="Y177" s="17"/>
      <c r="Z177" s="80"/>
      <c r="AA177" s="80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</row>
    <row r="178">
      <c r="A178" s="8" t="s">
        <v>1214</v>
      </c>
      <c r="B178" s="9">
        <v>45706.0</v>
      </c>
      <c r="C178" s="26" t="s">
        <v>1172</v>
      </c>
      <c r="D178" s="11" t="s">
        <v>2133</v>
      </c>
      <c r="E178" s="27" t="s">
        <v>1172</v>
      </c>
      <c r="F178" s="13" t="s">
        <v>1908</v>
      </c>
      <c r="G178" s="15">
        <v>299.0</v>
      </c>
      <c r="H178" s="15">
        <v>299.0</v>
      </c>
      <c r="I178" s="14"/>
      <c r="J178" s="15">
        <f t="shared" ref="J178:J181" si="15">H178</f>
        <v>299</v>
      </c>
      <c r="K178" s="14"/>
      <c r="L178" s="14"/>
      <c r="M178" s="14"/>
      <c r="N178" s="16"/>
      <c r="O178" s="47">
        <f t="shared" si="2"/>
        <v>299</v>
      </c>
      <c r="P178" s="28"/>
      <c r="Q178" s="8" t="s">
        <v>2134</v>
      </c>
      <c r="R178" s="25" t="s">
        <v>557</v>
      </c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</row>
    <row r="179">
      <c r="A179" s="8" t="s">
        <v>1214</v>
      </c>
      <c r="B179" s="9">
        <v>45712.0</v>
      </c>
      <c r="C179" s="26" t="s">
        <v>1172</v>
      </c>
      <c r="D179" s="11" t="s">
        <v>2135</v>
      </c>
      <c r="E179" s="27" t="s">
        <v>1172</v>
      </c>
      <c r="F179" s="13" t="s">
        <v>1908</v>
      </c>
      <c r="G179" s="15">
        <v>299.0</v>
      </c>
      <c r="H179" s="15">
        <v>299.0</v>
      </c>
      <c r="I179" s="14"/>
      <c r="J179" s="15">
        <f t="shared" si="15"/>
        <v>299</v>
      </c>
      <c r="K179" s="14"/>
      <c r="L179" s="14"/>
      <c r="M179" s="14"/>
      <c r="N179" s="16"/>
      <c r="O179" s="47">
        <f t="shared" si="2"/>
        <v>299</v>
      </c>
      <c r="P179" s="28"/>
      <c r="Q179" s="8" t="s">
        <v>2136</v>
      </c>
      <c r="R179" s="25" t="s">
        <v>557</v>
      </c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</row>
    <row r="180">
      <c r="A180" s="8" t="s">
        <v>1214</v>
      </c>
      <c r="B180" s="9">
        <v>45670.0</v>
      </c>
      <c r="C180" s="26" t="s">
        <v>1172</v>
      </c>
      <c r="D180" s="11" t="s">
        <v>2980</v>
      </c>
      <c r="E180" s="27" t="s">
        <v>1172</v>
      </c>
      <c r="F180" s="13" t="s">
        <v>1908</v>
      </c>
      <c r="G180" s="15">
        <v>299.0</v>
      </c>
      <c r="H180" s="15">
        <v>299.0</v>
      </c>
      <c r="I180" s="14"/>
      <c r="J180" s="15">
        <f t="shared" si="15"/>
        <v>299</v>
      </c>
      <c r="K180" s="14"/>
      <c r="L180" s="14"/>
      <c r="M180" s="14"/>
      <c r="N180" s="16"/>
      <c r="O180" s="47">
        <f t="shared" si="2"/>
        <v>299</v>
      </c>
      <c r="P180" s="28"/>
      <c r="Q180" s="8" t="s">
        <v>2981</v>
      </c>
      <c r="R180" s="17" t="s">
        <v>547</v>
      </c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</row>
    <row r="181">
      <c r="A181" s="8" t="s">
        <v>1214</v>
      </c>
      <c r="B181" s="9">
        <v>45749.0</v>
      </c>
      <c r="C181" s="26" t="s">
        <v>20</v>
      </c>
      <c r="D181" s="11" t="s">
        <v>2137</v>
      </c>
      <c r="E181" s="27" t="s">
        <v>1939</v>
      </c>
      <c r="F181" s="13" t="s">
        <v>2103</v>
      </c>
      <c r="G181" s="15">
        <v>39.9</v>
      </c>
      <c r="H181" s="15">
        <v>39.9</v>
      </c>
      <c r="I181" s="14"/>
      <c r="J181" s="15">
        <f t="shared" si="15"/>
        <v>39.9</v>
      </c>
      <c r="K181" s="14"/>
      <c r="L181" s="14"/>
      <c r="M181" s="14"/>
      <c r="N181" s="16"/>
      <c r="O181" s="47">
        <f t="shared" si="2"/>
        <v>39.9</v>
      </c>
      <c r="P181" s="28"/>
      <c r="Q181" s="8" t="s">
        <v>2138</v>
      </c>
      <c r="R181" s="25" t="s">
        <v>31</v>
      </c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</row>
    <row r="182">
      <c r="A182" s="8" t="s">
        <v>1214</v>
      </c>
      <c r="B182" s="9">
        <v>45750.0</v>
      </c>
      <c r="C182" s="26" t="s">
        <v>20</v>
      </c>
      <c r="D182" s="11" t="s">
        <v>2139</v>
      </c>
      <c r="E182" s="27" t="s">
        <v>2112</v>
      </c>
      <c r="F182" s="31" t="s">
        <v>2086</v>
      </c>
      <c r="G182" s="15">
        <v>800.0</v>
      </c>
      <c r="H182" s="15">
        <v>429.0</v>
      </c>
      <c r="I182" s="14"/>
      <c r="J182" s="15">
        <v>429.0</v>
      </c>
      <c r="K182" s="14"/>
      <c r="L182" s="14"/>
      <c r="M182" s="14"/>
      <c r="N182" s="16"/>
      <c r="O182" s="47">
        <f t="shared" si="2"/>
        <v>429</v>
      </c>
      <c r="P182" s="28"/>
      <c r="Q182" s="25" t="s">
        <v>2140</v>
      </c>
      <c r="R182" s="25" t="s">
        <v>31</v>
      </c>
      <c r="S182" s="17"/>
      <c r="T182" s="17"/>
      <c r="U182" s="17"/>
      <c r="V182" s="17"/>
      <c r="W182" s="17"/>
      <c r="X182" s="17"/>
      <c r="Y182" s="17"/>
      <c r="Z182" s="80"/>
      <c r="AA182" s="80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</row>
    <row r="183">
      <c r="A183" s="8" t="s">
        <v>1214</v>
      </c>
      <c r="B183" s="9">
        <v>45750.0</v>
      </c>
      <c r="C183" s="26" t="s">
        <v>2141</v>
      </c>
      <c r="D183" s="11" t="s">
        <v>2142</v>
      </c>
      <c r="E183" s="27" t="s">
        <v>2112</v>
      </c>
      <c r="F183" s="31" t="s">
        <v>2086</v>
      </c>
      <c r="G183" s="15">
        <v>429.0</v>
      </c>
      <c r="H183" s="15">
        <v>429.0</v>
      </c>
      <c r="I183" s="14"/>
      <c r="J183" s="15">
        <v>429.0</v>
      </c>
      <c r="K183" s="14"/>
      <c r="L183" s="14"/>
      <c r="M183" s="14"/>
      <c r="N183" s="16"/>
      <c r="O183" s="47">
        <f t="shared" si="2"/>
        <v>429</v>
      </c>
      <c r="P183" s="28"/>
      <c r="Q183" s="25" t="s">
        <v>2143</v>
      </c>
      <c r="R183" s="25" t="s">
        <v>31</v>
      </c>
      <c r="S183" s="17"/>
      <c r="T183" s="17"/>
      <c r="U183" s="17"/>
      <c r="V183" s="17"/>
      <c r="W183" s="17"/>
      <c r="X183" s="17"/>
      <c r="Y183" s="17"/>
      <c r="Z183" s="80"/>
      <c r="AA183" s="80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</row>
    <row r="184">
      <c r="A184" s="8" t="s">
        <v>1214</v>
      </c>
      <c r="B184" s="9">
        <v>45754.0</v>
      </c>
      <c r="C184" s="26" t="s">
        <v>2110</v>
      </c>
      <c r="D184" s="11" t="s">
        <v>2144</v>
      </c>
      <c r="E184" s="27" t="s">
        <v>2112</v>
      </c>
      <c r="F184" s="31" t="s">
        <v>2086</v>
      </c>
      <c r="G184" s="15">
        <v>429.0</v>
      </c>
      <c r="H184" s="15">
        <v>429.0</v>
      </c>
      <c r="I184" s="14"/>
      <c r="J184" s="15">
        <v>429.0</v>
      </c>
      <c r="K184" s="14"/>
      <c r="L184" s="14"/>
      <c r="M184" s="14"/>
      <c r="N184" s="16"/>
      <c r="O184" s="47">
        <f t="shared" si="2"/>
        <v>429</v>
      </c>
      <c r="P184" s="28"/>
      <c r="Q184" s="25" t="s">
        <v>2145</v>
      </c>
      <c r="R184" s="25" t="s">
        <v>31</v>
      </c>
      <c r="S184" s="17"/>
      <c r="T184" s="17"/>
      <c r="U184" s="17"/>
      <c r="V184" s="17"/>
      <c r="W184" s="17"/>
      <c r="X184" s="17"/>
      <c r="Y184" s="17"/>
      <c r="Z184" s="80"/>
      <c r="AA184" s="80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</row>
    <row r="185">
      <c r="A185" s="8" t="s">
        <v>1214</v>
      </c>
      <c r="B185" s="9">
        <v>45755.0</v>
      </c>
      <c r="C185" s="26" t="s">
        <v>20</v>
      </c>
      <c r="D185" s="11" t="s">
        <v>2146</v>
      </c>
      <c r="E185" s="27" t="s">
        <v>1939</v>
      </c>
      <c r="F185" s="13" t="s">
        <v>2024</v>
      </c>
      <c r="G185" s="15">
        <v>99.9</v>
      </c>
      <c r="H185" s="15">
        <v>99.9</v>
      </c>
      <c r="I185" s="14"/>
      <c r="J185" s="15">
        <f t="shared" ref="J185:J187" si="16">H185</f>
        <v>99.9</v>
      </c>
      <c r="K185" s="14"/>
      <c r="L185" s="14"/>
      <c r="M185" s="14"/>
      <c r="N185" s="16"/>
      <c r="O185" s="47">
        <f t="shared" si="2"/>
        <v>99.9</v>
      </c>
      <c r="P185" s="28"/>
      <c r="Q185" s="8" t="s">
        <v>2147</v>
      </c>
      <c r="R185" s="25" t="s">
        <v>31</v>
      </c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</row>
    <row r="186">
      <c r="A186" s="8" t="s">
        <v>1214</v>
      </c>
      <c r="B186" s="9">
        <v>45755.0</v>
      </c>
      <c r="C186" s="26" t="s">
        <v>20</v>
      </c>
      <c r="D186" s="11" t="s">
        <v>3265</v>
      </c>
      <c r="E186" s="27" t="s">
        <v>1939</v>
      </c>
      <c r="F186" s="13" t="s">
        <v>2024</v>
      </c>
      <c r="G186" s="15">
        <v>99.9</v>
      </c>
      <c r="H186" s="15">
        <v>99.9</v>
      </c>
      <c r="I186" s="14"/>
      <c r="J186" s="15">
        <f t="shared" si="16"/>
        <v>99.9</v>
      </c>
      <c r="K186" s="14"/>
      <c r="L186" s="14"/>
      <c r="M186" s="14"/>
      <c r="N186" s="16"/>
      <c r="O186" s="47">
        <f t="shared" si="2"/>
        <v>99.9</v>
      </c>
      <c r="P186" s="28"/>
      <c r="Q186" s="8" t="s">
        <v>3266</v>
      </c>
      <c r="R186" s="25" t="s">
        <v>31</v>
      </c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</row>
    <row r="187">
      <c r="A187" s="8" t="s">
        <v>1214</v>
      </c>
      <c r="B187" s="9">
        <v>45755.0</v>
      </c>
      <c r="C187" s="26" t="s">
        <v>20</v>
      </c>
      <c r="D187" s="11" t="s">
        <v>3267</v>
      </c>
      <c r="E187" s="27" t="s">
        <v>1939</v>
      </c>
      <c r="F187" s="13" t="s">
        <v>2103</v>
      </c>
      <c r="G187" s="15">
        <v>39.9</v>
      </c>
      <c r="H187" s="15">
        <v>39.9</v>
      </c>
      <c r="I187" s="14"/>
      <c r="J187" s="15">
        <f t="shared" si="16"/>
        <v>39.9</v>
      </c>
      <c r="K187" s="14"/>
      <c r="L187" s="14"/>
      <c r="M187" s="14"/>
      <c r="N187" s="16"/>
      <c r="O187" s="47">
        <f t="shared" si="2"/>
        <v>39.9</v>
      </c>
      <c r="P187" s="28"/>
      <c r="Q187" s="8" t="s">
        <v>3268</v>
      </c>
      <c r="R187" s="25" t="s">
        <v>31</v>
      </c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</row>
    <row r="188">
      <c r="A188" s="8" t="s">
        <v>1214</v>
      </c>
      <c r="B188" s="9">
        <v>45755.0</v>
      </c>
      <c r="C188" s="26" t="s">
        <v>2110</v>
      </c>
      <c r="D188" s="11" t="s">
        <v>2148</v>
      </c>
      <c r="E188" s="27" t="s">
        <v>2112</v>
      </c>
      <c r="F188" s="31" t="s">
        <v>2086</v>
      </c>
      <c r="G188" s="15">
        <v>977.55</v>
      </c>
      <c r="H188" s="15">
        <v>429.0</v>
      </c>
      <c r="I188" s="14"/>
      <c r="J188" s="15">
        <v>429.0</v>
      </c>
      <c r="K188" s="14"/>
      <c r="L188" s="14"/>
      <c r="M188" s="14"/>
      <c r="N188" s="16"/>
      <c r="O188" s="47">
        <f t="shared" si="2"/>
        <v>429</v>
      </c>
      <c r="P188" s="28"/>
      <c r="Q188" s="25" t="s">
        <v>2149</v>
      </c>
      <c r="R188" s="25" t="s">
        <v>31</v>
      </c>
      <c r="S188" s="17"/>
      <c r="T188" s="17"/>
      <c r="U188" s="17"/>
      <c r="V188" s="17"/>
      <c r="W188" s="17"/>
      <c r="X188" s="17"/>
      <c r="Y188" s="17"/>
      <c r="Z188" s="80"/>
      <c r="AA188" s="80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</row>
    <row r="189">
      <c r="A189" s="8" t="s">
        <v>1214</v>
      </c>
      <c r="B189" s="9">
        <v>45755.0</v>
      </c>
      <c r="C189" s="26" t="s">
        <v>2110</v>
      </c>
      <c r="D189" s="11" t="s">
        <v>3269</v>
      </c>
      <c r="E189" s="27" t="s">
        <v>2110</v>
      </c>
      <c r="F189" s="31" t="s">
        <v>2086</v>
      </c>
      <c r="G189" s="15">
        <v>429.0</v>
      </c>
      <c r="H189" s="15">
        <v>429.0</v>
      </c>
      <c r="I189" s="14"/>
      <c r="J189" s="15">
        <v>429.0</v>
      </c>
      <c r="K189" s="14"/>
      <c r="L189" s="14"/>
      <c r="M189" s="14"/>
      <c r="N189" s="16"/>
      <c r="O189" s="47">
        <f t="shared" si="2"/>
        <v>429</v>
      </c>
      <c r="P189" s="28"/>
      <c r="Q189" s="25" t="s">
        <v>3270</v>
      </c>
      <c r="R189" s="25" t="s">
        <v>31</v>
      </c>
      <c r="S189" s="17"/>
      <c r="T189" s="17"/>
      <c r="U189" s="17"/>
      <c r="V189" s="17"/>
      <c r="W189" s="17"/>
      <c r="X189" s="17"/>
      <c r="Y189" s="17"/>
      <c r="Z189" s="80"/>
      <c r="AA189" s="80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</row>
    <row r="190">
      <c r="A190" s="8" t="s">
        <v>1214</v>
      </c>
      <c r="B190" s="9">
        <v>45755.0</v>
      </c>
      <c r="C190" s="26" t="s">
        <v>20</v>
      </c>
      <c r="D190" s="11" t="s">
        <v>2150</v>
      </c>
      <c r="E190" s="27" t="s">
        <v>2112</v>
      </c>
      <c r="F190" s="31" t="s">
        <v>2086</v>
      </c>
      <c r="G190" s="15">
        <v>977.55</v>
      </c>
      <c r="H190" s="15">
        <v>429.0</v>
      </c>
      <c r="I190" s="14"/>
      <c r="J190" s="15">
        <v>429.0</v>
      </c>
      <c r="K190" s="14"/>
      <c r="L190" s="14"/>
      <c r="M190" s="14"/>
      <c r="N190" s="16"/>
      <c r="O190" s="47">
        <f t="shared" si="2"/>
        <v>429</v>
      </c>
      <c r="P190" s="28"/>
      <c r="Q190" s="25" t="s">
        <v>2151</v>
      </c>
      <c r="R190" s="25" t="s">
        <v>31</v>
      </c>
      <c r="S190" s="17"/>
      <c r="T190" s="17"/>
      <c r="U190" s="17"/>
      <c r="V190" s="17"/>
      <c r="W190" s="17"/>
      <c r="X190" s="17"/>
      <c r="Y190" s="17"/>
      <c r="Z190" s="80"/>
      <c r="AA190" s="80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</row>
    <row r="191">
      <c r="A191" s="8" t="s">
        <v>1214</v>
      </c>
      <c r="B191" s="9">
        <v>45756.0</v>
      </c>
      <c r="C191" s="26" t="s">
        <v>27</v>
      </c>
      <c r="D191" s="11" t="s">
        <v>2152</v>
      </c>
      <c r="E191" s="27" t="s">
        <v>2089</v>
      </c>
      <c r="F191" s="31" t="s">
        <v>2086</v>
      </c>
      <c r="G191" s="15">
        <v>429.0</v>
      </c>
      <c r="H191" s="15">
        <v>429.0</v>
      </c>
      <c r="I191" s="14"/>
      <c r="J191" s="15">
        <v>429.0</v>
      </c>
      <c r="K191" s="14"/>
      <c r="L191" s="14"/>
      <c r="M191" s="14"/>
      <c r="N191" s="16"/>
      <c r="O191" s="47">
        <f t="shared" si="2"/>
        <v>429</v>
      </c>
      <c r="P191" s="28"/>
      <c r="Q191" s="25" t="s">
        <v>2153</v>
      </c>
      <c r="R191" s="25" t="s">
        <v>31</v>
      </c>
      <c r="S191" s="17"/>
      <c r="T191" s="17"/>
      <c r="U191" s="17"/>
      <c r="V191" s="17"/>
      <c r="W191" s="17"/>
      <c r="X191" s="17"/>
      <c r="Y191" s="17"/>
      <c r="Z191" s="80"/>
      <c r="AA191" s="8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</row>
    <row r="192">
      <c r="A192" s="8" t="s">
        <v>1214</v>
      </c>
      <c r="B192" s="9">
        <v>45756.0</v>
      </c>
      <c r="C192" s="26" t="s">
        <v>20</v>
      </c>
      <c r="D192" s="11" t="s">
        <v>2154</v>
      </c>
      <c r="E192" s="27" t="s">
        <v>1939</v>
      </c>
      <c r="F192" s="13" t="s">
        <v>2024</v>
      </c>
      <c r="G192" s="15">
        <v>99.9</v>
      </c>
      <c r="H192" s="15">
        <v>99.9</v>
      </c>
      <c r="I192" s="14"/>
      <c r="J192" s="15">
        <f t="shared" ref="J192:J194" si="17">H192</f>
        <v>99.9</v>
      </c>
      <c r="K192" s="14"/>
      <c r="L192" s="14"/>
      <c r="M192" s="14"/>
      <c r="N192" s="16"/>
      <c r="O192" s="47">
        <f t="shared" si="2"/>
        <v>99.9</v>
      </c>
      <c r="P192" s="28"/>
      <c r="Q192" s="8" t="s">
        <v>2155</v>
      </c>
      <c r="R192" s="25" t="s">
        <v>31</v>
      </c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</row>
    <row r="193">
      <c r="A193" s="8" t="s">
        <v>1214</v>
      </c>
      <c r="B193" s="9">
        <v>45758.0</v>
      </c>
      <c r="C193" s="26" t="s">
        <v>20</v>
      </c>
      <c r="D193" s="11" t="s">
        <v>2157</v>
      </c>
      <c r="E193" s="27" t="s">
        <v>1939</v>
      </c>
      <c r="F193" s="13" t="s">
        <v>2024</v>
      </c>
      <c r="G193" s="15">
        <v>99.9</v>
      </c>
      <c r="H193" s="15">
        <v>99.9</v>
      </c>
      <c r="I193" s="14"/>
      <c r="J193" s="15">
        <f t="shared" si="17"/>
        <v>99.9</v>
      </c>
      <c r="K193" s="14"/>
      <c r="L193" s="14"/>
      <c r="M193" s="14"/>
      <c r="N193" s="16"/>
      <c r="O193" s="47">
        <f t="shared" si="2"/>
        <v>99.9</v>
      </c>
      <c r="P193" s="28"/>
      <c r="Q193" s="8" t="s">
        <v>2158</v>
      </c>
      <c r="R193" s="25" t="s">
        <v>31</v>
      </c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</row>
    <row r="194">
      <c r="A194" s="8" t="s">
        <v>1214</v>
      </c>
      <c r="B194" s="9">
        <v>45758.0</v>
      </c>
      <c r="C194" s="26" t="s">
        <v>20</v>
      </c>
      <c r="D194" s="11" t="s">
        <v>2159</v>
      </c>
      <c r="E194" s="27" t="s">
        <v>1939</v>
      </c>
      <c r="F194" s="13" t="s">
        <v>2103</v>
      </c>
      <c r="G194" s="15">
        <v>39.9</v>
      </c>
      <c r="H194" s="15">
        <v>39.9</v>
      </c>
      <c r="I194" s="14"/>
      <c r="J194" s="15">
        <f t="shared" si="17"/>
        <v>39.9</v>
      </c>
      <c r="K194" s="14"/>
      <c r="L194" s="14"/>
      <c r="M194" s="14"/>
      <c r="N194" s="16"/>
      <c r="O194" s="47">
        <f t="shared" si="2"/>
        <v>39.9</v>
      </c>
      <c r="P194" s="28"/>
      <c r="Q194" s="8" t="s">
        <v>2160</v>
      </c>
      <c r="R194" s="25" t="s">
        <v>31</v>
      </c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</row>
    <row r="195">
      <c r="A195" s="8" t="s">
        <v>1214</v>
      </c>
      <c r="B195" s="9">
        <v>45758.0</v>
      </c>
      <c r="C195" s="26" t="s">
        <v>20</v>
      </c>
      <c r="D195" s="11" t="s">
        <v>2161</v>
      </c>
      <c r="E195" s="27" t="s">
        <v>2112</v>
      </c>
      <c r="F195" s="31" t="s">
        <v>2086</v>
      </c>
      <c r="G195" s="15">
        <v>429.0</v>
      </c>
      <c r="H195" s="15">
        <v>429.0</v>
      </c>
      <c r="I195" s="14"/>
      <c r="J195" s="15">
        <v>429.0</v>
      </c>
      <c r="K195" s="14"/>
      <c r="L195" s="14"/>
      <c r="M195" s="14"/>
      <c r="N195" s="16"/>
      <c r="O195" s="47">
        <f t="shared" si="2"/>
        <v>429</v>
      </c>
      <c r="P195" s="28"/>
      <c r="Q195" s="25" t="s">
        <v>2162</v>
      </c>
      <c r="R195" s="25" t="s">
        <v>31</v>
      </c>
      <c r="S195" s="17"/>
      <c r="T195" s="17"/>
      <c r="U195" s="17"/>
      <c r="V195" s="17"/>
      <c r="W195" s="17"/>
      <c r="X195" s="17"/>
      <c r="Y195" s="17"/>
      <c r="Z195" s="80"/>
      <c r="AA195" s="80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</row>
    <row r="196">
      <c r="A196" s="8" t="s">
        <v>1214</v>
      </c>
      <c r="B196" s="9">
        <v>45761.0</v>
      </c>
      <c r="C196" s="26" t="s">
        <v>20</v>
      </c>
      <c r="D196" s="11" t="s">
        <v>3271</v>
      </c>
      <c r="E196" s="27" t="s">
        <v>1939</v>
      </c>
      <c r="F196" s="13" t="s">
        <v>2024</v>
      </c>
      <c r="G196" s="15">
        <v>99.9</v>
      </c>
      <c r="H196" s="15">
        <v>99.9</v>
      </c>
      <c r="I196" s="14"/>
      <c r="J196" s="15">
        <f t="shared" ref="J196:J199" si="18">H196</f>
        <v>99.9</v>
      </c>
      <c r="K196" s="14"/>
      <c r="L196" s="14"/>
      <c r="M196" s="14"/>
      <c r="N196" s="16"/>
      <c r="O196" s="47">
        <f t="shared" si="2"/>
        <v>99.9</v>
      </c>
      <c r="P196" s="28"/>
      <c r="Q196" s="8" t="s">
        <v>3272</v>
      </c>
      <c r="R196" s="25" t="s">
        <v>31</v>
      </c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</row>
    <row r="197">
      <c r="A197" s="8" t="s">
        <v>1214</v>
      </c>
      <c r="B197" s="9">
        <v>45761.0</v>
      </c>
      <c r="C197" s="26" t="s">
        <v>20</v>
      </c>
      <c r="D197" s="11" t="s">
        <v>2163</v>
      </c>
      <c r="E197" s="27" t="s">
        <v>1939</v>
      </c>
      <c r="F197" s="13" t="s">
        <v>2024</v>
      </c>
      <c r="G197" s="15">
        <v>99.9</v>
      </c>
      <c r="H197" s="15">
        <v>99.9</v>
      </c>
      <c r="I197" s="14"/>
      <c r="J197" s="15">
        <f t="shared" si="18"/>
        <v>99.9</v>
      </c>
      <c r="K197" s="14"/>
      <c r="L197" s="14"/>
      <c r="M197" s="14"/>
      <c r="N197" s="16"/>
      <c r="O197" s="47">
        <f t="shared" si="2"/>
        <v>99.9</v>
      </c>
      <c r="P197" s="28"/>
      <c r="Q197" s="8" t="s">
        <v>2164</v>
      </c>
      <c r="R197" s="25" t="s">
        <v>31</v>
      </c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</row>
    <row r="198">
      <c r="A198" s="8" t="s">
        <v>1214</v>
      </c>
      <c r="B198" s="9">
        <v>45761.0</v>
      </c>
      <c r="C198" s="26" t="s">
        <v>20</v>
      </c>
      <c r="D198" s="11" t="s">
        <v>2165</v>
      </c>
      <c r="E198" s="27" t="s">
        <v>1939</v>
      </c>
      <c r="F198" s="13" t="s">
        <v>2103</v>
      </c>
      <c r="G198" s="15">
        <v>39.9</v>
      </c>
      <c r="H198" s="15">
        <v>39.9</v>
      </c>
      <c r="I198" s="14"/>
      <c r="J198" s="15">
        <f t="shared" si="18"/>
        <v>39.9</v>
      </c>
      <c r="K198" s="14"/>
      <c r="L198" s="14"/>
      <c r="M198" s="14"/>
      <c r="N198" s="16"/>
      <c r="O198" s="47">
        <f t="shared" si="2"/>
        <v>39.9</v>
      </c>
      <c r="P198" s="28"/>
      <c r="Q198" s="8" t="s">
        <v>2166</v>
      </c>
      <c r="R198" s="25" t="s">
        <v>31</v>
      </c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</row>
    <row r="199">
      <c r="A199" s="8" t="s">
        <v>1214</v>
      </c>
      <c r="B199" s="9">
        <v>45762.0</v>
      </c>
      <c r="C199" s="26" t="s">
        <v>20</v>
      </c>
      <c r="D199" s="11" t="s">
        <v>2167</v>
      </c>
      <c r="E199" s="27" t="s">
        <v>1939</v>
      </c>
      <c r="F199" s="13" t="s">
        <v>2103</v>
      </c>
      <c r="G199" s="15">
        <v>39.9</v>
      </c>
      <c r="H199" s="15">
        <v>39.9</v>
      </c>
      <c r="I199" s="14"/>
      <c r="J199" s="15">
        <f t="shared" si="18"/>
        <v>39.9</v>
      </c>
      <c r="K199" s="14"/>
      <c r="L199" s="14"/>
      <c r="M199" s="14"/>
      <c r="N199" s="16"/>
      <c r="O199" s="47">
        <f t="shared" si="2"/>
        <v>39.9</v>
      </c>
      <c r="P199" s="28"/>
      <c r="Q199" s="8" t="s">
        <v>2168</v>
      </c>
      <c r="R199" s="25" t="s">
        <v>31</v>
      </c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</row>
    <row r="200">
      <c r="A200" s="8" t="s">
        <v>1214</v>
      </c>
      <c r="B200" s="9">
        <v>45762.0</v>
      </c>
      <c r="C200" s="26" t="s">
        <v>20</v>
      </c>
      <c r="D200" s="11" t="s">
        <v>2169</v>
      </c>
      <c r="E200" s="27" t="s">
        <v>2112</v>
      </c>
      <c r="F200" s="31" t="s">
        <v>2086</v>
      </c>
      <c r="G200" s="15">
        <v>429.0</v>
      </c>
      <c r="H200" s="15">
        <v>429.0</v>
      </c>
      <c r="I200" s="14"/>
      <c r="J200" s="15">
        <v>429.0</v>
      </c>
      <c r="K200" s="14"/>
      <c r="L200" s="14"/>
      <c r="M200" s="14"/>
      <c r="N200" s="16"/>
      <c r="O200" s="47">
        <f t="shared" si="2"/>
        <v>429</v>
      </c>
      <c r="P200" s="28"/>
      <c r="Q200" s="25" t="s">
        <v>2170</v>
      </c>
      <c r="R200" s="25" t="s">
        <v>31</v>
      </c>
      <c r="S200" s="17"/>
      <c r="T200" s="17"/>
      <c r="U200" s="17"/>
      <c r="V200" s="17"/>
      <c r="W200" s="17"/>
      <c r="X200" s="17"/>
      <c r="Y200" s="17"/>
      <c r="Z200" s="80"/>
      <c r="AA200" s="80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</row>
    <row r="201">
      <c r="A201" s="8" t="s">
        <v>1214</v>
      </c>
      <c r="B201" s="9">
        <v>45763.0</v>
      </c>
      <c r="C201" s="26" t="s">
        <v>1172</v>
      </c>
      <c r="D201" s="11" t="s">
        <v>3273</v>
      </c>
      <c r="E201" s="27" t="s">
        <v>1172</v>
      </c>
      <c r="F201" s="31" t="s">
        <v>2086</v>
      </c>
      <c r="G201" s="15">
        <v>429.0</v>
      </c>
      <c r="H201" s="15">
        <v>429.0</v>
      </c>
      <c r="I201" s="14"/>
      <c r="J201" s="15">
        <v>429.0</v>
      </c>
      <c r="K201" s="14"/>
      <c r="L201" s="14"/>
      <c r="M201" s="14"/>
      <c r="N201" s="16"/>
      <c r="O201" s="47">
        <f t="shared" si="2"/>
        <v>429</v>
      </c>
      <c r="P201" s="28"/>
      <c r="Q201" s="25" t="s">
        <v>3274</v>
      </c>
      <c r="R201" s="25" t="s">
        <v>31</v>
      </c>
      <c r="S201" s="17"/>
      <c r="T201" s="17"/>
      <c r="U201" s="17"/>
      <c r="V201" s="17"/>
      <c r="W201" s="17"/>
      <c r="X201" s="17"/>
      <c r="Y201" s="17"/>
      <c r="Z201" s="80"/>
      <c r="AA201" s="8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</row>
    <row r="202">
      <c r="A202" s="8" t="s">
        <v>1214</v>
      </c>
      <c r="B202" s="9">
        <v>45763.0</v>
      </c>
      <c r="C202" s="26" t="s">
        <v>1172</v>
      </c>
      <c r="D202" s="11" t="s">
        <v>2171</v>
      </c>
      <c r="E202" s="27" t="s">
        <v>1172</v>
      </c>
      <c r="F202" s="31" t="s">
        <v>2086</v>
      </c>
      <c r="G202" s="15">
        <v>429.0</v>
      </c>
      <c r="H202" s="15">
        <v>429.0</v>
      </c>
      <c r="I202" s="14"/>
      <c r="J202" s="15">
        <v>429.0</v>
      </c>
      <c r="K202" s="14"/>
      <c r="L202" s="14"/>
      <c r="M202" s="14"/>
      <c r="N202" s="16"/>
      <c r="O202" s="47">
        <f t="shared" si="2"/>
        <v>429</v>
      </c>
      <c r="P202" s="28"/>
      <c r="Q202" s="25" t="s">
        <v>2172</v>
      </c>
      <c r="R202" s="25" t="s">
        <v>31</v>
      </c>
      <c r="S202" s="17"/>
      <c r="T202" s="17"/>
      <c r="U202" s="17"/>
      <c r="V202" s="17"/>
      <c r="W202" s="17"/>
      <c r="X202" s="17"/>
      <c r="Y202" s="17"/>
      <c r="Z202" s="80"/>
      <c r="AA202" s="80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</row>
    <row r="203">
      <c r="A203" s="8" t="s">
        <v>1214</v>
      </c>
      <c r="B203" s="9">
        <v>45764.0</v>
      </c>
      <c r="C203" s="26" t="s">
        <v>20</v>
      </c>
      <c r="D203" s="11" t="s">
        <v>2173</v>
      </c>
      <c r="E203" s="27" t="s">
        <v>1939</v>
      </c>
      <c r="F203" s="13" t="s">
        <v>2103</v>
      </c>
      <c r="G203" s="15">
        <v>39.9</v>
      </c>
      <c r="H203" s="15">
        <v>39.9</v>
      </c>
      <c r="I203" s="14"/>
      <c r="J203" s="15">
        <f t="shared" ref="J203:J204" si="19">H203</f>
        <v>39.9</v>
      </c>
      <c r="K203" s="14"/>
      <c r="L203" s="14"/>
      <c r="M203" s="14"/>
      <c r="N203" s="16"/>
      <c r="O203" s="47">
        <f t="shared" si="2"/>
        <v>39.9</v>
      </c>
      <c r="P203" s="28"/>
      <c r="Q203" s="8" t="s">
        <v>2174</v>
      </c>
      <c r="R203" s="25" t="s">
        <v>31</v>
      </c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</row>
    <row r="204">
      <c r="A204" s="8" t="s">
        <v>1214</v>
      </c>
      <c r="B204" s="9">
        <v>45770.0</v>
      </c>
      <c r="C204" s="26" t="s">
        <v>20</v>
      </c>
      <c r="D204" s="11" t="s">
        <v>2175</v>
      </c>
      <c r="E204" s="27" t="s">
        <v>1939</v>
      </c>
      <c r="F204" s="13" t="s">
        <v>2024</v>
      </c>
      <c r="G204" s="15">
        <v>99.9</v>
      </c>
      <c r="H204" s="15">
        <v>99.9</v>
      </c>
      <c r="I204" s="14"/>
      <c r="J204" s="15">
        <f t="shared" si="19"/>
        <v>99.9</v>
      </c>
      <c r="K204" s="14"/>
      <c r="L204" s="14"/>
      <c r="M204" s="14"/>
      <c r="N204" s="16"/>
      <c r="O204" s="47">
        <f t="shared" si="2"/>
        <v>99.9</v>
      </c>
      <c r="P204" s="28"/>
      <c r="Q204" s="8" t="s">
        <v>2176</v>
      </c>
      <c r="R204" s="25" t="s">
        <v>31</v>
      </c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</row>
    <row r="205">
      <c r="A205" s="8" t="s">
        <v>1214</v>
      </c>
      <c r="B205" s="9">
        <v>45770.0</v>
      </c>
      <c r="C205" s="26" t="s">
        <v>1172</v>
      </c>
      <c r="D205" s="11" t="s">
        <v>2824</v>
      </c>
      <c r="E205" s="27" t="s">
        <v>1172</v>
      </c>
      <c r="F205" s="31" t="s">
        <v>2086</v>
      </c>
      <c r="G205" s="15">
        <v>429.0</v>
      </c>
      <c r="H205" s="15">
        <v>429.0</v>
      </c>
      <c r="I205" s="14"/>
      <c r="J205" s="15">
        <v>429.0</v>
      </c>
      <c r="K205" s="14"/>
      <c r="L205" s="14"/>
      <c r="M205" s="14"/>
      <c r="N205" s="16"/>
      <c r="O205" s="47">
        <f t="shared" si="2"/>
        <v>429</v>
      </c>
      <c r="P205" s="28"/>
      <c r="Q205" s="90" t="s">
        <v>2825</v>
      </c>
      <c r="R205" s="25" t="s">
        <v>31</v>
      </c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</row>
    <row r="206">
      <c r="A206" s="8" t="s">
        <v>1214</v>
      </c>
      <c r="B206" s="9">
        <v>45770.0</v>
      </c>
      <c r="C206" s="26" t="s">
        <v>1172</v>
      </c>
      <c r="D206" s="11" t="s">
        <v>2177</v>
      </c>
      <c r="E206" s="27" t="s">
        <v>1172</v>
      </c>
      <c r="F206" s="31" t="s">
        <v>2086</v>
      </c>
      <c r="G206" s="15">
        <v>429.0</v>
      </c>
      <c r="H206" s="15">
        <v>429.0</v>
      </c>
      <c r="I206" s="14"/>
      <c r="J206" s="15">
        <v>429.0</v>
      </c>
      <c r="K206" s="14"/>
      <c r="L206" s="14"/>
      <c r="M206" s="14"/>
      <c r="N206" s="16"/>
      <c r="O206" s="47">
        <f t="shared" si="2"/>
        <v>429</v>
      </c>
      <c r="P206" s="28" t="s">
        <v>2178</v>
      </c>
      <c r="Q206" s="90" t="s">
        <v>2179</v>
      </c>
      <c r="R206" s="25" t="s">
        <v>31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</row>
    <row r="207">
      <c r="A207" s="8" t="s">
        <v>1214</v>
      </c>
      <c r="B207" s="9">
        <v>45770.0</v>
      </c>
      <c r="C207" s="26" t="s">
        <v>20</v>
      </c>
      <c r="D207" s="11" t="s">
        <v>3275</v>
      </c>
      <c r="E207" s="27" t="s">
        <v>1939</v>
      </c>
      <c r="F207" s="13" t="s">
        <v>2103</v>
      </c>
      <c r="G207" s="15">
        <v>39.9</v>
      </c>
      <c r="H207" s="15">
        <v>39.9</v>
      </c>
      <c r="I207" s="14"/>
      <c r="J207" s="15">
        <f t="shared" ref="J207:J208" si="20">H207</f>
        <v>39.9</v>
      </c>
      <c r="K207" s="14"/>
      <c r="L207" s="14"/>
      <c r="M207" s="14"/>
      <c r="N207" s="16"/>
      <c r="O207" s="47">
        <f t="shared" si="2"/>
        <v>39.9</v>
      </c>
      <c r="P207" s="28"/>
      <c r="Q207" s="8" t="s">
        <v>3276</v>
      </c>
      <c r="R207" s="25" t="s">
        <v>31</v>
      </c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</row>
    <row r="208">
      <c r="A208" s="8" t="s">
        <v>1214</v>
      </c>
      <c r="B208" s="9">
        <v>45770.0</v>
      </c>
      <c r="C208" s="26" t="s">
        <v>1910</v>
      </c>
      <c r="D208" s="11" t="s">
        <v>2181</v>
      </c>
      <c r="E208" s="27" t="s">
        <v>1910</v>
      </c>
      <c r="F208" s="13" t="s">
        <v>1908</v>
      </c>
      <c r="G208" s="15">
        <v>299.0</v>
      </c>
      <c r="H208" s="15">
        <v>299.0</v>
      </c>
      <c r="I208" s="14"/>
      <c r="J208" s="15">
        <f t="shared" si="20"/>
        <v>299</v>
      </c>
      <c r="K208" s="14"/>
      <c r="L208" s="14"/>
      <c r="M208" s="14"/>
      <c r="N208" s="16"/>
      <c r="O208" s="47">
        <f t="shared" si="2"/>
        <v>299</v>
      </c>
      <c r="P208" s="28"/>
      <c r="Q208" s="8" t="s">
        <v>2182</v>
      </c>
      <c r="R208" s="25" t="s">
        <v>31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</row>
    <row r="209">
      <c r="A209" s="8" t="s">
        <v>1214</v>
      </c>
      <c r="B209" s="9">
        <v>45770.0</v>
      </c>
      <c r="C209" s="26" t="s">
        <v>20</v>
      </c>
      <c r="D209" s="11" t="s">
        <v>2183</v>
      </c>
      <c r="E209" s="27" t="s">
        <v>2112</v>
      </c>
      <c r="F209" s="31" t="s">
        <v>2086</v>
      </c>
      <c r="G209" s="15">
        <v>429.0</v>
      </c>
      <c r="H209" s="15">
        <v>429.0</v>
      </c>
      <c r="I209" s="14"/>
      <c r="J209" s="15">
        <v>429.0</v>
      </c>
      <c r="K209" s="14"/>
      <c r="L209" s="14"/>
      <c r="M209" s="14"/>
      <c r="N209" s="16"/>
      <c r="O209" s="47">
        <f t="shared" si="2"/>
        <v>429</v>
      </c>
      <c r="P209" s="28"/>
      <c r="Q209" s="25" t="s">
        <v>2184</v>
      </c>
      <c r="R209" s="25" t="s">
        <v>31</v>
      </c>
      <c r="S209" s="17"/>
      <c r="T209" s="17"/>
      <c r="U209" s="17"/>
      <c r="V209" s="17"/>
      <c r="W209" s="17"/>
      <c r="X209" s="17"/>
      <c r="Y209" s="17"/>
      <c r="Z209" s="80"/>
      <c r="AA209" s="8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</row>
    <row r="210">
      <c r="A210" s="8" t="s">
        <v>1214</v>
      </c>
      <c r="B210" s="9">
        <v>45773.0</v>
      </c>
      <c r="C210" s="26" t="s">
        <v>20</v>
      </c>
      <c r="D210" s="11" t="s">
        <v>2185</v>
      </c>
      <c r="E210" s="27" t="s">
        <v>1939</v>
      </c>
      <c r="F210" s="13" t="s">
        <v>2103</v>
      </c>
      <c r="G210" s="15">
        <v>39.9</v>
      </c>
      <c r="H210" s="15">
        <v>39.9</v>
      </c>
      <c r="I210" s="14"/>
      <c r="J210" s="15">
        <f t="shared" ref="J210:J213" si="21">H210</f>
        <v>39.9</v>
      </c>
      <c r="K210" s="14"/>
      <c r="L210" s="14"/>
      <c r="M210" s="14"/>
      <c r="N210" s="16"/>
      <c r="O210" s="47">
        <f t="shared" si="2"/>
        <v>39.9</v>
      </c>
      <c r="P210" s="28"/>
      <c r="Q210" s="8" t="s">
        <v>2186</v>
      </c>
      <c r="R210" s="25" t="s">
        <v>31</v>
      </c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</row>
    <row r="211">
      <c r="A211" s="8" t="s">
        <v>1214</v>
      </c>
      <c r="B211" s="9">
        <v>45775.0</v>
      </c>
      <c r="C211" s="26" t="s">
        <v>20</v>
      </c>
      <c r="D211" s="11" t="s">
        <v>2187</v>
      </c>
      <c r="E211" s="27" t="s">
        <v>1939</v>
      </c>
      <c r="F211" s="13" t="s">
        <v>2103</v>
      </c>
      <c r="G211" s="15">
        <v>39.9</v>
      </c>
      <c r="H211" s="15">
        <v>39.9</v>
      </c>
      <c r="I211" s="14"/>
      <c r="J211" s="15">
        <f t="shared" si="21"/>
        <v>39.9</v>
      </c>
      <c r="K211" s="14"/>
      <c r="L211" s="14"/>
      <c r="M211" s="14"/>
      <c r="N211" s="16"/>
      <c r="O211" s="47">
        <f t="shared" si="2"/>
        <v>39.9</v>
      </c>
      <c r="P211" s="28"/>
      <c r="Q211" s="8" t="s">
        <v>2188</v>
      </c>
      <c r="R211" s="25" t="s">
        <v>31</v>
      </c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</row>
    <row r="212">
      <c r="A212" s="8" t="s">
        <v>1214</v>
      </c>
      <c r="B212" s="9">
        <v>45776.0</v>
      </c>
      <c r="C212" s="26" t="s">
        <v>20</v>
      </c>
      <c r="D212" s="11" t="s">
        <v>2189</v>
      </c>
      <c r="E212" s="27" t="s">
        <v>1939</v>
      </c>
      <c r="F212" s="13" t="s">
        <v>2103</v>
      </c>
      <c r="G212" s="15">
        <v>39.9</v>
      </c>
      <c r="H212" s="15">
        <v>39.9</v>
      </c>
      <c r="I212" s="14"/>
      <c r="J212" s="15">
        <f t="shared" si="21"/>
        <v>39.9</v>
      </c>
      <c r="K212" s="14"/>
      <c r="L212" s="14"/>
      <c r="M212" s="14"/>
      <c r="N212" s="16"/>
      <c r="O212" s="47">
        <f t="shared" si="2"/>
        <v>39.9</v>
      </c>
      <c r="P212" s="28"/>
      <c r="Q212" s="8" t="s">
        <v>2190</v>
      </c>
      <c r="R212" s="25" t="s">
        <v>31</v>
      </c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</row>
    <row r="213">
      <c r="A213" s="8" t="s">
        <v>1214</v>
      </c>
      <c r="B213" s="9">
        <v>45776.0</v>
      </c>
      <c r="C213" s="26" t="s">
        <v>20</v>
      </c>
      <c r="D213" s="11" t="s">
        <v>3277</v>
      </c>
      <c r="E213" s="27" t="s">
        <v>1939</v>
      </c>
      <c r="F213" s="13" t="s">
        <v>2024</v>
      </c>
      <c r="G213" s="15">
        <v>1029.0</v>
      </c>
      <c r="H213" s="15">
        <v>99.9</v>
      </c>
      <c r="I213" s="14"/>
      <c r="J213" s="15">
        <f t="shared" si="21"/>
        <v>99.9</v>
      </c>
      <c r="K213" s="14"/>
      <c r="L213" s="14"/>
      <c r="M213" s="14"/>
      <c r="N213" s="16"/>
      <c r="O213" s="47">
        <f t="shared" si="2"/>
        <v>99.9</v>
      </c>
      <c r="P213" s="28"/>
      <c r="Q213" s="8" t="s">
        <v>3278</v>
      </c>
      <c r="R213" s="25" t="s">
        <v>31</v>
      </c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</row>
    <row r="214">
      <c r="A214" s="8" t="s">
        <v>1214</v>
      </c>
      <c r="B214" s="9">
        <v>45777.0</v>
      </c>
      <c r="C214" s="26" t="s">
        <v>20</v>
      </c>
      <c r="D214" s="11" t="s">
        <v>2191</v>
      </c>
      <c r="E214" s="27" t="s">
        <v>2112</v>
      </c>
      <c r="F214" s="31" t="s">
        <v>2086</v>
      </c>
      <c r="G214" s="15">
        <v>429.0</v>
      </c>
      <c r="H214" s="15">
        <v>429.0</v>
      </c>
      <c r="I214" s="14"/>
      <c r="J214" s="15">
        <v>429.0</v>
      </c>
      <c r="K214" s="14"/>
      <c r="L214" s="14"/>
      <c r="M214" s="14"/>
      <c r="N214" s="16"/>
      <c r="O214" s="47">
        <f t="shared" si="2"/>
        <v>429</v>
      </c>
      <c r="P214" s="64" t="s">
        <v>2192</v>
      </c>
      <c r="Q214" s="25" t="s">
        <v>2193</v>
      </c>
      <c r="R214" s="25" t="s">
        <v>31</v>
      </c>
      <c r="S214" s="17"/>
      <c r="T214" s="17"/>
      <c r="U214" s="17"/>
      <c r="V214" s="17"/>
      <c r="W214" s="17"/>
      <c r="X214" s="17"/>
      <c r="Y214" s="17"/>
      <c r="Z214" s="80"/>
      <c r="AA214" s="80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</row>
    <row r="215">
      <c r="A215" s="8" t="s">
        <v>1214</v>
      </c>
      <c r="B215" s="9">
        <v>45782.0</v>
      </c>
      <c r="C215" s="26" t="s">
        <v>3279</v>
      </c>
      <c r="D215" s="11" t="s">
        <v>3280</v>
      </c>
      <c r="E215" s="27" t="s">
        <v>2112</v>
      </c>
      <c r="F215" s="31" t="s">
        <v>2086</v>
      </c>
      <c r="G215" s="15">
        <v>429.0</v>
      </c>
      <c r="H215" s="15">
        <v>429.0</v>
      </c>
      <c r="I215" s="14"/>
      <c r="J215" s="15">
        <v>429.0</v>
      </c>
      <c r="K215" s="14"/>
      <c r="L215" s="14"/>
      <c r="M215" s="14"/>
      <c r="N215" s="16"/>
      <c r="O215" s="47">
        <f t="shared" si="2"/>
        <v>429</v>
      </c>
      <c r="P215" s="28" t="s">
        <v>3281</v>
      </c>
      <c r="Q215" s="25" t="s">
        <v>3282</v>
      </c>
      <c r="R215" s="8" t="s">
        <v>918</v>
      </c>
      <c r="S215" s="17"/>
      <c r="T215" s="17"/>
      <c r="U215" s="17"/>
      <c r="V215" s="17"/>
      <c r="W215" s="17"/>
      <c r="X215" s="17"/>
      <c r="Y215" s="17"/>
      <c r="Z215" s="80"/>
      <c r="AA215" s="8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</row>
    <row r="216">
      <c r="A216" s="8" t="s">
        <v>1214</v>
      </c>
      <c r="B216" s="9">
        <v>45782.0</v>
      </c>
      <c r="C216" s="26" t="s">
        <v>20</v>
      </c>
      <c r="D216" s="11" t="s">
        <v>2194</v>
      </c>
      <c r="E216" s="27" t="s">
        <v>2112</v>
      </c>
      <c r="F216" s="31" t="s">
        <v>2086</v>
      </c>
      <c r="G216" s="15">
        <v>429.0</v>
      </c>
      <c r="H216" s="15">
        <v>429.0</v>
      </c>
      <c r="I216" s="14"/>
      <c r="J216" s="15">
        <v>429.0</v>
      </c>
      <c r="K216" s="14"/>
      <c r="L216" s="14"/>
      <c r="M216" s="14"/>
      <c r="N216" s="16"/>
      <c r="O216" s="47">
        <f t="shared" si="2"/>
        <v>429</v>
      </c>
      <c r="P216" s="28"/>
      <c r="Q216" s="25" t="s">
        <v>2195</v>
      </c>
      <c r="R216" s="8" t="s">
        <v>918</v>
      </c>
      <c r="S216" s="17"/>
      <c r="T216" s="17"/>
      <c r="U216" s="17"/>
      <c r="V216" s="17"/>
      <c r="W216" s="17"/>
      <c r="X216" s="17"/>
      <c r="Y216" s="17"/>
      <c r="Z216" s="80"/>
      <c r="AA216" s="8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</row>
    <row r="217">
      <c r="A217" s="8" t="s">
        <v>1214</v>
      </c>
      <c r="B217" s="9">
        <v>45783.0</v>
      </c>
      <c r="C217" s="26" t="s">
        <v>1172</v>
      </c>
      <c r="D217" s="11" t="s">
        <v>2196</v>
      </c>
      <c r="E217" s="27" t="s">
        <v>1172</v>
      </c>
      <c r="F217" s="31" t="s">
        <v>2086</v>
      </c>
      <c r="G217" s="15">
        <v>429.0</v>
      </c>
      <c r="H217" s="15">
        <v>429.0</v>
      </c>
      <c r="I217" s="14"/>
      <c r="J217" s="15">
        <v>429.0</v>
      </c>
      <c r="K217" s="14"/>
      <c r="L217" s="14"/>
      <c r="M217" s="14"/>
      <c r="N217" s="16"/>
      <c r="O217" s="47">
        <f t="shared" si="2"/>
        <v>429</v>
      </c>
      <c r="P217" s="28"/>
      <c r="Q217" s="90" t="s">
        <v>2197</v>
      </c>
      <c r="R217" s="8" t="s">
        <v>918</v>
      </c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</row>
    <row r="218">
      <c r="A218" s="8" t="s">
        <v>1214</v>
      </c>
      <c r="B218" s="9">
        <v>45783.0</v>
      </c>
      <c r="C218" s="26" t="s">
        <v>1910</v>
      </c>
      <c r="D218" s="11" t="s">
        <v>3283</v>
      </c>
      <c r="E218" s="27" t="s">
        <v>1910</v>
      </c>
      <c r="F218" s="31" t="s">
        <v>2086</v>
      </c>
      <c r="G218" s="15">
        <v>429.0</v>
      </c>
      <c r="H218" s="15">
        <v>429.0</v>
      </c>
      <c r="I218" s="14"/>
      <c r="J218" s="15">
        <v>429.0</v>
      </c>
      <c r="K218" s="14"/>
      <c r="L218" s="14"/>
      <c r="M218" s="14"/>
      <c r="N218" s="16"/>
      <c r="O218" s="47">
        <f t="shared" si="2"/>
        <v>429</v>
      </c>
      <c r="P218" s="28"/>
      <c r="Q218" s="8" t="s">
        <v>3284</v>
      </c>
      <c r="R218" s="8" t="s">
        <v>918</v>
      </c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</row>
    <row r="219">
      <c r="A219" s="8" t="s">
        <v>1214</v>
      </c>
      <c r="B219" s="9">
        <v>45783.0</v>
      </c>
      <c r="C219" s="26" t="s">
        <v>20</v>
      </c>
      <c r="D219" s="11" t="s">
        <v>2198</v>
      </c>
      <c r="E219" s="27" t="s">
        <v>1939</v>
      </c>
      <c r="F219" s="13" t="s">
        <v>2024</v>
      </c>
      <c r="G219" s="15">
        <v>99.9</v>
      </c>
      <c r="H219" s="15">
        <v>99.9</v>
      </c>
      <c r="I219" s="14"/>
      <c r="J219" s="15">
        <f>H219</f>
        <v>99.9</v>
      </c>
      <c r="K219" s="14"/>
      <c r="L219" s="14"/>
      <c r="M219" s="14"/>
      <c r="N219" s="16"/>
      <c r="O219" s="47">
        <f t="shared" si="2"/>
        <v>99.9</v>
      </c>
      <c r="P219" s="28"/>
      <c r="Q219" s="8" t="s">
        <v>2199</v>
      </c>
      <c r="R219" s="8" t="s">
        <v>918</v>
      </c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</row>
    <row r="220">
      <c r="A220" s="8" t="s">
        <v>1214</v>
      </c>
      <c r="B220" s="9">
        <v>45786.0</v>
      </c>
      <c r="C220" s="26" t="s">
        <v>1172</v>
      </c>
      <c r="D220" s="11" t="s">
        <v>2200</v>
      </c>
      <c r="E220" s="27" t="s">
        <v>1172</v>
      </c>
      <c r="F220" s="31" t="s">
        <v>2086</v>
      </c>
      <c r="G220" s="15">
        <v>429.0</v>
      </c>
      <c r="H220" s="15">
        <v>429.0</v>
      </c>
      <c r="I220" s="14"/>
      <c r="J220" s="15">
        <v>429.0</v>
      </c>
      <c r="K220" s="14"/>
      <c r="L220" s="14"/>
      <c r="M220" s="14"/>
      <c r="N220" s="16"/>
      <c r="O220" s="47">
        <f t="shared" si="2"/>
        <v>429</v>
      </c>
      <c r="P220" s="28"/>
      <c r="Q220" s="8" t="s">
        <v>2201</v>
      </c>
      <c r="R220" s="8" t="s">
        <v>918</v>
      </c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</row>
    <row r="221">
      <c r="A221" s="8" t="s">
        <v>1214</v>
      </c>
      <c r="B221" s="9">
        <v>45786.0</v>
      </c>
      <c r="C221" s="26" t="s">
        <v>1172</v>
      </c>
      <c r="D221" s="11" t="s">
        <v>2202</v>
      </c>
      <c r="E221" s="27" t="s">
        <v>1172</v>
      </c>
      <c r="F221" s="31" t="s">
        <v>2086</v>
      </c>
      <c r="G221" s="15">
        <v>429.0</v>
      </c>
      <c r="H221" s="15">
        <v>429.0</v>
      </c>
      <c r="I221" s="14"/>
      <c r="J221" s="15">
        <v>429.0</v>
      </c>
      <c r="K221" s="14"/>
      <c r="L221" s="14"/>
      <c r="M221" s="14"/>
      <c r="N221" s="16"/>
      <c r="O221" s="47">
        <f t="shared" si="2"/>
        <v>429</v>
      </c>
      <c r="P221" s="28"/>
      <c r="Q221" s="8" t="s">
        <v>2203</v>
      </c>
      <c r="R221" s="8" t="s">
        <v>918</v>
      </c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</row>
    <row r="222">
      <c r="A222" s="8" t="s">
        <v>1214</v>
      </c>
      <c r="B222" s="9">
        <v>45786.0</v>
      </c>
      <c r="C222" s="26" t="s">
        <v>20</v>
      </c>
      <c r="D222" s="11" t="s">
        <v>2205</v>
      </c>
      <c r="E222" s="27" t="s">
        <v>1939</v>
      </c>
      <c r="F222" s="13" t="s">
        <v>2103</v>
      </c>
      <c r="G222" s="15">
        <v>39.9</v>
      </c>
      <c r="H222" s="15">
        <v>39.9</v>
      </c>
      <c r="I222" s="14"/>
      <c r="J222" s="15">
        <f>H222</f>
        <v>39.9</v>
      </c>
      <c r="K222" s="14"/>
      <c r="L222" s="14"/>
      <c r="M222" s="14"/>
      <c r="N222" s="16"/>
      <c r="O222" s="47">
        <f t="shared" si="2"/>
        <v>39.9</v>
      </c>
      <c r="P222" s="28"/>
      <c r="Q222" s="8" t="s">
        <v>2206</v>
      </c>
      <c r="R222" s="24">
        <f>MONTH(B222)</f>
        <v>5</v>
      </c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</row>
    <row r="223">
      <c r="A223" s="8" t="s">
        <v>1214</v>
      </c>
      <c r="B223" s="9">
        <v>45789.0</v>
      </c>
      <c r="C223" s="26" t="s">
        <v>1172</v>
      </c>
      <c r="D223" s="11" t="s">
        <v>2207</v>
      </c>
      <c r="E223" s="27" t="s">
        <v>1172</v>
      </c>
      <c r="F223" s="31" t="s">
        <v>2086</v>
      </c>
      <c r="G223" s="15">
        <v>429.0</v>
      </c>
      <c r="H223" s="15">
        <v>429.0</v>
      </c>
      <c r="I223" s="14"/>
      <c r="J223" s="15">
        <v>429.0</v>
      </c>
      <c r="K223" s="14"/>
      <c r="L223" s="14"/>
      <c r="M223" s="14"/>
      <c r="N223" s="16"/>
      <c r="O223" s="47">
        <f t="shared" si="2"/>
        <v>429</v>
      </c>
      <c r="P223" s="28"/>
      <c r="Q223" s="8" t="s">
        <v>2208</v>
      </c>
      <c r="R223" s="8" t="s">
        <v>918</v>
      </c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</row>
    <row r="224">
      <c r="A224" s="8" t="s">
        <v>1214</v>
      </c>
      <c r="B224" s="9">
        <v>45790.0</v>
      </c>
      <c r="C224" s="26" t="s">
        <v>20</v>
      </c>
      <c r="D224" s="11" t="s">
        <v>2209</v>
      </c>
      <c r="E224" s="27" t="s">
        <v>1939</v>
      </c>
      <c r="F224" s="13" t="s">
        <v>2024</v>
      </c>
      <c r="G224" s="15">
        <v>99.9</v>
      </c>
      <c r="H224" s="15">
        <v>99.9</v>
      </c>
      <c r="I224" s="14"/>
      <c r="J224" s="15">
        <f>H224</f>
        <v>99.9</v>
      </c>
      <c r="K224" s="14"/>
      <c r="L224" s="14"/>
      <c r="M224" s="14"/>
      <c r="N224" s="16"/>
      <c r="O224" s="47">
        <f t="shared" si="2"/>
        <v>99.9</v>
      </c>
      <c r="P224" s="28"/>
      <c r="Q224" s="8" t="s">
        <v>2210</v>
      </c>
      <c r="R224" s="8" t="s">
        <v>918</v>
      </c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</row>
    <row r="225">
      <c r="A225" s="8" t="s">
        <v>1214</v>
      </c>
      <c r="B225" s="9">
        <v>45791.0</v>
      </c>
      <c r="C225" s="26" t="s">
        <v>1172</v>
      </c>
      <c r="D225" s="11" t="s">
        <v>2211</v>
      </c>
      <c r="E225" s="27" t="s">
        <v>1172</v>
      </c>
      <c r="F225" s="31" t="s">
        <v>2086</v>
      </c>
      <c r="G225" s="15">
        <v>429.0</v>
      </c>
      <c r="H225" s="15">
        <v>429.0</v>
      </c>
      <c r="I225" s="14"/>
      <c r="J225" s="15">
        <v>429.0</v>
      </c>
      <c r="K225" s="14"/>
      <c r="L225" s="14"/>
      <c r="M225" s="14"/>
      <c r="N225" s="16"/>
      <c r="O225" s="47">
        <f t="shared" si="2"/>
        <v>429</v>
      </c>
      <c r="P225" s="28"/>
      <c r="Q225" s="8" t="s">
        <v>2212</v>
      </c>
      <c r="R225" s="8" t="s">
        <v>918</v>
      </c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</row>
    <row r="226">
      <c r="A226" s="8" t="s">
        <v>1214</v>
      </c>
      <c r="B226" s="9">
        <v>45791.0</v>
      </c>
      <c r="C226" s="26" t="s">
        <v>27</v>
      </c>
      <c r="D226" s="11" t="s">
        <v>3285</v>
      </c>
      <c r="E226" s="27" t="s">
        <v>2488</v>
      </c>
      <c r="F226" s="31" t="s">
        <v>2086</v>
      </c>
      <c r="G226" s="15">
        <v>429.0</v>
      </c>
      <c r="H226" s="15">
        <v>429.0</v>
      </c>
      <c r="I226" s="14"/>
      <c r="J226" s="15">
        <v>429.0</v>
      </c>
      <c r="K226" s="14"/>
      <c r="L226" s="14"/>
      <c r="M226" s="14"/>
      <c r="N226" s="16"/>
      <c r="O226" s="47">
        <f t="shared" si="2"/>
        <v>429</v>
      </c>
      <c r="P226" s="28"/>
      <c r="Q226" s="25" t="s">
        <v>3286</v>
      </c>
      <c r="R226" s="8" t="s">
        <v>918</v>
      </c>
      <c r="S226" s="17"/>
      <c r="T226" s="17"/>
      <c r="U226" s="17"/>
      <c r="V226" s="17"/>
      <c r="W226" s="17"/>
      <c r="X226" s="17"/>
      <c r="Y226" s="17"/>
      <c r="Z226" s="80"/>
      <c r="AA226" s="80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</row>
    <row r="227">
      <c r="A227" s="8" t="s">
        <v>1214</v>
      </c>
      <c r="B227" s="9">
        <v>45791.0</v>
      </c>
      <c r="C227" s="26" t="s">
        <v>20</v>
      </c>
      <c r="D227" s="11" t="s">
        <v>3287</v>
      </c>
      <c r="E227" s="27" t="s">
        <v>1939</v>
      </c>
      <c r="F227" s="13" t="s">
        <v>2024</v>
      </c>
      <c r="G227" s="15">
        <v>99.9</v>
      </c>
      <c r="H227" s="15">
        <v>99.9</v>
      </c>
      <c r="I227" s="14"/>
      <c r="J227" s="15">
        <f t="shared" ref="J227:J228" si="22">H227</f>
        <v>99.9</v>
      </c>
      <c r="K227" s="14"/>
      <c r="L227" s="14"/>
      <c r="M227" s="14"/>
      <c r="N227" s="16"/>
      <c r="O227" s="47">
        <f t="shared" si="2"/>
        <v>99.9</v>
      </c>
      <c r="P227" s="28"/>
      <c r="Q227" s="8" t="s">
        <v>3288</v>
      </c>
      <c r="R227" s="8" t="s">
        <v>918</v>
      </c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</row>
    <row r="228">
      <c r="A228" s="8" t="s">
        <v>1214</v>
      </c>
      <c r="B228" s="9">
        <v>45793.0</v>
      </c>
      <c r="C228" s="26" t="s">
        <v>20</v>
      </c>
      <c r="D228" s="11" t="s">
        <v>2213</v>
      </c>
      <c r="E228" s="27" t="s">
        <v>1939</v>
      </c>
      <c r="F228" s="13" t="s">
        <v>2103</v>
      </c>
      <c r="G228" s="15">
        <v>39.9</v>
      </c>
      <c r="H228" s="15">
        <v>39.9</v>
      </c>
      <c r="I228" s="14"/>
      <c r="J228" s="15">
        <f t="shared" si="22"/>
        <v>39.9</v>
      </c>
      <c r="K228" s="14"/>
      <c r="L228" s="14"/>
      <c r="M228" s="14"/>
      <c r="N228" s="16"/>
      <c r="O228" s="47">
        <f t="shared" si="2"/>
        <v>39.9</v>
      </c>
      <c r="P228" s="28"/>
      <c r="Q228" s="8" t="s">
        <v>2214</v>
      </c>
      <c r="R228" s="8" t="s">
        <v>918</v>
      </c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</row>
    <row r="229">
      <c r="A229" s="8" t="s">
        <v>1214</v>
      </c>
      <c r="B229" s="9">
        <v>45797.0</v>
      </c>
      <c r="C229" s="41" t="s">
        <v>2215</v>
      </c>
      <c r="D229" s="11" t="s">
        <v>2216</v>
      </c>
      <c r="E229" s="27" t="s">
        <v>2112</v>
      </c>
      <c r="F229" s="13" t="s">
        <v>2086</v>
      </c>
      <c r="G229" s="15">
        <v>1029.0</v>
      </c>
      <c r="H229" s="14"/>
      <c r="I229" s="14"/>
      <c r="J229" s="15">
        <v>429.0</v>
      </c>
      <c r="K229" s="14"/>
      <c r="L229" s="14"/>
      <c r="M229" s="14"/>
      <c r="N229" s="16"/>
      <c r="O229" s="47">
        <f t="shared" si="2"/>
        <v>429</v>
      </c>
      <c r="P229" s="28"/>
      <c r="Q229" s="25" t="s">
        <v>2217</v>
      </c>
      <c r="R229" s="8" t="s">
        <v>918</v>
      </c>
      <c r="S229" s="17"/>
      <c r="T229" s="17"/>
      <c r="U229" s="17"/>
      <c r="V229" s="17"/>
      <c r="W229" s="17"/>
      <c r="X229" s="17"/>
      <c r="Y229" s="17"/>
      <c r="Z229" s="80"/>
      <c r="AA229" s="80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</row>
    <row r="230">
      <c r="A230" s="8" t="s">
        <v>1214</v>
      </c>
      <c r="B230" s="9">
        <v>45797.0</v>
      </c>
      <c r="C230" s="26" t="s">
        <v>1172</v>
      </c>
      <c r="D230" s="11" t="s">
        <v>2218</v>
      </c>
      <c r="E230" s="27" t="s">
        <v>1172</v>
      </c>
      <c r="F230" s="31" t="s">
        <v>2086</v>
      </c>
      <c r="G230" s="15">
        <v>429.0</v>
      </c>
      <c r="H230" s="15">
        <v>429.0</v>
      </c>
      <c r="I230" s="14"/>
      <c r="J230" s="15">
        <v>429.0</v>
      </c>
      <c r="K230" s="14"/>
      <c r="L230" s="14"/>
      <c r="M230" s="14"/>
      <c r="N230" s="16"/>
      <c r="O230" s="47">
        <f t="shared" si="2"/>
        <v>429</v>
      </c>
      <c r="P230" s="28"/>
      <c r="Q230" s="8" t="s">
        <v>2219</v>
      </c>
      <c r="R230" s="8" t="s">
        <v>918</v>
      </c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</row>
    <row r="231">
      <c r="A231" s="8" t="s">
        <v>1214</v>
      </c>
      <c r="B231" s="9">
        <v>45797.0</v>
      </c>
      <c r="C231" s="26" t="s">
        <v>20</v>
      </c>
      <c r="D231" s="11" t="s">
        <v>3289</v>
      </c>
      <c r="E231" s="27" t="s">
        <v>1939</v>
      </c>
      <c r="F231" s="13" t="s">
        <v>2103</v>
      </c>
      <c r="G231" s="15">
        <v>39.9</v>
      </c>
      <c r="H231" s="15">
        <v>39.9</v>
      </c>
      <c r="I231" s="14"/>
      <c r="J231" s="15">
        <f t="shared" ref="J231:J234" si="23">H231</f>
        <v>39.9</v>
      </c>
      <c r="K231" s="14"/>
      <c r="L231" s="14"/>
      <c r="M231" s="14"/>
      <c r="N231" s="16"/>
      <c r="O231" s="47">
        <f t="shared" si="2"/>
        <v>39.9</v>
      </c>
      <c r="P231" s="28"/>
      <c r="Q231" s="8" t="s">
        <v>3290</v>
      </c>
      <c r="R231" s="8" t="s">
        <v>918</v>
      </c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</row>
    <row r="232">
      <c r="A232" s="8" t="s">
        <v>1214</v>
      </c>
      <c r="B232" s="9">
        <v>45797.0</v>
      </c>
      <c r="C232" s="26" t="s">
        <v>20</v>
      </c>
      <c r="D232" s="11" t="s">
        <v>2220</v>
      </c>
      <c r="E232" s="27" t="s">
        <v>1939</v>
      </c>
      <c r="F232" s="13" t="s">
        <v>2103</v>
      </c>
      <c r="G232" s="15">
        <v>39.9</v>
      </c>
      <c r="H232" s="15">
        <v>39.9</v>
      </c>
      <c r="I232" s="14"/>
      <c r="J232" s="15">
        <f t="shared" si="23"/>
        <v>39.9</v>
      </c>
      <c r="K232" s="14"/>
      <c r="L232" s="14"/>
      <c r="M232" s="14"/>
      <c r="N232" s="16"/>
      <c r="O232" s="47">
        <f t="shared" si="2"/>
        <v>39.9</v>
      </c>
      <c r="P232" s="40"/>
      <c r="Q232" s="45" t="s">
        <v>2221</v>
      </c>
      <c r="R232" s="91">
        <f>MONTH(B232)</f>
        <v>5</v>
      </c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</row>
    <row r="233">
      <c r="A233" s="8" t="s">
        <v>1214</v>
      </c>
      <c r="B233" s="9">
        <v>45799.0</v>
      </c>
      <c r="C233" s="26" t="s">
        <v>20</v>
      </c>
      <c r="D233" s="11" t="s">
        <v>2222</v>
      </c>
      <c r="E233" s="27" t="s">
        <v>1939</v>
      </c>
      <c r="F233" s="13" t="s">
        <v>2103</v>
      </c>
      <c r="G233" s="15">
        <v>39.9</v>
      </c>
      <c r="H233" s="15">
        <v>39.9</v>
      </c>
      <c r="I233" s="14"/>
      <c r="J233" s="15">
        <f t="shared" si="23"/>
        <v>39.9</v>
      </c>
      <c r="K233" s="14"/>
      <c r="L233" s="14"/>
      <c r="M233" s="14"/>
      <c r="N233" s="16"/>
      <c r="O233" s="47">
        <f t="shared" si="2"/>
        <v>39.9</v>
      </c>
      <c r="P233" s="28"/>
      <c r="Q233" s="8" t="s">
        <v>2223</v>
      </c>
      <c r="R233" s="8" t="s">
        <v>918</v>
      </c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</row>
    <row r="234">
      <c r="A234" s="8" t="s">
        <v>1214</v>
      </c>
      <c r="B234" s="9">
        <v>45799.0</v>
      </c>
      <c r="C234" s="26" t="s">
        <v>20</v>
      </c>
      <c r="D234" s="11" t="s">
        <v>2224</v>
      </c>
      <c r="E234" s="27" t="s">
        <v>1939</v>
      </c>
      <c r="F234" s="13" t="s">
        <v>2103</v>
      </c>
      <c r="G234" s="15">
        <v>39.9</v>
      </c>
      <c r="H234" s="15">
        <v>39.9</v>
      </c>
      <c r="I234" s="14"/>
      <c r="J234" s="15">
        <f t="shared" si="23"/>
        <v>39.9</v>
      </c>
      <c r="K234" s="14"/>
      <c r="L234" s="14"/>
      <c r="M234" s="14"/>
      <c r="N234" s="16"/>
      <c r="O234" s="47">
        <f t="shared" si="2"/>
        <v>39.9</v>
      </c>
      <c r="P234" s="28"/>
      <c r="Q234" s="8" t="s">
        <v>2225</v>
      </c>
      <c r="R234" s="8" t="s">
        <v>918</v>
      </c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</row>
    <row r="235">
      <c r="A235" s="8" t="s">
        <v>1214</v>
      </c>
      <c r="B235" s="9">
        <v>45800.0</v>
      </c>
      <c r="C235" s="26" t="s">
        <v>20</v>
      </c>
      <c r="D235" s="11" t="s">
        <v>3291</v>
      </c>
      <c r="E235" s="27" t="s">
        <v>2112</v>
      </c>
      <c r="F235" s="31" t="s">
        <v>2086</v>
      </c>
      <c r="G235" s="15">
        <v>429.0</v>
      </c>
      <c r="H235" s="15">
        <v>429.0</v>
      </c>
      <c r="I235" s="14"/>
      <c r="J235" s="15">
        <v>429.0</v>
      </c>
      <c r="K235" s="14"/>
      <c r="L235" s="14"/>
      <c r="M235" s="14"/>
      <c r="N235" s="16"/>
      <c r="O235" s="47">
        <f t="shared" si="2"/>
        <v>429</v>
      </c>
      <c r="P235" s="28"/>
      <c r="Q235" s="25" t="s">
        <v>3292</v>
      </c>
      <c r="R235" s="8" t="s">
        <v>918</v>
      </c>
      <c r="S235" s="17"/>
      <c r="T235" s="17"/>
      <c r="U235" s="17"/>
      <c r="V235" s="17"/>
      <c r="W235" s="17"/>
      <c r="X235" s="17"/>
      <c r="Y235" s="17"/>
      <c r="Z235" s="80"/>
      <c r="AA235" s="80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</row>
    <row r="236">
      <c r="A236" s="8" t="s">
        <v>1214</v>
      </c>
      <c r="B236" s="9">
        <v>45800.0</v>
      </c>
      <c r="C236" s="26" t="s">
        <v>20</v>
      </c>
      <c r="D236" s="11" t="s">
        <v>3293</v>
      </c>
      <c r="E236" s="27" t="s">
        <v>2112</v>
      </c>
      <c r="F236" s="31" t="s">
        <v>2086</v>
      </c>
      <c r="G236" s="15">
        <v>429.0</v>
      </c>
      <c r="H236" s="15">
        <v>429.0</v>
      </c>
      <c r="I236" s="14"/>
      <c r="J236" s="15">
        <v>429.0</v>
      </c>
      <c r="K236" s="14"/>
      <c r="L236" s="14"/>
      <c r="M236" s="14"/>
      <c r="N236" s="16"/>
      <c r="O236" s="47">
        <f t="shared" si="2"/>
        <v>429</v>
      </c>
      <c r="P236" s="28"/>
      <c r="Q236" s="25" t="s">
        <v>3294</v>
      </c>
      <c r="R236" s="8" t="s">
        <v>918</v>
      </c>
      <c r="S236" s="17"/>
      <c r="T236" s="17"/>
      <c r="U236" s="17"/>
      <c r="V236" s="17"/>
      <c r="W236" s="17"/>
      <c r="X236" s="17"/>
      <c r="Y236" s="17"/>
      <c r="Z236" s="80"/>
      <c r="AA236" s="80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</row>
    <row r="237">
      <c r="A237" s="8" t="s">
        <v>1214</v>
      </c>
      <c r="B237" s="9">
        <v>45800.0</v>
      </c>
      <c r="C237" s="26" t="s">
        <v>20</v>
      </c>
      <c r="D237" s="11" t="s">
        <v>3295</v>
      </c>
      <c r="E237" s="27" t="s">
        <v>1939</v>
      </c>
      <c r="F237" s="13" t="s">
        <v>2103</v>
      </c>
      <c r="G237" s="15">
        <v>39.9</v>
      </c>
      <c r="H237" s="15">
        <v>39.9</v>
      </c>
      <c r="I237" s="14"/>
      <c r="J237" s="15">
        <f>H237</f>
        <v>39.9</v>
      </c>
      <c r="K237" s="14"/>
      <c r="L237" s="14"/>
      <c r="M237" s="14"/>
      <c r="N237" s="16"/>
      <c r="O237" s="47">
        <f t="shared" si="2"/>
        <v>39.9</v>
      </c>
      <c r="P237" s="28"/>
      <c r="Q237" s="8" t="s">
        <v>3296</v>
      </c>
      <c r="R237" s="8" t="s">
        <v>918</v>
      </c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</row>
    <row r="238">
      <c r="A238" s="8" t="s">
        <v>1214</v>
      </c>
      <c r="B238" s="9">
        <v>45803.0</v>
      </c>
      <c r="C238" s="26" t="s">
        <v>1172</v>
      </c>
      <c r="D238" s="11" t="s">
        <v>2226</v>
      </c>
      <c r="E238" s="27" t="s">
        <v>1172</v>
      </c>
      <c r="F238" s="31" t="s">
        <v>2086</v>
      </c>
      <c r="G238" s="15">
        <v>429.0</v>
      </c>
      <c r="H238" s="15">
        <v>429.0</v>
      </c>
      <c r="I238" s="14"/>
      <c r="J238" s="15">
        <v>429.0</v>
      </c>
      <c r="K238" s="14"/>
      <c r="L238" s="14"/>
      <c r="M238" s="14"/>
      <c r="N238" s="16"/>
      <c r="O238" s="47">
        <f t="shared" si="2"/>
        <v>429</v>
      </c>
      <c r="P238" s="28"/>
      <c r="Q238" s="8" t="s">
        <v>2227</v>
      </c>
      <c r="R238" s="8" t="s">
        <v>918</v>
      </c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</row>
    <row r="239">
      <c r="A239" s="8" t="s">
        <v>1214</v>
      </c>
      <c r="B239" s="9">
        <v>45804.0</v>
      </c>
      <c r="C239" s="26" t="s">
        <v>20</v>
      </c>
      <c r="D239" s="11" t="s">
        <v>3297</v>
      </c>
      <c r="E239" s="27" t="s">
        <v>1939</v>
      </c>
      <c r="F239" s="13" t="s">
        <v>2024</v>
      </c>
      <c r="G239" s="15">
        <v>99.9</v>
      </c>
      <c r="H239" s="15">
        <v>99.9</v>
      </c>
      <c r="I239" s="14"/>
      <c r="J239" s="15">
        <f>H239</f>
        <v>99.9</v>
      </c>
      <c r="K239" s="14"/>
      <c r="L239" s="14"/>
      <c r="M239" s="14"/>
      <c r="N239" s="16"/>
      <c r="O239" s="47">
        <f t="shared" si="2"/>
        <v>99.9</v>
      </c>
      <c r="P239" s="28"/>
      <c r="Q239" s="8" t="s">
        <v>3298</v>
      </c>
      <c r="R239" s="8" t="s">
        <v>918</v>
      </c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</row>
    <row r="240">
      <c r="A240" s="8" t="s">
        <v>1214</v>
      </c>
      <c r="B240" s="9">
        <v>45805.0</v>
      </c>
      <c r="C240" s="26" t="s">
        <v>20</v>
      </c>
      <c r="D240" s="11" t="s">
        <v>3299</v>
      </c>
      <c r="E240" s="27" t="s">
        <v>2112</v>
      </c>
      <c r="F240" s="13" t="s">
        <v>2086</v>
      </c>
      <c r="G240" s="15">
        <v>429.0</v>
      </c>
      <c r="H240" s="14"/>
      <c r="I240" s="14"/>
      <c r="J240" s="15">
        <v>429.0</v>
      </c>
      <c r="K240" s="14"/>
      <c r="L240" s="14"/>
      <c r="M240" s="14"/>
      <c r="N240" s="16"/>
      <c r="O240" s="47">
        <f t="shared" si="2"/>
        <v>429</v>
      </c>
      <c r="P240" s="28"/>
      <c r="Q240" s="25" t="s">
        <v>3300</v>
      </c>
      <c r="R240" s="8" t="s">
        <v>918</v>
      </c>
      <c r="S240" s="17"/>
      <c r="T240" s="17"/>
      <c r="U240" s="17"/>
      <c r="V240" s="17"/>
      <c r="W240" s="17"/>
      <c r="X240" s="17"/>
      <c r="Y240" s="17"/>
      <c r="Z240" s="80"/>
      <c r="AA240" s="8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</row>
    <row r="241">
      <c r="A241" s="8" t="s">
        <v>1214</v>
      </c>
      <c r="B241" s="9">
        <v>45806.0</v>
      </c>
      <c r="C241" s="26" t="s">
        <v>20</v>
      </c>
      <c r="D241" s="11" t="s">
        <v>2228</v>
      </c>
      <c r="E241" s="27" t="s">
        <v>1939</v>
      </c>
      <c r="F241" s="13" t="s">
        <v>2024</v>
      </c>
      <c r="G241" s="15">
        <v>99.9</v>
      </c>
      <c r="H241" s="15">
        <v>99.9</v>
      </c>
      <c r="I241" s="14"/>
      <c r="J241" s="15">
        <f>H241</f>
        <v>99.9</v>
      </c>
      <c r="K241" s="14"/>
      <c r="L241" s="14"/>
      <c r="M241" s="14"/>
      <c r="N241" s="16"/>
      <c r="O241" s="47">
        <f t="shared" si="2"/>
        <v>99.9</v>
      </c>
      <c r="P241" s="28"/>
      <c r="Q241" s="8" t="s">
        <v>2229</v>
      </c>
      <c r="R241" s="8" t="s">
        <v>918</v>
      </c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</row>
    <row r="242">
      <c r="A242" s="8" t="s">
        <v>1214</v>
      </c>
      <c r="B242" s="9">
        <v>45806.0</v>
      </c>
      <c r="C242" s="26" t="s">
        <v>1172</v>
      </c>
      <c r="D242" s="11" t="s">
        <v>2230</v>
      </c>
      <c r="E242" s="27" t="s">
        <v>1172</v>
      </c>
      <c r="F242" s="31" t="s">
        <v>2086</v>
      </c>
      <c r="G242" s="15">
        <v>429.0</v>
      </c>
      <c r="H242" s="15">
        <v>429.0</v>
      </c>
      <c r="I242" s="14"/>
      <c r="J242" s="15">
        <v>429.0</v>
      </c>
      <c r="K242" s="14"/>
      <c r="L242" s="14"/>
      <c r="M242" s="14"/>
      <c r="N242" s="16"/>
      <c r="O242" s="47">
        <f t="shared" si="2"/>
        <v>429</v>
      </c>
      <c r="P242" s="64" t="s">
        <v>2231</v>
      </c>
      <c r="Q242" s="8" t="s">
        <v>2232</v>
      </c>
      <c r="R242" s="8" t="s">
        <v>918</v>
      </c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</row>
    <row r="243">
      <c r="A243" s="8" t="s">
        <v>1214</v>
      </c>
      <c r="B243" s="9">
        <v>45807.0</v>
      </c>
      <c r="C243" s="26" t="s">
        <v>20</v>
      </c>
      <c r="D243" s="11" t="s">
        <v>2233</v>
      </c>
      <c r="E243" s="27" t="s">
        <v>1939</v>
      </c>
      <c r="F243" s="13" t="s">
        <v>2103</v>
      </c>
      <c r="G243" s="15">
        <v>39.9</v>
      </c>
      <c r="H243" s="15">
        <v>39.9</v>
      </c>
      <c r="I243" s="14"/>
      <c r="J243" s="15">
        <f>H243</f>
        <v>39.9</v>
      </c>
      <c r="K243" s="14"/>
      <c r="L243" s="14"/>
      <c r="M243" s="14"/>
      <c r="N243" s="16"/>
      <c r="O243" s="47">
        <f t="shared" si="2"/>
        <v>39.9</v>
      </c>
      <c r="P243" s="28"/>
      <c r="Q243" s="8" t="s">
        <v>2234</v>
      </c>
      <c r="R243" s="8" t="s">
        <v>918</v>
      </c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</row>
    <row r="244">
      <c r="A244" s="8" t="s">
        <v>1214</v>
      </c>
      <c r="B244" s="9">
        <v>45735.0</v>
      </c>
      <c r="C244" s="26" t="s">
        <v>20</v>
      </c>
      <c r="D244" s="11" t="s">
        <v>3301</v>
      </c>
      <c r="E244" s="27" t="s">
        <v>1908</v>
      </c>
      <c r="F244" s="31" t="s">
        <v>2086</v>
      </c>
      <c r="G244" s="15">
        <v>429.0</v>
      </c>
      <c r="H244" s="15">
        <v>429.0</v>
      </c>
      <c r="I244" s="14"/>
      <c r="J244" s="15">
        <v>429.0</v>
      </c>
      <c r="K244" s="14"/>
      <c r="L244" s="14"/>
      <c r="M244" s="14"/>
      <c r="N244" s="16"/>
      <c r="O244" s="47">
        <f t="shared" si="2"/>
        <v>429</v>
      </c>
      <c r="P244" s="28"/>
      <c r="Q244" s="25" t="s">
        <v>3302</v>
      </c>
      <c r="R244" s="25" t="s">
        <v>577</v>
      </c>
      <c r="S244" s="17"/>
      <c r="T244" s="17"/>
      <c r="U244" s="17"/>
      <c r="V244" s="17"/>
      <c r="W244" s="17"/>
      <c r="X244" s="17"/>
      <c r="Y244" s="17"/>
      <c r="Z244" s="80"/>
      <c r="AA244" s="80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</row>
    <row r="245">
      <c r="A245" s="8" t="s">
        <v>1214</v>
      </c>
      <c r="B245" s="9">
        <v>45811.0</v>
      </c>
      <c r="C245" s="26" t="s">
        <v>20</v>
      </c>
      <c r="D245" s="11" t="s">
        <v>2235</v>
      </c>
      <c r="E245" s="27" t="s">
        <v>1939</v>
      </c>
      <c r="F245" s="13" t="s">
        <v>2103</v>
      </c>
      <c r="G245" s="15">
        <v>39.9</v>
      </c>
      <c r="H245" s="15">
        <v>39.9</v>
      </c>
      <c r="I245" s="14"/>
      <c r="J245" s="15">
        <f>H245</f>
        <v>39.9</v>
      </c>
      <c r="K245" s="14"/>
      <c r="L245" s="14"/>
      <c r="M245" s="14"/>
      <c r="N245" s="16"/>
      <c r="O245" s="47">
        <f t="shared" si="2"/>
        <v>39.9</v>
      </c>
      <c r="P245" s="28"/>
      <c r="Q245" s="8" t="s">
        <v>2236</v>
      </c>
      <c r="R245" s="8" t="s">
        <v>438</v>
      </c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</row>
    <row r="246">
      <c r="A246" s="8" t="s">
        <v>1214</v>
      </c>
      <c r="B246" s="9">
        <v>45812.0</v>
      </c>
      <c r="C246" s="26" t="s">
        <v>20</v>
      </c>
      <c r="D246" s="11" t="s">
        <v>2237</v>
      </c>
      <c r="E246" s="27" t="s">
        <v>2112</v>
      </c>
      <c r="F246" s="31" t="s">
        <v>2086</v>
      </c>
      <c r="G246" s="15">
        <v>429.0</v>
      </c>
      <c r="H246" s="15">
        <v>429.0</v>
      </c>
      <c r="I246" s="14"/>
      <c r="J246" s="15">
        <v>429.0</v>
      </c>
      <c r="K246" s="14"/>
      <c r="L246" s="14"/>
      <c r="M246" s="14"/>
      <c r="N246" s="23">
        <v>429.0</v>
      </c>
      <c r="O246" s="47">
        <f t="shared" si="2"/>
        <v>0</v>
      </c>
      <c r="P246" s="28" t="s">
        <v>3303</v>
      </c>
      <c r="Q246" s="25" t="s">
        <v>2238</v>
      </c>
      <c r="R246" s="8" t="s">
        <v>438</v>
      </c>
      <c r="S246" s="17"/>
      <c r="T246" s="17"/>
      <c r="U246" s="17"/>
      <c r="V246" s="17"/>
      <c r="W246" s="17"/>
      <c r="X246" s="17"/>
      <c r="Y246" s="17"/>
      <c r="Z246" s="80"/>
      <c r="AA246" s="80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</row>
    <row r="247">
      <c r="A247" s="8" t="s">
        <v>1214</v>
      </c>
      <c r="B247" s="9">
        <v>45813.0</v>
      </c>
      <c r="C247" s="26" t="s">
        <v>1910</v>
      </c>
      <c r="D247" s="11" t="s">
        <v>2239</v>
      </c>
      <c r="E247" s="27" t="s">
        <v>1910</v>
      </c>
      <c r="F247" s="13" t="s">
        <v>1908</v>
      </c>
      <c r="G247" s="15">
        <v>299.0</v>
      </c>
      <c r="H247" s="15">
        <v>299.0</v>
      </c>
      <c r="I247" s="14"/>
      <c r="J247" s="15">
        <v>299.0</v>
      </c>
      <c r="K247" s="14"/>
      <c r="L247" s="14"/>
      <c r="M247" s="14"/>
      <c r="N247" s="16"/>
      <c r="O247" s="47">
        <f t="shared" si="2"/>
        <v>299</v>
      </c>
      <c r="P247" s="13" t="s">
        <v>2240</v>
      </c>
      <c r="Q247" s="8" t="s">
        <v>2241</v>
      </c>
      <c r="R247" s="8" t="s">
        <v>438</v>
      </c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</row>
    <row r="248">
      <c r="A248" s="8" t="s">
        <v>1214</v>
      </c>
      <c r="B248" s="9">
        <v>45813.0</v>
      </c>
      <c r="C248" s="26" t="s">
        <v>20</v>
      </c>
      <c r="D248" s="11" t="s">
        <v>2242</v>
      </c>
      <c r="E248" s="27" t="s">
        <v>1939</v>
      </c>
      <c r="F248" s="13" t="s">
        <v>2103</v>
      </c>
      <c r="G248" s="15">
        <v>39.9</v>
      </c>
      <c r="H248" s="15">
        <v>39.9</v>
      </c>
      <c r="I248" s="14"/>
      <c r="J248" s="15">
        <f>H248</f>
        <v>39.9</v>
      </c>
      <c r="K248" s="14"/>
      <c r="L248" s="14"/>
      <c r="M248" s="14"/>
      <c r="N248" s="16"/>
      <c r="O248" s="47">
        <f t="shared" si="2"/>
        <v>39.9</v>
      </c>
      <c r="P248" s="28"/>
      <c r="Q248" s="8" t="s">
        <v>2243</v>
      </c>
      <c r="R248" s="8" t="s">
        <v>438</v>
      </c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</row>
    <row r="249">
      <c r="A249" s="8" t="s">
        <v>1214</v>
      </c>
      <c r="B249" s="9">
        <v>45813.0</v>
      </c>
      <c r="C249" s="26" t="s">
        <v>20</v>
      </c>
      <c r="D249" s="11" t="s">
        <v>2244</v>
      </c>
      <c r="E249" s="27" t="s">
        <v>2112</v>
      </c>
      <c r="F249" s="31" t="s">
        <v>2086</v>
      </c>
      <c r="G249" s="15">
        <v>429.0</v>
      </c>
      <c r="H249" s="15">
        <v>429.0</v>
      </c>
      <c r="I249" s="14"/>
      <c r="J249" s="15">
        <v>429.0</v>
      </c>
      <c r="K249" s="14"/>
      <c r="L249" s="14"/>
      <c r="M249" s="14"/>
      <c r="N249" s="16"/>
      <c r="O249" s="47">
        <f t="shared" si="2"/>
        <v>429</v>
      </c>
      <c r="P249" s="28"/>
      <c r="Q249" s="25" t="s">
        <v>2245</v>
      </c>
      <c r="R249" s="8" t="s">
        <v>438</v>
      </c>
      <c r="S249" s="17"/>
      <c r="T249" s="17"/>
      <c r="U249" s="17"/>
      <c r="V249" s="17"/>
      <c r="W249" s="17"/>
      <c r="X249" s="17"/>
      <c r="Y249" s="17"/>
      <c r="Z249" s="80"/>
      <c r="AA249" s="80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</row>
    <row r="250">
      <c r="A250" s="8" t="s">
        <v>1214</v>
      </c>
      <c r="B250" s="9">
        <v>45813.0</v>
      </c>
      <c r="C250" s="26" t="s">
        <v>20</v>
      </c>
      <c r="D250" s="11" t="s">
        <v>3304</v>
      </c>
      <c r="E250" s="27" t="s">
        <v>2112</v>
      </c>
      <c r="F250" s="31" t="s">
        <v>2086</v>
      </c>
      <c r="G250" s="15">
        <v>429.0</v>
      </c>
      <c r="H250" s="15">
        <v>429.0</v>
      </c>
      <c r="I250" s="14"/>
      <c r="J250" s="15">
        <v>429.0</v>
      </c>
      <c r="K250" s="14"/>
      <c r="L250" s="14"/>
      <c r="M250" s="14"/>
      <c r="N250" s="16"/>
      <c r="O250" s="47">
        <f t="shared" si="2"/>
        <v>429</v>
      </c>
      <c r="P250" s="28"/>
      <c r="Q250" s="25" t="s">
        <v>3305</v>
      </c>
      <c r="R250" s="8" t="s">
        <v>438</v>
      </c>
      <c r="S250" s="17"/>
      <c r="T250" s="17"/>
      <c r="U250" s="17"/>
      <c r="V250" s="17"/>
      <c r="W250" s="17"/>
      <c r="X250" s="17"/>
      <c r="Y250" s="17"/>
      <c r="Z250" s="80"/>
      <c r="AA250" s="80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</row>
    <row r="251">
      <c r="A251" s="8" t="s">
        <v>1214</v>
      </c>
      <c r="B251" s="9">
        <v>45814.0</v>
      </c>
      <c r="C251" s="26" t="s">
        <v>20</v>
      </c>
      <c r="D251" s="11" t="s">
        <v>2246</v>
      </c>
      <c r="E251" s="27" t="s">
        <v>2112</v>
      </c>
      <c r="F251" s="31" t="s">
        <v>2086</v>
      </c>
      <c r="G251" s="15">
        <v>429.0</v>
      </c>
      <c r="H251" s="15">
        <v>429.0</v>
      </c>
      <c r="I251" s="14"/>
      <c r="J251" s="15">
        <v>429.0</v>
      </c>
      <c r="K251" s="14"/>
      <c r="L251" s="14"/>
      <c r="M251" s="14"/>
      <c r="N251" s="16"/>
      <c r="O251" s="47">
        <f t="shared" si="2"/>
        <v>429</v>
      </c>
      <c r="P251" s="28"/>
      <c r="Q251" s="25" t="s">
        <v>2247</v>
      </c>
      <c r="R251" s="8" t="s">
        <v>438</v>
      </c>
      <c r="S251" s="17"/>
      <c r="T251" s="17"/>
      <c r="U251" s="17"/>
      <c r="V251" s="17"/>
      <c r="W251" s="17"/>
      <c r="X251" s="17"/>
      <c r="Y251" s="17"/>
      <c r="Z251" s="80"/>
      <c r="AA251" s="80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</row>
    <row r="252">
      <c r="A252" s="8" t="s">
        <v>1214</v>
      </c>
      <c r="B252" s="9">
        <v>45817.0</v>
      </c>
      <c r="C252" s="26" t="s">
        <v>20</v>
      </c>
      <c r="D252" s="11" t="s">
        <v>3306</v>
      </c>
      <c r="E252" s="27" t="s">
        <v>1939</v>
      </c>
      <c r="F252" s="13" t="s">
        <v>2103</v>
      </c>
      <c r="G252" s="15">
        <v>39.9</v>
      </c>
      <c r="H252" s="15">
        <v>39.9</v>
      </c>
      <c r="I252" s="14"/>
      <c r="J252" s="15">
        <f t="shared" ref="J252:J253" si="24">H252</f>
        <v>39.9</v>
      </c>
      <c r="K252" s="14"/>
      <c r="L252" s="14"/>
      <c r="M252" s="14"/>
      <c r="N252" s="16"/>
      <c r="O252" s="47">
        <f t="shared" si="2"/>
        <v>39.9</v>
      </c>
      <c r="P252" s="28"/>
      <c r="Q252" s="8" t="s">
        <v>3307</v>
      </c>
      <c r="R252" s="8" t="s">
        <v>438</v>
      </c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</row>
    <row r="253">
      <c r="A253" s="8" t="s">
        <v>1214</v>
      </c>
      <c r="B253" s="9">
        <v>45817.0</v>
      </c>
      <c r="C253" s="26" t="s">
        <v>20</v>
      </c>
      <c r="D253" s="11" t="s">
        <v>2248</v>
      </c>
      <c r="E253" s="27" t="s">
        <v>1939</v>
      </c>
      <c r="F253" s="13" t="s">
        <v>2024</v>
      </c>
      <c r="G253" s="15">
        <v>99.9</v>
      </c>
      <c r="H253" s="15">
        <v>99.9</v>
      </c>
      <c r="I253" s="14"/>
      <c r="J253" s="15">
        <f t="shared" si="24"/>
        <v>99.9</v>
      </c>
      <c r="K253" s="14"/>
      <c r="L253" s="14"/>
      <c r="M253" s="14"/>
      <c r="N253" s="16"/>
      <c r="O253" s="47">
        <f t="shared" si="2"/>
        <v>99.9</v>
      </c>
      <c r="P253" s="28"/>
      <c r="Q253" s="8" t="s">
        <v>2249</v>
      </c>
      <c r="R253" s="8" t="s">
        <v>438</v>
      </c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</row>
    <row r="254">
      <c r="A254" s="8" t="s">
        <v>1214</v>
      </c>
      <c r="B254" s="9">
        <v>45818.0</v>
      </c>
      <c r="C254" s="26" t="s">
        <v>20</v>
      </c>
      <c r="D254" s="11" t="s">
        <v>2250</v>
      </c>
      <c r="E254" s="27" t="s">
        <v>2112</v>
      </c>
      <c r="F254" s="31" t="s">
        <v>2086</v>
      </c>
      <c r="G254" s="15">
        <v>429.0</v>
      </c>
      <c r="H254" s="15">
        <v>429.0</v>
      </c>
      <c r="I254" s="14"/>
      <c r="J254" s="15">
        <v>429.0</v>
      </c>
      <c r="K254" s="14"/>
      <c r="L254" s="14"/>
      <c r="M254" s="14"/>
      <c r="N254" s="16"/>
      <c r="O254" s="47">
        <f t="shared" si="2"/>
        <v>429</v>
      </c>
      <c r="P254" s="28"/>
      <c r="Q254" s="25" t="s">
        <v>2251</v>
      </c>
      <c r="R254" s="8" t="s">
        <v>438</v>
      </c>
      <c r="S254" s="17"/>
      <c r="T254" s="17"/>
      <c r="U254" s="17"/>
      <c r="V254" s="17"/>
      <c r="W254" s="17"/>
      <c r="X254" s="17"/>
      <c r="Y254" s="17"/>
      <c r="Z254" s="80"/>
      <c r="AA254" s="80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</row>
    <row r="255">
      <c r="A255" s="8" t="s">
        <v>1214</v>
      </c>
      <c r="B255" s="9">
        <v>45818.0</v>
      </c>
      <c r="C255" s="26" t="s">
        <v>1925</v>
      </c>
      <c r="D255" s="11" t="s">
        <v>2252</v>
      </c>
      <c r="E255" s="27" t="s">
        <v>1925</v>
      </c>
      <c r="F255" s="31" t="s">
        <v>2086</v>
      </c>
      <c r="G255" s="15">
        <v>429.0</v>
      </c>
      <c r="H255" s="15">
        <v>429.0</v>
      </c>
      <c r="I255" s="14"/>
      <c r="J255" s="15">
        <v>429.0</v>
      </c>
      <c r="K255" s="14"/>
      <c r="L255" s="14"/>
      <c r="M255" s="14"/>
      <c r="N255" s="16"/>
      <c r="O255" s="47">
        <f t="shared" si="2"/>
        <v>429</v>
      </c>
      <c r="P255" s="28"/>
      <c r="Q255" s="8" t="s">
        <v>2253</v>
      </c>
      <c r="R255" s="24">
        <f>MONTH(B255)</f>
        <v>6</v>
      </c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</row>
    <row r="256">
      <c r="A256" s="8" t="s">
        <v>1214</v>
      </c>
      <c r="B256" s="9">
        <v>45820.0</v>
      </c>
      <c r="C256" s="26" t="s">
        <v>27</v>
      </c>
      <c r="D256" s="11" t="s">
        <v>3308</v>
      </c>
      <c r="E256" s="27" t="s">
        <v>2488</v>
      </c>
      <c r="F256" s="31" t="s">
        <v>2086</v>
      </c>
      <c r="G256" s="15">
        <v>429.0</v>
      </c>
      <c r="H256" s="15">
        <v>429.0</v>
      </c>
      <c r="I256" s="14"/>
      <c r="J256" s="15">
        <v>429.0</v>
      </c>
      <c r="K256" s="15">
        <v>200.0</v>
      </c>
      <c r="L256" s="14"/>
      <c r="M256" s="14"/>
      <c r="N256" s="23">
        <v>200.0</v>
      </c>
      <c r="O256" s="47">
        <f t="shared" si="2"/>
        <v>429</v>
      </c>
      <c r="P256" s="64" t="s">
        <v>3309</v>
      </c>
      <c r="Q256" s="8" t="s">
        <v>3310</v>
      </c>
      <c r="R256" s="8" t="s">
        <v>438</v>
      </c>
      <c r="S256" s="17"/>
      <c r="T256" s="17"/>
      <c r="U256" s="17"/>
      <c r="V256" s="17"/>
      <c r="W256" s="17"/>
      <c r="X256" s="17"/>
      <c r="Y256" s="17"/>
      <c r="Z256" s="80"/>
      <c r="AA256" s="80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</row>
    <row r="257">
      <c r="A257" s="8" t="s">
        <v>1214</v>
      </c>
      <c r="B257" s="9">
        <v>45825.0</v>
      </c>
      <c r="C257" s="26" t="s">
        <v>20</v>
      </c>
      <c r="D257" s="11" t="s">
        <v>3311</v>
      </c>
      <c r="E257" s="27" t="s">
        <v>1939</v>
      </c>
      <c r="F257" s="13" t="s">
        <v>2103</v>
      </c>
      <c r="G257" s="15">
        <v>39.9</v>
      </c>
      <c r="H257" s="15">
        <v>39.9</v>
      </c>
      <c r="I257" s="14"/>
      <c r="J257" s="15">
        <f>H257</f>
        <v>39.9</v>
      </c>
      <c r="K257" s="14"/>
      <c r="L257" s="14"/>
      <c r="M257" s="14"/>
      <c r="N257" s="16"/>
      <c r="O257" s="47">
        <f t="shared" si="2"/>
        <v>39.9</v>
      </c>
      <c r="P257" s="28"/>
      <c r="Q257" s="8" t="s">
        <v>3312</v>
      </c>
      <c r="R257" s="8" t="s">
        <v>438</v>
      </c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</row>
    <row r="258">
      <c r="A258" s="8" t="s">
        <v>1214</v>
      </c>
      <c r="B258" s="9">
        <v>45825.0</v>
      </c>
      <c r="C258" s="26" t="s">
        <v>20</v>
      </c>
      <c r="D258" s="11" t="s">
        <v>2183</v>
      </c>
      <c r="E258" s="27" t="s">
        <v>2112</v>
      </c>
      <c r="F258" s="31" t="s">
        <v>2086</v>
      </c>
      <c r="G258" s="14"/>
      <c r="H258" s="14"/>
      <c r="I258" s="14"/>
      <c r="J258" s="14"/>
      <c r="K258" s="14"/>
      <c r="L258" s="15">
        <v>150.0</v>
      </c>
      <c r="M258" s="14"/>
      <c r="N258" s="16"/>
      <c r="O258" s="47">
        <f t="shared" si="2"/>
        <v>150</v>
      </c>
      <c r="P258" s="28"/>
      <c r="Q258" s="25" t="s">
        <v>2184</v>
      </c>
      <c r="R258" s="25" t="s">
        <v>31</v>
      </c>
      <c r="S258" s="17"/>
      <c r="T258" s="17"/>
      <c r="U258" s="17"/>
      <c r="V258" s="17"/>
      <c r="W258" s="17"/>
      <c r="X258" s="17"/>
      <c r="Y258" s="17"/>
      <c r="Z258" s="80"/>
      <c r="AA258" s="80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</row>
    <row r="259">
      <c r="A259" s="8" t="s">
        <v>1214</v>
      </c>
      <c r="B259" s="9">
        <v>45826.0</v>
      </c>
      <c r="C259" s="26" t="s">
        <v>20</v>
      </c>
      <c r="D259" s="11" t="s">
        <v>3313</v>
      </c>
      <c r="E259" s="27" t="s">
        <v>1939</v>
      </c>
      <c r="F259" s="13" t="s">
        <v>2103</v>
      </c>
      <c r="G259" s="15">
        <v>39.9</v>
      </c>
      <c r="H259" s="15">
        <v>39.9</v>
      </c>
      <c r="I259" s="14"/>
      <c r="J259" s="15">
        <f>H259</f>
        <v>39.9</v>
      </c>
      <c r="K259" s="14"/>
      <c r="L259" s="14"/>
      <c r="M259" s="14"/>
      <c r="N259" s="16"/>
      <c r="O259" s="47">
        <f t="shared" si="2"/>
        <v>39.9</v>
      </c>
      <c r="P259" s="28"/>
      <c r="Q259" s="8" t="s">
        <v>3314</v>
      </c>
      <c r="R259" s="8" t="s">
        <v>438</v>
      </c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</row>
    <row r="260">
      <c r="A260" s="8" t="s">
        <v>1214</v>
      </c>
      <c r="B260" s="9">
        <v>45826.0</v>
      </c>
      <c r="C260" s="26" t="s">
        <v>20</v>
      </c>
      <c r="D260" s="11" t="s">
        <v>3315</v>
      </c>
      <c r="E260" s="27" t="s">
        <v>2112</v>
      </c>
      <c r="F260" s="92" t="s">
        <v>2086</v>
      </c>
      <c r="G260" s="15">
        <v>429.0</v>
      </c>
      <c r="H260" s="15">
        <v>429.0</v>
      </c>
      <c r="I260" s="14"/>
      <c r="J260" s="15">
        <v>429.0</v>
      </c>
      <c r="K260" s="14"/>
      <c r="L260" s="14"/>
      <c r="M260" s="14"/>
      <c r="N260" s="16"/>
      <c r="O260" s="47">
        <f t="shared" si="2"/>
        <v>429</v>
      </c>
      <c r="P260" s="64" t="s">
        <v>3316</v>
      </c>
      <c r="Q260" s="25" t="s">
        <v>3317</v>
      </c>
      <c r="R260" s="8" t="s">
        <v>438</v>
      </c>
      <c r="S260" s="17"/>
      <c r="T260" s="17"/>
      <c r="U260" s="17"/>
      <c r="V260" s="17"/>
      <c r="W260" s="17"/>
      <c r="X260" s="17"/>
      <c r="Y260" s="17"/>
      <c r="Z260" s="80"/>
      <c r="AA260" s="80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</row>
    <row r="261">
      <c r="A261" s="8" t="s">
        <v>1214</v>
      </c>
      <c r="B261" s="9">
        <v>45828.0</v>
      </c>
      <c r="C261" s="26" t="s">
        <v>20</v>
      </c>
      <c r="D261" s="11" t="s">
        <v>2254</v>
      </c>
      <c r="E261" s="27" t="s">
        <v>1939</v>
      </c>
      <c r="F261" s="13" t="s">
        <v>2103</v>
      </c>
      <c r="G261" s="15">
        <v>39.9</v>
      </c>
      <c r="H261" s="15">
        <v>39.9</v>
      </c>
      <c r="I261" s="14"/>
      <c r="J261" s="15">
        <f t="shared" ref="J261:J262" si="25">H261</f>
        <v>39.9</v>
      </c>
      <c r="K261" s="14"/>
      <c r="L261" s="14"/>
      <c r="M261" s="14"/>
      <c r="N261" s="16"/>
      <c r="O261" s="47">
        <f t="shared" si="2"/>
        <v>39.9</v>
      </c>
      <c r="P261" s="28"/>
      <c r="Q261" s="8" t="s">
        <v>2255</v>
      </c>
      <c r="R261" s="8" t="s">
        <v>438</v>
      </c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</row>
    <row r="262">
      <c r="A262" s="8" t="s">
        <v>1214</v>
      </c>
      <c r="B262" s="9">
        <v>45831.0</v>
      </c>
      <c r="C262" s="26" t="s">
        <v>20</v>
      </c>
      <c r="D262" s="11" t="s">
        <v>3318</v>
      </c>
      <c r="E262" s="27" t="s">
        <v>1939</v>
      </c>
      <c r="F262" s="13" t="s">
        <v>2103</v>
      </c>
      <c r="G262" s="15">
        <v>39.9</v>
      </c>
      <c r="H262" s="15">
        <v>39.9</v>
      </c>
      <c r="I262" s="14"/>
      <c r="J262" s="15">
        <f t="shared" si="25"/>
        <v>39.9</v>
      </c>
      <c r="K262" s="14"/>
      <c r="L262" s="14"/>
      <c r="M262" s="14"/>
      <c r="N262" s="16"/>
      <c r="O262" s="47">
        <f t="shared" si="2"/>
        <v>39.9</v>
      </c>
      <c r="P262" s="28"/>
      <c r="Q262" s="8" t="s">
        <v>3319</v>
      </c>
      <c r="R262" s="8" t="s">
        <v>438</v>
      </c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</row>
    <row r="263">
      <c r="A263" s="8" t="s">
        <v>1214</v>
      </c>
      <c r="B263" s="9">
        <v>45833.0</v>
      </c>
      <c r="C263" s="26" t="s">
        <v>1172</v>
      </c>
      <c r="D263" s="11" t="s">
        <v>3320</v>
      </c>
      <c r="E263" s="27" t="s">
        <v>1172</v>
      </c>
      <c r="F263" s="31" t="s">
        <v>2086</v>
      </c>
      <c r="G263" s="15">
        <v>429.0</v>
      </c>
      <c r="H263" s="15">
        <v>429.0</v>
      </c>
      <c r="I263" s="14"/>
      <c r="J263" s="15">
        <v>429.0</v>
      </c>
      <c r="K263" s="14"/>
      <c r="L263" s="14"/>
      <c r="M263" s="14"/>
      <c r="N263" s="16"/>
      <c r="O263" s="47">
        <f t="shared" si="2"/>
        <v>429</v>
      </c>
      <c r="P263" s="28"/>
      <c r="Q263" s="8" t="s">
        <v>3321</v>
      </c>
      <c r="R263" s="8" t="s">
        <v>438</v>
      </c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</row>
    <row r="264">
      <c r="A264" s="8" t="s">
        <v>1214</v>
      </c>
      <c r="B264" s="9">
        <v>45833.0</v>
      </c>
      <c r="C264" s="26" t="s">
        <v>1172</v>
      </c>
      <c r="D264" s="11" t="s">
        <v>2256</v>
      </c>
      <c r="E264" s="27" t="s">
        <v>1172</v>
      </c>
      <c r="F264" s="92" t="s">
        <v>2086</v>
      </c>
      <c r="G264" s="15">
        <v>429.0</v>
      </c>
      <c r="H264" s="14"/>
      <c r="I264" s="14"/>
      <c r="J264" s="15">
        <v>429.0</v>
      </c>
      <c r="K264" s="14"/>
      <c r="L264" s="14"/>
      <c r="M264" s="14"/>
      <c r="N264" s="16"/>
      <c r="O264" s="47">
        <f t="shared" si="2"/>
        <v>429</v>
      </c>
      <c r="P264" s="28"/>
      <c r="Q264" s="8" t="s">
        <v>2257</v>
      </c>
      <c r="R264" s="8" t="s">
        <v>438</v>
      </c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</row>
    <row r="265">
      <c r="A265" s="8" t="s">
        <v>1214</v>
      </c>
      <c r="B265" s="9">
        <v>45834.0</v>
      </c>
      <c r="C265" s="26" t="s">
        <v>20</v>
      </c>
      <c r="D265" s="11" t="s">
        <v>3322</v>
      </c>
      <c r="E265" s="27" t="s">
        <v>1939</v>
      </c>
      <c r="F265" s="13" t="s">
        <v>2103</v>
      </c>
      <c r="G265" s="15">
        <v>39.9</v>
      </c>
      <c r="H265" s="15">
        <v>39.9</v>
      </c>
      <c r="I265" s="14"/>
      <c r="J265" s="15">
        <f t="shared" ref="J265:J267" si="26">H265</f>
        <v>39.9</v>
      </c>
      <c r="K265" s="14"/>
      <c r="L265" s="14"/>
      <c r="M265" s="14"/>
      <c r="N265" s="16"/>
      <c r="O265" s="47">
        <f t="shared" si="2"/>
        <v>39.9</v>
      </c>
      <c r="P265" s="13" t="s">
        <v>3323</v>
      </c>
      <c r="Q265" s="8" t="s">
        <v>3324</v>
      </c>
      <c r="R265" s="8" t="s">
        <v>438</v>
      </c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</row>
    <row r="266">
      <c r="A266" s="8" t="s">
        <v>1214</v>
      </c>
      <c r="B266" s="9">
        <v>45834.0</v>
      </c>
      <c r="C266" s="26" t="s">
        <v>20</v>
      </c>
      <c r="D266" s="11" t="s">
        <v>3325</v>
      </c>
      <c r="E266" s="27" t="s">
        <v>1939</v>
      </c>
      <c r="F266" s="13" t="s">
        <v>2103</v>
      </c>
      <c r="G266" s="15">
        <v>39.9</v>
      </c>
      <c r="H266" s="15">
        <v>39.9</v>
      </c>
      <c r="I266" s="14"/>
      <c r="J266" s="15">
        <f t="shared" si="26"/>
        <v>39.9</v>
      </c>
      <c r="K266" s="14"/>
      <c r="L266" s="14"/>
      <c r="M266" s="14"/>
      <c r="N266" s="16"/>
      <c r="O266" s="47">
        <f t="shared" si="2"/>
        <v>39.9</v>
      </c>
      <c r="P266" s="13" t="s">
        <v>3326</v>
      </c>
      <c r="Q266" s="8" t="s">
        <v>3327</v>
      </c>
      <c r="R266" s="8" t="s">
        <v>438</v>
      </c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</row>
    <row r="267">
      <c r="A267" s="8" t="s">
        <v>1214</v>
      </c>
      <c r="B267" s="9">
        <v>45834.0</v>
      </c>
      <c r="C267" s="26" t="s">
        <v>20</v>
      </c>
      <c r="D267" s="11" t="s">
        <v>3328</v>
      </c>
      <c r="E267" s="27" t="s">
        <v>1939</v>
      </c>
      <c r="F267" s="13" t="s">
        <v>2103</v>
      </c>
      <c r="G267" s="15">
        <v>39.9</v>
      </c>
      <c r="H267" s="15">
        <v>39.9</v>
      </c>
      <c r="I267" s="14"/>
      <c r="J267" s="15">
        <f t="shared" si="26"/>
        <v>39.9</v>
      </c>
      <c r="K267" s="14"/>
      <c r="L267" s="14"/>
      <c r="M267" s="14"/>
      <c r="N267" s="16"/>
      <c r="O267" s="47">
        <f t="shared" si="2"/>
        <v>39.9</v>
      </c>
      <c r="P267" s="28"/>
      <c r="Q267" s="8" t="s">
        <v>3329</v>
      </c>
      <c r="R267" s="8" t="s">
        <v>438</v>
      </c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</row>
    <row r="268">
      <c r="A268" s="8" t="s">
        <v>1214</v>
      </c>
      <c r="B268" s="9">
        <v>45835.0</v>
      </c>
      <c r="C268" s="26" t="s">
        <v>1172</v>
      </c>
      <c r="D268" s="11" t="s">
        <v>3330</v>
      </c>
      <c r="E268" s="27" t="s">
        <v>1172</v>
      </c>
      <c r="F268" s="92" t="s">
        <v>2086</v>
      </c>
      <c r="G268" s="15">
        <v>429.0</v>
      </c>
      <c r="H268" s="14"/>
      <c r="I268" s="14"/>
      <c r="J268" s="15">
        <v>429.0</v>
      </c>
      <c r="K268" s="14"/>
      <c r="L268" s="14"/>
      <c r="M268" s="14"/>
      <c r="N268" s="16"/>
      <c r="O268" s="47">
        <f t="shared" si="2"/>
        <v>429</v>
      </c>
      <c r="P268" s="28"/>
      <c r="Q268" s="8" t="s">
        <v>3331</v>
      </c>
      <c r="R268" s="8" t="s">
        <v>438</v>
      </c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</row>
    <row r="269">
      <c r="A269" s="8" t="s">
        <v>1214</v>
      </c>
      <c r="B269" s="9">
        <v>45838.0</v>
      </c>
      <c r="C269" s="26" t="s">
        <v>1172</v>
      </c>
      <c r="D269" s="11" t="s">
        <v>2258</v>
      </c>
      <c r="E269" s="27" t="s">
        <v>1172</v>
      </c>
      <c r="F269" s="31" t="s">
        <v>2086</v>
      </c>
      <c r="G269" s="15">
        <v>429.0</v>
      </c>
      <c r="H269" s="15">
        <v>429.0</v>
      </c>
      <c r="I269" s="14"/>
      <c r="J269" s="15">
        <v>429.0</v>
      </c>
      <c r="K269" s="14"/>
      <c r="L269" s="14"/>
      <c r="M269" s="14"/>
      <c r="N269" s="16"/>
      <c r="O269" s="47">
        <f t="shared" si="2"/>
        <v>429</v>
      </c>
      <c r="P269" s="28"/>
      <c r="Q269" s="8" t="s">
        <v>2259</v>
      </c>
      <c r="R269" s="8" t="s">
        <v>438</v>
      </c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</row>
    <row r="270">
      <c r="A270" s="8" t="s">
        <v>1214</v>
      </c>
      <c r="B270" s="9">
        <v>45838.0</v>
      </c>
      <c r="C270" s="26" t="s">
        <v>1172</v>
      </c>
      <c r="D270" s="11" t="s">
        <v>3332</v>
      </c>
      <c r="E270" s="27" t="s">
        <v>1172</v>
      </c>
      <c r="F270" s="31" t="s">
        <v>2086</v>
      </c>
      <c r="G270" s="15">
        <v>429.0</v>
      </c>
      <c r="H270" s="15">
        <v>429.0</v>
      </c>
      <c r="I270" s="14"/>
      <c r="J270" s="15">
        <v>429.0</v>
      </c>
      <c r="K270" s="14"/>
      <c r="L270" s="14"/>
      <c r="M270" s="14"/>
      <c r="N270" s="16"/>
      <c r="O270" s="47">
        <f t="shared" si="2"/>
        <v>429</v>
      </c>
      <c r="P270" s="28"/>
      <c r="Q270" s="8" t="s">
        <v>3333</v>
      </c>
      <c r="R270" s="8" t="s">
        <v>438</v>
      </c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</row>
    <row r="271">
      <c r="A271" s="8" t="s">
        <v>1214</v>
      </c>
      <c r="B271" s="9">
        <v>45838.0</v>
      </c>
      <c r="C271" s="26" t="s">
        <v>20</v>
      </c>
      <c r="D271" s="11" t="s">
        <v>2260</v>
      </c>
      <c r="E271" s="27" t="s">
        <v>2112</v>
      </c>
      <c r="F271" s="31" t="s">
        <v>2086</v>
      </c>
      <c r="G271" s="15">
        <v>429.0</v>
      </c>
      <c r="H271" s="15">
        <v>429.0</v>
      </c>
      <c r="I271" s="14"/>
      <c r="J271" s="15">
        <v>429.0</v>
      </c>
      <c r="K271" s="14"/>
      <c r="L271" s="14"/>
      <c r="M271" s="14"/>
      <c r="N271" s="16"/>
      <c r="O271" s="47">
        <f t="shared" si="2"/>
        <v>429</v>
      </c>
      <c r="P271" s="28"/>
      <c r="Q271" s="8" t="s">
        <v>2261</v>
      </c>
      <c r="R271" s="8" t="s">
        <v>438</v>
      </c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</row>
    <row r="272">
      <c r="A272" s="8" t="s">
        <v>1214</v>
      </c>
      <c r="B272" s="9">
        <v>45838.0</v>
      </c>
      <c r="C272" s="26" t="s">
        <v>20</v>
      </c>
      <c r="D272" s="11" t="s">
        <v>3334</v>
      </c>
      <c r="E272" s="27" t="s">
        <v>2112</v>
      </c>
      <c r="F272" s="31" t="s">
        <v>2086</v>
      </c>
      <c r="G272" s="15">
        <v>429.0</v>
      </c>
      <c r="H272" s="15">
        <v>429.0</v>
      </c>
      <c r="I272" s="14"/>
      <c r="J272" s="15">
        <v>429.0</v>
      </c>
      <c r="K272" s="14"/>
      <c r="L272" s="14"/>
      <c r="M272" s="14"/>
      <c r="N272" s="16"/>
      <c r="O272" s="47">
        <f t="shared" si="2"/>
        <v>429</v>
      </c>
      <c r="P272" s="28"/>
      <c r="Q272" s="25" t="s">
        <v>3335</v>
      </c>
      <c r="R272" s="8" t="s">
        <v>438</v>
      </c>
      <c r="S272" s="17"/>
      <c r="T272" s="17"/>
      <c r="U272" s="17"/>
      <c r="V272" s="17"/>
      <c r="W272" s="17"/>
      <c r="X272" s="17"/>
      <c r="Y272" s="17"/>
      <c r="Z272" s="80"/>
      <c r="AA272" s="80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</row>
    <row r="273">
      <c r="A273" s="8" t="s">
        <v>1214</v>
      </c>
      <c r="B273" s="9">
        <v>45838.0</v>
      </c>
      <c r="C273" s="26" t="s">
        <v>20</v>
      </c>
      <c r="D273" s="11" t="s">
        <v>2262</v>
      </c>
      <c r="E273" s="27" t="s">
        <v>2112</v>
      </c>
      <c r="F273" s="31" t="s">
        <v>2086</v>
      </c>
      <c r="G273" s="15">
        <v>429.0</v>
      </c>
      <c r="H273" s="15">
        <v>429.0</v>
      </c>
      <c r="I273" s="14"/>
      <c r="J273" s="15">
        <v>429.0</v>
      </c>
      <c r="K273" s="14"/>
      <c r="L273" s="14"/>
      <c r="M273" s="14"/>
      <c r="N273" s="16"/>
      <c r="O273" s="47">
        <f t="shared" si="2"/>
        <v>429</v>
      </c>
      <c r="P273" s="28"/>
      <c r="Q273" s="25" t="s">
        <v>2263</v>
      </c>
      <c r="R273" s="8" t="s">
        <v>438</v>
      </c>
      <c r="S273" s="17"/>
      <c r="T273" s="17"/>
      <c r="U273" s="17"/>
      <c r="V273" s="17"/>
      <c r="W273" s="17"/>
      <c r="X273" s="17"/>
      <c r="Y273" s="17"/>
      <c r="Z273" s="80"/>
      <c r="AA273" s="80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</row>
    <row r="274">
      <c r="A274" s="8" t="s">
        <v>1214</v>
      </c>
      <c r="B274" s="9">
        <v>45754.0</v>
      </c>
      <c r="C274" s="26" t="s">
        <v>1172</v>
      </c>
      <c r="D274" s="11" t="s">
        <v>2534</v>
      </c>
      <c r="E274" s="27" t="s">
        <v>1172</v>
      </c>
      <c r="F274" s="31" t="s">
        <v>2086</v>
      </c>
      <c r="G274" s="15">
        <v>429.0</v>
      </c>
      <c r="H274" s="15">
        <v>429.0</v>
      </c>
      <c r="I274" s="14"/>
      <c r="J274" s="15">
        <v>429.0</v>
      </c>
      <c r="K274" s="14"/>
      <c r="L274" s="14"/>
      <c r="M274" s="14"/>
      <c r="N274" s="16"/>
      <c r="O274" s="47">
        <f t="shared" si="2"/>
        <v>429</v>
      </c>
      <c r="P274" s="28"/>
      <c r="Q274" s="25" t="s">
        <v>2535</v>
      </c>
      <c r="R274" s="25" t="s">
        <v>31</v>
      </c>
      <c r="S274" s="17"/>
      <c r="T274" s="17"/>
      <c r="U274" s="17"/>
      <c r="V274" s="17"/>
      <c r="W274" s="17"/>
      <c r="X274" s="17"/>
      <c r="Y274" s="17"/>
      <c r="Z274" s="80"/>
      <c r="AA274" s="80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</row>
    <row r="275">
      <c r="A275" s="8" t="s">
        <v>1214</v>
      </c>
      <c r="B275" s="9">
        <v>45580.0</v>
      </c>
      <c r="C275" s="26" t="s">
        <v>20</v>
      </c>
      <c r="D275" s="11" t="s">
        <v>2532</v>
      </c>
      <c r="E275" s="27" t="s">
        <v>1939</v>
      </c>
      <c r="F275" s="13" t="s">
        <v>1975</v>
      </c>
      <c r="G275" s="15">
        <v>99.0</v>
      </c>
      <c r="H275" s="15">
        <v>99.0</v>
      </c>
      <c r="I275" s="14"/>
      <c r="J275" s="15">
        <f>H275</f>
        <v>99</v>
      </c>
      <c r="K275" s="14"/>
      <c r="L275" s="14"/>
      <c r="M275" s="14"/>
      <c r="N275" s="16"/>
      <c r="O275" s="47">
        <f t="shared" si="2"/>
        <v>99</v>
      </c>
      <c r="P275" s="28"/>
      <c r="Q275" s="45" t="s">
        <v>2860</v>
      </c>
      <c r="R275" s="93">
        <f>MONTH(B275)</f>
        <v>10</v>
      </c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</row>
    <row r="276">
      <c r="A276" s="8" t="s">
        <v>1214</v>
      </c>
      <c r="B276" s="9">
        <v>45840.0</v>
      </c>
      <c r="C276" s="26" t="s">
        <v>20</v>
      </c>
      <c r="D276" s="11" t="s">
        <v>3336</v>
      </c>
      <c r="E276" s="27" t="s">
        <v>121</v>
      </c>
      <c r="F276" s="31" t="s">
        <v>2086</v>
      </c>
      <c r="G276" s="15">
        <v>429.0</v>
      </c>
      <c r="H276" s="15">
        <v>429.0</v>
      </c>
      <c r="I276" s="14"/>
      <c r="J276" s="15">
        <v>429.0</v>
      </c>
      <c r="K276" s="14"/>
      <c r="L276" s="14"/>
      <c r="M276" s="14"/>
      <c r="N276" s="16"/>
      <c r="O276" s="47">
        <f t="shared" si="2"/>
        <v>429</v>
      </c>
      <c r="P276" s="28"/>
      <c r="Q276" s="25" t="s">
        <v>3337</v>
      </c>
      <c r="R276" s="8" t="s">
        <v>622</v>
      </c>
      <c r="S276" s="17"/>
      <c r="T276" s="17"/>
      <c r="U276" s="17"/>
      <c r="V276" s="17"/>
      <c r="W276" s="17"/>
      <c r="X276" s="17"/>
      <c r="Y276" s="17"/>
      <c r="Z276" s="80"/>
      <c r="AA276" s="80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</row>
    <row r="277">
      <c r="A277" s="8" t="s">
        <v>1214</v>
      </c>
      <c r="B277" s="9">
        <v>45840.0</v>
      </c>
      <c r="C277" s="26" t="s">
        <v>20</v>
      </c>
      <c r="D277" s="11" t="s">
        <v>2262</v>
      </c>
      <c r="E277" s="27" t="s">
        <v>2112</v>
      </c>
      <c r="F277" s="13" t="s">
        <v>1272</v>
      </c>
      <c r="G277" s="15">
        <v>720.3</v>
      </c>
      <c r="H277" s="14"/>
      <c r="I277" s="14"/>
      <c r="J277" s="14"/>
      <c r="K277" s="14"/>
      <c r="L277" s="14"/>
      <c r="M277" s="14"/>
      <c r="N277" s="16"/>
      <c r="O277" s="47">
        <f t="shared" si="2"/>
        <v>0</v>
      </c>
      <c r="P277" s="28"/>
      <c r="Q277" s="25" t="s">
        <v>2263</v>
      </c>
      <c r="R277" s="8" t="s">
        <v>622</v>
      </c>
      <c r="S277" s="17"/>
      <c r="T277" s="17"/>
      <c r="U277" s="17"/>
      <c r="V277" s="17"/>
      <c r="W277" s="17"/>
      <c r="X277" s="17"/>
      <c r="Y277" s="17"/>
      <c r="Z277" s="80"/>
      <c r="AA277" s="80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</row>
    <row r="278">
      <c r="A278" s="8" t="s">
        <v>1214</v>
      </c>
      <c r="B278" s="9">
        <v>45841.0</v>
      </c>
      <c r="C278" s="26" t="s">
        <v>2264</v>
      </c>
      <c r="D278" s="11" t="s">
        <v>2265</v>
      </c>
      <c r="E278" s="27" t="s">
        <v>2112</v>
      </c>
      <c r="F278" s="31" t="s">
        <v>2086</v>
      </c>
      <c r="G278" s="15">
        <v>429.0</v>
      </c>
      <c r="H278" s="15">
        <v>429.0</v>
      </c>
      <c r="I278" s="14"/>
      <c r="J278" s="15">
        <v>429.0</v>
      </c>
      <c r="K278" s="14"/>
      <c r="L278" s="14"/>
      <c r="M278" s="14"/>
      <c r="N278" s="16"/>
      <c r="O278" s="47">
        <f t="shared" si="2"/>
        <v>429</v>
      </c>
      <c r="P278" s="28"/>
      <c r="Q278" s="25" t="s">
        <v>2266</v>
      </c>
      <c r="R278" s="8" t="s">
        <v>622</v>
      </c>
      <c r="S278" s="17"/>
      <c r="T278" s="17"/>
      <c r="U278" s="17"/>
      <c r="V278" s="17"/>
      <c r="W278" s="17"/>
      <c r="X278" s="17"/>
      <c r="Y278" s="17"/>
      <c r="Z278" s="80"/>
      <c r="AA278" s="80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</row>
    <row r="279">
      <c r="A279" s="8" t="s">
        <v>1214</v>
      </c>
      <c r="B279" s="9">
        <v>45842.0</v>
      </c>
      <c r="C279" s="26" t="s">
        <v>20</v>
      </c>
      <c r="D279" s="11" t="s">
        <v>2267</v>
      </c>
      <c r="E279" s="27" t="s">
        <v>2112</v>
      </c>
      <c r="F279" s="31" t="s">
        <v>2086</v>
      </c>
      <c r="G279" s="15">
        <v>429.0</v>
      </c>
      <c r="H279" s="15">
        <v>429.0</v>
      </c>
      <c r="I279" s="14"/>
      <c r="J279" s="15">
        <v>429.0</v>
      </c>
      <c r="K279" s="14"/>
      <c r="L279" s="14"/>
      <c r="M279" s="14"/>
      <c r="N279" s="16"/>
      <c r="O279" s="47">
        <f t="shared" si="2"/>
        <v>429</v>
      </c>
      <c r="P279" s="28"/>
      <c r="Q279" s="8" t="s">
        <v>2268</v>
      </c>
      <c r="R279" s="8" t="s">
        <v>622</v>
      </c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</row>
    <row r="280">
      <c r="A280" s="8" t="s">
        <v>1214</v>
      </c>
      <c r="B280" s="9">
        <v>45842.0</v>
      </c>
      <c r="C280" s="26" t="s">
        <v>1172</v>
      </c>
      <c r="D280" s="11" t="s">
        <v>3338</v>
      </c>
      <c r="E280" s="27" t="s">
        <v>1172</v>
      </c>
      <c r="F280" s="31" t="s">
        <v>2086</v>
      </c>
      <c r="G280" s="15">
        <v>429.0</v>
      </c>
      <c r="H280" s="15">
        <v>429.0</v>
      </c>
      <c r="I280" s="14"/>
      <c r="J280" s="15">
        <v>429.0</v>
      </c>
      <c r="K280" s="14"/>
      <c r="L280" s="14"/>
      <c r="M280" s="14"/>
      <c r="N280" s="16"/>
      <c r="O280" s="47">
        <f t="shared" si="2"/>
        <v>429</v>
      </c>
      <c r="P280" s="28"/>
      <c r="Q280" s="8" t="s">
        <v>3339</v>
      </c>
      <c r="R280" s="8" t="s">
        <v>622</v>
      </c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</row>
    <row r="281">
      <c r="A281" s="8" t="s">
        <v>1214</v>
      </c>
      <c r="B281" s="9">
        <v>45842.0</v>
      </c>
      <c r="C281" s="26" t="s">
        <v>1172</v>
      </c>
      <c r="D281" s="11" t="s">
        <v>2602</v>
      </c>
      <c r="E281" s="27" t="s">
        <v>1172</v>
      </c>
      <c r="F281" s="31" t="s">
        <v>2086</v>
      </c>
      <c r="G281" s="15">
        <v>429.0</v>
      </c>
      <c r="H281" s="15">
        <v>429.0</v>
      </c>
      <c r="I281" s="14"/>
      <c r="J281" s="15">
        <v>429.0</v>
      </c>
      <c r="K281" s="14"/>
      <c r="L281" s="14"/>
      <c r="M281" s="14"/>
      <c r="N281" s="16"/>
      <c r="O281" s="47">
        <f t="shared" si="2"/>
        <v>429</v>
      </c>
      <c r="P281" s="28"/>
      <c r="Q281" s="8" t="s">
        <v>2603</v>
      </c>
      <c r="R281" s="8" t="s">
        <v>622</v>
      </c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</row>
    <row r="282">
      <c r="A282" s="8" t="s">
        <v>1214</v>
      </c>
      <c r="B282" s="9">
        <v>45842.0</v>
      </c>
      <c r="C282" s="26" t="s">
        <v>20</v>
      </c>
      <c r="D282" s="11" t="s">
        <v>2269</v>
      </c>
      <c r="E282" s="27" t="s">
        <v>2112</v>
      </c>
      <c r="F282" s="31" t="s">
        <v>2086</v>
      </c>
      <c r="G282" s="15">
        <v>1029.0</v>
      </c>
      <c r="H282" s="15">
        <v>429.0</v>
      </c>
      <c r="I282" s="14"/>
      <c r="J282" s="15">
        <v>429.0</v>
      </c>
      <c r="K282" s="14"/>
      <c r="L282" s="14"/>
      <c r="M282" s="14"/>
      <c r="N282" s="16"/>
      <c r="O282" s="47">
        <f t="shared" si="2"/>
        <v>429</v>
      </c>
      <c r="P282" s="28"/>
      <c r="Q282" s="25" t="s">
        <v>2270</v>
      </c>
      <c r="R282" s="25" t="s">
        <v>31</v>
      </c>
      <c r="S282" s="17"/>
      <c r="T282" s="17"/>
      <c r="U282" s="17"/>
      <c r="V282" s="17"/>
      <c r="W282" s="17"/>
      <c r="X282" s="17"/>
      <c r="Y282" s="17"/>
      <c r="Z282" s="80"/>
      <c r="AA282" s="80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</row>
    <row r="283">
      <c r="A283" s="8" t="s">
        <v>1214</v>
      </c>
      <c r="B283" s="9">
        <v>45845.0</v>
      </c>
      <c r="C283" s="26" t="s">
        <v>1172</v>
      </c>
      <c r="D283" s="11" t="s">
        <v>2271</v>
      </c>
      <c r="E283" s="27" t="s">
        <v>1172</v>
      </c>
      <c r="F283" s="31" t="s">
        <v>2086</v>
      </c>
      <c r="G283" s="15">
        <v>429.0</v>
      </c>
      <c r="H283" s="15">
        <v>429.0</v>
      </c>
      <c r="I283" s="14"/>
      <c r="J283" s="15">
        <v>429.0</v>
      </c>
      <c r="K283" s="14"/>
      <c r="L283" s="14"/>
      <c r="M283" s="14"/>
      <c r="N283" s="16"/>
      <c r="O283" s="47">
        <f t="shared" si="2"/>
        <v>429</v>
      </c>
      <c r="P283" s="28"/>
      <c r="Q283" s="8" t="s">
        <v>2272</v>
      </c>
      <c r="R283" s="8" t="s">
        <v>622</v>
      </c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</row>
    <row r="284">
      <c r="A284" s="8" t="s">
        <v>1214</v>
      </c>
      <c r="B284" s="9">
        <v>45846.0</v>
      </c>
      <c r="C284" s="26" t="s">
        <v>20</v>
      </c>
      <c r="D284" s="11" t="s">
        <v>2273</v>
      </c>
      <c r="E284" s="27" t="s">
        <v>2112</v>
      </c>
      <c r="F284" s="31" t="s">
        <v>2086</v>
      </c>
      <c r="G284" s="15">
        <v>429.0</v>
      </c>
      <c r="H284" s="15">
        <v>429.0</v>
      </c>
      <c r="I284" s="14"/>
      <c r="J284" s="15">
        <v>429.0</v>
      </c>
      <c r="K284" s="14"/>
      <c r="L284" s="14"/>
      <c r="M284" s="14"/>
      <c r="N284" s="16"/>
      <c r="O284" s="47">
        <f t="shared" si="2"/>
        <v>429</v>
      </c>
      <c r="P284" s="28"/>
      <c r="Q284" s="25" t="s">
        <v>2274</v>
      </c>
      <c r="R284" s="8" t="s">
        <v>622</v>
      </c>
      <c r="S284" s="17"/>
      <c r="T284" s="17"/>
      <c r="U284" s="17"/>
      <c r="V284" s="17"/>
      <c r="W284" s="17"/>
      <c r="X284" s="17"/>
      <c r="Y284" s="17"/>
      <c r="Z284" s="80"/>
      <c r="AA284" s="80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</row>
    <row r="285">
      <c r="A285" s="8" t="s">
        <v>1214</v>
      </c>
      <c r="B285" s="9">
        <v>45848.0</v>
      </c>
      <c r="C285" s="26" t="s">
        <v>20</v>
      </c>
      <c r="D285" s="11" t="s">
        <v>2275</v>
      </c>
      <c r="E285" s="27" t="s">
        <v>1939</v>
      </c>
      <c r="F285" s="13" t="s">
        <v>2103</v>
      </c>
      <c r="G285" s="15">
        <v>39.9</v>
      </c>
      <c r="H285" s="15">
        <v>39.9</v>
      </c>
      <c r="I285" s="14"/>
      <c r="J285" s="15">
        <f>H285</f>
        <v>39.9</v>
      </c>
      <c r="K285" s="14"/>
      <c r="L285" s="14"/>
      <c r="M285" s="14"/>
      <c r="N285" s="16"/>
      <c r="O285" s="47">
        <f t="shared" si="2"/>
        <v>39.9</v>
      </c>
      <c r="P285" s="40"/>
      <c r="Q285" s="45" t="s">
        <v>2276</v>
      </c>
      <c r="R285" s="91">
        <f>MONTH(B285)</f>
        <v>7</v>
      </c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</row>
    <row r="286">
      <c r="A286" s="8" t="s">
        <v>1214</v>
      </c>
      <c r="B286" s="9">
        <v>45848.0</v>
      </c>
      <c r="C286" s="26" t="s">
        <v>1172</v>
      </c>
      <c r="D286" s="11" t="s">
        <v>2526</v>
      </c>
      <c r="E286" s="27" t="s">
        <v>1172</v>
      </c>
      <c r="F286" s="31" t="s">
        <v>2086</v>
      </c>
      <c r="G286" s="15">
        <v>429.0</v>
      </c>
      <c r="H286" s="15">
        <v>429.0</v>
      </c>
      <c r="I286" s="14"/>
      <c r="J286" s="15">
        <v>429.0</v>
      </c>
      <c r="K286" s="14"/>
      <c r="L286" s="14"/>
      <c r="M286" s="14"/>
      <c r="N286" s="16"/>
      <c r="O286" s="47">
        <f t="shared" si="2"/>
        <v>429</v>
      </c>
      <c r="P286" s="28"/>
      <c r="Q286" s="8" t="s">
        <v>2527</v>
      </c>
      <c r="R286" s="25" t="s">
        <v>31</v>
      </c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</row>
    <row r="287">
      <c r="A287" s="8" t="s">
        <v>1214</v>
      </c>
      <c r="B287" s="9">
        <v>45852.0</v>
      </c>
      <c r="C287" s="26" t="s">
        <v>20</v>
      </c>
      <c r="D287" s="11" t="s">
        <v>3340</v>
      </c>
      <c r="E287" s="27" t="s">
        <v>1939</v>
      </c>
      <c r="F287" s="13" t="s">
        <v>2024</v>
      </c>
      <c r="G287" s="15">
        <v>99.9</v>
      </c>
      <c r="H287" s="15">
        <v>99.9</v>
      </c>
      <c r="I287" s="14"/>
      <c r="J287" s="15">
        <f t="shared" ref="J287:J288" si="27">H287</f>
        <v>99.9</v>
      </c>
      <c r="K287" s="14"/>
      <c r="L287" s="14"/>
      <c r="M287" s="14"/>
      <c r="N287" s="16"/>
      <c r="O287" s="47">
        <f t="shared" si="2"/>
        <v>99.9</v>
      </c>
      <c r="P287" s="28"/>
      <c r="Q287" s="8" t="s">
        <v>3341</v>
      </c>
      <c r="R287" s="8" t="s">
        <v>622</v>
      </c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</row>
    <row r="288">
      <c r="A288" s="8" t="s">
        <v>1214</v>
      </c>
      <c r="B288" s="9">
        <v>45853.0</v>
      </c>
      <c r="C288" s="26" t="s">
        <v>20</v>
      </c>
      <c r="D288" s="11" t="s">
        <v>3342</v>
      </c>
      <c r="E288" s="27" t="s">
        <v>1939</v>
      </c>
      <c r="F288" s="13" t="s">
        <v>2024</v>
      </c>
      <c r="G288" s="15">
        <v>99.9</v>
      </c>
      <c r="H288" s="15">
        <v>99.9</v>
      </c>
      <c r="I288" s="14"/>
      <c r="J288" s="15">
        <f t="shared" si="27"/>
        <v>99.9</v>
      </c>
      <c r="K288" s="14"/>
      <c r="L288" s="14"/>
      <c r="M288" s="14"/>
      <c r="N288" s="16"/>
      <c r="O288" s="47">
        <f t="shared" si="2"/>
        <v>99.9</v>
      </c>
      <c r="P288" s="28"/>
      <c r="Q288" s="8" t="s">
        <v>3343</v>
      </c>
      <c r="R288" s="8" t="s">
        <v>622</v>
      </c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</row>
    <row r="289">
      <c r="A289" s="8" t="s">
        <v>1214</v>
      </c>
      <c r="B289" s="9">
        <v>45853.0</v>
      </c>
      <c r="C289" s="26" t="s">
        <v>20</v>
      </c>
      <c r="D289" s="11" t="s">
        <v>2277</v>
      </c>
      <c r="E289" s="27" t="s">
        <v>2112</v>
      </c>
      <c r="F289" s="31" t="s">
        <v>2086</v>
      </c>
      <c r="G289" s="15">
        <v>429.0</v>
      </c>
      <c r="H289" s="15">
        <v>429.0</v>
      </c>
      <c r="I289" s="14"/>
      <c r="J289" s="15">
        <v>429.0</v>
      </c>
      <c r="K289" s="14"/>
      <c r="L289" s="14"/>
      <c r="M289" s="14"/>
      <c r="N289" s="16"/>
      <c r="O289" s="47">
        <f t="shared" si="2"/>
        <v>429</v>
      </c>
      <c r="P289" s="28"/>
      <c r="Q289" s="25" t="s">
        <v>2278</v>
      </c>
      <c r="R289" s="8" t="s">
        <v>622</v>
      </c>
      <c r="S289" s="17"/>
      <c r="T289" s="17"/>
      <c r="U289" s="17"/>
      <c r="V289" s="17"/>
      <c r="W289" s="17"/>
      <c r="X289" s="17"/>
      <c r="Y289" s="17"/>
      <c r="Z289" s="80"/>
      <c r="AA289" s="80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</row>
    <row r="290">
      <c r="A290" s="8" t="s">
        <v>1214</v>
      </c>
      <c r="B290" s="9">
        <v>45854.0</v>
      </c>
      <c r="C290" s="26" t="s">
        <v>20</v>
      </c>
      <c r="D290" s="11" t="s">
        <v>2273</v>
      </c>
      <c r="E290" s="27" t="s">
        <v>2112</v>
      </c>
      <c r="F290" s="31" t="s">
        <v>1272</v>
      </c>
      <c r="G290" s="15">
        <v>1029.0</v>
      </c>
      <c r="H290" s="14"/>
      <c r="I290" s="14"/>
      <c r="J290" s="14"/>
      <c r="K290" s="15">
        <v>1029.0</v>
      </c>
      <c r="L290" s="14"/>
      <c r="M290" s="14"/>
      <c r="N290" s="16"/>
      <c r="O290" s="47">
        <f t="shared" si="2"/>
        <v>1029</v>
      </c>
      <c r="P290" s="28"/>
      <c r="Q290" s="25" t="s">
        <v>2274</v>
      </c>
      <c r="R290" s="8" t="s">
        <v>622</v>
      </c>
      <c r="S290" s="17"/>
      <c r="T290" s="17"/>
      <c r="U290" s="17"/>
      <c r="V290" s="17"/>
      <c r="W290" s="17"/>
      <c r="X290" s="17"/>
      <c r="Y290" s="17"/>
      <c r="Z290" s="80"/>
      <c r="AA290" s="80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</row>
    <row r="291">
      <c r="A291" s="8" t="s">
        <v>1214</v>
      </c>
      <c r="B291" s="9">
        <v>45854.0</v>
      </c>
      <c r="C291" s="26" t="s">
        <v>20</v>
      </c>
      <c r="D291" s="11" t="s">
        <v>2279</v>
      </c>
      <c r="E291" s="27" t="s">
        <v>2112</v>
      </c>
      <c r="F291" s="31" t="s">
        <v>2086</v>
      </c>
      <c r="G291" s="15">
        <v>429.0</v>
      </c>
      <c r="H291" s="15">
        <v>429.0</v>
      </c>
      <c r="I291" s="14"/>
      <c r="J291" s="15">
        <v>429.0</v>
      </c>
      <c r="K291" s="14"/>
      <c r="L291" s="14"/>
      <c r="M291" s="14"/>
      <c r="N291" s="16"/>
      <c r="O291" s="47">
        <f t="shared" si="2"/>
        <v>429</v>
      </c>
      <c r="P291" s="28"/>
      <c r="Q291" s="25" t="s">
        <v>2280</v>
      </c>
      <c r="R291" s="8" t="s">
        <v>622</v>
      </c>
      <c r="S291" s="17"/>
      <c r="T291" s="17"/>
      <c r="U291" s="17"/>
      <c r="V291" s="17"/>
      <c r="W291" s="17"/>
      <c r="X291" s="17"/>
      <c r="Y291" s="17"/>
      <c r="Z291" s="80"/>
      <c r="AA291" s="80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</row>
    <row r="292">
      <c r="A292" s="8" t="s">
        <v>1214</v>
      </c>
      <c r="B292" s="9">
        <v>45855.0</v>
      </c>
      <c r="C292" s="26" t="s">
        <v>27</v>
      </c>
      <c r="D292" s="11" t="s">
        <v>2281</v>
      </c>
      <c r="E292" s="27" t="s">
        <v>2488</v>
      </c>
      <c r="F292" s="31" t="s">
        <v>2086</v>
      </c>
      <c r="G292" s="15">
        <v>429.0</v>
      </c>
      <c r="H292" s="15">
        <v>429.0</v>
      </c>
      <c r="I292" s="14"/>
      <c r="J292" s="15">
        <v>429.0</v>
      </c>
      <c r="K292" s="14"/>
      <c r="L292" s="14"/>
      <c r="M292" s="14"/>
      <c r="N292" s="16"/>
      <c r="O292" s="47">
        <f t="shared" si="2"/>
        <v>429</v>
      </c>
      <c r="P292" s="28"/>
      <c r="Q292" s="25" t="s">
        <v>2282</v>
      </c>
      <c r="R292" s="8" t="s">
        <v>622</v>
      </c>
      <c r="S292" s="17"/>
      <c r="T292" s="17"/>
      <c r="U292" s="17"/>
      <c r="V292" s="17"/>
      <c r="W292" s="17"/>
      <c r="X292" s="17"/>
      <c r="Y292" s="17"/>
      <c r="Z292" s="80"/>
      <c r="AA292" s="80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</row>
    <row r="293">
      <c r="A293" s="8" t="s">
        <v>1214</v>
      </c>
      <c r="B293" s="9">
        <v>45856.0</v>
      </c>
      <c r="C293" s="26" t="s">
        <v>20</v>
      </c>
      <c r="D293" s="11" t="s">
        <v>2283</v>
      </c>
      <c r="E293" s="27" t="s">
        <v>2112</v>
      </c>
      <c r="F293" s="31" t="s">
        <v>2086</v>
      </c>
      <c r="G293" s="15">
        <v>429.0</v>
      </c>
      <c r="H293" s="15">
        <v>429.0</v>
      </c>
      <c r="I293" s="14"/>
      <c r="J293" s="15">
        <v>429.0</v>
      </c>
      <c r="K293" s="14"/>
      <c r="L293" s="14"/>
      <c r="M293" s="15">
        <v>271.0</v>
      </c>
      <c r="N293" s="16"/>
      <c r="O293" s="47">
        <f t="shared" si="2"/>
        <v>700</v>
      </c>
      <c r="P293" s="28"/>
      <c r="Q293" s="25" t="s">
        <v>2284</v>
      </c>
      <c r="R293" s="8" t="s">
        <v>622</v>
      </c>
      <c r="S293" s="17"/>
      <c r="T293" s="17"/>
      <c r="U293" s="17"/>
      <c r="V293" s="17"/>
      <c r="W293" s="17"/>
      <c r="X293" s="17"/>
      <c r="Y293" s="17"/>
      <c r="Z293" s="80"/>
      <c r="AA293" s="80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</row>
    <row r="294">
      <c r="A294" s="8" t="s">
        <v>1214</v>
      </c>
      <c r="B294" s="9">
        <v>45856.0</v>
      </c>
      <c r="C294" s="26" t="s">
        <v>1172</v>
      </c>
      <c r="D294" s="11" t="s">
        <v>3344</v>
      </c>
      <c r="E294" s="27" t="s">
        <v>1172</v>
      </c>
      <c r="F294" s="31" t="s">
        <v>2086</v>
      </c>
      <c r="G294" s="15">
        <v>429.0</v>
      </c>
      <c r="H294" s="15">
        <v>429.0</v>
      </c>
      <c r="I294" s="14"/>
      <c r="J294" s="15">
        <v>429.0</v>
      </c>
      <c r="K294" s="14"/>
      <c r="L294" s="14"/>
      <c r="M294" s="14"/>
      <c r="N294" s="16"/>
      <c r="O294" s="47">
        <f t="shared" si="2"/>
        <v>429</v>
      </c>
      <c r="P294" s="28"/>
      <c r="Q294" s="8" t="s">
        <v>3345</v>
      </c>
      <c r="R294" s="8" t="s">
        <v>622</v>
      </c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</row>
    <row r="295">
      <c r="A295" s="8" t="s">
        <v>1214</v>
      </c>
      <c r="B295" s="9">
        <v>45859.0</v>
      </c>
      <c r="C295" s="26" t="s">
        <v>1172</v>
      </c>
      <c r="D295" s="11" t="s">
        <v>3346</v>
      </c>
      <c r="E295" s="27" t="s">
        <v>1172</v>
      </c>
      <c r="F295" s="31" t="s">
        <v>2086</v>
      </c>
      <c r="G295" s="15">
        <v>429.0</v>
      </c>
      <c r="H295" s="15">
        <v>429.0</v>
      </c>
      <c r="I295" s="14"/>
      <c r="J295" s="15">
        <v>429.0</v>
      </c>
      <c r="K295" s="14"/>
      <c r="L295" s="14"/>
      <c r="M295" s="14"/>
      <c r="N295" s="16"/>
      <c r="O295" s="47">
        <f t="shared" si="2"/>
        <v>429</v>
      </c>
      <c r="P295" s="28"/>
      <c r="Q295" s="8" t="s">
        <v>3347</v>
      </c>
      <c r="R295" s="8" t="s">
        <v>622</v>
      </c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</row>
    <row r="296">
      <c r="A296" s="8" t="s">
        <v>1214</v>
      </c>
      <c r="B296" s="9">
        <v>45859.0</v>
      </c>
      <c r="C296" s="26" t="s">
        <v>27</v>
      </c>
      <c r="D296" s="11" t="s">
        <v>3308</v>
      </c>
      <c r="E296" s="27" t="s">
        <v>2488</v>
      </c>
      <c r="F296" s="13" t="s">
        <v>2294</v>
      </c>
      <c r="G296" s="14"/>
      <c r="H296" s="14"/>
      <c r="I296" s="14"/>
      <c r="J296" s="14"/>
      <c r="K296" s="14"/>
      <c r="L296" s="14"/>
      <c r="M296" s="15">
        <v>410.0</v>
      </c>
      <c r="N296" s="16"/>
      <c r="O296" s="47">
        <f t="shared" si="2"/>
        <v>410</v>
      </c>
      <c r="P296" s="64" t="s">
        <v>3348</v>
      </c>
      <c r="Q296" s="8" t="s">
        <v>3310</v>
      </c>
      <c r="R296" s="8" t="s">
        <v>622</v>
      </c>
      <c r="S296" s="17"/>
      <c r="T296" s="17"/>
      <c r="U296" s="17"/>
      <c r="V296" s="17"/>
      <c r="W296" s="17"/>
      <c r="X296" s="17"/>
      <c r="Y296" s="17"/>
      <c r="Z296" s="80"/>
      <c r="AA296" s="80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</row>
    <row r="297">
      <c r="A297" s="8" t="s">
        <v>1214</v>
      </c>
      <c r="B297" s="9">
        <v>45860.0</v>
      </c>
      <c r="C297" s="26" t="s">
        <v>20</v>
      </c>
      <c r="D297" s="11" t="s">
        <v>3349</v>
      </c>
      <c r="E297" s="27" t="s">
        <v>2112</v>
      </c>
      <c r="F297" s="31" t="s">
        <v>2086</v>
      </c>
      <c r="G297" s="15">
        <v>429.0</v>
      </c>
      <c r="H297" s="15">
        <v>429.0</v>
      </c>
      <c r="I297" s="14"/>
      <c r="J297" s="15">
        <v>429.0</v>
      </c>
      <c r="K297" s="14"/>
      <c r="L297" s="14"/>
      <c r="M297" s="14"/>
      <c r="N297" s="16"/>
      <c r="O297" s="47">
        <f t="shared" si="2"/>
        <v>429</v>
      </c>
      <c r="P297" s="28"/>
      <c r="Q297" s="25" t="s">
        <v>3350</v>
      </c>
      <c r="R297" s="8" t="s">
        <v>622</v>
      </c>
      <c r="S297" s="17"/>
      <c r="T297" s="17"/>
      <c r="U297" s="17"/>
      <c r="V297" s="17"/>
      <c r="W297" s="17"/>
      <c r="X297" s="17"/>
      <c r="Y297" s="17"/>
      <c r="Z297" s="80"/>
      <c r="AA297" s="80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</row>
    <row r="298">
      <c r="A298" s="8" t="s">
        <v>1214</v>
      </c>
      <c r="B298" s="9">
        <v>45862.0</v>
      </c>
      <c r="C298" s="26" t="s">
        <v>20</v>
      </c>
      <c r="D298" s="11" t="s">
        <v>2285</v>
      </c>
      <c r="E298" s="27" t="s">
        <v>2112</v>
      </c>
      <c r="F298" s="31" t="s">
        <v>2086</v>
      </c>
      <c r="G298" s="15">
        <v>429.0</v>
      </c>
      <c r="H298" s="15">
        <v>429.0</v>
      </c>
      <c r="I298" s="14"/>
      <c r="J298" s="15">
        <v>429.0</v>
      </c>
      <c r="K298" s="14"/>
      <c r="L298" s="14"/>
      <c r="M298" s="14"/>
      <c r="N298" s="16"/>
      <c r="O298" s="47">
        <f t="shared" si="2"/>
        <v>429</v>
      </c>
      <c r="P298" s="28"/>
      <c r="Q298" s="25" t="s">
        <v>2286</v>
      </c>
      <c r="R298" s="8" t="s">
        <v>622</v>
      </c>
      <c r="S298" s="17"/>
      <c r="T298" s="17"/>
      <c r="U298" s="17"/>
      <c r="V298" s="17"/>
      <c r="W298" s="17"/>
      <c r="X298" s="17"/>
      <c r="Y298" s="17"/>
      <c r="Z298" s="80"/>
      <c r="AA298" s="80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</row>
    <row r="299">
      <c r="A299" s="8" t="s">
        <v>1214</v>
      </c>
      <c r="B299" s="9">
        <v>45863.0</v>
      </c>
      <c r="C299" s="26" t="s">
        <v>20</v>
      </c>
      <c r="D299" s="11" t="s">
        <v>2287</v>
      </c>
      <c r="E299" s="27" t="s">
        <v>2112</v>
      </c>
      <c r="F299" s="31" t="s">
        <v>2086</v>
      </c>
      <c r="G299" s="15">
        <v>429.0</v>
      </c>
      <c r="H299" s="15">
        <v>429.0</v>
      </c>
      <c r="I299" s="14"/>
      <c r="J299" s="15">
        <v>429.0</v>
      </c>
      <c r="K299" s="14"/>
      <c r="L299" s="14"/>
      <c r="M299" s="14"/>
      <c r="N299" s="16"/>
      <c r="O299" s="47">
        <f t="shared" si="2"/>
        <v>429</v>
      </c>
      <c r="P299" s="28"/>
      <c r="Q299" s="25" t="s">
        <v>2288</v>
      </c>
      <c r="R299" s="8" t="s">
        <v>622</v>
      </c>
      <c r="S299" s="17"/>
      <c r="T299" s="17"/>
      <c r="U299" s="17"/>
      <c r="V299" s="17"/>
      <c r="W299" s="17"/>
      <c r="X299" s="17"/>
      <c r="Y299" s="17"/>
      <c r="Z299" s="80"/>
      <c r="AA299" s="80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</row>
    <row r="300">
      <c r="A300" s="8" t="s">
        <v>1214</v>
      </c>
      <c r="B300" s="9">
        <v>45863.0</v>
      </c>
      <c r="C300" s="26" t="s">
        <v>1910</v>
      </c>
      <c r="D300" s="11" t="s">
        <v>3351</v>
      </c>
      <c r="E300" s="27" t="s">
        <v>1910</v>
      </c>
      <c r="F300" s="13" t="s">
        <v>2086</v>
      </c>
      <c r="G300" s="15">
        <v>429.0</v>
      </c>
      <c r="H300" s="14"/>
      <c r="I300" s="14"/>
      <c r="J300" s="15">
        <v>429.0</v>
      </c>
      <c r="K300" s="14"/>
      <c r="L300" s="14"/>
      <c r="M300" s="14"/>
      <c r="N300" s="16"/>
      <c r="O300" s="47">
        <f t="shared" si="2"/>
        <v>429</v>
      </c>
      <c r="P300" s="28"/>
      <c r="Q300" s="8" t="s">
        <v>3352</v>
      </c>
      <c r="R300" s="8" t="s">
        <v>622</v>
      </c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</row>
    <row r="301">
      <c r="A301" s="8" t="s">
        <v>1214</v>
      </c>
      <c r="B301" s="9">
        <v>45863.0</v>
      </c>
      <c r="C301" s="26" t="s">
        <v>1261</v>
      </c>
      <c r="D301" s="11" t="s">
        <v>2289</v>
      </c>
      <c r="E301" s="27" t="s">
        <v>1079</v>
      </c>
      <c r="F301" s="31" t="s">
        <v>2086</v>
      </c>
      <c r="G301" s="15">
        <v>429.0</v>
      </c>
      <c r="H301" s="15">
        <v>429.0</v>
      </c>
      <c r="I301" s="14"/>
      <c r="J301" s="15">
        <v>429.0</v>
      </c>
      <c r="K301" s="14"/>
      <c r="L301" s="14"/>
      <c r="M301" s="14"/>
      <c r="N301" s="16"/>
      <c r="O301" s="47">
        <f t="shared" si="2"/>
        <v>429</v>
      </c>
      <c r="P301" s="28"/>
      <c r="Q301" s="25" t="s">
        <v>2290</v>
      </c>
      <c r="R301" s="8" t="s">
        <v>622</v>
      </c>
      <c r="S301" s="17"/>
      <c r="T301" s="17"/>
      <c r="U301" s="17"/>
      <c r="V301" s="17"/>
      <c r="W301" s="17"/>
      <c r="X301" s="17"/>
      <c r="Y301" s="17"/>
      <c r="Z301" s="80"/>
      <c r="AA301" s="80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</row>
    <row r="302">
      <c r="A302" s="8" t="s">
        <v>1214</v>
      </c>
      <c r="B302" s="9">
        <v>45863.0</v>
      </c>
      <c r="C302" s="26" t="s">
        <v>20</v>
      </c>
      <c r="D302" s="11" t="s">
        <v>3353</v>
      </c>
      <c r="E302" s="27" t="s">
        <v>2112</v>
      </c>
      <c r="F302" s="31" t="s">
        <v>2086</v>
      </c>
      <c r="G302" s="15">
        <v>429.0</v>
      </c>
      <c r="H302" s="15">
        <v>429.0</v>
      </c>
      <c r="I302" s="14"/>
      <c r="J302" s="15">
        <v>429.0</v>
      </c>
      <c r="K302" s="14"/>
      <c r="L302" s="14"/>
      <c r="M302" s="14"/>
      <c r="N302" s="16"/>
      <c r="O302" s="47">
        <f t="shared" si="2"/>
        <v>429</v>
      </c>
      <c r="P302" s="28"/>
      <c r="Q302" s="25" t="s">
        <v>3354</v>
      </c>
      <c r="R302" s="8" t="s">
        <v>622</v>
      </c>
      <c r="S302" s="17"/>
      <c r="T302" s="17"/>
      <c r="U302" s="17"/>
      <c r="V302" s="17"/>
      <c r="W302" s="17"/>
      <c r="X302" s="17"/>
      <c r="Y302" s="17"/>
      <c r="Z302" s="80"/>
      <c r="AA302" s="80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</row>
    <row r="303">
      <c r="A303" s="8" t="s">
        <v>1214</v>
      </c>
      <c r="B303" s="9">
        <v>45869.0</v>
      </c>
      <c r="C303" s="26" t="s">
        <v>20</v>
      </c>
      <c r="D303" s="11" t="s">
        <v>2291</v>
      </c>
      <c r="E303" s="27" t="s">
        <v>2112</v>
      </c>
      <c r="F303" s="31" t="s">
        <v>2086</v>
      </c>
      <c r="G303" s="15">
        <v>429.0</v>
      </c>
      <c r="H303" s="15">
        <v>429.0</v>
      </c>
      <c r="I303" s="14"/>
      <c r="J303" s="15">
        <v>429.0</v>
      </c>
      <c r="K303" s="14"/>
      <c r="L303" s="14"/>
      <c r="M303" s="14"/>
      <c r="N303" s="16"/>
      <c r="O303" s="47">
        <f t="shared" si="2"/>
        <v>429</v>
      </c>
      <c r="P303" s="28"/>
      <c r="Q303" s="25" t="s">
        <v>2292</v>
      </c>
      <c r="R303" s="8" t="s">
        <v>622</v>
      </c>
      <c r="S303" s="17"/>
      <c r="T303" s="17"/>
      <c r="U303" s="17"/>
      <c r="V303" s="17"/>
      <c r="W303" s="17"/>
      <c r="X303" s="17"/>
      <c r="Y303" s="17"/>
      <c r="Z303" s="80"/>
      <c r="AA303" s="80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</row>
    <row r="304">
      <c r="A304" s="8" t="s">
        <v>1214</v>
      </c>
      <c r="B304" s="9">
        <v>45869.0</v>
      </c>
      <c r="C304" s="26" t="s">
        <v>20</v>
      </c>
      <c r="D304" s="11" t="s">
        <v>1965</v>
      </c>
      <c r="E304" s="27" t="s">
        <v>2112</v>
      </c>
      <c r="F304" s="13" t="s">
        <v>2294</v>
      </c>
      <c r="G304" s="15">
        <v>369.0</v>
      </c>
      <c r="H304" s="14"/>
      <c r="I304" s="14"/>
      <c r="J304" s="14"/>
      <c r="K304" s="14"/>
      <c r="L304" s="14"/>
      <c r="M304" s="15">
        <v>369.0</v>
      </c>
      <c r="N304" s="16"/>
      <c r="O304" s="47">
        <f t="shared" si="2"/>
        <v>369</v>
      </c>
      <c r="P304" s="40"/>
      <c r="Q304" s="40"/>
      <c r="R304" s="91">
        <f>MONTH(B304)</f>
        <v>7</v>
      </c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</row>
    <row r="305">
      <c r="A305" s="8" t="s">
        <v>1214</v>
      </c>
      <c r="B305" s="9">
        <v>45869.0</v>
      </c>
      <c r="C305" s="26" t="s">
        <v>1910</v>
      </c>
      <c r="D305" s="11" t="s">
        <v>3045</v>
      </c>
      <c r="E305" s="27" t="s">
        <v>1910</v>
      </c>
      <c r="F305" s="13" t="s">
        <v>1908</v>
      </c>
      <c r="G305" s="15">
        <v>299.0</v>
      </c>
      <c r="H305" s="15">
        <v>299.0</v>
      </c>
      <c r="I305" s="14"/>
      <c r="J305" s="15">
        <v>299.0</v>
      </c>
      <c r="K305" s="14"/>
      <c r="L305" s="14"/>
      <c r="M305" s="14"/>
      <c r="N305" s="16"/>
      <c r="O305" s="47">
        <f t="shared" si="2"/>
        <v>299</v>
      </c>
      <c r="P305" s="28"/>
      <c r="Q305" s="8" t="s">
        <v>3355</v>
      </c>
      <c r="R305" s="25" t="s">
        <v>557</v>
      </c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</row>
    <row r="306">
      <c r="A306" s="8" t="s">
        <v>1214</v>
      </c>
      <c r="B306" s="9">
        <v>45896.0</v>
      </c>
      <c r="C306" s="26" t="s">
        <v>27</v>
      </c>
      <c r="D306" s="11" t="s">
        <v>2295</v>
      </c>
      <c r="E306" s="27" t="s">
        <v>1908</v>
      </c>
      <c r="F306" s="13" t="s">
        <v>1908</v>
      </c>
      <c r="G306" s="15">
        <v>299.0</v>
      </c>
      <c r="H306" s="15">
        <v>299.0</v>
      </c>
      <c r="I306" s="14"/>
      <c r="J306" s="15">
        <v>299.0</v>
      </c>
      <c r="K306" s="14"/>
      <c r="L306" s="14"/>
      <c r="M306" s="14"/>
      <c r="N306" s="16"/>
      <c r="O306" s="47">
        <f t="shared" si="2"/>
        <v>299</v>
      </c>
      <c r="P306" s="40"/>
      <c r="Q306" s="48" t="s">
        <v>2296</v>
      </c>
      <c r="R306" s="8" t="s">
        <v>670</v>
      </c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</row>
    <row r="307">
      <c r="A307" s="8" t="s">
        <v>1214</v>
      </c>
      <c r="B307" s="9">
        <v>45873.0</v>
      </c>
      <c r="C307" s="26" t="s">
        <v>1172</v>
      </c>
      <c r="D307" s="11" t="s">
        <v>3356</v>
      </c>
      <c r="E307" s="27" t="s">
        <v>1172</v>
      </c>
      <c r="F307" s="31" t="s">
        <v>2086</v>
      </c>
      <c r="G307" s="15">
        <v>429.0</v>
      </c>
      <c r="H307" s="15">
        <v>429.0</v>
      </c>
      <c r="I307" s="14"/>
      <c r="J307" s="15">
        <v>429.0</v>
      </c>
      <c r="K307" s="14"/>
      <c r="L307" s="14"/>
      <c r="M307" s="14"/>
      <c r="N307" s="16"/>
      <c r="O307" s="47">
        <f t="shared" si="2"/>
        <v>429</v>
      </c>
      <c r="P307" s="28"/>
      <c r="Q307" s="8" t="s">
        <v>3357</v>
      </c>
      <c r="R307" s="8" t="s">
        <v>31</v>
      </c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</row>
    <row r="308">
      <c r="A308" s="8" t="s">
        <v>1214</v>
      </c>
      <c r="B308" s="9">
        <v>45876.0</v>
      </c>
      <c r="C308" s="26" t="s">
        <v>20</v>
      </c>
      <c r="D308" s="11" t="s">
        <v>3358</v>
      </c>
      <c r="E308" s="27" t="s">
        <v>2112</v>
      </c>
      <c r="F308" s="31" t="s">
        <v>2086</v>
      </c>
      <c r="G308" s="15">
        <v>429.0</v>
      </c>
      <c r="H308" s="15">
        <v>429.0</v>
      </c>
      <c r="I308" s="14"/>
      <c r="J308" s="15">
        <v>429.0</v>
      </c>
      <c r="K308" s="14"/>
      <c r="L308" s="14"/>
      <c r="M308" s="14"/>
      <c r="N308" s="16"/>
      <c r="O308" s="47">
        <f t="shared" si="2"/>
        <v>429</v>
      </c>
      <c r="P308" s="28"/>
      <c r="Q308" s="25" t="s">
        <v>3359</v>
      </c>
      <c r="R308" s="8" t="s">
        <v>622</v>
      </c>
      <c r="S308" s="17"/>
      <c r="T308" s="17"/>
      <c r="U308" s="17"/>
      <c r="V308" s="17"/>
      <c r="W308" s="17"/>
      <c r="X308" s="17"/>
      <c r="Y308" s="17"/>
      <c r="Z308" s="80"/>
      <c r="AA308" s="80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</row>
    <row r="309">
      <c r="A309" s="8" t="s">
        <v>1214</v>
      </c>
      <c r="B309" s="9">
        <v>45880.0</v>
      </c>
      <c r="C309" s="26" t="s">
        <v>20</v>
      </c>
      <c r="D309" s="11" t="s">
        <v>2297</v>
      </c>
      <c r="E309" s="27" t="s">
        <v>2112</v>
      </c>
      <c r="F309" s="31" t="s">
        <v>2086</v>
      </c>
      <c r="G309" s="15">
        <v>429.0</v>
      </c>
      <c r="H309" s="15">
        <v>429.0</v>
      </c>
      <c r="I309" s="14"/>
      <c r="J309" s="15">
        <v>429.0</v>
      </c>
      <c r="K309" s="14"/>
      <c r="L309" s="14"/>
      <c r="M309" s="14"/>
      <c r="N309" s="16"/>
      <c r="O309" s="47">
        <f t="shared" si="2"/>
        <v>429</v>
      </c>
      <c r="P309" s="28"/>
      <c r="Q309" s="25" t="s">
        <v>2298</v>
      </c>
      <c r="R309" s="8" t="s">
        <v>61</v>
      </c>
      <c r="S309" s="17"/>
      <c r="T309" s="17"/>
      <c r="U309" s="17"/>
      <c r="V309" s="17"/>
      <c r="W309" s="17"/>
      <c r="X309" s="17"/>
      <c r="Y309" s="17"/>
      <c r="Z309" s="80"/>
      <c r="AA309" s="80"/>
      <c r="AB309" s="17"/>
      <c r="AC309" s="17"/>
      <c r="AD309" s="17" t="s">
        <v>2299</v>
      </c>
      <c r="AE309" s="17" t="s">
        <v>2300</v>
      </c>
      <c r="AF309" s="17"/>
      <c r="AG309" s="17" t="s">
        <v>2301</v>
      </c>
      <c r="AH309" s="17" t="s">
        <v>2302</v>
      </c>
      <c r="AI309" s="17" t="s">
        <v>2303</v>
      </c>
      <c r="AJ309" s="17" t="s">
        <v>2304</v>
      </c>
      <c r="AK309" s="93" t="s">
        <v>2305</v>
      </c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</row>
    <row r="310">
      <c r="A310" s="8" t="s">
        <v>1214</v>
      </c>
      <c r="B310" s="9">
        <v>45881.0</v>
      </c>
      <c r="C310" s="26" t="s">
        <v>1172</v>
      </c>
      <c r="D310" s="11" t="s">
        <v>3360</v>
      </c>
      <c r="E310" s="27" t="s">
        <v>1172</v>
      </c>
      <c r="F310" s="31" t="s">
        <v>2086</v>
      </c>
      <c r="G310" s="15">
        <v>429.0</v>
      </c>
      <c r="H310" s="15">
        <v>429.0</v>
      </c>
      <c r="I310" s="14"/>
      <c r="J310" s="15">
        <v>429.0</v>
      </c>
      <c r="K310" s="14"/>
      <c r="L310" s="14"/>
      <c r="M310" s="14"/>
      <c r="N310" s="16"/>
      <c r="O310" s="47">
        <f t="shared" si="2"/>
        <v>429</v>
      </c>
      <c r="P310" s="28"/>
      <c r="Q310" s="8" t="s">
        <v>3361</v>
      </c>
      <c r="R310" s="8" t="s">
        <v>213</v>
      </c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</row>
    <row r="311">
      <c r="A311" s="8" t="s">
        <v>1214</v>
      </c>
      <c r="B311" s="9">
        <v>45881.0</v>
      </c>
      <c r="C311" s="26" t="s">
        <v>20</v>
      </c>
      <c r="D311" s="11" t="s">
        <v>2306</v>
      </c>
      <c r="E311" s="27" t="s">
        <v>2112</v>
      </c>
      <c r="F311" s="31" t="s">
        <v>2086</v>
      </c>
      <c r="G311" s="15">
        <v>429.0</v>
      </c>
      <c r="H311" s="15">
        <v>429.0</v>
      </c>
      <c r="I311" s="14"/>
      <c r="J311" s="15">
        <v>429.0</v>
      </c>
      <c r="K311" s="14"/>
      <c r="L311" s="14"/>
      <c r="M311" s="14"/>
      <c r="N311" s="16"/>
      <c r="O311" s="47">
        <f t="shared" si="2"/>
        <v>429</v>
      </c>
      <c r="P311" s="28"/>
      <c r="Q311" s="25" t="s">
        <v>2307</v>
      </c>
      <c r="R311" s="8" t="s">
        <v>213</v>
      </c>
      <c r="S311" s="17"/>
      <c r="T311" s="17"/>
      <c r="U311" s="17"/>
      <c r="V311" s="17"/>
      <c r="W311" s="17"/>
      <c r="X311" s="17"/>
      <c r="Y311" s="17"/>
      <c r="Z311" s="80"/>
      <c r="AA311" s="80"/>
      <c r="AB311" s="17"/>
      <c r="AC311" s="17"/>
      <c r="AD311" s="17" t="s">
        <v>2299</v>
      </c>
      <c r="AE311" s="17" t="s">
        <v>2300</v>
      </c>
      <c r="AF311" s="17"/>
      <c r="AG311" s="17" t="s">
        <v>2301</v>
      </c>
      <c r="AH311" s="17" t="s">
        <v>2302</v>
      </c>
      <c r="AI311" s="17" t="s">
        <v>2303</v>
      </c>
      <c r="AJ311" s="17" t="s">
        <v>2304</v>
      </c>
      <c r="AK311" s="93" t="s">
        <v>2305</v>
      </c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</row>
    <row r="312">
      <c r="A312" s="8" t="s">
        <v>1214</v>
      </c>
      <c r="B312" s="9">
        <v>45881.0</v>
      </c>
      <c r="C312" s="26" t="s">
        <v>20</v>
      </c>
      <c r="D312" s="11" t="s">
        <v>2308</v>
      </c>
      <c r="E312" s="27" t="s">
        <v>2112</v>
      </c>
      <c r="F312" s="31" t="s">
        <v>2086</v>
      </c>
      <c r="G312" s="15">
        <v>429.0</v>
      </c>
      <c r="H312" s="15">
        <v>429.0</v>
      </c>
      <c r="I312" s="14"/>
      <c r="J312" s="15">
        <v>429.0</v>
      </c>
      <c r="K312" s="14"/>
      <c r="L312" s="14"/>
      <c r="M312" s="14"/>
      <c r="N312" s="16"/>
      <c r="O312" s="47">
        <f t="shared" si="2"/>
        <v>429</v>
      </c>
      <c r="P312" s="28"/>
      <c r="Q312" s="25" t="s">
        <v>2309</v>
      </c>
      <c r="R312" s="8" t="s">
        <v>213</v>
      </c>
      <c r="S312" s="17"/>
      <c r="T312" s="17"/>
      <c r="U312" s="17"/>
      <c r="V312" s="17"/>
      <c r="W312" s="17"/>
      <c r="X312" s="17"/>
      <c r="Y312" s="17"/>
      <c r="Z312" s="80"/>
      <c r="AA312" s="80"/>
      <c r="AB312" s="17"/>
      <c r="AC312" s="17"/>
      <c r="AD312" s="17" t="s">
        <v>2299</v>
      </c>
      <c r="AE312" s="17" t="s">
        <v>2300</v>
      </c>
      <c r="AF312" s="17"/>
      <c r="AG312" s="17" t="s">
        <v>2301</v>
      </c>
      <c r="AH312" s="17" t="s">
        <v>2302</v>
      </c>
      <c r="AI312" s="17" t="s">
        <v>2303</v>
      </c>
      <c r="AJ312" s="17" t="s">
        <v>2304</v>
      </c>
      <c r="AK312" s="93" t="s">
        <v>2305</v>
      </c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</row>
    <row r="313">
      <c r="A313" s="8" t="s">
        <v>1214</v>
      </c>
      <c r="B313" s="9">
        <v>45881.0</v>
      </c>
      <c r="C313" s="26" t="s">
        <v>1172</v>
      </c>
      <c r="D313" s="11" t="s">
        <v>2310</v>
      </c>
      <c r="E313" s="27" t="s">
        <v>1172</v>
      </c>
      <c r="F313" s="31" t="s">
        <v>2086</v>
      </c>
      <c r="G313" s="15">
        <v>429.0</v>
      </c>
      <c r="H313" s="15">
        <v>429.0</v>
      </c>
      <c r="I313" s="14"/>
      <c r="J313" s="15">
        <v>429.0</v>
      </c>
      <c r="K313" s="14"/>
      <c r="L313" s="14"/>
      <c r="M313" s="14"/>
      <c r="N313" s="16"/>
      <c r="O313" s="47">
        <f t="shared" si="2"/>
        <v>429</v>
      </c>
      <c r="P313" s="28"/>
      <c r="Q313" s="8" t="s">
        <v>2311</v>
      </c>
      <c r="R313" s="8" t="s">
        <v>213</v>
      </c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</row>
    <row r="314">
      <c r="A314" s="8" t="s">
        <v>1214</v>
      </c>
      <c r="B314" s="9">
        <v>45882.0</v>
      </c>
      <c r="C314" s="26" t="s">
        <v>1918</v>
      </c>
      <c r="D314" s="11" t="s">
        <v>2312</v>
      </c>
      <c r="E314" s="27" t="s">
        <v>1918</v>
      </c>
      <c r="F314" s="31" t="s">
        <v>2086</v>
      </c>
      <c r="G314" s="15">
        <v>429.0</v>
      </c>
      <c r="H314" s="15">
        <v>429.0</v>
      </c>
      <c r="I314" s="14"/>
      <c r="J314" s="15">
        <v>429.0</v>
      </c>
      <c r="K314" s="14"/>
      <c r="L314" s="14"/>
      <c r="M314" s="14"/>
      <c r="N314" s="16"/>
      <c r="O314" s="47">
        <f t="shared" si="2"/>
        <v>429</v>
      </c>
      <c r="P314" s="28"/>
      <c r="Q314" s="8" t="s">
        <v>2313</v>
      </c>
      <c r="R314" s="8" t="s">
        <v>1013</v>
      </c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</row>
    <row r="315">
      <c r="A315" s="8" t="s">
        <v>1214</v>
      </c>
      <c r="B315" s="9">
        <v>45883.0</v>
      </c>
      <c r="C315" s="26" t="s">
        <v>20</v>
      </c>
      <c r="D315" s="11" t="s">
        <v>3362</v>
      </c>
      <c r="E315" s="27" t="s">
        <v>2112</v>
      </c>
      <c r="F315" s="31" t="s">
        <v>2086</v>
      </c>
      <c r="G315" s="15">
        <v>429.0</v>
      </c>
      <c r="H315" s="15">
        <v>429.0</v>
      </c>
      <c r="I315" s="14"/>
      <c r="J315" s="15">
        <v>429.0</v>
      </c>
      <c r="K315" s="14"/>
      <c r="L315" s="14"/>
      <c r="M315" s="14"/>
      <c r="N315" s="16"/>
      <c r="O315" s="47">
        <f t="shared" si="2"/>
        <v>429</v>
      </c>
      <c r="P315" s="28"/>
      <c r="Q315" s="25" t="s">
        <v>3363</v>
      </c>
      <c r="R315" s="8" t="s">
        <v>667</v>
      </c>
      <c r="S315" s="17"/>
      <c r="T315" s="17"/>
      <c r="U315" s="17"/>
      <c r="V315" s="17"/>
      <c r="W315" s="17"/>
      <c r="X315" s="17"/>
      <c r="Y315" s="17"/>
      <c r="Z315" s="80"/>
      <c r="AA315" s="80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</row>
    <row r="316">
      <c r="A316" s="8" t="s">
        <v>1214</v>
      </c>
      <c r="B316" s="9">
        <v>45883.0</v>
      </c>
      <c r="C316" s="26" t="s">
        <v>20</v>
      </c>
      <c r="D316" s="11" t="s">
        <v>2021</v>
      </c>
      <c r="E316" s="27" t="s">
        <v>1908</v>
      </c>
      <c r="F316" s="13" t="s">
        <v>1090</v>
      </c>
      <c r="G316" s="15">
        <v>300.0</v>
      </c>
      <c r="H316" s="14"/>
      <c r="I316" s="14"/>
      <c r="J316" s="14" t="str">
        <f>H316</f>
        <v/>
      </c>
      <c r="K316" s="14"/>
      <c r="L316" s="15">
        <v>300.0</v>
      </c>
      <c r="M316" s="14"/>
      <c r="N316" s="16"/>
      <c r="O316" s="47">
        <f t="shared" si="2"/>
        <v>300</v>
      </c>
      <c r="P316" s="28"/>
      <c r="Q316" s="8" t="s">
        <v>2022</v>
      </c>
      <c r="R316" s="24">
        <f>MONTH(B316)</f>
        <v>8</v>
      </c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</row>
    <row r="317">
      <c r="A317" s="8" t="s">
        <v>1214</v>
      </c>
      <c r="B317" s="9">
        <v>45887.0</v>
      </c>
      <c r="C317" s="26" t="s">
        <v>1172</v>
      </c>
      <c r="D317" s="11" t="s">
        <v>3364</v>
      </c>
      <c r="E317" s="27" t="s">
        <v>1172</v>
      </c>
      <c r="F317" s="31" t="s">
        <v>2086</v>
      </c>
      <c r="G317" s="15">
        <v>429.0</v>
      </c>
      <c r="H317" s="15">
        <v>429.0</v>
      </c>
      <c r="I317" s="14"/>
      <c r="J317" s="15">
        <v>429.0</v>
      </c>
      <c r="K317" s="14"/>
      <c r="L317" s="14"/>
      <c r="M317" s="14"/>
      <c r="N317" s="16"/>
      <c r="O317" s="47">
        <f t="shared" si="2"/>
        <v>429</v>
      </c>
      <c r="P317" s="28"/>
      <c r="Q317" s="8" t="s">
        <v>3365</v>
      </c>
      <c r="R317" s="8" t="s">
        <v>34</v>
      </c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</row>
    <row r="318">
      <c r="A318" s="8" t="s">
        <v>1214</v>
      </c>
      <c r="B318" s="9">
        <v>45887.0</v>
      </c>
      <c r="C318" s="26" t="s">
        <v>1172</v>
      </c>
      <c r="D318" s="11" t="s">
        <v>3366</v>
      </c>
      <c r="E318" s="27" t="s">
        <v>1172</v>
      </c>
      <c r="F318" s="31" t="s">
        <v>2086</v>
      </c>
      <c r="G318" s="15">
        <v>429.0</v>
      </c>
      <c r="H318" s="15">
        <v>429.0</v>
      </c>
      <c r="I318" s="14"/>
      <c r="J318" s="15">
        <v>429.0</v>
      </c>
      <c r="K318" s="14"/>
      <c r="L318" s="14"/>
      <c r="M318" s="14"/>
      <c r="N318" s="16"/>
      <c r="O318" s="47">
        <f t="shared" si="2"/>
        <v>429</v>
      </c>
      <c r="P318" s="28"/>
      <c r="Q318" s="8" t="s">
        <v>3367</v>
      </c>
      <c r="R318" s="8" t="s">
        <v>34</v>
      </c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</row>
    <row r="319">
      <c r="A319" s="8" t="s">
        <v>1214</v>
      </c>
      <c r="B319" s="9">
        <v>45887.0</v>
      </c>
      <c r="C319" s="26" t="s">
        <v>1172</v>
      </c>
      <c r="D319" s="11" t="s">
        <v>3368</v>
      </c>
      <c r="E319" s="27" t="s">
        <v>1172</v>
      </c>
      <c r="F319" s="31" t="s">
        <v>2086</v>
      </c>
      <c r="G319" s="15">
        <v>429.0</v>
      </c>
      <c r="H319" s="15">
        <v>429.0</v>
      </c>
      <c r="I319" s="14"/>
      <c r="J319" s="15">
        <v>429.0</v>
      </c>
      <c r="K319" s="14"/>
      <c r="L319" s="14"/>
      <c r="M319" s="14"/>
      <c r="N319" s="16"/>
      <c r="O319" s="47">
        <f t="shared" si="2"/>
        <v>429</v>
      </c>
      <c r="P319" s="28"/>
      <c r="Q319" s="8" t="s">
        <v>3369</v>
      </c>
      <c r="R319" s="8" t="s">
        <v>34</v>
      </c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</row>
    <row r="320">
      <c r="A320" s="8" t="s">
        <v>1214</v>
      </c>
      <c r="B320" s="9">
        <v>45887.0</v>
      </c>
      <c r="C320" s="26" t="s">
        <v>1172</v>
      </c>
      <c r="D320" s="11" t="s">
        <v>2588</v>
      </c>
      <c r="E320" s="27" t="s">
        <v>1172</v>
      </c>
      <c r="F320" s="31" t="s">
        <v>2086</v>
      </c>
      <c r="G320" s="15">
        <v>429.0</v>
      </c>
      <c r="H320" s="15">
        <v>429.0</v>
      </c>
      <c r="I320" s="14"/>
      <c r="J320" s="15">
        <v>429.0</v>
      </c>
      <c r="K320" s="14"/>
      <c r="L320" s="14"/>
      <c r="M320" s="14"/>
      <c r="N320" s="16"/>
      <c r="O320" s="47">
        <f t="shared" si="2"/>
        <v>429</v>
      </c>
      <c r="P320" s="28"/>
      <c r="Q320" s="8" t="s">
        <v>2589</v>
      </c>
      <c r="R320" s="8" t="s">
        <v>34</v>
      </c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</row>
    <row r="321">
      <c r="A321" s="8" t="s">
        <v>1214</v>
      </c>
      <c r="B321" s="9">
        <v>45887.0</v>
      </c>
      <c r="C321" s="26" t="s">
        <v>1172</v>
      </c>
      <c r="D321" s="11" t="s">
        <v>2314</v>
      </c>
      <c r="E321" s="27" t="s">
        <v>1172</v>
      </c>
      <c r="F321" s="31" t="s">
        <v>2086</v>
      </c>
      <c r="G321" s="15">
        <v>429.0</v>
      </c>
      <c r="H321" s="15">
        <v>429.0</v>
      </c>
      <c r="I321" s="14"/>
      <c r="J321" s="15">
        <v>429.0</v>
      </c>
      <c r="K321" s="14"/>
      <c r="L321" s="14"/>
      <c r="M321" s="14"/>
      <c r="N321" s="16"/>
      <c r="O321" s="47">
        <f t="shared" si="2"/>
        <v>429</v>
      </c>
      <c r="P321" s="28"/>
      <c r="Q321" s="8" t="s">
        <v>2315</v>
      </c>
      <c r="R321" s="8" t="s">
        <v>458</v>
      </c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</row>
    <row r="322">
      <c r="A322" s="8" t="s">
        <v>1214</v>
      </c>
      <c r="B322" s="9">
        <v>45887.0</v>
      </c>
      <c r="C322" s="26" t="s">
        <v>20</v>
      </c>
      <c r="D322" s="11" t="s">
        <v>3370</v>
      </c>
      <c r="E322" s="27" t="s">
        <v>2112</v>
      </c>
      <c r="F322" s="31" t="s">
        <v>2086</v>
      </c>
      <c r="G322" s="15">
        <v>429.0</v>
      </c>
      <c r="H322" s="15">
        <v>429.0</v>
      </c>
      <c r="I322" s="14"/>
      <c r="J322" s="15">
        <v>429.0</v>
      </c>
      <c r="K322" s="14"/>
      <c r="L322" s="14"/>
      <c r="M322" s="14"/>
      <c r="N322" s="16"/>
      <c r="O322" s="47">
        <f t="shared" si="2"/>
        <v>429</v>
      </c>
      <c r="P322" s="28"/>
      <c r="Q322" s="25" t="s">
        <v>3371</v>
      </c>
      <c r="R322" s="8" t="s">
        <v>458</v>
      </c>
      <c r="S322" s="17"/>
      <c r="T322" s="17"/>
      <c r="U322" s="17"/>
      <c r="V322" s="17"/>
      <c r="W322" s="17"/>
      <c r="X322" s="17"/>
      <c r="Y322" s="17"/>
      <c r="Z322" s="80"/>
      <c r="AA322" s="80"/>
      <c r="AB322" s="17"/>
      <c r="AC322" s="17"/>
      <c r="AD322" s="17" t="s">
        <v>2299</v>
      </c>
      <c r="AE322" s="17" t="s">
        <v>2300</v>
      </c>
      <c r="AF322" s="17"/>
      <c r="AG322" s="17" t="s">
        <v>2301</v>
      </c>
      <c r="AH322" s="17" t="s">
        <v>2302</v>
      </c>
      <c r="AI322" s="17" t="s">
        <v>2303</v>
      </c>
      <c r="AJ322" s="17" t="s">
        <v>2304</v>
      </c>
      <c r="AK322" s="93" t="s">
        <v>2305</v>
      </c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</row>
    <row r="323">
      <c r="A323" s="8" t="s">
        <v>1214</v>
      </c>
      <c r="B323" s="9">
        <v>45887.0</v>
      </c>
      <c r="C323" s="26" t="s">
        <v>1261</v>
      </c>
      <c r="D323" s="11" t="s">
        <v>3372</v>
      </c>
      <c r="E323" s="27" t="s">
        <v>1079</v>
      </c>
      <c r="F323" s="31" t="s">
        <v>2086</v>
      </c>
      <c r="G323" s="15">
        <v>429.0</v>
      </c>
      <c r="H323" s="15">
        <v>429.0</v>
      </c>
      <c r="I323" s="14"/>
      <c r="J323" s="15">
        <v>429.0</v>
      </c>
      <c r="K323" s="14"/>
      <c r="L323" s="14"/>
      <c r="M323" s="14"/>
      <c r="N323" s="16"/>
      <c r="O323" s="47">
        <f t="shared" si="2"/>
        <v>429</v>
      </c>
      <c r="P323" s="28"/>
      <c r="Q323" s="8" t="s">
        <v>3373</v>
      </c>
      <c r="R323" s="8" t="s">
        <v>458</v>
      </c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</row>
    <row r="324">
      <c r="A324" s="8" t="s">
        <v>1214</v>
      </c>
      <c r="B324" s="9">
        <v>45888.0</v>
      </c>
      <c r="C324" s="26" t="s">
        <v>20</v>
      </c>
      <c r="D324" s="11" t="s">
        <v>3374</v>
      </c>
      <c r="E324" s="27" t="s">
        <v>2112</v>
      </c>
      <c r="F324" s="31" t="s">
        <v>2086</v>
      </c>
      <c r="G324" s="15">
        <v>429.0</v>
      </c>
      <c r="H324" s="15">
        <v>429.0</v>
      </c>
      <c r="I324" s="14"/>
      <c r="J324" s="15">
        <v>429.0</v>
      </c>
      <c r="K324" s="14"/>
      <c r="L324" s="14"/>
      <c r="M324" s="14"/>
      <c r="N324" s="16"/>
      <c r="O324" s="47">
        <f t="shared" si="2"/>
        <v>429</v>
      </c>
      <c r="P324" s="28"/>
      <c r="Q324" s="25" t="s">
        <v>3375</v>
      </c>
      <c r="R324" s="8" t="s">
        <v>510</v>
      </c>
      <c r="S324" s="17"/>
      <c r="T324" s="17"/>
      <c r="U324" s="17"/>
      <c r="V324" s="17"/>
      <c r="W324" s="17"/>
      <c r="X324" s="17"/>
      <c r="Y324" s="17"/>
      <c r="Z324" s="80"/>
      <c r="AA324" s="80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</row>
    <row r="325">
      <c r="A325" s="8" t="s">
        <v>1214</v>
      </c>
      <c r="B325" s="9">
        <v>45888.0</v>
      </c>
      <c r="C325" s="26" t="s">
        <v>1172</v>
      </c>
      <c r="D325" s="11" t="s">
        <v>3376</v>
      </c>
      <c r="E325" s="27" t="s">
        <v>1172</v>
      </c>
      <c r="F325" s="31" t="s">
        <v>2086</v>
      </c>
      <c r="G325" s="15">
        <v>429.0</v>
      </c>
      <c r="H325" s="15">
        <v>429.0</v>
      </c>
      <c r="I325" s="14"/>
      <c r="J325" s="15">
        <v>429.0</v>
      </c>
      <c r="K325" s="14"/>
      <c r="L325" s="14"/>
      <c r="M325" s="14"/>
      <c r="N325" s="16"/>
      <c r="O325" s="47">
        <f t="shared" si="2"/>
        <v>429</v>
      </c>
      <c r="P325" s="28"/>
      <c r="Q325" s="25" t="s">
        <v>3377</v>
      </c>
      <c r="R325" s="8" t="s">
        <v>510</v>
      </c>
      <c r="S325" s="17"/>
      <c r="T325" s="17"/>
      <c r="U325" s="17"/>
      <c r="V325" s="17"/>
      <c r="W325" s="17"/>
      <c r="X325" s="17"/>
      <c r="Y325" s="17"/>
      <c r="Z325" s="80"/>
      <c r="AA325" s="80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</row>
    <row r="326">
      <c r="A326" s="8" t="s">
        <v>1214</v>
      </c>
      <c r="B326" s="9">
        <v>45888.0</v>
      </c>
      <c r="C326" s="26" t="s">
        <v>20</v>
      </c>
      <c r="D326" s="11" t="s">
        <v>2316</v>
      </c>
      <c r="E326" s="27" t="s">
        <v>2112</v>
      </c>
      <c r="F326" s="31" t="s">
        <v>2086</v>
      </c>
      <c r="G326" s="15">
        <v>429.0</v>
      </c>
      <c r="H326" s="15">
        <v>429.0</v>
      </c>
      <c r="I326" s="14"/>
      <c r="J326" s="15">
        <v>429.0</v>
      </c>
      <c r="K326" s="14"/>
      <c r="L326" s="14"/>
      <c r="M326" s="14"/>
      <c r="N326" s="16"/>
      <c r="O326" s="47">
        <f t="shared" si="2"/>
        <v>429</v>
      </c>
      <c r="P326" s="28"/>
      <c r="Q326" s="25" t="s">
        <v>2317</v>
      </c>
      <c r="R326" s="8" t="s">
        <v>510</v>
      </c>
      <c r="S326" s="17"/>
      <c r="T326" s="17"/>
      <c r="U326" s="17"/>
      <c r="V326" s="17"/>
      <c r="W326" s="17"/>
      <c r="X326" s="17"/>
      <c r="Y326" s="17"/>
      <c r="Z326" s="80"/>
      <c r="AA326" s="80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</row>
    <row r="327">
      <c r="A327" s="8" t="s">
        <v>1214</v>
      </c>
      <c r="B327" s="9">
        <v>45890.0</v>
      </c>
      <c r="C327" s="26" t="s">
        <v>20</v>
      </c>
      <c r="D327" s="11" t="s">
        <v>2318</v>
      </c>
      <c r="E327" s="27" t="s">
        <v>2112</v>
      </c>
      <c r="F327" s="31" t="s">
        <v>2086</v>
      </c>
      <c r="G327" s="15">
        <v>429.0</v>
      </c>
      <c r="H327" s="15">
        <v>429.0</v>
      </c>
      <c r="I327" s="14"/>
      <c r="J327" s="15">
        <v>429.0</v>
      </c>
      <c r="K327" s="14"/>
      <c r="L327" s="14"/>
      <c r="M327" s="14"/>
      <c r="N327" s="16"/>
      <c r="O327" s="47">
        <f t="shared" si="2"/>
        <v>429</v>
      </c>
      <c r="P327" s="28"/>
      <c r="Q327" s="25" t="s">
        <v>2319</v>
      </c>
      <c r="R327" s="8" t="s">
        <v>406</v>
      </c>
      <c r="S327" s="17"/>
      <c r="T327" s="17"/>
      <c r="U327" s="17"/>
      <c r="V327" s="17"/>
      <c r="W327" s="17"/>
      <c r="X327" s="17"/>
      <c r="Y327" s="17"/>
      <c r="Z327" s="80"/>
      <c r="AA327" s="80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</row>
    <row r="328">
      <c r="A328" s="8" t="s">
        <v>1214</v>
      </c>
      <c r="B328" s="9">
        <v>45891.0</v>
      </c>
      <c r="C328" s="26" t="s">
        <v>20</v>
      </c>
      <c r="D328" s="11" t="s">
        <v>2320</v>
      </c>
      <c r="E328" s="27" t="s">
        <v>1939</v>
      </c>
      <c r="F328" s="13" t="s">
        <v>2024</v>
      </c>
      <c r="G328" s="15">
        <v>99.9</v>
      </c>
      <c r="H328" s="15">
        <v>99.9</v>
      </c>
      <c r="I328" s="14"/>
      <c r="J328" s="15">
        <f>H328</f>
        <v>99.9</v>
      </c>
      <c r="K328" s="14"/>
      <c r="L328" s="14"/>
      <c r="M328" s="14"/>
      <c r="N328" s="16"/>
      <c r="O328" s="47">
        <f t="shared" si="2"/>
        <v>99.9</v>
      </c>
      <c r="P328" s="28"/>
      <c r="Q328" s="8" t="s">
        <v>2321</v>
      </c>
      <c r="R328" s="8" t="s">
        <v>196</v>
      </c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</row>
    <row r="329">
      <c r="A329" s="8" t="s">
        <v>1214</v>
      </c>
      <c r="B329" s="9">
        <v>45894.0</v>
      </c>
      <c r="C329" s="26" t="s">
        <v>1172</v>
      </c>
      <c r="D329" s="11" t="s">
        <v>2322</v>
      </c>
      <c r="E329" s="27" t="s">
        <v>1172</v>
      </c>
      <c r="F329" s="31" t="s">
        <v>2086</v>
      </c>
      <c r="G329" s="15">
        <v>429.0</v>
      </c>
      <c r="H329" s="15">
        <v>429.0</v>
      </c>
      <c r="I329" s="14"/>
      <c r="J329" s="15">
        <v>429.0</v>
      </c>
      <c r="K329" s="14"/>
      <c r="L329" s="14"/>
      <c r="M329" s="14"/>
      <c r="N329" s="16"/>
      <c r="O329" s="47">
        <f t="shared" si="2"/>
        <v>429</v>
      </c>
      <c r="P329" s="28"/>
      <c r="Q329" s="8" t="s">
        <v>2323</v>
      </c>
      <c r="R329" s="8" t="s">
        <v>482</v>
      </c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</row>
    <row r="330">
      <c r="A330" s="8" t="s">
        <v>1214</v>
      </c>
      <c r="B330" s="9">
        <v>45806.0</v>
      </c>
      <c r="C330" s="26" t="s">
        <v>27</v>
      </c>
      <c r="D330" s="11" t="s">
        <v>2325</v>
      </c>
      <c r="E330" s="27" t="s">
        <v>2112</v>
      </c>
      <c r="F330" s="31" t="s">
        <v>2086</v>
      </c>
      <c r="G330" s="15">
        <v>429.0</v>
      </c>
      <c r="H330" s="15">
        <v>429.0</v>
      </c>
      <c r="I330" s="14"/>
      <c r="J330" s="15">
        <v>429.0</v>
      </c>
      <c r="K330" s="14"/>
      <c r="L330" s="14"/>
      <c r="M330" s="14"/>
      <c r="N330" s="16"/>
      <c r="O330" s="47">
        <f t="shared" si="2"/>
        <v>429</v>
      </c>
      <c r="P330" s="28"/>
      <c r="Q330" s="25" t="s">
        <v>2327</v>
      </c>
      <c r="R330" s="8" t="s">
        <v>918</v>
      </c>
      <c r="S330" s="17"/>
      <c r="T330" s="17"/>
      <c r="U330" s="17"/>
      <c r="V330" s="17"/>
      <c r="W330" s="17"/>
      <c r="X330" s="17"/>
      <c r="Y330" s="17"/>
      <c r="Z330" s="80"/>
      <c r="AA330" s="80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</row>
    <row r="331">
      <c r="A331" s="8" t="s">
        <v>1214</v>
      </c>
      <c r="B331" s="9">
        <v>45895.0</v>
      </c>
      <c r="C331" s="26" t="s">
        <v>1172</v>
      </c>
      <c r="D331" s="11" t="s">
        <v>2944</v>
      </c>
      <c r="E331" s="27" t="s">
        <v>1172</v>
      </c>
      <c r="F331" s="31" t="s">
        <v>2086</v>
      </c>
      <c r="G331" s="15">
        <v>429.0</v>
      </c>
      <c r="H331" s="15">
        <v>429.0</v>
      </c>
      <c r="I331" s="14"/>
      <c r="J331" s="15">
        <v>429.0</v>
      </c>
      <c r="K331" s="14"/>
      <c r="L331" s="14"/>
      <c r="M331" s="14"/>
      <c r="N331" s="16"/>
      <c r="O331" s="47">
        <f t="shared" si="2"/>
        <v>429</v>
      </c>
      <c r="P331" s="28"/>
      <c r="Q331" s="8" t="s">
        <v>2945</v>
      </c>
      <c r="R331" s="8" t="s">
        <v>670</v>
      </c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</row>
    <row r="332">
      <c r="A332" s="8" t="s">
        <v>1214</v>
      </c>
      <c r="B332" s="9">
        <v>45895.0</v>
      </c>
      <c r="C332" s="26" t="s">
        <v>20</v>
      </c>
      <c r="D332" s="11" t="s">
        <v>3378</v>
      </c>
      <c r="E332" s="27" t="s">
        <v>2112</v>
      </c>
      <c r="F332" s="31" t="s">
        <v>2086</v>
      </c>
      <c r="G332" s="15">
        <v>429.0</v>
      </c>
      <c r="H332" s="15">
        <v>429.0</v>
      </c>
      <c r="I332" s="14"/>
      <c r="J332" s="15">
        <v>429.0</v>
      </c>
      <c r="K332" s="14"/>
      <c r="L332" s="14"/>
      <c r="M332" s="14"/>
      <c r="N332" s="16"/>
      <c r="O332" s="47">
        <f t="shared" si="2"/>
        <v>429</v>
      </c>
      <c r="P332" s="28"/>
      <c r="Q332" s="25" t="s">
        <v>3379</v>
      </c>
      <c r="R332" s="8" t="s">
        <v>670</v>
      </c>
      <c r="S332" s="17"/>
      <c r="T332" s="17"/>
      <c r="U332" s="17"/>
      <c r="V332" s="17"/>
      <c r="W332" s="17"/>
      <c r="X332" s="17"/>
      <c r="Y332" s="17"/>
      <c r="Z332" s="80"/>
      <c r="AA332" s="80"/>
      <c r="AB332" s="17"/>
      <c r="AC332" s="17"/>
      <c r="AD332" s="17" t="s">
        <v>2299</v>
      </c>
      <c r="AE332" s="17" t="s">
        <v>2300</v>
      </c>
      <c r="AF332" s="17"/>
      <c r="AG332" s="17" t="s">
        <v>2301</v>
      </c>
      <c r="AH332" s="17" t="s">
        <v>2302</v>
      </c>
      <c r="AI332" s="17" t="s">
        <v>2303</v>
      </c>
      <c r="AJ332" s="17" t="s">
        <v>2304</v>
      </c>
      <c r="AK332" s="93" t="s">
        <v>2305</v>
      </c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</row>
    <row r="333">
      <c r="A333" s="8" t="s">
        <v>1214</v>
      </c>
      <c r="B333" s="9">
        <v>45895.0</v>
      </c>
      <c r="C333" s="73" t="s">
        <v>20</v>
      </c>
      <c r="D333" s="69" t="s">
        <v>2328</v>
      </c>
      <c r="E333" s="27" t="s">
        <v>2112</v>
      </c>
      <c r="F333" s="31" t="s">
        <v>2086</v>
      </c>
      <c r="G333" s="15">
        <v>1029.0</v>
      </c>
      <c r="H333" s="15">
        <v>429.0</v>
      </c>
      <c r="I333" s="14"/>
      <c r="J333" s="15">
        <v>429.0</v>
      </c>
      <c r="K333" s="14"/>
      <c r="L333" s="14"/>
      <c r="M333" s="14"/>
      <c r="N333" s="16"/>
      <c r="O333" s="47">
        <f t="shared" si="2"/>
        <v>429</v>
      </c>
      <c r="P333" s="28"/>
      <c r="Q333" s="25" t="s">
        <v>2329</v>
      </c>
      <c r="R333" s="8" t="s">
        <v>670</v>
      </c>
      <c r="S333" s="17"/>
      <c r="T333" s="17"/>
      <c r="U333" s="17"/>
      <c r="V333" s="17"/>
      <c r="W333" s="17"/>
      <c r="X333" s="17"/>
      <c r="Y333" s="17"/>
      <c r="Z333" s="80"/>
      <c r="AA333" s="80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</row>
    <row r="334">
      <c r="A334" s="8" t="s">
        <v>1214</v>
      </c>
      <c r="B334" s="9">
        <v>45896.0</v>
      </c>
      <c r="C334" s="73" t="s">
        <v>20</v>
      </c>
      <c r="D334" s="69" t="s">
        <v>2330</v>
      </c>
      <c r="E334" s="27" t="s">
        <v>2112</v>
      </c>
      <c r="F334" s="31" t="s">
        <v>2086</v>
      </c>
      <c r="G334" s="15">
        <v>429.0</v>
      </c>
      <c r="H334" s="15">
        <v>429.0</v>
      </c>
      <c r="I334" s="14"/>
      <c r="J334" s="15">
        <v>429.0</v>
      </c>
      <c r="K334" s="14"/>
      <c r="L334" s="14"/>
      <c r="M334" s="14"/>
      <c r="N334" s="16"/>
      <c r="O334" s="47">
        <f t="shared" si="2"/>
        <v>429</v>
      </c>
      <c r="P334" s="28"/>
      <c r="Q334" s="25" t="s">
        <v>2331</v>
      </c>
      <c r="R334" s="8" t="s">
        <v>196</v>
      </c>
      <c r="S334" s="17"/>
      <c r="T334" s="17"/>
      <c r="U334" s="17"/>
      <c r="V334" s="17"/>
      <c r="W334" s="17"/>
      <c r="X334" s="17"/>
      <c r="Y334" s="17"/>
      <c r="Z334" s="80"/>
      <c r="AA334" s="80"/>
      <c r="AB334" s="17"/>
      <c r="AC334" s="17"/>
      <c r="AD334" s="17" t="s">
        <v>2299</v>
      </c>
      <c r="AE334" s="17" t="s">
        <v>2300</v>
      </c>
      <c r="AF334" s="17"/>
      <c r="AG334" s="17" t="s">
        <v>2301</v>
      </c>
      <c r="AH334" s="17" t="s">
        <v>2302</v>
      </c>
      <c r="AI334" s="17" t="s">
        <v>2303</v>
      </c>
      <c r="AJ334" s="17" t="s">
        <v>2304</v>
      </c>
      <c r="AK334" s="93" t="s">
        <v>2305</v>
      </c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</row>
    <row r="335">
      <c r="A335" s="8" t="s">
        <v>1214</v>
      </c>
      <c r="B335" s="9">
        <v>45896.0</v>
      </c>
      <c r="C335" s="73" t="s">
        <v>27</v>
      </c>
      <c r="D335" s="69" t="s">
        <v>2332</v>
      </c>
      <c r="E335" s="27" t="s">
        <v>2326</v>
      </c>
      <c r="F335" s="31" t="s">
        <v>2086</v>
      </c>
      <c r="G335" s="15">
        <v>429.0</v>
      </c>
      <c r="H335" s="15">
        <v>429.0</v>
      </c>
      <c r="I335" s="14"/>
      <c r="J335" s="15">
        <v>429.0</v>
      </c>
      <c r="K335" s="14"/>
      <c r="L335" s="14"/>
      <c r="M335" s="14"/>
      <c r="N335" s="16"/>
      <c r="O335" s="47">
        <f t="shared" si="2"/>
        <v>429</v>
      </c>
      <c r="P335" s="28"/>
      <c r="Q335" s="25" t="s">
        <v>2333</v>
      </c>
      <c r="R335" s="8" t="s">
        <v>384</v>
      </c>
      <c r="S335" s="17"/>
      <c r="T335" s="17"/>
      <c r="U335" s="17"/>
      <c r="V335" s="17"/>
      <c r="W335" s="17"/>
      <c r="X335" s="17"/>
      <c r="Y335" s="17"/>
      <c r="Z335" s="80"/>
      <c r="AA335" s="80"/>
      <c r="AB335" s="17"/>
      <c r="AC335" s="17"/>
      <c r="AD335" s="17" t="s">
        <v>2299</v>
      </c>
      <c r="AE335" s="17" t="s">
        <v>2300</v>
      </c>
      <c r="AF335" s="17"/>
      <c r="AG335" s="17" t="s">
        <v>2301</v>
      </c>
      <c r="AH335" s="17" t="s">
        <v>2302</v>
      </c>
      <c r="AI335" s="17" t="s">
        <v>2303</v>
      </c>
      <c r="AJ335" s="17" t="s">
        <v>2304</v>
      </c>
      <c r="AK335" s="93" t="s">
        <v>2305</v>
      </c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</row>
    <row r="336">
      <c r="A336" s="8" t="s">
        <v>1214</v>
      </c>
      <c r="B336" s="9">
        <v>45896.0</v>
      </c>
      <c r="C336" s="73" t="s">
        <v>27</v>
      </c>
      <c r="D336" s="69" t="s">
        <v>2334</v>
      </c>
      <c r="E336" s="27" t="s">
        <v>2488</v>
      </c>
      <c r="F336" s="31" t="s">
        <v>2086</v>
      </c>
      <c r="G336" s="15">
        <v>429.0</v>
      </c>
      <c r="H336" s="15">
        <v>429.0</v>
      </c>
      <c r="I336" s="14"/>
      <c r="J336" s="15">
        <v>429.0</v>
      </c>
      <c r="K336" s="14"/>
      <c r="L336" s="14"/>
      <c r="M336" s="14"/>
      <c r="N336" s="16"/>
      <c r="O336" s="47">
        <f t="shared" si="2"/>
        <v>429</v>
      </c>
      <c r="P336" s="28"/>
      <c r="Q336" s="25" t="s">
        <v>2335</v>
      </c>
      <c r="R336" s="8" t="s">
        <v>482</v>
      </c>
      <c r="S336" s="17"/>
      <c r="T336" s="28"/>
      <c r="U336" s="17"/>
      <c r="V336" s="17"/>
      <c r="W336" s="17"/>
      <c r="X336" s="28"/>
      <c r="Y336" s="28"/>
      <c r="Z336" s="80"/>
      <c r="AA336" s="80"/>
      <c r="AB336" s="28"/>
      <c r="AC336" s="28"/>
      <c r="AD336" s="28"/>
      <c r="AE336" s="28"/>
      <c r="AF336" s="28"/>
      <c r="AG336" s="28"/>
      <c r="AH336" s="28"/>
      <c r="AI336" s="28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</row>
    <row r="337">
      <c r="A337" s="8" t="s">
        <v>1214</v>
      </c>
      <c r="B337" s="9">
        <v>45896.0</v>
      </c>
      <c r="C337" s="73" t="s">
        <v>1172</v>
      </c>
      <c r="D337" s="69" t="s">
        <v>3380</v>
      </c>
      <c r="E337" s="27" t="s">
        <v>1172</v>
      </c>
      <c r="F337" s="31" t="s">
        <v>2086</v>
      </c>
      <c r="G337" s="15">
        <v>429.0</v>
      </c>
      <c r="H337" s="15">
        <v>429.0</v>
      </c>
      <c r="I337" s="14"/>
      <c r="J337" s="15">
        <v>429.0</v>
      </c>
      <c r="K337" s="14"/>
      <c r="L337" s="14"/>
      <c r="M337" s="14"/>
      <c r="N337" s="16"/>
      <c r="O337" s="47">
        <f t="shared" si="2"/>
        <v>429</v>
      </c>
      <c r="P337" s="28"/>
      <c r="Q337" s="8" t="s">
        <v>3381</v>
      </c>
      <c r="R337" s="8" t="s">
        <v>384</v>
      </c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</row>
    <row r="338">
      <c r="A338" s="8" t="s">
        <v>1214</v>
      </c>
      <c r="B338" s="9">
        <v>45897.0</v>
      </c>
      <c r="C338" s="73" t="s">
        <v>20</v>
      </c>
      <c r="D338" s="69" t="s">
        <v>3382</v>
      </c>
      <c r="E338" s="27" t="s">
        <v>2112</v>
      </c>
      <c r="F338" s="31" t="s">
        <v>2086</v>
      </c>
      <c r="G338" s="15">
        <v>429.0</v>
      </c>
      <c r="H338" s="15">
        <v>429.0</v>
      </c>
      <c r="I338" s="14"/>
      <c r="J338" s="15">
        <v>429.0</v>
      </c>
      <c r="K338" s="14"/>
      <c r="L338" s="14"/>
      <c r="M338" s="14"/>
      <c r="N338" s="16"/>
      <c r="O338" s="47">
        <f t="shared" si="2"/>
        <v>429</v>
      </c>
      <c r="P338" s="28"/>
      <c r="Q338" s="25" t="s">
        <v>3383</v>
      </c>
      <c r="R338" s="8" t="s">
        <v>125</v>
      </c>
      <c r="S338" s="17"/>
      <c r="T338" s="17"/>
      <c r="U338" s="17"/>
      <c r="V338" s="17"/>
      <c r="W338" s="17"/>
      <c r="X338" s="17"/>
      <c r="Y338" s="17"/>
      <c r="Z338" s="80"/>
      <c r="AA338" s="80"/>
      <c r="AB338" s="17"/>
      <c r="AC338" s="17"/>
      <c r="AD338" s="17" t="s">
        <v>2299</v>
      </c>
      <c r="AE338" s="17" t="s">
        <v>2300</v>
      </c>
      <c r="AF338" s="17"/>
      <c r="AG338" s="17" t="s">
        <v>2301</v>
      </c>
      <c r="AH338" s="17" t="s">
        <v>2302</v>
      </c>
      <c r="AI338" s="17" t="s">
        <v>2303</v>
      </c>
      <c r="AJ338" s="17" t="s">
        <v>2304</v>
      </c>
      <c r="AK338" s="93" t="s">
        <v>2305</v>
      </c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</row>
    <row r="339">
      <c r="A339" s="8" t="s">
        <v>1214</v>
      </c>
      <c r="B339" s="9">
        <v>45897.0</v>
      </c>
      <c r="C339" s="73" t="s">
        <v>20</v>
      </c>
      <c r="D339" s="69" t="s">
        <v>3384</v>
      </c>
      <c r="E339" s="27" t="s">
        <v>2112</v>
      </c>
      <c r="F339" s="31" t="s">
        <v>2086</v>
      </c>
      <c r="G339" s="15">
        <v>429.0</v>
      </c>
      <c r="H339" s="15">
        <v>429.0</v>
      </c>
      <c r="I339" s="14"/>
      <c r="J339" s="15">
        <v>429.0</v>
      </c>
      <c r="K339" s="14"/>
      <c r="L339" s="14"/>
      <c r="M339" s="14"/>
      <c r="N339" s="16"/>
      <c r="O339" s="47">
        <f t="shared" si="2"/>
        <v>429</v>
      </c>
      <c r="P339" s="28"/>
      <c r="Q339" s="25" t="s">
        <v>3385</v>
      </c>
      <c r="R339" s="8" t="s">
        <v>125</v>
      </c>
      <c r="S339" s="17"/>
      <c r="T339" s="17"/>
      <c r="U339" s="17"/>
      <c r="V339" s="17"/>
      <c r="W339" s="17"/>
      <c r="X339" s="17"/>
      <c r="Y339" s="17"/>
      <c r="Z339" s="80"/>
      <c r="AA339" s="80"/>
      <c r="AB339" s="17"/>
      <c r="AC339" s="17"/>
      <c r="AD339" s="17" t="s">
        <v>2299</v>
      </c>
      <c r="AE339" s="17" t="s">
        <v>2300</v>
      </c>
      <c r="AF339" s="17"/>
      <c r="AG339" s="17" t="s">
        <v>2301</v>
      </c>
      <c r="AH339" s="17" t="s">
        <v>2302</v>
      </c>
      <c r="AI339" s="17" t="s">
        <v>2303</v>
      </c>
      <c r="AJ339" s="17" t="s">
        <v>2304</v>
      </c>
      <c r="AK339" s="93" t="s">
        <v>2305</v>
      </c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</row>
    <row r="340">
      <c r="A340" s="8" t="s">
        <v>1214</v>
      </c>
      <c r="B340" s="9">
        <v>45897.0</v>
      </c>
      <c r="C340" s="73" t="s">
        <v>20</v>
      </c>
      <c r="D340" s="69" t="s">
        <v>3386</v>
      </c>
      <c r="E340" s="27" t="s">
        <v>2112</v>
      </c>
      <c r="F340" s="31" t="s">
        <v>2086</v>
      </c>
      <c r="G340" s="15">
        <v>299.0</v>
      </c>
      <c r="H340" s="15">
        <v>299.0</v>
      </c>
      <c r="I340" s="14"/>
      <c r="J340" s="15">
        <v>429.0</v>
      </c>
      <c r="K340" s="14"/>
      <c r="L340" s="14"/>
      <c r="M340" s="14"/>
      <c r="N340" s="23">
        <v>130.0</v>
      </c>
      <c r="O340" s="47">
        <f t="shared" si="2"/>
        <v>299</v>
      </c>
      <c r="P340" s="64" t="s">
        <v>3387</v>
      </c>
      <c r="Q340" s="25" t="s">
        <v>3388</v>
      </c>
      <c r="R340" s="8" t="s">
        <v>125</v>
      </c>
      <c r="S340" s="17"/>
      <c r="T340" s="17"/>
      <c r="U340" s="17"/>
      <c r="V340" s="17"/>
      <c r="W340" s="17"/>
      <c r="X340" s="17"/>
      <c r="Y340" s="17"/>
      <c r="Z340" s="80"/>
      <c r="AA340" s="80"/>
      <c r="AB340" s="17"/>
      <c r="AC340" s="17"/>
      <c r="AD340" s="17" t="s">
        <v>2299</v>
      </c>
      <c r="AE340" s="17" t="s">
        <v>2300</v>
      </c>
      <c r="AF340" s="17"/>
      <c r="AG340" s="17" t="s">
        <v>2301</v>
      </c>
      <c r="AH340" s="17" t="s">
        <v>2302</v>
      </c>
      <c r="AI340" s="17" t="s">
        <v>2303</v>
      </c>
      <c r="AJ340" s="17" t="s">
        <v>2304</v>
      </c>
      <c r="AK340" s="93" t="s">
        <v>2305</v>
      </c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</row>
    <row r="341">
      <c r="A341" s="8" t="s">
        <v>1214</v>
      </c>
      <c r="B341" s="9">
        <v>45897.0</v>
      </c>
      <c r="C341" s="73" t="s">
        <v>20</v>
      </c>
      <c r="D341" s="69" t="s">
        <v>3386</v>
      </c>
      <c r="E341" s="77" t="s">
        <v>2112</v>
      </c>
      <c r="F341" s="31" t="s">
        <v>1090</v>
      </c>
      <c r="G341" s="14"/>
      <c r="H341" s="14"/>
      <c r="I341" s="14"/>
      <c r="J341" s="14"/>
      <c r="K341" s="14"/>
      <c r="L341" s="15">
        <v>299.0</v>
      </c>
      <c r="M341" s="14"/>
      <c r="N341" s="23">
        <v>299.0</v>
      </c>
      <c r="O341" s="47">
        <f t="shared" si="2"/>
        <v>0</v>
      </c>
      <c r="P341" s="64" t="s">
        <v>3389</v>
      </c>
      <c r="Q341" s="25" t="s">
        <v>3388</v>
      </c>
      <c r="R341" s="8" t="s">
        <v>125</v>
      </c>
      <c r="S341" s="17"/>
      <c r="T341" s="17"/>
      <c r="U341" s="17"/>
      <c r="V341" s="17"/>
      <c r="W341" s="17"/>
      <c r="X341" s="17"/>
      <c r="Y341" s="17"/>
      <c r="Z341" s="80"/>
      <c r="AA341" s="80"/>
      <c r="AB341" s="17"/>
      <c r="AC341" s="17"/>
      <c r="AD341" s="17" t="s">
        <v>2299</v>
      </c>
      <c r="AE341" s="17" t="s">
        <v>2300</v>
      </c>
      <c r="AF341" s="17"/>
      <c r="AG341" s="17" t="s">
        <v>2301</v>
      </c>
      <c r="AH341" s="17" t="s">
        <v>2302</v>
      </c>
      <c r="AI341" s="17" t="s">
        <v>2303</v>
      </c>
      <c r="AJ341" s="17" t="s">
        <v>2304</v>
      </c>
      <c r="AK341" s="93" t="s">
        <v>2305</v>
      </c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</row>
    <row r="342">
      <c r="A342" s="8" t="s">
        <v>1214</v>
      </c>
      <c r="B342" s="9">
        <v>45897.0</v>
      </c>
      <c r="C342" s="73" t="s">
        <v>20</v>
      </c>
      <c r="D342" s="69" t="s">
        <v>2336</v>
      </c>
      <c r="E342" s="27" t="s">
        <v>2112</v>
      </c>
      <c r="F342" s="31" t="s">
        <v>2086</v>
      </c>
      <c r="G342" s="15">
        <v>429.0</v>
      </c>
      <c r="H342" s="15">
        <v>429.0</v>
      </c>
      <c r="I342" s="14"/>
      <c r="J342" s="15">
        <v>429.0</v>
      </c>
      <c r="K342" s="14"/>
      <c r="L342" s="14"/>
      <c r="M342" s="14"/>
      <c r="N342" s="16"/>
      <c r="O342" s="47">
        <f t="shared" si="2"/>
        <v>429</v>
      </c>
      <c r="P342" s="28"/>
      <c r="Q342" s="25" t="s">
        <v>2337</v>
      </c>
      <c r="R342" s="8" t="s">
        <v>125</v>
      </c>
      <c r="S342" s="17"/>
      <c r="T342" s="17"/>
      <c r="U342" s="17"/>
      <c r="V342" s="17"/>
      <c r="W342" s="17"/>
      <c r="X342" s="17"/>
      <c r="Y342" s="17"/>
      <c r="Z342" s="80"/>
      <c r="AA342" s="80"/>
      <c r="AB342" s="17"/>
      <c r="AC342" s="17"/>
      <c r="AD342" s="17" t="s">
        <v>2299</v>
      </c>
      <c r="AE342" s="17" t="s">
        <v>2300</v>
      </c>
      <c r="AF342" s="17"/>
      <c r="AG342" s="17" t="s">
        <v>2301</v>
      </c>
      <c r="AH342" s="17" t="s">
        <v>2302</v>
      </c>
      <c r="AI342" s="17" t="s">
        <v>2303</v>
      </c>
      <c r="AJ342" s="17" t="s">
        <v>2304</v>
      </c>
      <c r="AK342" s="93" t="s">
        <v>2305</v>
      </c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</row>
    <row r="343">
      <c r="A343" s="8" t="s">
        <v>1214</v>
      </c>
      <c r="B343" s="9">
        <v>45899.0</v>
      </c>
      <c r="C343" s="73" t="s">
        <v>20</v>
      </c>
      <c r="D343" s="69" t="s">
        <v>2338</v>
      </c>
      <c r="E343" s="27" t="s">
        <v>2112</v>
      </c>
      <c r="F343" s="31" t="s">
        <v>2086</v>
      </c>
      <c r="G343" s="15">
        <v>300.0</v>
      </c>
      <c r="H343" s="15">
        <v>300.0</v>
      </c>
      <c r="I343" s="14"/>
      <c r="J343" s="15">
        <v>429.0</v>
      </c>
      <c r="K343" s="14"/>
      <c r="L343" s="14"/>
      <c r="M343" s="14"/>
      <c r="N343" s="23">
        <v>129.0</v>
      </c>
      <c r="O343" s="47">
        <f t="shared" si="2"/>
        <v>300</v>
      </c>
      <c r="P343" s="64" t="s">
        <v>3387</v>
      </c>
      <c r="Q343" s="25" t="s">
        <v>2339</v>
      </c>
      <c r="R343" s="8" t="s">
        <v>52</v>
      </c>
      <c r="S343" s="17"/>
      <c r="T343" s="17"/>
      <c r="U343" s="17"/>
      <c r="V343" s="17"/>
      <c r="W343" s="17"/>
      <c r="X343" s="17"/>
      <c r="Y343" s="17"/>
      <c r="Z343" s="80"/>
      <c r="AA343" s="80"/>
      <c r="AB343" s="17"/>
      <c r="AC343" s="17"/>
      <c r="AD343" s="17" t="s">
        <v>2299</v>
      </c>
      <c r="AE343" s="17" t="s">
        <v>2300</v>
      </c>
      <c r="AF343" s="17"/>
      <c r="AG343" s="17" t="s">
        <v>2301</v>
      </c>
      <c r="AH343" s="17" t="s">
        <v>2302</v>
      </c>
      <c r="AI343" s="17" t="s">
        <v>2303</v>
      </c>
      <c r="AJ343" s="17" t="s">
        <v>2304</v>
      </c>
      <c r="AK343" s="93" t="s">
        <v>2305</v>
      </c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</row>
  </sheetData>
  <hyperlinks>
    <hyperlink r:id="rId2" ref="D75"/>
  </hyperlinks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</cols>
  <sheetData>
    <row r="1">
      <c r="A1" s="1" t="s">
        <v>0</v>
      </c>
      <c r="B1" s="2" t="s">
        <v>1</v>
      </c>
      <c r="C1" s="65" t="s">
        <v>1904</v>
      </c>
      <c r="D1" s="66" t="s">
        <v>3</v>
      </c>
      <c r="E1" s="65" t="s">
        <v>4</v>
      </c>
      <c r="F1" s="6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1" t="s">
        <v>15</v>
      </c>
      <c r="Q1" s="71" t="s">
        <v>1905</v>
      </c>
      <c r="R1" s="71" t="s">
        <v>17</v>
      </c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</row>
    <row r="2">
      <c r="A2" s="8" t="s">
        <v>1279</v>
      </c>
      <c r="B2" s="30">
        <v>45259.0</v>
      </c>
      <c r="C2" s="73" t="s">
        <v>1161</v>
      </c>
      <c r="D2" s="69" t="s">
        <v>1907</v>
      </c>
      <c r="E2" s="27" t="s">
        <v>100</v>
      </c>
      <c r="F2" s="31" t="s">
        <v>1908</v>
      </c>
      <c r="G2" s="15">
        <v>0.0</v>
      </c>
      <c r="H2" s="15">
        <v>267.0</v>
      </c>
      <c r="I2" s="14"/>
      <c r="J2" s="15">
        <f t="shared" ref="J2:J6" si="1">H2+I2</f>
        <v>267</v>
      </c>
      <c r="K2" s="14"/>
      <c r="L2" s="14"/>
      <c r="M2" s="14"/>
      <c r="N2" s="16"/>
      <c r="O2" s="47">
        <f t="shared" ref="O2:O328" si="2">SUM(J2:M2)-N2</f>
        <v>267</v>
      </c>
      <c r="P2" s="58"/>
      <c r="Q2" s="56"/>
      <c r="R2" s="57">
        <f t="shared" ref="R2:R98" si="3">MONTH(B2)</f>
        <v>11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</row>
    <row r="3">
      <c r="A3" s="8" t="s">
        <v>1279</v>
      </c>
      <c r="B3" s="30">
        <v>45307.0</v>
      </c>
      <c r="C3" s="73" t="s">
        <v>1910</v>
      </c>
      <c r="D3" s="69" t="s">
        <v>1911</v>
      </c>
      <c r="E3" s="27" t="s">
        <v>100</v>
      </c>
      <c r="F3" s="31" t="s">
        <v>1908</v>
      </c>
      <c r="G3" s="15">
        <v>249.0</v>
      </c>
      <c r="H3" s="15">
        <v>267.0</v>
      </c>
      <c r="I3" s="14"/>
      <c r="J3" s="15">
        <f t="shared" si="1"/>
        <v>267</v>
      </c>
      <c r="K3" s="14"/>
      <c r="L3" s="14"/>
      <c r="M3" s="14"/>
      <c r="N3" s="16"/>
      <c r="O3" s="47">
        <f t="shared" si="2"/>
        <v>267</v>
      </c>
      <c r="P3" s="58"/>
      <c r="Q3" s="56"/>
      <c r="R3" s="75">
        <f t="shared" si="3"/>
        <v>1</v>
      </c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</row>
    <row r="4">
      <c r="A4" s="8" t="s">
        <v>1279</v>
      </c>
      <c r="B4" s="30">
        <v>45314.0</v>
      </c>
      <c r="C4" s="73" t="s">
        <v>1918</v>
      </c>
      <c r="D4" s="69" t="s">
        <v>2677</v>
      </c>
      <c r="E4" s="27" t="s">
        <v>100</v>
      </c>
      <c r="F4" s="31" t="s">
        <v>1908</v>
      </c>
      <c r="G4" s="15">
        <v>249.0</v>
      </c>
      <c r="H4" s="15">
        <v>267.0</v>
      </c>
      <c r="I4" s="14"/>
      <c r="J4" s="15">
        <f t="shared" si="1"/>
        <v>267</v>
      </c>
      <c r="K4" s="14"/>
      <c r="L4" s="14"/>
      <c r="M4" s="14"/>
      <c r="N4" s="16"/>
      <c r="O4" s="47">
        <f t="shared" si="2"/>
        <v>267</v>
      </c>
      <c r="P4" s="58"/>
      <c r="Q4" s="56"/>
      <c r="R4" s="75">
        <f t="shared" si="3"/>
        <v>1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</row>
    <row r="5">
      <c r="A5" s="8" t="s">
        <v>1279</v>
      </c>
      <c r="B5" s="30">
        <v>45315.0</v>
      </c>
      <c r="C5" s="73" t="s">
        <v>1912</v>
      </c>
      <c r="D5" s="69" t="s">
        <v>1913</v>
      </c>
      <c r="E5" s="27" t="s">
        <v>100</v>
      </c>
      <c r="F5" s="31" t="s">
        <v>1908</v>
      </c>
      <c r="G5" s="15">
        <v>249.0</v>
      </c>
      <c r="H5" s="15">
        <v>267.0</v>
      </c>
      <c r="I5" s="14"/>
      <c r="J5" s="15">
        <f t="shared" si="1"/>
        <v>267</v>
      </c>
      <c r="K5" s="14"/>
      <c r="L5" s="14"/>
      <c r="M5" s="14"/>
      <c r="N5" s="16"/>
      <c r="O5" s="47">
        <f t="shared" si="2"/>
        <v>267</v>
      </c>
      <c r="P5" s="58"/>
      <c r="Q5" s="56"/>
      <c r="R5" s="75">
        <f t="shared" si="3"/>
        <v>1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</row>
    <row r="6">
      <c r="A6" s="8" t="s">
        <v>1279</v>
      </c>
      <c r="B6" s="30">
        <v>45320.0</v>
      </c>
      <c r="C6" s="73" t="s">
        <v>20</v>
      </c>
      <c r="D6" s="69" t="s">
        <v>1914</v>
      </c>
      <c r="E6" s="27" t="s">
        <v>100</v>
      </c>
      <c r="F6" s="31" t="s">
        <v>1908</v>
      </c>
      <c r="G6" s="15">
        <v>249.0</v>
      </c>
      <c r="H6" s="15">
        <v>267.0</v>
      </c>
      <c r="I6" s="14"/>
      <c r="J6" s="15">
        <f t="shared" si="1"/>
        <v>267</v>
      </c>
      <c r="K6" s="14"/>
      <c r="L6" s="14"/>
      <c r="M6" s="14"/>
      <c r="N6" s="16"/>
      <c r="O6" s="47">
        <f t="shared" si="2"/>
        <v>267</v>
      </c>
      <c r="P6" s="58"/>
      <c r="Q6" s="56"/>
      <c r="R6" s="75">
        <f t="shared" si="3"/>
        <v>1</v>
      </c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>
      <c r="A7" s="8" t="s">
        <v>1279</v>
      </c>
      <c r="B7" s="30">
        <v>45323.0</v>
      </c>
      <c r="C7" s="73" t="s">
        <v>1161</v>
      </c>
      <c r="D7" s="69" t="s">
        <v>1915</v>
      </c>
      <c r="E7" s="27" t="s">
        <v>100</v>
      </c>
      <c r="F7" s="31" t="s">
        <v>1908</v>
      </c>
      <c r="G7" s="15">
        <v>249.0</v>
      </c>
      <c r="H7" s="15">
        <v>249.0</v>
      </c>
      <c r="I7" s="14"/>
      <c r="J7" s="15">
        <v>267.0</v>
      </c>
      <c r="K7" s="14"/>
      <c r="L7" s="14"/>
      <c r="M7" s="14"/>
      <c r="N7" s="16"/>
      <c r="O7" s="47">
        <f t="shared" si="2"/>
        <v>267</v>
      </c>
      <c r="P7" s="58"/>
      <c r="Q7" s="28"/>
      <c r="R7" s="75">
        <f t="shared" si="3"/>
        <v>2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>
      <c r="A8" s="8" t="s">
        <v>1279</v>
      </c>
      <c r="B8" s="30">
        <v>45323.0</v>
      </c>
      <c r="C8" s="73" t="s">
        <v>1910</v>
      </c>
      <c r="D8" s="69" t="s">
        <v>1916</v>
      </c>
      <c r="E8" s="27" t="s">
        <v>100</v>
      </c>
      <c r="F8" s="31" t="s">
        <v>1908</v>
      </c>
      <c r="G8" s="15">
        <v>249.0</v>
      </c>
      <c r="H8" s="15">
        <v>249.0</v>
      </c>
      <c r="I8" s="14"/>
      <c r="J8" s="15">
        <v>267.0</v>
      </c>
      <c r="K8" s="14"/>
      <c r="L8" s="14"/>
      <c r="M8" s="14"/>
      <c r="N8" s="16"/>
      <c r="O8" s="47">
        <f t="shared" si="2"/>
        <v>267</v>
      </c>
      <c r="P8" s="58"/>
      <c r="Q8" s="28"/>
      <c r="R8" s="75">
        <f t="shared" si="3"/>
        <v>2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>
      <c r="A9" s="8" t="s">
        <v>1279</v>
      </c>
      <c r="B9" s="30">
        <v>45337.0</v>
      </c>
      <c r="C9" s="73" t="s">
        <v>1161</v>
      </c>
      <c r="D9" s="69" t="s">
        <v>1917</v>
      </c>
      <c r="E9" s="27" t="s">
        <v>100</v>
      </c>
      <c r="F9" s="31" t="s">
        <v>1908</v>
      </c>
      <c r="G9" s="15">
        <v>249.0</v>
      </c>
      <c r="H9" s="15">
        <v>249.0</v>
      </c>
      <c r="I9" s="14"/>
      <c r="J9" s="15">
        <v>267.0</v>
      </c>
      <c r="K9" s="14"/>
      <c r="L9" s="14"/>
      <c r="M9" s="14"/>
      <c r="N9" s="16"/>
      <c r="O9" s="47">
        <f t="shared" si="2"/>
        <v>267</v>
      </c>
      <c r="P9" s="58"/>
      <c r="Q9" s="28"/>
      <c r="R9" s="75">
        <f t="shared" si="3"/>
        <v>2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>
      <c r="A10" s="8" t="s">
        <v>1279</v>
      </c>
      <c r="B10" s="9">
        <v>45342.0</v>
      </c>
      <c r="C10" s="73" t="s">
        <v>1918</v>
      </c>
      <c r="D10" s="69" t="s">
        <v>1919</v>
      </c>
      <c r="E10" s="27" t="s">
        <v>100</v>
      </c>
      <c r="F10" s="31" t="s">
        <v>1908</v>
      </c>
      <c r="G10" s="15">
        <v>249.0</v>
      </c>
      <c r="H10" s="15">
        <v>249.0</v>
      </c>
      <c r="I10" s="14"/>
      <c r="J10" s="15">
        <v>267.0</v>
      </c>
      <c r="K10" s="14"/>
      <c r="L10" s="14"/>
      <c r="M10" s="14"/>
      <c r="N10" s="16"/>
      <c r="O10" s="47">
        <f t="shared" si="2"/>
        <v>267</v>
      </c>
      <c r="P10" s="58"/>
      <c r="Q10" s="28"/>
      <c r="R10" s="75">
        <f t="shared" si="3"/>
        <v>2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>
      <c r="A11" s="8" t="s">
        <v>1279</v>
      </c>
      <c r="B11" s="9">
        <v>45352.0</v>
      </c>
      <c r="C11" s="73" t="s">
        <v>1912</v>
      </c>
      <c r="D11" s="69" t="s">
        <v>1920</v>
      </c>
      <c r="E11" s="27" t="s">
        <v>100</v>
      </c>
      <c r="F11" s="31" t="s">
        <v>1908</v>
      </c>
      <c r="G11" s="15">
        <v>249.0</v>
      </c>
      <c r="H11" s="15">
        <v>249.0</v>
      </c>
      <c r="I11" s="14"/>
      <c r="J11" s="15">
        <v>267.0</v>
      </c>
      <c r="K11" s="14"/>
      <c r="L11" s="14"/>
      <c r="M11" s="14"/>
      <c r="N11" s="16"/>
      <c r="O11" s="47">
        <f t="shared" si="2"/>
        <v>267</v>
      </c>
      <c r="P11" s="58"/>
      <c r="Q11" s="28"/>
      <c r="R11" s="75">
        <f t="shared" si="3"/>
        <v>3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>
      <c r="A12" s="8" t="s">
        <v>1279</v>
      </c>
      <c r="B12" s="9">
        <v>45352.0</v>
      </c>
      <c r="C12" s="73" t="s">
        <v>1918</v>
      </c>
      <c r="D12" s="69" t="s">
        <v>1921</v>
      </c>
      <c r="E12" s="27" t="s">
        <v>1922</v>
      </c>
      <c r="F12" s="31" t="s">
        <v>1908</v>
      </c>
      <c r="G12" s="15">
        <v>249.0</v>
      </c>
      <c r="H12" s="15">
        <v>249.0</v>
      </c>
      <c r="I12" s="14"/>
      <c r="J12" s="15">
        <v>267.0</v>
      </c>
      <c r="K12" s="14"/>
      <c r="L12" s="14"/>
      <c r="M12" s="14"/>
      <c r="N12" s="16"/>
      <c r="O12" s="47">
        <f t="shared" si="2"/>
        <v>267</v>
      </c>
      <c r="P12" s="58"/>
      <c r="Q12" s="28"/>
      <c r="R12" s="75">
        <f t="shared" si="3"/>
        <v>3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>
      <c r="A13" s="8" t="s">
        <v>1279</v>
      </c>
      <c r="B13" s="9">
        <v>45363.0</v>
      </c>
      <c r="C13" s="73" t="s">
        <v>1912</v>
      </c>
      <c r="D13" s="69" t="s">
        <v>1923</v>
      </c>
      <c r="E13" s="27" t="s">
        <v>100</v>
      </c>
      <c r="F13" s="31" t="s">
        <v>1908</v>
      </c>
      <c r="G13" s="15">
        <v>249.0</v>
      </c>
      <c r="H13" s="15">
        <v>249.0</v>
      </c>
      <c r="I13" s="14"/>
      <c r="J13" s="15">
        <v>267.0</v>
      </c>
      <c r="K13" s="14"/>
      <c r="L13" s="14"/>
      <c r="M13" s="14"/>
      <c r="N13" s="16"/>
      <c r="O13" s="47">
        <f t="shared" si="2"/>
        <v>267</v>
      </c>
      <c r="P13" s="58"/>
      <c r="Q13" s="28"/>
      <c r="R13" s="75">
        <f t="shared" si="3"/>
        <v>3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>
      <c r="A14" s="8" t="s">
        <v>1279</v>
      </c>
      <c r="B14" s="9">
        <v>45379.0</v>
      </c>
      <c r="C14" s="73" t="s">
        <v>1161</v>
      </c>
      <c r="D14" s="69" t="s">
        <v>1924</v>
      </c>
      <c r="E14" s="27" t="s">
        <v>100</v>
      </c>
      <c r="F14" s="31" t="s">
        <v>1908</v>
      </c>
      <c r="G14" s="15">
        <v>249.0</v>
      </c>
      <c r="H14" s="15">
        <v>249.0</v>
      </c>
      <c r="I14" s="14"/>
      <c r="J14" s="15">
        <v>267.0</v>
      </c>
      <c r="K14" s="14"/>
      <c r="L14" s="14"/>
      <c r="M14" s="14"/>
      <c r="N14" s="16"/>
      <c r="O14" s="47">
        <f t="shared" si="2"/>
        <v>267</v>
      </c>
      <c r="P14" s="58"/>
      <c r="Q14" s="28"/>
      <c r="R14" s="75">
        <f t="shared" si="3"/>
        <v>3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>
      <c r="A15" s="8" t="s">
        <v>1279</v>
      </c>
      <c r="B15" s="9">
        <v>45393.0</v>
      </c>
      <c r="C15" s="76" t="s">
        <v>1925</v>
      </c>
      <c r="D15" s="69" t="s">
        <v>1926</v>
      </c>
      <c r="E15" s="27" t="s">
        <v>100</v>
      </c>
      <c r="F15" s="31" t="s">
        <v>1908</v>
      </c>
      <c r="G15" s="15">
        <v>249.0</v>
      </c>
      <c r="H15" s="15">
        <v>267.0</v>
      </c>
      <c r="I15" s="14"/>
      <c r="J15" s="15">
        <v>267.0</v>
      </c>
      <c r="K15" s="14"/>
      <c r="L15" s="14"/>
      <c r="M15" s="14"/>
      <c r="N15" s="16"/>
      <c r="O15" s="47">
        <f t="shared" si="2"/>
        <v>267</v>
      </c>
      <c r="P15" s="58"/>
      <c r="Q15" s="28"/>
      <c r="R15" s="75">
        <f t="shared" si="3"/>
        <v>4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>
      <c r="A16" s="8" t="s">
        <v>1279</v>
      </c>
      <c r="B16" s="9">
        <v>45411.0</v>
      </c>
      <c r="C16" s="76" t="s">
        <v>1925</v>
      </c>
      <c r="D16" s="69" t="s">
        <v>1927</v>
      </c>
      <c r="E16" s="27" t="s">
        <v>100</v>
      </c>
      <c r="F16" s="31" t="s">
        <v>1908</v>
      </c>
      <c r="G16" s="15">
        <v>249.0</v>
      </c>
      <c r="H16" s="15">
        <v>267.0</v>
      </c>
      <c r="I16" s="14"/>
      <c r="J16" s="15">
        <v>267.0</v>
      </c>
      <c r="K16" s="14"/>
      <c r="L16" s="14"/>
      <c r="M16" s="14"/>
      <c r="N16" s="16"/>
      <c r="O16" s="47">
        <f t="shared" si="2"/>
        <v>267</v>
      </c>
      <c r="P16" s="58"/>
      <c r="Q16" s="40"/>
      <c r="R16" s="75">
        <f t="shared" si="3"/>
        <v>4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>
      <c r="A17" s="8" t="s">
        <v>1279</v>
      </c>
      <c r="B17" s="9">
        <v>45418.0</v>
      </c>
      <c r="C17" s="76" t="s">
        <v>1925</v>
      </c>
      <c r="D17" s="69" t="s">
        <v>1928</v>
      </c>
      <c r="E17" s="27" t="s">
        <v>100</v>
      </c>
      <c r="F17" s="31" t="s">
        <v>1908</v>
      </c>
      <c r="G17" s="15">
        <v>249.0</v>
      </c>
      <c r="H17" s="15">
        <v>267.0</v>
      </c>
      <c r="I17" s="14"/>
      <c r="J17" s="15">
        <v>267.0</v>
      </c>
      <c r="K17" s="14"/>
      <c r="L17" s="14"/>
      <c r="M17" s="14"/>
      <c r="N17" s="16"/>
      <c r="O17" s="47">
        <f t="shared" si="2"/>
        <v>267</v>
      </c>
      <c r="P17" s="58"/>
      <c r="Q17" s="40"/>
      <c r="R17" s="75">
        <f t="shared" si="3"/>
        <v>5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>
      <c r="A18" s="8" t="s">
        <v>1279</v>
      </c>
      <c r="B18" s="9">
        <v>45425.0</v>
      </c>
      <c r="C18" s="73" t="s">
        <v>1918</v>
      </c>
      <c r="D18" s="69" t="s">
        <v>1929</v>
      </c>
      <c r="E18" s="27" t="s">
        <v>100</v>
      </c>
      <c r="F18" s="31" t="s">
        <v>1908</v>
      </c>
      <c r="G18" s="15">
        <v>249.0</v>
      </c>
      <c r="H18" s="15">
        <v>267.0</v>
      </c>
      <c r="I18" s="14"/>
      <c r="J18" s="15">
        <v>267.0</v>
      </c>
      <c r="K18" s="14"/>
      <c r="L18" s="14"/>
      <c r="M18" s="14"/>
      <c r="N18" s="16"/>
      <c r="O18" s="47">
        <f t="shared" si="2"/>
        <v>267</v>
      </c>
      <c r="P18" s="58"/>
      <c r="Q18" s="40"/>
      <c r="R18" s="75">
        <f t="shared" si="3"/>
        <v>5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>
      <c r="A19" s="8" t="s">
        <v>1279</v>
      </c>
      <c r="B19" s="9">
        <v>45434.0</v>
      </c>
      <c r="C19" s="73" t="s">
        <v>1918</v>
      </c>
      <c r="D19" s="69" t="s">
        <v>1931</v>
      </c>
      <c r="E19" s="27" t="s">
        <v>1918</v>
      </c>
      <c r="F19" s="31" t="s">
        <v>1908</v>
      </c>
      <c r="G19" s="15">
        <v>249.0</v>
      </c>
      <c r="H19" s="15">
        <v>285.0</v>
      </c>
      <c r="I19" s="14"/>
      <c r="J19" s="15">
        <v>285.0</v>
      </c>
      <c r="K19" s="14"/>
      <c r="L19" s="14"/>
      <c r="M19" s="14"/>
      <c r="N19" s="16"/>
      <c r="O19" s="47">
        <f t="shared" si="2"/>
        <v>285</v>
      </c>
      <c r="P19" s="58"/>
      <c r="Q19" s="40"/>
      <c r="R19" s="75">
        <f t="shared" si="3"/>
        <v>5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>
      <c r="A20" s="8" t="s">
        <v>1279</v>
      </c>
      <c r="B20" s="9">
        <v>45446.0</v>
      </c>
      <c r="C20" s="73" t="s">
        <v>20</v>
      </c>
      <c r="D20" s="69" t="s">
        <v>1932</v>
      </c>
      <c r="E20" s="27" t="s">
        <v>1908</v>
      </c>
      <c r="F20" s="13" t="s">
        <v>1908</v>
      </c>
      <c r="G20" s="15">
        <v>249.0</v>
      </c>
      <c r="H20" s="15">
        <v>267.0</v>
      </c>
      <c r="I20" s="14"/>
      <c r="J20" s="15">
        <v>267.0</v>
      </c>
      <c r="K20" s="14"/>
      <c r="L20" s="14"/>
      <c r="M20" s="14"/>
      <c r="N20" s="16"/>
      <c r="O20" s="47">
        <f t="shared" si="2"/>
        <v>267</v>
      </c>
      <c r="P20" s="58"/>
      <c r="Q20" s="40"/>
      <c r="R20" s="75">
        <f t="shared" si="3"/>
        <v>6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>
      <c r="A21" s="8" t="s">
        <v>1279</v>
      </c>
      <c r="B21" s="9">
        <v>45448.0</v>
      </c>
      <c r="C21" s="73" t="s">
        <v>1161</v>
      </c>
      <c r="D21" s="69" t="s">
        <v>1933</v>
      </c>
      <c r="E21" s="27" t="s">
        <v>1908</v>
      </c>
      <c r="F21" s="13" t="s">
        <v>1908</v>
      </c>
      <c r="G21" s="15">
        <v>0.0</v>
      </c>
      <c r="H21" s="15">
        <v>267.0</v>
      </c>
      <c r="I21" s="14"/>
      <c r="J21" s="15">
        <v>267.0</v>
      </c>
      <c r="K21" s="14"/>
      <c r="L21" s="14"/>
      <c r="M21" s="14"/>
      <c r="N21" s="16"/>
      <c r="O21" s="47">
        <f t="shared" si="2"/>
        <v>267</v>
      </c>
      <c r="P21" s="58"/>
      <c r="Q21" s="40"/>
      <c r="R21" s="75">
        <f t="shared" si="3"/>
        <v>6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>
      <c r="A22" s="8" t="s">
        <v>1279</v>
      </c>
      <c r="B22" s="9">
        <v>45457.0</v>
      </c>
      <c r="C22" s="76" t="s">
        <v>1925</v>
      </c>
      <c r="D22" s="69" t="s">
        <v>1934</v>
      </c>
      <c r="E22" s="27" t="s">
        <v>1925</v>
      </c>
      <c r="F22" s="13" t="s">
        <v>1908</v>
      </c>
      <c r="G22" s="15">
        <v>249.0</v>
      </c>
      <c r="H22" s="15">
        <v>267.0</v>
      </c>
      <c r="I22" s="14"/>
      <c r="J22" s="15">
        <v>267.0</v>
      </c>
      <c r="K22" s="14"/>
      <c r="L22" s="14"/>
      <c r="M22" s="14"/>
      <c r="N22" s="16"/>
      <c r="O22" s="47">
        <f t="shared" si="2"/>
        <v>267</v>
      </c>
      <c r="P22" s="58"/>
      <c r="Q22" s="28"/>
      <c r="R22" s="75">
        <f t="shared" si="3"/>
        <v>6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>
      <c r="A23" s="8" t="s">
        <v>1279</v>
      </c>
      <c r="B23" s="9">
        <v>45462.0</v>
      </c>
      <c r="C23" s="73" t="s">
        <v>20</v>
      </c>
      <c r="D23" s="69" t="s">
        <v>1935</v>
      </c>
      <c r="E23" s="27" t="s">
        <v>1908</v>
      </c>
      <c r="F23" s="13" t="s">
        <v>1908</v>
      </c>
      <c r="G23" s="15">
        <v>299.0</v>
      </c>
      <c r="H23" s="15">
        <v>317.0</v>
      </c>
      <c r="I23" s="14"/>
      <c r="J23" s="15">
        <v>317.0</v>
      </c>
      <c r="K23" s="14"/>
      <c r="L23" s="14"/>
      <c r="M23" s="14"/>
      <c r="N23" s="16"/>
      <c r="O23" s="47">
        <f t="shared" si="2"/>
        <v>317</v>
      </c>
      <c r="P23" s="58"/>
      <c r="Q23" s="40"/>
      <c r="R23" s="75">
        <f t="shared" si="3"/>
        <v>6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>
      <c r="A24" s="8" t="s">
        <v>1279</v>
      </c>
      <c r="B24" s="9">
        <v>45462.0</v>
      </c>
      <c r="C24" s="73" t="s">
        <v>20</v>
      </c>
      <c r="D24" s="69" t="s">
        <v>1936</v>
      </c>
      <c r="E24" s="27" t="s">
        <v>1908</v>
      </c>
      <c r="F24" s="13" t="s">
        <v>1908</v>
      </c>
      <c r="G24" s="15">
        <v>299.0</v>
      </c>
      <c r="H24" s="15">
        <v>317.0</v>
      </c>
      <c r="I24" s="14"/>
      <c r="J24" s="15">
        <v>317.0</v>
      </c>
      <c r="K24" s="14"/>
      <c r="L24" s="14"/>
      <c r="M24" s="14"/>
      <c r="N24" s="16"/>
      <c r="O24" s="47">
        <f t="shared" si="2"/>
        <v>317</v>
      </c>
      <c r="P24" s="58"/>
      <c r="Q24" s="40"/>
      <c r="R24" s="75">
        <f t="shared" si="3"/>
        <v>6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>
      <c r="A25" s="8" t="s">
        <v>1279</v>
      </c>
      <c r="B25" s="9">
        <v>45489.0</v>
      </c>
      <c r="C25" s="73" t="s">
        <v>1079</v>
      </c>
      <c r="D25" s="69" t="s">
        <v>1937</v>
      </c>
      <c r="E25" s="27" t="s">
        <v>1079</v>
      </c>
      <c r="F25" s="13" t="s">
        <v>1908</v>
      </c>
      <c r="G25" s="15">
        <v>249.0</v>
      </c>
      <c r="H25" s="15">
        <v>267.0</v>
      </c>
      <c r="I25" s="14"/>
      <c r="J25" s="15">
        <v>267.0</v>
      </c>
      <c r="K25" s="14"/>
      <c r="L25" s="14"/>
      <c r="M25" s="14"/>
      <c r="N25" s="16"/>
      <c r="O25" s="47">
        <f t="shared" si="2"/>
        <v>267</v>
      </c>
      <c r="P25" s="58"/>
      <c r="Q25" s="40"/>
      <c r="R25" s="75">
        <f t="shared" si="3"/>
        <v>7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>
      <c r="A26" s="8" t="s">
        <v>1279</v>
      </c>
      <c r="B26" s="9">
        <v>45498.0</v>
      </c>
      <c r="C26" s="73" t="s">
        <v>20</v>
      </c>
      <c r="D26" s="69" t="s">
        <v>1938</v>
      </c>
      <c r="E26" s="27" t="s">
        <v>1939</v>
      </c>
      <c r="F26" s="13" t="s">
        <v>1940</v>
      </c>
      <c r="G26" s="15">
        <v>99.0</v>
      </c>
      <c r="H26" s="15">
        <v>99.0</v>
      </c>
      <c r="I26" s="14"/>
      <c r="J26" s="15">
        <v>99.0</v>
      </c>
      <c r="K26" s="14"/>
      <c r="L26" s="14"/>
      <c r="M26" s="14"/>
      <c r="N26" s="16"/>
      <c r="O26" s="47">
        <f t="shared" si="2"/>
        <v>99</v>
      </c>
      <c r="P26" s="58"/>
      <c r="Q26" s="45" t="s">
        <v>1941</v>
      </c>
      <c r="R26" s="75">
        <f t="shared" si="3"/>
        <v>7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>
      <c r="A27" s="8" t="s">
        <v>1279</v>
      </c>
      <c r="B27" s="9">
        <v>45500.0</v>
      </c>
      <c r="C27" s="73" t="s">
        <v>1918</v>
      </c>
      <c r="D27" s="69" t="s">
        <v>1942</v>
      </c>
      <c r="E27" s="27" t="s">
        <v>1918</v>
      </c>
      <c r="F27" s="13" t="s">
        <v>1908</v>
      </c>
      <c r="G27" s="15">
        <v>299.0</v>
      </c>
      <c r="H27" s="15">
        <v>317.0</v>
      </c>
      <c r="I27" s="14"/>
      <c r="J27" s="15">
        <v>317.0</v>
      </c>
      <c r="K27" s="14"/>
      <c r="L27" s="14"/>
      <c r="M27" s="14"/>
      <c r="N27" s="16"/>
      <c r="O27" s="47">
        <f t="shared" si="2"/>
        <v>317</v>
      </c>
      <c r="P27" s="58"/>
      <c r="Q27" s="40"/>
      <c r="R27" s="75">
        <f t="shared" si="3"/>
        <v>7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>
      <c r="A28" s="8" t="s">
        <v>1279</v>
      </c>
      <c r="B28" s="9">
        <v>45501.0</v>
      </c>
      <c r="C28" s="73" t="s">
        <v>20</v>
      </c>
      <c r="D28" s="69" t="s">
        <v>1943</v>
      </c>
      <c r="E28" s="27" t="s">
        <v>1908</v>
      </c>
      <c r="F28" s="13" t="s">
        <v>1908</v>
      </c>
      <c r="G28" s="15">
        <v>699.0</v>
      </c>
      <c r="H28" s="15">
        <v>299.0</v>
      </c>
      <c r="I28" s="14"/>
      <c r="J28" s="15">
        <v>299.0</v>
      </c>
      <c r="K28" s="14"/>
      <c r="L28" s="14"/>
      <c r="M28" s="14"/>
      <c r="N28" s="16"/>
      <c r="O28" s="47">
        <f t="shared" si="2"/>
        <v>299</v>
      </c>
      <c r="P28" s="58"/>
      <c r="Q28" s="40"/>
      <c r="R28" s="75">
        <f t="shared" si="3"/>
        <v>7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>
      <c r="A29" s="8" t="s">
        <v>1279</v>
      </c>
      <c r="B29" s="9">
        <v>45505.0</v>
      </c>
      <c r="C29" s="73" t="s">
        <v>20</v>
      </c>
      <c r="D29" s="69" t="s">
        <v>1944</v>
      </c>
      <c r="E29" s="27" t="s">
        <v>1908</v>
      </c>
      <c r="F29" s="13" t="s">
        <v>1908</v>
      </c>
      <c r="G29" s="15">
        <v>299.0</v>
      </c>
      <c r="H29" s="15">
        <v>317.0</v>
      </c>
      <c r="I29" s="14"/>
      <c r="J29" s="15">
        <v>317.0</v>
      </c>
      <c r="K29" s="14"/>
      <c r="L29" s="14"/>
      <c r="M29" s="14"/>
      <c r="N29" s="16"/>
      <c r="O29" s="47">
        <f t="shared" si="2"/>
        <v>317</v>
      </c>
      <c r="P29" s="58"/>
      <c r="Q29" s="40"/>
      <c r="R29" s="75">
        <f t="shared" si="3"/>
        <v>8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>
      <c r="A30" s="8" t="s">
        <v>1279</v>
      </c>
      <c r="B30" s="9">
        <v>45506.0</v>
      </c>
      <c r="C30" s="73" t="s">
        <v>1079</v>
      </c>
      <c r="D30" s="69" t="s">
        <v>1945</v>
      </c>
      <c r="E30" s="27" t="s">
        <v>1079</v>
      </c>
      <c r="F30" s="13" t="s">
        <v>1908</v>
      </c>
      <c r="G30" s="15">
        <v>299.0</v>
      </c>
      <c r="H30" s="15">
        <v>317.0</v>
      </c>
      <c r="I30" s="14"/>
      <c r="J30" s="15">
        <v>317.0</v>
      </c>
      <c r="K30" s="14"/>
      <c r="L30" s="14"/>
      <c r="M30" s="14"/>
      <c r="N30" s="16"/>
      <c r="O30" s="47">
        <f t="shared" si="2"/>
        <v>317</v>
      </c>
      <c r="P30" s="58"/>
      <c r="Q30" s="40"/>
      <c r="R30" s="75">
        <f t="shared" si="3"/>
        <v>8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>
      <c r="A31" s="8" t="s">
        <v>1279</v>
      </c>
      <c r="B31" s="9">
        <v>45509.0</v>
      </c>
      <c r="C31" s="73" t="s">
        <v>20</v>
      </c>
      <c r="D31" s="69" t="s">
        <v>1946</v>
      </c>
      <c r="E31" s="27" t="s">
        <v>1939</v>
      </c>
      <c r="F31" s="13" t="s">
        <v>1940</v>
      </c>
      <c r="G31" s="15">
        <v>99.0</v>
      </c>
      <c r="H31" s="15">
        <v>117.0</v>
      </c>
      <c r="I31" s="14"/>
      <c r="J31" s="15">
        <v>117.0</v>
      </c>
      <c r="K31" s="14"/>
      <c r="L31" s="14"/>
      <c r="M31" s="14"/>
      <c r="N31" s="23">
        <v>18.0</v>
      </c>
      <c r="O31" s="47">
        <f t="shared" si="2"/>
        <v>99</v>
      </c>
      <c r="P31" s="58"/>
      <c r="Q31" s="45" t="s">
        <v>1947</v>
      </c>
      <c r="R31" s="75">
        <f t="shared" si="3"/>
        <v>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>
      <c r="A32" s="8" t="s">
        <v>1279</v>
      </c>
      <c r="B32" s="9">
        <v>45506.0</v>
      </c>
      <c r="C32" s="73" t="s">
        <v>20</v>
      </c>
      <c r="D32" s="69" t="s">
        <v>1948</v>
      </c>
      <c r="E32" s="27" t="s">
        <v>1908</v>
      </c>
      <c r="F32" s="13" t="s">
        <v>1908</v>
      </c>
      <c r="G32" s="15">
        <v>299.0</v>
      </c>
      <c r="H32" s="15">
        <v>317.0</v>
      </c>
      <c r="I32" s="14"/>
      <c r="J32" s="15">
        <v>317.0</v>
      </c>
      <c r="K32" s="14"/>
      <c r="L32" s="14"/>
      <c r="M32" s="14"/>
      <c r="N32" s="16"/>
      <c r="O32" s="47">
        <f t="shared" si="2"/>
        <v>317</v>
      </c>
      <c r="P32" s="58"/>
      <c r="Q32" s="40"/>
      <c r="R32" s="75">
        <f t="shared" si="3"/>
        <v>8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>
      <c r="A33" s="8" t="s">
        <v>1279</v>
      </c>
      <c r="B33" s="9">
        <v>45518.0</v>
      </c>
      <c r="C33" s="73" t="s">
        <v>20</v>
      </c>
      <c r="D33" s="69" t="s">
        <v>2697</v>
      </c>
      <c r="E33" s="27" t="s">
        <v>1908</v>
      </c>
      <c r="F33" s="13" t="s">
        <v>1908</v>
      </c>
      <c r="G33" s="15">
        <v>299.0</v>
      </c>
      <c r="H33" s="15">
        <v>317.0</v>
      </c>
      <c r="I33" s="14"/>
      <c r="J33" s="15">
        <v>317.0</v>
      </c>
      <c r="K33" s="14"/>
      <c r="L33" s="14"/>
      <c r="M33" s="14"/>
      <c r="N33" s="16"/>
      <c r="O33" s="47">
        <f t="shared" si="2"/>
        <v>317</v>
      </c>
      <c r="P33" s="58"/>
      <c r="Q33" s="40"/>
      <c r="R33" s="75">
        <f t="shared" si="3"/>
        <v>8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>
      <c r="A34" s="8" t="s">
        <v>1279</v>
      </c>
      <c r="B34" s="9">
        <v>45519.0</v>
      </c>
      <c r="C34" s="73" t="s">
        <v>1079</v>
      </c>
      <c r="D34" s="69" t="s">
        <v>1949</v>
      </c>
      <c r="E34" s="27" t="s">
        <v>1079</v>
      </c>
      <c r="F34" s="13" t="s">
        <v>1908</v>
      </c>
      <c r="G34" s="15">
        <v>299.0</v>
      </c>
      <c r="H34" s="15">
        <v>267.0</v>
      </c>
      <c r="I34" s="14"/>
      <c r="J34" s="15">
        <v>267.0</v>
      </c>
      <c r="K34" s="14"/>
      <c r="L34" s="14"/>
      <c r="M34" s="14"/>
      <c r="N34" s="16"/>
      <c r="O34" s="47">
        <f t="shared" si="2"/>
        <v>267</v>
      </c>
      <c r="P34" s="58"/>
      <c r="Q34" s="40"/>
      <c r="R34" s="75">
        <f t="shared" si="3"/>
        <v>8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>
      <c r="A35" s="8" t="s">
        <v>1279</v>
      </c>
      <c r="B35" s="9">
        <v>45532.0</v>
      </c>
      <c r="C35" s="73" t="s">
        <v>20</v>
      </c>
      <c r="D35" s="69" t="s">
        <v>1950</v>
      </c>
      <c r="E35" s="27" t="s">
        <v>1908</v>
      </c>
      <c r="F35" s="13" t="s">
        <v>1908</v>
      </c>
      <c r="G35" s="15">
        <v>800.0</v>
      </c>
      <c r="H35" s="15">
        <v>317.0</v>
      </c>
      <c r="I35" s="14"/>
      <c r="J35" s="15">
        <v>317.0</v>
      </c>
      <c r="K35" s="14"/>
      <c r="L35" s="14"/>
      <c r="M35" s="14"/>
      <c r="N35" s="16"/>
      <c r="O35" s="47">
        <f t="shared" si="2"/>
        <v>317</v>
      </c>
      <c r="P35" s="58"/>
      <c r="Q35" s="40"/>
      <c r="R35" s="75">
        <f t="shared" si="3"/>
        <v>8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>
      <c r="A36" s="8" t="s">
        <v>1279</v>
      </c>
      <c r="B36" s="9">
        <v>45533.0</v>
      </c>
      <c r="C36" s="73" t="s">
        <v>20</v>
      </c>
      <c r="D36" s="69" t="s">
        <v>1951</v>
      </c>
      <c r="E36" s="27" t="s">
        <v>1939</v>
      </c>
      <c r="F36" s="13" t="s">
        <v>1940</v>
      </c>
      <c r="G36" s="15">
        <v>99.0</v>
      </c>
      <c r="H36" s="15">
        <v>99.0</v>
      </c>
      <c r="I36" s="14"/>
      <c r="J36" s="15">
        <v>99.0</v>
      </c>
      <c r="K36" s="14"/>
      <c r="L36" s="14"/>
      <c r="M36" s="14"/>
      <c r="N36" s="16"/>
      <c r="O36" s="47">
        <f t="shared" si="2"/>
        <v>99</v>
      </c>
      <c r="P36" s="58"/>
      <c r="Q36" s="45" t="s">
        <v>1952</v>
      </c>
      <c r="R36" s="75">
        <f t="shared" si="3"/>
        <v>8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>
      <c r="A37" s="8" t="s">
        <v>1279</v>
      </c>
      <c r="B37" s="9">
        <v>45533.0</v>
      </c>
      <c r="C37" s="73" t="s">
        <v>20</v>
      </c>
      <c r="D37" s="69" t="s">
        <v>1953</v>
      </c>
      <c r="E37" s="27" t="s">
        <v>1939</v>
      </c>
      <c r="F37" s="13" t="s">
        <v>1940</v>
      </c>
      <c r="G37" s="15">
        <v>99.0</v>
      </c>
      <c r="H37" s="15">
        <v>117.0</v>
      </c>
      <c r="I37" s="14"/>
      <c r="J37" s="15">
        <v>117.0</v>
      </c>
      <c r="K37" s="14"/>
      <c r="L37" s="14"/>
      <c r="M37" s="14"/>
      <c r="N37" s="16"/>
      <c r="O37" s="47">
        <f t="shared" si="2"/>
        <v>117</v>
      </c>
      <c r="P37" s="58"/>
      <c r="Q37" s="45" t="s">
        <v>1954</v>
      </c>
      <c r="R37" s="75">
        <f t="shared" si="3"/>
        <v>8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</row>
    <row r="38">
      <c r="A38" s="8" t="s">
        <v>1279</v>
      </c>
      <c r="B38" s="9">
        <v>45534.0</v>
      </c>
      <c r="C38" s="73" t="s">
        <v>1161</v>
      </c>
      <c r="D38" s="69" t="s">
        <v>2712</v>
      </c>
      <c r="E38" s="27" t="s">
        <v>1908</v>
      </c>
      <c r="F38" s="31" t="s">
        <v>1908</v>
      </c>
      <c r="G38" s="15">
        <v>249.0</v>
      </c>
      <c r="H38" s="15">
        <v>267.0</v>
      </c>
      <c r="I38" s="14"/>
      <c r="J38" s="15">
        <v>267.0</v>
      </c>
      <c r="K38" s="14"/>
      <c r="L38" s="14"/>
      <c r="M38" s="14"/>
      <c r="N38" s="16"/>
      <c r="O38" s="47">
        <f t="shared" si="2"/>
        <v>267</v>
      </c>
      <c r="P38" s="58"/>
      <c r="Q38" s="40"/>
      <c r="R38" s="75">
        <f t="shared" si="3"/>
        <v>8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>
      <c r="A39" s="8" t="s">
        <v>1279</v>
      </c>
      <c r="B39" s="9">
        <v>45539.0</v>
      </c>
      <c r="C39" s="73" t="s">
        <v>20</v>
      </c>
      <c r="D39" s="69" t="s">
        <v>1955</v>
      </c>
      <c r="E39" s="27" t="s">
        <v>1908</v>
      </c>
      <c r="F39" s="13" t="s">
        <v>1908</v>
      </c>
      <c r="G39" s="15">
        <v>800.0</v>
      </c>
      <c r="H39" s="15">
        <v>317.0</v>
      </c>
      <c r="I39" s="14"/>
      <c r="J39" s="15">
        <v>317.0</v>
      </c>
      <c r="K39" s="14"/>
      <c r="L39" s="14"/>
      <c r="M39" s="14"/>
      <c r="N39" s="16"/>
      <c r="O39" s="47">
        <f t="shared" si="2"/>
        <v>317</v>
      </c>
      <c r="P39" s="58"/>
      <c r="Q39" s="40"/>
      <c r="R39" s="75">
        <f t="shared" si="3"/>
        <v>9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</row>
    <row r="40">
      <c r="A40" s="8" t="s">
        <v>1279</v>
      </c>
      <c r="B40" s="9">
        <v>45539.0</v>
      </c>
      <c r="C40" s="76" t="s">
        <v>1925</v>
      </c>
      <c r="D40" s="69" t="s">
        <v>1956</v>
      </c>
      <c r="E40" s="27" t="s">
        <v>1925</v>
      </c>
      <c r="F40" s="13" t="s">
        <v>1908</v>
      </c>
      <c r="G40" s="15">
        <v>800.0</v>
      </c>
      <c r="H40" s="15">
        <v>267.0</v>
      </c>
      <c r="I40" s="14"/>
      <c r="J40" s="15">
        <v>267.0</v>
      </c>
      <c r="K40" s="14"/>
      <c r="L40" s="14"/>
      <c r="M40" s="14"/>
      <c r="N40" s="16"/>
      <c r="O40" s="47">
        <f t="shared" si="2"/>
        <v>267</v>
      </c>
      <c r="P40" s="58"/>
      <c r="Q40" s="40"/>
      <c r="R40" s="75">
        <f t="shared" si="3"/>
        <v>9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</row>
    <row r="41">
      <c r="A41" s="8" t="s">
        <v>1279</v>
      </c>
      <c r="B41" s="9">
        <v>45539.0</v>
      </c>
      <c r="C41" s="73" t="s">
        <v>20</v>
      </c>
      <c r="D41" s="69" t="s">
        <v>1957</v>
      </c>
      <c r="E41" s="27" t="s">
        <v>1908</v>
      </c>
      <c r="F41" s="13" t="s">
        <v>1908</v>
      </c>
      <c r="G41" s="15">
        <v>249.0</v>
      </c>
      <c r="H41" s="15">
        <v>267.0</v>
      </c>
      <c r="I41" s="14"/>
      <c r="J41" s="15">
        <v>267.0</v>
      </c>
      <c r="K41" s="14"/>
      <c r="L41" s="14"/>
      <c r="M41" s="14"/>
      <c r="N41" s="16"/>
      <c r="O41" s="47">
        <f t="shared" si="2"/>
        <v>267</v>
      </c>
      <c r="P41" s="58"/>
      <c r="Q41" s="40"/>
      <c r="R41" s="75">
        <f t="shared" si="3"/>
        <v>9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</row>
    <row r="42">
      <c r="A42" s="8" t="s">
        <v>1279</v>
      </c>
      <c r="B42" s="9">
        <v>45541.0</v>
      </c>
      <c r="C42" s="73" t="s">
        <v>20</v>
      </c>
      <c r="D42" s="69" t="s">
        <v>1958</v>
      </c>
      <c r="E42" s="27" t="s">
        <v>1908</v>
      </c>
      <c r="F42" s="13" t="s">
        <v>1908</v>
      </c>
      <c r="G42" s="15">
        <f>800+299</f>
        <v>1099</v>
      </c>
      <c r="H42" s="15">
        <v>317.0</v>
      </c>
      <c r="I42" s="14"/>
      <c r="J42" s="15">
        <v>317.0</v>
      </c>
      <c r="K42" s="14"/>
      <c r="L42" s="14"/>
      <c r="M42" s="14"/>
      <c r="N42" s="16"/>
      <c r="O42" s="47">
        <f t="shared" si="2"/>
        <v>317</v>
      </c>
      <c r="P42" s="58"/>
      <c r="Q42" s="40"/>
      <c r="R42" s="75">
        <f t="shared" si="3"/>
        <v>9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</row>
    <row r="43">
      <c r="A43" s="8" t="s">
        <v>1279</v>
      </c>
      <c r="B43" s="9">
        <v>45547.0</v>
      </c>
      <c r="C43" s="73" t="s">
        <v>20</v>
      </c>
      <c r="D43" s="69" t="s">
        <v>1959</v>
      </c>
      <c r="E43" s="27" t="s">
        <v>1939</v>
      </c>
      <c r="F43" s="13" t="s">
        <v>1940</v>
      </c>
      <c r="G43" s="15">
        <v>99.0</v>
      </c>
      <c r="H43" s="15">
        <v>99.0</v>
      </c>
      <c r="I43" s="14"/>
      <c r="J43" s="15">
        <v>99.0</v>
      </c>
      <c r="K43" s="14"/>
      <c r="L43" s="14"/>
      <c r="M43" s="14"/>
      <c r="N43" s="16"/>
      <c r="O43" s="47">
        <f t="shared" si="2"/>
        <v>99</v>
      </c>
      <c r="P43" s="58"/>
      <c r="Q43" s="45" t="s">
        <v>1960</v>
      </c>
      <c r="R43" s="75">
        <f t="shared" si="3"/>
        <v>9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</row>
    <row r="44">
      <c r="A44" s="8" t="s">
        <v>1279</v>
      </c>
      <c r="B44" s="9">
        <v>45548.0</v>
      </c>
      <c r="C44" s="73" t="s">
        <v>20</v>
      </c>
      <c r="D44" s="69" t="s">
        <v>1961</v>
      </c>
      <c r="E44" s="27" t="s">
        <v>1908</v>
      </c>
      <c r="F44" s="13" t="s">
        <v>1908</v>
      </c>
      <c r="G44" s="15">
        <v>299.0</v>
      </c>
      <c r="H44" s="15">
        <v>317.0</v>
      </c>
      <c r="I44" s="14"/>
      <c r="J44" s="15">
        <v>317.0</v>
      </c>
      <c r="K44" s="14"/>
      <c r="L44" s="14"/>
      <c r="M44" s="14"/>
      <c r="N44" s="16"/>
      <c r="O44" s="47">
        <f t="shared" si="2"/>
        <v>317</v>
      </c>
      <c r="P44" s="58"/>
      <c r="Q44" s="40"/>
      <c r="R44" s="75">
        <f t="shared" si="3"/>
        <v>9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</row>
    <row r="45">
      <c r="A45" s="8" t="s">
        <v>1279</v>
      </c>
      <c r="B45" s="9">
        <v>45548.0</v>
      </c>
      <c r="C45" s="73" t="s">
        <v>20</v>
      </c>
      <c r="D45" s="69" t="s">
        <v>1962</v>
      </c>
      <c r="E45" s="27" t="s">
        <v>1908</v>
      </c>
      <c r="F45" s="13" t="s">
        <v>1908</v>
      </c>
      <c r="G45" s="15">
        <v>299.0</v>
      </c>
      <c r="H45" s="15">
        <v>317.0</v>
      </c>
      <c r="I45" s="14"/>
      <c r="J45" s="15">
        <v>317.0</v>
      </c>
      <c r="K45" s="14"/>
      <c r="L45" s="14"/>
      <c r="M45" s="14"/>
      <c r="N45" s="16"/>
      <c r="O45" s="47">
        <f t="shared" si="2"/>
        <v>317</v>
      </c>
      <c r="P45" s="58"/>
      <c r="Q45" s="40"/>
      <c r="R45" s="75">
        <f t="shared" si="3"/>
        <v>9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</row>
    <row r="46">
      <c r="A46" s="8" t="s">
        <v>1279</v>
      </c>
      <c r="B46" s="9">
        <v>45551.0</v>
      </c>
      <c r="C46" s="73" t="s">
        <v>20</v>
      </c>
      <c r="D46" s="69" t="s">
        <v>2908</v>
      </c>
      <c r="E46" s="27" t="s">
        <v>1939</v>
      </c>
      <c r="F46" s="13" t="s">
        <v>1940</v>
      </c>
      <c r="G46" s="15">
        <v>99.0</v>
      </c>
      <c r="H46" s="15">
        <v>99.0</v>
      </c>
      <c r="I46" s="14"/>
      <c r="J46" s="15">
        <v>99.0</v>
      </c>
      <c r="K46" s="14"/>
      <c r="L46" s="14"/>
      <c r="M46" s="14"/>
      <c r="N46" s="16"/>
      <c r="O46" s="47">
        <f t="shared" si="2"/>
        <v>99</v>
      </c>
      <c r="P46" s="58"/>
      <c r="Q46" s="45" t="s">
        <v>2909</v>
      </c>
      <c r="R46" s="75">
        <f t="shared" si="3"/>
        <v>9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</row>
    <row r="47">
      <c r="A47" s="8" t="s">
        <v>1279</v>
      </c>
      <c r="B47" s="9">
        <v>45509.0</v>
      </c>
      <c r="C47" s="73" t="s">
        <v>20</v>
      </c>
      <c r="D47" s="69" t="s">
        <v>1963</v>
      </c>
      <c r="E47" s="27" t="s">
        <v>1908</v>
      </c>
      <c r="F47" s="13" t="s">
        <v>1908</v>
      </c>
      <c r="G47" s="15">
        <v>299.0</v>
      </c>
      <c r="H47" s="15">
        <v>317.0</v>
      </c>
      <c r="I47" s="14"/>
      <c r="J47" s="15">
        <v>317.0</v>
      </c>
      <c r="K47" s="14"/>
      <c r="L47" s="14"/>
      <c r="M47" s="14"/>
      <c r="N47" s="16"/>
      <c r="O47" s="47">
        <f t="shared" si="2"/>
        <v>317</v>
      </c>
      <c r="P47" s="58"/>
      <c r="Q47" s="40"/>
      <c r="R47" s="75">
        <f t="shared" si="3"/>
        <v>8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</row>
    <row r="48">
      <c r="A48" s="8" t="s">
        <v>1279</v>
      </c>
      <c r="B48" s="9">
        <v>45553.0</v>
      </c>
      <c r="C48" s="73" t="s">
        <v>20</v>
      </c>
      <c r="D48" s="69" t="s">
        <v>1950</v>
      </c>
      <c r="E48" s="27" t="s">
        <v>1908</v>
      </c>
      <c r="F48" s="13" t="s">
        <v>1090</v>
      </c>
      <c r="G48" s="15">
        <v>300.0</v>
      </c>
      <c r="H48" s="14"/>
      <c r="I48" s="14"/>
      <c r="J48" s="14"/>
      <c r="K48" s="14"/>
      <c r="L48" s="15">
        <v>300.0</v>
      </c>
      <c r="M48" s="14"/>
      <c r="N48" s="16"/>
      <c r="O48" s="47">
        <f t="shared" si="2"/>
        <v>300</v>
      </c>
      <c r="P48" s="58"/>
      <c r="Q48" s="40"/>
      <c r="R48" s="75">
        <f t="shared" si="3"/>
        <v>9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</row>
    <row r="49">
      <c r="A49" s="8" t="s">
        <v>1279</v>
      </c>
      <c r="B49" s="9">
        <v>45554.0</v>
      </c>
      <c r="C49" s="73" t="s">
        <v>20</v>
      </c>
      <c r="D49" s="69" t="s">
        <v>1964</v>
      </c>
      <c r="E49" s="27" t="s">
        <v>1908</v>
      </c>
      <c r="F49" s="13" t="s">
        <v>1908</v>
      </c>
      <c r="G49" s="15">
        <v>299.0</v>
      </c>
      <c r="H49" s="15">
        <v>317.0</v>
      </c>
      <c r="I49" s="14"/>
      <c r="J49" s="15">
        <v>317.0</v>
      </c>
      <c r="K49" s="14"/>
      <c r="L49" s="14"/>
      <c r="M49" s="14"/>
      <c r="N49" s="16"/>
      <c r="O49" s="47">
        <f t="shared" si="2"/>
        <v>317</v>
      </c>
      <c r="P49" s="58"/>
      <c r="Q49" s="40"/>
      <c r="R49" s="75">
        <f t="shared" si="3"/>
        <v>9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</row>
    <row r="50">
      <c r="A50" s="8" t="s">
        <v>1279</v>
      </c>
      <c r="B50" s="9">
        <v>45558.0</v>
      </c>
      <c r="C50" s="73" t="s">
        <v>20</v>
      </c>
      <c r="D50" s="69" t="s">
        <v>1965</v>
      </c>
      <c r="E50" s="27" t="s">
        <v>1908</v>
      </c>
      <c r="F50" s="13" t="s">
        <v>1908</v>
      </c>
      <c r="G50" s="15">
        <v>299.0</v>
      </c>
      <c r="H50" s="15">
        <v>317.0</v>
      </c>
      <c r="I50" s="14"/>
      <c r="J50" s="15">
        <v>317.0</v>
      </c>
      <c r="K50" s="14"/>
      <c r="L50" s="15">
        <v>149.0</v>
      </c>
      <c r="M50" s="14"/>
      <c r="N50" s="16"/>
      <c r="O50" s="47">
        <f t="shared" si="2"/>
        <v>466</v>
      </c>
      <c r="P50" s="58"/>
      <c r="Q50" s="40"/>
      <c r="R50" s="75">
        <f t="shared" si="3"/>
        <v>9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</row>
    <row r="51">
      <c r="A51" s="8" t="s">
        <v>1279</v>
      </c>
      <c r="B51" s="9">
        <v>45566.0</v>
      </c>
      <c r="C51" s="73" t="s">
        <v>20</v>
      </c>
      <c r="D51" s="69" t="s">
        <v>1966</v>
      </c>
      <c r="E51" s="27" t="s">
        <v>1908</v>
      </c>
      <c r="F51" s="13" t="s">
        <v>1908</v>
      </c>
      <c r="G51" s="15">
        <v>299.0</v>
      </c>
      <c r="H51" s="15">
        <v>299.0</v>
      </c>
      <c r="I51" s="15">
        <v>18.0</v>
      </c>
      <c r="J51" s="15">
        <v>317.0</v>
      </c>
      <c r="K51" s="14"/>
      <c r="L51" s="14"/>
      <c r="M51" s="14"/>
      <c r="N51" s="16"/>
      <c r="O51" s="47">
        <f t="shared" si="2"/>
        <v>317</v>
      </c>
      <c r="P51" s="58"/>
      <c r="Q51" s="40"/>
      <c r="R51" s="75">
        <f t="shared" si="3"/>
        <v>10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>
      <c r="A52" s="8" t="s">
        <v>1279</v>
      </c>
      <c r="B52" s="9">
        <v>45566.0</v>
      </c>
      <c r="C52" s="73" t="s">
        <v>20</v>
      </c>
      <c r="D52" s="69" t="s">
        <v>1967</v>
      </c>
      <c r="E52" s="77" t="s">
        <v>1908</v>
      </c>
      <c r="F52" s="13" t="s">
        <v>1908</v>
      </c>
      <c r="G52" s="15">
        <f>800+299</f>
        <v>1099</v>
      </c>
      <c r="H52" s="15">
        <v>299.0</v>
      </c>
      <c r="I52" s="15">
        <v>18.0</v>
      </c>
      <c r="J52" s="15">
        <v>317.0</v>
      </c>
      <c r="K52" s="14"/>
      <c r="L52" s="14"/>
      <c r="M52" s="14"/>
      <c r="N52" s="16"/>
      <c r="O52" s="47">
        <f t="shared" si="2"/>
        <v>317</v>
      </c>
      <c r="P52" s="58"/>
      <c r="Q52" s="40"/>
      <c r="R52" s="75">
        <f t="shared" si="3"/>
        <v>10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</row>
    <row r="53">
      <c r="A53" s="8" t="s">
        <v>1279</v>
      </c>
      <c r="B53" s="9">
        <v>45566.0</v>
      </c>
      <c r="C53" s="73" t="s">
        <v>20</v>
      </c>
      <c r="D53" s="69" t="s">
        <v>1968</v>
      </c>
      <c r="E53" s="27" t="s">
        <v>1939</v>
      </c>
      <c r="F53" s="13" t="s">
        <v>1969</v>
      </c>
      <c r="G53" s="14"/>
      <c r="H53" s="15">
        <v>29.9</v>
      </c>
      <c r="I53" s="14"/>
      <c r="J53" s="15">
        <v>29.9</v>
      </c>
      <c r="K53" s="14"/>
      <c r="L53" s="14"/>
      <c r="M53" s="14"/>
      <c r="N53" s="16"/>
      <c r="O53" s="47">
        <f t="shared" si="2"/>
        <v>29.9</v>
      </c>
      <c r="P53" s="58"/>
      <c r="Q53" s="45" t="s">
        <v>1970</v>
      </c>
      <c r="R53" s="75">
        <f t="shared" si="3"/>
        <v>10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</row>
    <row r="54">
      <c r="A54" s="8" t="s">
        <v>1279</v>
      </c>
      <c r="B54" s="9">
        <v>45567.0</v>
      </c>
      <c r="C54" s="73" t="s">
        <v>20</v>
      </c>
      <c r="D54" s="69" t="s">
        <v>1971</v>
      </c>
      <c r="E54" s="27" t="s">
        <v>1908</v>
      </c>
      <c r="F54" s="13" t="s">
        <v>1908</v>
      </c>
      <c r="G54" s="15">
        <v>299.0</v>
      </c>
      <c r="H54" s="15">
        <v>299.0</v>
      </c>
      <c r="I54" s="15">
        <v>18.0</v>
      </c>
      <c r="J54" s="15">
        <v>317.0</v>
      </c>
      <c r="K54" s="14"/>
      <c r="L54" s="14"/>
      <c r="M54" s="14"/>
      <c r="N54" s="16"/>
      <c r="O54" s="47">
        <f t="shared" si="2"/>
        <v>317</v>
      </c>
      <c r="P54" s="58"/>
      <c r="Q54" s="40"/>
      <c r="R54" s="75">
        <f t="shared" si="3"/>
        <v>10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</row>
    <row r="55">
      <c r="A55" s="8" t="s">
        <v>1279</v>
      </c>
      <c r="B55" s="9">
        <v>45572.0</v>
      </c>
      <c r="C55" s="73" t="s">
        <v>27</v>
      </c>
      <c r="D55" s="69" t="s">
        <v>2752</v>
      </c>
      <c r="E55" s="27" t="s">
        <v>2089</v>
      </c>
      <c r="F55" s="13" t="s">
        <v>1908</v>
      </c>
      <c r="G55" s="15">
        <v>249.0</v>
      </c>
      <c r="H55" s="15">
        <v>299.0</v>
      </c>
      <c r="I55" s="15">
        <v>18.0</v>
      </c>
      <c r="J55" s="15">
        <v>317.0</v>
      </c>
      <c r="K55" s="14"/>
      <c r="L55" s="14"/>
      <c r="M55" s="14"/>
      <c r="N55" s="16"/>
      <c r="O55" s="47">
        <f t="shared" si="2"/>
        <v>317</v>
      </c>
      <c r="P55" s="58"/>
      <c r="Q55" s="40"/>
      <c r="R55" s="75">
        <f t="shared" si="3"/>
        <v>10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>
      <c r="A56" s="8" t="s">
        <v>1279</v>
      </c>
      <c r="B56" s="9">
        <v>45572.0</v>
      </c>
      <c r="C56" s="73" t="s">
        <v>1918</v>
      </c>
      <c r="D56" s="69" t="s">
        <v>1972</v>
      </c>
      <c r="E56" s="27" t="s">
        <v>1918</v>
      </c>
      <c r="F56" s="13" t="s">
        <v>1908</v>
      </c>
      <c r="G56" s="15">
        <v>299.0</v>
      </c>
      <c r="H56" s="15">
        <v>299.0</v>
      </c>
      <c r="I56" s="15">
        <v>18.0</v>
      </c>
      <c r="J56" s="15">
        <v>317.0</v>
      </c>
      <c r="K56" s="14"/>
      <c r="L56" s="14"/>
      <c r="M56" s="14"/>
      <c r="N56" s="16"/>
      <c r="O56" s="47">
        <f t="shared" si="2"/>
        <v>317</v>
      </c>
      <c r="P56" s="58"/>
      <c r="Q56" s="40"/>
      <c r="R56" s="75">
        <f t="shared" si="3"/>
        <v>10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>
      <c r="A57" s="8" t="s">
        <v>1279</v>
      </c>
      <c r="B57" s="9">
        <v>45568.0</v>
      </c>
      <c r="C57" s="73" t="s">
        <v>1918</v>
      </c>
      <c r="D57" s="69" t="s">
        <v>1973</v>
      </c>
      <c r="E57" s="27" t="s">
        <v>1918</v>
      </c>
      <c r="F57" s="13" t="s">
        <v>1908</v>
      </c>
      <c r="G57" s="15">
        <v>299.0</v>
      </c>
      <c r="H57" s="15">
        <v>299.0</v>
      </c>
      <c r="I57" s="15">
        <v>18.0</v>
      </c>
      <c r="J57" s="15">
        <v>317.0</v>
      </c>
      <c r="K57" s="14"/>
      <c r="L57" s="14"/>
      <c r="M57" s="14"/>
      <c r="N57" s="16"/>
      <c r="O57" s="47">
        <f t="shared" si="2"/>
        <v>317</v>
      </c>
      <c r="P57" s="58"/>
      <c r="Q57" s="40"/>
      <c r="R57" s="75">
        <f t="shared" si="3"/>
        <v>10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</row>
    <row r="58">
      <c r="A58" s="8" t="s">
        <v>1279</v>
      </c>
      <c r="B58" s="9">
        <v>45576.0</v>
      </c>
      <c r="C58" s="73" t="s">
        <v>20</v>
      </c>
      <c r="D58" s="69" t="s">
        <v>1974</v>
      </c>
      <c r="E58" s="27" t="s">
        <v>1939</v>
      </c>
      <c r="F58" s="13" t="s">
        <v>1975</v>
      </c>
      <c r="G58" s="15">
        <v>99.0</v>
      </c>
      <c r="H58" s="15">
        <v>99.0</v>
      </c>
      <c r="I58" s="14"/>
      <c r="J58" s="15">
        <v>99.0</v>
      </c>
      <c r="K58" s="14"/>
      <c r="L58" s="14"/>
      <c r="M58" s="14"/>
      <c r="N58" s="16"/>
      <c r="O58" s="47">
        <f t="shared" si="2"/>
        <v>99</v>
      </c>
      <c r="P58" s="58"/>
      <c r="Q58" s="45" t="s">
        <v>1976</v>
      </c>
      <c r="R58" s="75">
        <f t="shared" si="3"/>
        <v>10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</row>
    <row r="59">
      <c r="A59" s="8" t="s">
        <v>1279</v>
      </c>
      <c r="B59" s="9">
        <v>45580.0</v>
      </c>
      <c r="C59" s="73" t="s">
        <v>1172</v>
      </c>
      <c r="D59" s="69" t="s">
        <v>1977</v>
      </c>
      <c r="E59" s="27" t="s">
        <v>1172</v>
      </c>
      <c r="F59" s="13" t="s">
        <v>1908</v>
      </c>
      <c r="G59" s="15">
        <v>299.0</v>
      </c>
      <c r="H59" s="15">
        <v>299.0</v>
      </c>
      <c r="I59" s="15">
        <v>18.0</v>
      </c>
      <c r="J59" s="15">
        <v>317.0</v>
      </c>
      <c r="K59" s="14"/>
      <c r="L59" s="14"/>
      <c r="M59" s="14"/>
      <c r="N59" s="16"/>
      <c r="O59" s="47">
        <f t="shared" si="2"/>
        <v>317</v>
      </c>
      <c r="P59" s="58"/>
      <c r="Q59" s="40"/>
      <c r="R59" s="75">
        <f t="shared" si="3"/>
        <v>10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</row>
    <row r="60">
      <c r="A60" s="8" t="s">
        <v>1279</v>
      </c>
      <c r="B60" s="9">
        <v>45580.0</v>
      </c>
      <c r="C60" s="73" t="s">
        <v>1172</v>
      </c>
      <c r="D60" s="69" t="s">
        <v>2762</v>
      </c>
      <c r="E60" s="27" t="s">
        <v>1172</v>
      </c>
      <c r="F60" s="13" t="s">
        <v>1908</v>
      </c>
      <c r="G60" s="15">
        <v>299.0</v>
      </c>
      <c r="H60" s="15">
        <v>299.0</v>
      </c>
      <c r="I60" s="15">
        <v>18.0</v>
      </c>
      <c r="J60" s="15">
        <v>317.0</v>
      </c>
      <c r="K60" s="14"/>
      <c r="L60" s="14"/>
      <c r="M60" s="14"/>
      <c r="N60" s="16"/>
      <c r="O60" s="47">
        <f t="shared" si="2"/>
        <v>317</v>
      </c>
      <c r="P60" s="58"/>
      <c r="Q60" s="40"/>
      <c r="R60" s="75">
        <f t="shared" si="3"/>
        <v>10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</row>
    <row r="61">
      <c r="A61" s="8" t="s">
        <v>1279</v>
      </c>
      <c r="B61" s="9">
        <v>45581.0</v>
      </c>
      <c r="C61" s="73" t="s">
        <v>1918</v>
      </c>
      <c r="D61" s="69" t="s">
        <v>1973</v>
      </c>
      <c r="E61" s="27" t="s">
        <v>1918</v>
      </c>
      <c r="F61" s="13" t="s">
        <v>1272</v>
      </c>
      <c r="G61" s="15">
        <v>800.0</v>
      </c>
      <c r="H61" s="14"/>
      <c r="I61" s="14"/>
      <c r="J61" s="14"/>
      <c r="K61" s="14"/>
      <c r="L61" s="14"/>
      <c r="M61" s="14"/>
      <c r="N61" s="16"/>
      <c r="O61" s="47">
        <f t="shared" si="2"/>
        <v>0</v>
      </c>
      <c r="P61" s="58"/>
      <c r="Q61" s="40"/>
      <c r="R61" s="75">
        <f t="shared" si="3"/>
        <v>10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</row>
    <row r="62">
      <c r="A62" s="8" t="s">
        <v>1279</v>
      </c>
      <c r="B62" s="9">
        <v>45582.0</v>
      </c>
      <c r="C62" s="76" t="s">
        <v>1925</v>
      </c>
      <c r="D62" s="69" t="s">
        <v>1978</v>
      </c>
      <c r="E62" s="27" t="s">
        <v>1925</v>
      </c>
      <c r="F62" s="13" t="s">
        <v>1908</v>
      </c>
      <c r="G62" s="15">
        <v>299.0</v>
      </c>
      <c r="H62" s="15">
        <v>299.0</v>
      </c>
      <c r="I62" s="15">
        <v>18.0</v>
      </c>
      <c r="J62" s="15">
        <v>317.0</v>
      </c>
      <c r="K62" s="14"/>
      <c r="L62" s="14"/>
      <c r="M62" s="14"/>
      <c r="N62" s="16"/>
      <c r="O62" s="47">
        <f t="shared" si="2"/>
        <v>317</v>
      </c>
      <c r="P62" s="58"/>
      <c r="Q62" s="40"/>
      <c r="R62" s="75">
        <f t="shared" si="3"/>
        <v>10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</row>
    <row r="63">
      <c r="A63" s="8" t="s">
        <v>1279</v>
      </c>
      <c r="B63" s="9">
        <v>45583.0</v>
      </c>
      <c r="C63" s="73" t="s">
        <v>20</v>
      </c>
      <c r="D63" s="69" t="s">
        <v>1979</v>
      </c>
      <c r="E63" s="27" t="s">
        <v>1908</v>
      </c>
      <c r="F63" s="13" t="s">
        <v>1908</v>
      </c>
      <c r="G63" s="15">
        <v>299.0</v>
      </c>
      <c r="H63" s="15">
        <v>299.0</v>
      </c>
      <c r="I63" s="15">
        <v>18.0</v>
      </c>
      <c r="J63" s="15">
        <v>317.0</v>
      </c>
      <c r="K63" s="14"/>
      <c r="L63" s="14"/>
      <c r="M63" s="14"/>
      <c r="N63" s="16"/>
      <c r="O63" s="47">
        <f t="shared" si="2"/>
        <v>317</v>
      </c>
      <c r="P63" s="58"/>
      <c r="Q63" s="40"/>
      <c r="R63" s="75">
        <f t="shared" si="3"/>
        <v>10</v>
      </c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</row>
    <row r="64">
      <c r="A64" s="8" t="s">
        <v>1279</v>
      </c>
      <c r="B64" s="9">
        <v>45583.0</v>
      </c>
      <c r="C64" s="73" t="s">
        <v>1079</v>
      </c>
      <c r="D64" s="69" t="s">
        <v>1980</v>
      </c>
      <c r="E64" s="27" t="s">
        <v>1079</v>
      </c>
      <c r="F64" s="13" t="s">
        <v>1908</v>
      </c>
      <c r="G64" s="15">
        <v>299.0</v>
      </c>
      <c r="H64" s="15">
        <v>299.0</v>
      </c>
      <c r="I64" s="15">
        <v>18.0</v>
      </c>
      <c r="J64" s="15">
        <v>317.0</v>
      </c>
      <c r="K64" s="14"/>
      <c r="L64" s="14"/>
      <c r="M64" s="14"/>
      <c r="N64" s="16"/>
      <c r="O64" s="47">
        <f t="shared" si="2"/>
        <v>317</v>
      </c>
      <c r="P64" s="58"/>
      <c r="Q64" s="40"/>
      <c r="R64" s="75">
        <f t="shared" si="3"/>
        <v>10</v>
      </c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</row>
    <row r="65">
      <c r="A65" s="8" t="s">
        <v>1279</v>
      </c>
      <c r="B65" s="9">
        <v>45586.0</v>
      </c>
      <c r="C65" s="73" t="s">
        <v>1161</v>
      </c>
      <c r="D65" s="69" t="s">
        <v>1162</v>
      </c>
      <c r="E65" s="27" t="s">
        <v>1163</v>
      </c>
      <c r="F65" s="13" t="s">
        <v>1981</v>
      </c>
      <c r="G65" s="14"/>
      <c r="H65" s="14"/>
      <c r="I65" s="14"/>
      <c r="J65" s="14"/>
      <c r="K65" s="14"/>
      <c r="L65" s="14"/>
      <c r="M65" s="15">
        <v>249.0</v>
      </c>
      <c r="N65" s="16"/>
      <c r="O65" s="47">
        <f t="shared" si="2"/>
        <v>249</v>
      </c>
      <c r="P65" s="58"/>
      <c r="Q65" s="40"/>
      <c r="R65" s="57">
        <f t="shared" si="3"/>
        <v>10</v>
      </c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</row>
    <row r="66">
      <c r="A66" s="8" t="s">
        <v>1279</v>
      </c>
      <c r="B66" s="9">
        <v>45587.0</v>
      </c>
      <c r="C66" s="73" t="s">
        <v>1918</v>
      </c>
      <c r="D66" s="69" t="s">
        <v>1982</v>
      </c>
      <c r="E66" s="27" t="s">
        <v>1918</v>
      </c>
      <c r="F66" s="13" t="s">
        <v>1908</v>
      </c>
      <c r="G66" s="15">
        <v>299.0</v>
      </c>
      <c r="H66" s="15">
        <v>299.0</v>
      </c>
      <c r="I66" s="15">
        <v>18.0</v>
      </c>
      <c r="J66" s="15">
        <v>317.0</v>
      </c>
      <c r="K66" s="14"/>
      <c r="L66" s="14"/>
      <c r="M66" s="14"/>
      <c r="N66" s="16"/>
      <c r="O66" s="47">
        <f t="shared" si="2"/>
        <v>317</v>
      </c>
      <c r="P66" s="58"/>
      <c r="Q66" s="40"/>
      <c r="R66" s="75">
        <f t="shared" si="3"/>
        <v>10</v>
      </c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</row>
    <row r="67">
      <c r="A67" s="8" t="s">
        <v>1279</v>
      </c>
      <c r="B67" s="9">
        <v>45593.0</v>
      </c>
      <c r="C67" s="73" t="s">
        <v>1925</v>
      </c>
      <c r="D67" s="69" t="s">
        <v>1983</v>
      </c>
      <c r="E67" s="27" t="s">
        <v>1908</v>
      </c>
      <c r="F67" s="13" t="s">
        <v>1908</v>
      </c>
      <c r="G67" s="15">
        <v>299.0</v>
      </c>
      <c r="H67" s="15">
        <v>299.0</v>
      </c>
      <c r="I67" s="15">
        <v>18.0</v>
      </c>
      <c r="J67" s="15">
        <v>317.0</v>
      </c>
      <c r="K67" s="14"/>
      <c r="L67" s="14"/>
      <c r="M67" s="14"/>
      <c r="N67" s="16"/>
      <c r="O67" s="47">
        <f t="shared" si="2"/>
        <v>317</v>
      </c>
      <c r="P67" s="58"/>
      <c r="Q67" s="40"/>
      <c r="R67" s="75">
        <f t="shared" si="3"/>
        <v>10</v>
      </c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</row>
    <row r="68">
      <c r="A68" s="8" t="s">
        <v>1279</v>
      </c>
      <c r="B68" s="9">
        <v>45594.0</v>
      </c>
      <c r="C68" s="73" t="s">
        <v>1172</v>
      </c>
      <c r="D68" s="69" t="s">
        <v>1984</v>
      </c>
      <c r="E68" s="77" t="s">
        <v>1172</v>
      </c>
      <c r="F68" s="13" t="s">
        <v>1908</v>
      </c>
      <c r="G68" s="15">
        <v>299.0</v>
      </c>
      <c r="H68" s="15">
        <v>299.0</v>
      </c>
      <c r="I68" s="15">
        <v>18.0</v>
      </c>
      <c r="J68" s="15">
        <v>317.0</v>
      </c>
      <c r="K68" s="14"/>
      <c r="L68" s="14"/>
      <c r="M68" s="14"/>
      <c r="N68" s="16"/>
      <c r="O68" s="47">
        <f t="shared" si="2"/>
        <v>317</v>
      </c>
      <c r="P68" s="58"/>
      <c r="Q68" s="40"/>
      <c r="R68" s="75">
        <f t="shared" si="3"/>
        <v>10</v>
      </c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</row>
    <row r="69">
      <c r="A69" s="8" t="s">
        <v>1279</v>
      </c>
      <c r="B69" s="9">
        <v>45594.0</v>
      </c>
      <c r="C69" s="73" t="s">
        <v>20</v>
      </c>
      <c r="D69" s="69" t="s">
        <v>1985</v>
      </c>
      <c r="E69" s="27" t="s">
        <v>1908</v>
      </c>
      <c r="F69" s="13" t="s">
        <v>1908</v>
      </c>
      <c r="G69" s="14"/>
      <c r="H69" s="15">
        <v>299.0</v>
      </c>
      <c r="I69" s="15">
        <v>18.0</v>
      </c>
      <c r="J69" s="15">
        <v>317.0</v>
      </c>
      <c r="K69" s="14"/>
      <c r="L69" s="14"/>
      <c r="M69" s="14"/>
      <c r="N69" s="16"/>
      <c r="O69" s="47">
        <f t="shared" si="2"/>
        <v>317</v>
      </c>
      <c r="P69" s="58"/>
      <c r="Q69" s="40"/>
      <c r="R69" s="57">
        <f t="shared" si="3"/>
        <v>10</v>
      </c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</row>
    <row r="70">
      <c r="A70" s="8" t="s">
        <v>1279</v>
      </c>
      <c r="B70" s="9">
        <v>45594.0</v>
      </c>
      <c r="C70" s="73" t="s">
        <v>1918</v>
      </c>
      <c r="D70" s="69" t="s">
        <v>1986</v>
      </c>
      <c r="E70" s="27" t="s">
        <v>1918</v>
      </c>
      <c r="F70" s="13" t="s">
        <v>1908</v>
      </c>
      <c r="G70" s="15">
        <v>299.0</v>
      </c>
      <c r="H70" s="15">
        <v>299.0</v>
      </c>
      <c r="I70" s="15">
        <v>18.0</v>
      </c>
      <c r="J70" s="15">
        <v>317.0</v>
      </c>
      <c r="K70" s="14"/>
      <c r="L70" s="14"/>
      <c r="M70" s="14"/>
      <c r="N70" s="16"/>
      <c r="O70" s="47">
        <f t="shared" si="2"/>
        <v>317</v>
      </c>
      <c r="P70" s="58"/>
      <c r="Q70" s="40"/>
      <c r="R70" s="75">
        <f t="shared" si="3"/>
        <v>10</v>
      </c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</row>
    <row r="71">
      <c r="A71" s="8" t="s">
        <v>1279</v>
      </c>
      <c r="B71" s="9">
        <v>45594.0</v>
      </c>
      <c r="C71" s="76" t="s">
        <v>1925</v>
      </c>
      <c r="D71" s="78" t="s">
        <v>1987</v>
      </c>
      <c r="E71" s="27" t="s">
        <v>1925</v>
      </c>
      <c r="F71" s="13" t="s">
        <v>1908</v>
      </c>
      <c r="G71" s="15">
        <f>800+299</f>
        <v>1099</v>
      </c>
      <c r="H71" s="15">
        <v>299.0</v>
      </c>
      <c r="I71" s="15">
        <v>18.0</v>
      </c>
      <c r="J71" s="15">
        <v>317.0</v>
      </c>
      <c r="K71" s="14"/>
      <c r="L71" s="14"/>
      <c r="M71" s="14"/>
      <c r="N71" s="16"/>
      <c r="O71" s="47">
        <f t="shared" si="2"/>
        <v>317</v>
      </c>
      <c r="P71" s="58"/>
      <c r="Q71" s="40"/>
      <c r="R71" s="75">
        <f t="shared" si="3"/>
        <v>10</v>
      </c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</row>
    <row r="72">
      <c r="A72" s="8" t="s">
        <v>1279</v>
      </c>
      <c r="B72" s="9">
        <v>45595.0</v>
      </c>
      <c r="C72" s="73" t="s">
        <v>1079</v>
      </c>
      <c r="D72" s="69" t="s">
        <v>1988</v>
      </c>
      <c r="E72" s="77" t="s">
        <v>1079</v>
      </c>
      <c r="F72" s="13" t="s">
        <v>1908</v>
      </c>
      <c r="G72" s="15">
        <v>299.0</v>
      </c>
      <c r="H72" s="15">
        <v>299.0</v>
      </c>
      <c r="I72" s="15">
        <v>18.0</v>
      </c>
      <c r="J72" s="15">
        <v>317.0</v>
      </c>
      <c r="K72" s="14"/>
      <c r="L72" s="14"/>
      <c r="M72" s="14"/>
      <c r="N72" s="16"/>
      <c r="O72" s="47">
        <f t="shared" si="2"/>
        <v>317</v>
      </c>
      <c r="P72" s="58"/>
      <c r="Q72" s="40"/>
      <c r="R72" s="75">
        <f t="shared" si="3"/>
        <v>10</v>
      </c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</row>
    <row r="73">
      <c r="A73" s="8" t="s">
        <v>1279</v>
      </c>
      <c r="B73" s="9">
        <v>45546.0</v>
      </c>
      <c r="C73" s="73" t="s">
        <v>20</v>
      </c>
      <c r="D73" s="69" t="s">
        <v>1989</v>
      </c>
      <c r="E73" s="27" t="s">
        <v>1908</v>
      </c>
      <c r="F73" s="13" t="s">
        <v>1908</v>
      </c>
      <c r="G73" s="15">
        <v>299.0</v>
      </c>
      <c r="H73" s="15">
        <v>317.0</v>
      </c>
      <c r="I73" s="14"/>
      <c r="J73" s="15">
        <v>317.0</v>
      </c>
      <c r="K73" s="14"/>
      <c r="L73" s="14"/>
      <c r="M73" s="14"/>
      <c r="N73" s="16"/>
      <c r="O73" s="47">
        <f t="shared" si="2"/>
        <v>317</v>
      </c>
      <c r="P73" s="28"/>
      <c r="Q73" s="40"/>
      <c r="R73" s="75">
        <f t="shared" si="3"/>
        <v>9</v>
      </c>
      <c r="S73" s="40"/>
      <c r="T73" s="32"/>
      <c r="U73" s="79"/>
      <c r="V73" s="79"/>
      <c r="W73" s="17"/>
      <c r="X73" s="32"/>
      <c r="Y73" s="17"/>
      <c r="Z73" s="80"/>
      <c r="AA73" s="80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</row>
    <row r="74">
      <c r="A74" s="8" t="s">
        <v>1279</v>
      </c>
      <c r="B74" s="82">
        <v>45600.0</v>
      </c>
      <c r="C74" s="76" t="s">
        <v>20</v>
      </c>
      <c r="D74" s="83" t="s">
        <v>1990</v>
      </c>
      <c r="E74" s="84" t="s">
        <v>1908</v>
      </c>
      <c r="F74" s="87" t="s">
        <v>1908</v>
      </c>
      <c r="G74" s="86">
        <v>299.0</v>
      </c>
      <c r="H74" s="86">
        <v>299.0</v>
      </c>
      <c r="I74" s="14"/>
      <c r="J74" s="86">
        <f t="shared" ref="J74:J89" si="4">H74</f>
        <v>299</v>
      </c>
      <c r="K74" s="14"/>
      <c r="L74" s="14"/>
      <c r="M74" s="14"/>
      <c r="N74" s="16"/>
      <c r="O74" s="47">
        <f t="shared" si="2"/>
        <v>299</v>
      </c>
      <c r="P74" s="28"/>
      <c r="Q74" s="28"/>
      <c r="R74" s="57">
        <f t="shared" si="3"/>
        <v>11</v>
      </c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>
      <c r="A75" s="8" t="s">
        <v>1279</v>
      </c>
      <c r="B75" s="82">
        <v>45601.0</v>
      </c>
      <c r="C75" s="76" t="s">
        <v>20</v>
      </c>
      <c r="D75" s="83" t="s">
        <v>1991</v>
      </c>
      <c r="E75" s="84" t="s">
        <v>1939</v>
      </c>
      <c r="F75" s="87" t="s">
        <v>1969</v>
      </c>
      <c r="G75" s="86">
        <v>29.9</v>
      </c>
      <c r="H75" s="86">
        <v>29.9</v>
      </c>
      <c r="I75" s="14"/>
      <c r="J75" s="86">
        <f t="shared" si="4"/>
        <v>29.9</v>
      </c>
      <c r="K75" s="14"/>
      <c r="L75" s="14"/>
      <c r="M75" s="14"/>
      <c r="N75" s="16"/>
      <c r="O75" s="47">
        <f t="shared" si="2"/>
        <v>29.9</v>
      </c>
      <c r="P75" s="28"/>
      <c r="Q75" s="28"/>
      <c r="R75" s="57">
        <f t="shared" si="3"/>
        <v>11</v>
      </c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</row>
    <row r="76">
      <c r="A76" s="8" t="s">
        <v>1279</v>
      </c>
      <c r="B76" s="82">
        <v>45603.0</v>
      </c>
      <c r="C76" s="76" t="s">
        <v>20</v>
      </c>
      <c r="D76" s="83" t="s">
        <v>1992</v>
      </c>
      <c r="E76" s="84" t="s">
        <v>1908</v>
      </c>
      <c r="F76" s="87" t="s">
        <v>1908</v>
      </c>
      <c r="G76" s="86">
        <v>299.0</v>
      </c>
      <c r="H76" s="86">
        <v>299.0</v>
      </c>
      <c r="I76" s="14"/>
      <c r="J76" s="86">
        <f t="shared" si="4"/>
        <v>299</v>
      </c>
      <c r="K76" s="14"/>
      <c r="L76" s="14"/>
      <c r="M76" s="14"/>
      <c r="N76" s="16"/>
      <c r="O76" s="47">
        <f t="shared" si="2"/>
        <v>299</v>
      </c>
      <c r="P76" s="28"/>
      <c r="Q76" s="28"/>
      <c r="R76" s="57">
        <f t="shared" si="3"/>
        <v>11</v>
      </c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</row>
    <row r="77">
      <c r="A77" s="8" t="s">
        <v>1279</v>
      </c>
      <c r="B77" s="82">
        <v>45603.0</v>
      </c>
      <c r="C77" s="76" t="s">
        <v>1910</v>
      </c>
      <c r="D77" s="83" t="s">
        <v>1993</v>
      </c>
      <c r="E77" s="84" t="s">
        <v>1910</v>
      </c>
      <c r="F77" s="87" t="s">
        <v>1908</v>
      </c>
      <c r="G77" s="86">
        <v>299.0</v>
      </c>
      <c r="H77" s="86">
        <v>299.0</v>
      </c>
      <c r="I77" s="14"/>
      <c r="J77" s="86">
        <f t="shared" si="4"/>
        <v>299</v>
      </c>
      <c r="K77" s="14"/>
      <c r="L77" s="14"/>
      <c r="M77" s="14"/>
      <c r="N77" s="16"/>
      <c r="O77" s="47">
        <f t="shared" si="2"/>
        <v>299</v>
      </c>
      <c r="P77" s="28"/>
      <c r="Q77" s="13" t="s">
        <v>1994</v>
      </c>
      <c r="R77" s="57">
        <f t="shared" si="3"/>
        <v>11</v>
      </c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</row>
    <row r="78">
      <c r="A78" s="8" t="s">
        <v>1279</v>
      </c>
      <c r="B78" s="82">
        <v>45603.0</v>
      </c>
      <c r="C78" s="76" t="s">
        <v>20</v>
      </c>
      <c r="D78" s="83" t="s">
        <v>2828</v>
      </c>
      <c r="E78" s="84" t="s">
        <v>1939</v>
      </c>
      <c r="F78" s="87" t="s">
        <v>1969</v>
      </c>
      <c r="G78" s="86">
        <v>29.9</v>
      </c>
      <c r="H78" s="86">
        <v>29.9</v>
      </c>
      <c r="I78" s="14"/>
      <c r="J78" s="86">
        <f t="shared" si="4"/>
        <v>29.9</v>
      </c>
      <c r="K78" s="14"/>
      <c r="L78" s="14"/>
      <c r="M78" s="14"/>
      <c r="N78" s="16"/>
      <c r="O78" s="47">
        <f t="shared" si="2"/>
        <v>29.9</v>
      </c>
      <c r="P78" s="28"/>
      <c r="Q78" s="8" t="s">
        <v>2829</v>
      </c>
      <c r="R78" s="57">
        <f t="shared" si="3"/>
        <v>11</v>
      </c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</row>
    <row r="79">
      <c r="A79" s="8" t="s">
        <v>1279</v>
      </c>
      <c r="B79" s="82">
        <v>45604.0</v>
      </c>
      <c r="C79" s="73" t="s">
        <v>1918</v>
      </c>
      <c r="D79" s="69" t="s">
        <v>1995</v>
      </c>
      <c r="E79" s="27" t="s">
        <v>1918</v>
      </c>
      <c r="F79" s="13" t="s">
        <v>1272</v>
      </c>
      <c r="G79" s="15">
        <v>800.0</v>
      </c>
      <c r="H79" s="14"/>
      <c r="I79" s="14"/>
      <c r="J79" s="14" t="str">
        <f t="shared" si="4"/>
        <v/>
      </c>
      <c r="K79" s="14"/>
      <c r="L79" s="14"/>
      <c r="M79" s="14"/>
      <c r="N79" s="16"/>
      <c r="O79" s="47">
        <f t="shared" si="2"/>
        <v>0</v>
      </c>
      <c r="P79" s="40"/>
      <c r="Q79" s="44" t="s">
        <v>1996</v>
      </c>
      <c r="R79" s="57">
        <f t="shared" si="3"/>
        <v>11</v>
      </c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</row>
    <row r="80">
      <c r="A80" s="8" t="s">
        <v>1279</v>
      </c>
      <c r="B80" s="82">
        <v>45604.0</v>
      </c>
      <c r="C80" s="76" t="s">
        <v>20</v>
      </c>
      <c r="D80" s="83" t="s">
        <v>1997</v>
      </c>
      <c r="E80" s="84" t="s">
        <v>1908</v>
      </c>
      <c r="F80" s="87" t="s">
        <v>1908</v>
      </c>
      <c r="G80" s="86">
        <v>299.0</v>
      </c>
      <c r="H80" s="86">
        <v>299.0</v>
      </c>
      <c r="I80" s="14"/>
      <c r="J80" s="86">
        <f t="shared" si="4"/>
        <v>299</v>
      </c>
      <c r="K80" s="14"/>
      <c r="L80" s="14"/>
      <c r="M80" s="14"/>
      <c r="N80" s="16"/>
      <c r="O80" s="47">
        <f t="shared" si="2"/>
        <v>299</v>
      </c>
      <c r="P80" s="28"/>
      <c r="Q80" s="8" t="s">
        <v>1998</v>
      </c>
      <c r="R80" s="57">
        <f t="shared" si="3"/>
        <v>11</v>
      </c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</row>
    <row r="81">
      <c r="A81" s="8" t="s">
        <v>1279</v>
      </c>
      <c r="B81" s="82">
        <v>45608.0</v>
      </c>
      <c r="C81" s="76" t="s">
        <v>1910</v>
      </c>
      <c r="D81" s="83" t="s">
        <v>1999</v>
      </c>
      <c r="E81" s="84" t="s">
        <v>1908</v>
      </c>
      <c r="F81" s="87" t="s">
        <v>1908</v>
      </c>
      <c r="G81" s="86">
        <v>299.0</v>
      </c>
      <c r="H81" s="86">
        <v>299.0</v>
      </c>
      <c r="I81" s="14"/>
      <c r="J81" s="86">
        <f t="shared" si="4"/>
        <v>299</v>
      </c>
      <c r="K81" s="14"/>
      <c r="L81" s="14"/>
      <c r="M81" s="14"/>
      <c r="N81" s="16"/>
      <c r="O81" s="47">
        <f t="shared" si="2"/>
        <v>299</v>
      </c>
      <c r="P81" s="28"/>
      <c r="Q81" s="8" t="s">
        <v>2000</v>
      </c>
      <c r="R81" s="57">
        <f t="shared" si="3"/>
        <v>11</v>
      </c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</row>
    <row r="82">
      <c r="A82" s="8" t="s">
        <v>1279</v>
      </c>
      <c r="B82" s="82">
        <v>45610.0</v>
      </c>
      <c r="C82" s="73" t="s">
        <v>20</v>
      </c>
      <c r="D82" s="69" t="s">
        <v>2001</v>
      </c>
      <c r="E82" s="27" t="s">
        <v>1939</v>
      </c>
      <c r="F82" s="87" t="s">
        <v>1969</v>
      </c>
      <c r="G82" s="86">
        <v>29.9</v>
      </c>
      <c r="H82" s="86">
        <v>29.9</v>
      </c>
      <c r="I82" s="14"/>
      <c r="J82" s="86">
        <f t="shared" si="4"/>
        <v>29.9</v>
      </c>
      <c r="K82" s="14"/>
      <c r="L82" s="14"/>
      <c r="M82" s="14"/>
      <c r="N82" s="16"/>
      <c r="O82" s="47">
        <f t="shared" si="2"/>
        <v>29.9</v>
      </c>
      <c r="P82" s="28"/>
      <c r="Q82" s="8" t="s">
        <v>2002</v>
      </c>
      <c r="R82" s="57">
        <f t="shared" si="3"/>
        <v>11</v>
      </c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</row>
    <row r="83">
      <c r="A83" s="8" t="s">
        <v>1279</v>
      </c>
      <c r="B83" s="82">
        <v>45614.0</v>
      </c>
      <c r="C83" s="76" t="s">
        <v>20</v>
      </c>
      <c r="D83" s="83" t="s">
        <v>2003</v>
      </c>
      <c r="E83" s="84" t="s">
        <v>1908</v>
      </c>
      <c r="F83" s="87" t="s">
        <v>1908</v>
      </c>
      <c r="G83" s="86">
        <v>299.0</v>
      </c>
      <c r="H83" s="86">
        <v>299.0</v>
      </c>
      <c r="I83" s="14"/>
      <c r="J83" s="86">
        <f t="shared" si="4"/>
        <v>299</v>
      </c>
      <c r="K83" s="14"/>
      <c r="L83" s="14"/>
      <c r="M83" s="14"/>
      <c r="N83" s="16"/>
      <c r="O83" s="47">
        <f t="shared" si="2"/>
        <v>299</v>
      </c>
      <c r="P83" s="28"/>
      <c r="Q83" s="8" t="s">
        <v>2004</v>
      </c>
      <c r="R83" s="57">
        <f t="shared" si="3"/>
        <v>11</v>
      </c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</row>
    <row r="84">
      <c r="A84" s="8" t="s">
        <v>1279</v>
      </c>
      <c r="B84" s="82">
        <v>45617.0</v>
      </c>
      <c r="C84" s="76" t="s">
        <v>20</v>
      </c>
      <c r="D84" s="83" t="s">
        <v>2005</v>
      </c>
      <c r="E84" s="84" t="s">
        <v>1908</v>
      </c>
      <c r="F84" s="87" t="s">
        <v>1908</v>
      </c>
      <c r="G84" s="86">
        <v>299.0</v>
      </c>
      <c r="H84" s="86">
        <v>299.0</v>
      </c>
      <c r="I84" s="14"/>
      <c r="J84" s="86">
        <f t="shared" si="4"/>
        <v>299</v>
      </c>
      <c r="K84" s="14"/>
      <c r="L84" s="14"/>
      <c r="M84" s="14"/>
      <c r="N84" s="16"/>
      <c r="O84" s="47">
        <f t="shared" si="2"/>
        <v>299</v>
      </c>
      <c r="P84" s="28"/>
      <c r="Q84" s="8" t="s">
        <v>2006</v>
      </c>
      <c r="R84" s="57">
        <f t="shared" si="3"/>
        <v>11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</row>
    <row r="85">
      <c r="A85" s="8" t="s">
        <v>1279</v>
      </c>
      <c r="B85" s="82">
        <v>45617.0</v>
      </c>
      <c r="C85" s="76" t="s">
        <v>1910</v>
      </c>
      <c r="D85" s="83" t="s">
        <v>2007</v>
      </c>
      <c r="E85" s="84" t="s">
        <v>1908</v>
      </c>
      <c r="F85" s="87" t="s">
        <v>1908</v>
      </c>
      <c r="G85" s="86">
        <v>299.0</v>
      </c>
      <c r="H85" s="86">
        <v>299.0</v>
      </c>
      <c r="I85" s="14"/>
      <c r="J85" s="86">
        <f t="shared" si="4"/>
        <v>299</v>
      </c>
      <c r="K85" s="14"/>
      <c r="L85" s="14"/>
      <c r="M85" s="14"/>
      <c r="N85" s="16"/>
      <c r="O85" s="47">
        <f t="shared" si="2"/>
        <v>299</v>
      </c>
      <c r="P85" s="28"/>
      <c r="Q85" s="8" t="s">
        <v>2008</v>
      </c>
      <c r="R85" s="57">
        <f t="shared" si="3"/>
        <v>11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</row>
    <row r="86">
      <c r="A86" s="8" t="s">
        <v>1279</v>
      </c>
      <c r="B86" s="82">
        <v>45618.0</v>
      </c>
      <c r="C86" s="73" t="s">
        <v>20</v>
      </c>
      <c r="D86" s="69" t="s">
        <v>2009</v>
      </c>
      <c r="E86" s="27" t="s">
        <v>1939</v>
      </c>
      <c r="F86" s="87" t="s">
        <v>1969</v>
      </c>
      <c r="G86" s="86">
        <v>29.9</v>
      </c>
      <c r="H86" s="86">
        <v>29.9</v>
      </c>
      <c r="I86" s="14"/>
      <c r="J86" s="86">
        <f t="shared" si="4"/>
        <v>29.9</v>
      </c>
      <c r="K86" s="14"/>
      <c r="L86" s="14"/>
      <c r="M86" s="14"/>
      <c r="N86" s="16"/>
      <c r="O86" s="47">
        <f t="shared" si="2"/>
        <v>29.9</v>
      </c>
      <c r="P86" s="28"/>
      <c r="Q86" s="8" t="s">
        <v>2010</v>
      </c>
      <c r="R86" s="57">
        <f t="shared" si="3"/>
        <v>11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</row>
    <row r="87">
      <c r="A87" s="8" t="s">
        <v>1279</v>
      </c>
      <c r="B87" s="82">
        <v>45623.0</v>
      </c>
      <c r="C87" s="76" t="s">
        <v>20</v>
      </c>
      <c r="D87" s="83" t="s">
        <v>2011</v>
      </c>
      <c r="E87" s="84" t="s">
        <v>1908</v>
      </c>
      <c r="F87" s="87" t="s">
        <v>1908</v>
      </c>
      <c r="G87" s="86">
        <v>299.0</v>
      </c>
      <c r="H87" s="86">
        <v>299.0</v>
      </c>
      <c r="I87" s="14"/>
      <c r="J87" s="86">
        <f t="shared" si="4"/>
        <v>299</v>
      </c>
      <c r="K87" s="14"/>
      <c r="L87" s="14"/>
      <c r="M87" s="14"/>
      <c r="N87" s="16"/>
      <c r="O87" s="47">
        <f t="shared" si="2"/>
        <v>299</v>
      </c>
      <c r="P87" s="28"/>
      <c r="Q87" s="8" t="s">
        <v>2012</v>
      </c>
      <c r="R87" s="57">
        <f t="shared" si="3"/>
        <v>11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</row>
    <row r="88">
      <c r="A88" s="8" t="s">
        <v>1279</v>
      </c>
      <c r="B88" s="82">
        <v>45623.0</v>
      </c>
      <c r="C88" s="73" t="s">
        <v>20</v>
      </c>
      <c r="D88" s="69" t="s">
        <v>2013</v>
      </c>
      <c r="E88" s="27" t="s">
        <v>1939</v>
      </c>
      <c r="F88" s="87" t="s">
        <v>1969</v>
      </c>
      <c r="G88" s="86">
        <v>29.9</v>
      </c>
      <c r="H88" s="86">
        <v>29.9</v>
      </c>
      <c r="I88" s="14"/>
      <c r="J88" s="86">
        <f t="shared" si="4"/>
        <v>29.9</v>
      </c>
      <c r="K88" s="14"/>
      <c r="L88" s="14"/>
      <c r="M88" s="14"/>
      <c r="N88" s="16"/>
      <c r="O88" s="47">
        <f t="shared" si="2"/>
        <v>29.9</v>
      </c>
      <c r="P88" s="28"/>
      <c r="Q88" s="8" t="s">
        <v>2014</v>
      </c>
      <c r="R88" s="57">
        <f t="shared" si="3"/>
        <v>11</v>
      </c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</row>
    <row r="89">
      <c r="A89" s="8" t="s">
        <v>1279</v>
      </c>
      <c r="B89" s="82">
        <v>45623.0</v>
      </c>
      <c r="C89" s="76" t="s">
        <v>1925</v>
      </c>
      <c r="D89" s="83" t="s">
        <v>2015</v>
      </c>
      <c r="E89" s="84" t="s">
        <v>1908</v>
      </c>
      <c r="F89" s="87" t="s">
        <v>1908</v>
      </c>
      <c r="G89" s="86">
        <v>800.0</v>
      </c>
      <c r="H89" s="86">
        <v>299.0</v>
      </c>
      <c r="I89" s="14"/>
      <c r="J89" s="86">
        <f t="shared" si="4"/>
        <v>299</v>
      </c>
      <c r="K89" s="14"/>
      <c r="L89" s="14"/>
      <c r="M89" s="14"/>
      <c r="N89" s="16"/>
      <c r="O89" s="47">
        <f t="shared" si="2"/>
        <v>299</v>
      </c>
      <c r="P89" s="28"/>
      <c r="Q89" s="8" t="s">
        <v>2016</v>
      </c>
      <c r="R89" s="57">
        <f t="shared" si="3"/>
        <v>11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</row>
    <row r="90">
      <c r="A90" s="8" t="s">
        <v>1279</v>
      </c>
      <c r="B90" s="9">
        <v>45625.0</v>
      </c>
      <c r="C90" s="73" t="s">
        <v>20</v>
      </c>
      <c r="D90" s="69" t="s">
        <v>1965</v>
      </c>
      <c r="E90" s="27" t="s">
        <v>1908</v>
      </c>
      <c r="F90" s="13" t="s">
        <v>1090</v>
      </c>
      <c r="G90" s="15">
        <v>240.0</v>
      </c>
      <c r="H90" s="14"/>
      <c r="I90" s="14"/>
      <c r="J90" s="14"/>
      <c r="K90" s="14"/>
      <c r="L90" s="15">
        <v>240.0</v>
      </c>
      <c r="M90" s="14"/>
      <c r="N90" s="16"/>
      <c r="O90" s="47">
        <f t="shared" si="2"/>
        <v>240</v>
      </c>
      <c r="P90" s="40"/>
      <c r="Q90" s="40"/>
      <c r="R90" s="57">
        <f t="shared" si="3"/>
        <v>11</v>
      </c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</row>
    <row r="91">
      <c r="A91" s="8" t="s">
        <v>1279</v>
      </c>
      <c r="B91" s="9">
        <v>45572.0</v>
      </c>
      <c r="C91" s="73" t="s">
        <v>20</v>
      </c>
      <c r="D91" s="69" t="s">
        <v>2017</v>
      </c>
      <c r="E91" s="27" t="s">
        <v>2018</v>
      </c>
      <c r="F91" s="13" t="s">
        <v>1908</v>
      </c>
      <c r="G91" s="15">
        <v>249.0</v>
      </c>
      <c r="H91" s="15">
        <v>249.0</v>
      </c>
      <c r="I91" s="15">
        <v>18.0</v>
      </c>
      <c r="J91" s="15">
        <v>267.0</v>
      </c>
      <c r="K91" s="14"/>
      <c r="L91" s="14"/>
      <c r="M91" s="14"/>
      <c r="N91" s="16"/>
      <c r="O91" s="47">
        <f t="shared" si="2"/>
        <v>267</v>
      </c>
      <c r="P91" s="28"/>
      <c r="Q91" s="40"/>
      <c r="R91" s="57">
        <f t="shared" si="3"/>
        <v>10</v>
      </c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</row>
    <row r="92">
      <c r="A92" s="8" t="s">
        <v>1279</v>
      </c>
      <c r="B92" s="9">
        <v>45629.0</v>
      </c>
      <c r="C92" s="73" t="s">
        <v>1910</v>
      </c>
      <c r="D92" s="69" t="s">
        <v>2019</v>
      </c>
      <c r="E92" s="27" t="s">
        <v>1908</v>
      </c>
      <c r="F92" s="13" t="s">
        <v>1908</v>
      </c>
      <c r="G92" s="15">
        <v>299.0</v>
      </c>
      <c r="H92" s="15">
        <v>299.0</v>
      </c>
      <c r="I92" s="14"/>
      <c r="J92" s="15">
        <f t="shared" ref="J92:J97" si="5">H92</f>
        <v>299</v>
      </c>
      <c r="K92" s="14"/>
      <c r="L92" s="14"/>
      <c r="M92" s="14"/>
      <c r="N92" s="16"/>
      <c r="O92" s="47">
        <f t="shared" si="2"/>
        <v>299</v>
      </c>
      <c r="P92" s="28"/>
      <c r="Q92" s="8" t="s">
        <v>2020</v>
      </c>
      <c r="R92" s="57">
        <f t="shared" si="3"/>
        <v>12</v>
      </c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</row>
    <row r="93">
      <c r="A93" s="8" t="s">
        <v>1279</v>
      </c>
      <c r="B93" s="9">
        <v>45632.0</v>
      </c>
      <c r="C93" s="73" t="s">
        <v>20</v>
      </c>
      <c r="D93" s="69" t="s">
        <v>2774</v>
      </c>
      <c r="E93" s="27" t="s">
        <v>1939</v>
      </c>
      <c r="F93" s="13" t="s">
        <v>1969</v>
      </c>
      <c r="G93" s="15">
        <v>29.9</v>
      </c>
      <c r="H93" s="15">
        <v>29.9</v>
      </c>
      <c r="I93" s="14"/>
      <c r="J93" s="15">
        <f t="shared" si="5"/>
        <v>29.9</v>
      </c>
      <c r="K93" s="14"/>
      <c r="L93" s="14"/>
      <c r="M93" s="14"/>
      <c r="N93" s="16"/>
      <c r="O93" s="47">
        <f t="shared" si="2"/>
        <v>29.9</v>
      </c>
      <c r="P93" s="28"/>
      <c r="Q93" s="8" t="s">
        <v>2775</v>
      </c>
      <c r="R93" s="57">
        <f t="shared" si="3"/>
        <v>12</v>
      </c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</row>
    <row r="94">
      <c r="A94" s="8" t="s">
        <v>1279</v>
      </c>
      <c r="B94" s="9">
        <v>45637.0</v>
      </c>
      <c r="C94" s="73" t="s">
        <v>20</v>
      </c>
      <c r="D94" s="69" t="s">
        <v>2021</v>
      </c>
      <c r="E94" s="27" t="s">
        <v>1908</v>
      </c>
      <c r="F94" s="13" t="s">
        <v>1908</v>
      </c>
      <c r="G94" s="15">
        <v>299.0</v>
      </c>
      <c r="H94" s="15">
        <v>299.0</v>
      </c>
      <c r="I94" s="14"/>
      <c r="J94" s="15">
        <f t="shared" si="5"/>
        <v>299</v>
      </c>
      <c r="K94" s="14"/>
      <c r="L94" s="14"/>
      <c r="M94" s="14"/>
      <c r="N94" s="16"/>
      <c r="O94" s="47">
        <f t="shared" si="2"/>
        <v>299</v>
      </c>
      <c r="P94" s="28"/>
      <c r="Q94" s="8" t="s">
        <v>2022</v>
      </c>
      <c r="R94" s="57">
        <f t="shared" si="3"/>
        <v>12</v>
      </c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</row>
    <row r="95">
      <c r="A95" s="8" t="s">
        <v>1279</v>
      </c>
      <c r="B95" s="9">
        <v>45638.0</v>
      </c>
      <c r="C95" s="73" t="s">
        <v>20</v>
      </c>
      <c r="D95" s="69" t="s">
        <v>2023</v>
      </c>
      <c r="E95" s="27" t="s">
        <v>1939</v>
      </c>
      <c r="F95" s="13" t="s">
        <v>2024</v>
      </c>
      <c r="G95" s="15">
        <v>99.9</v>
      </c>
      <c r="H95" s="15">
        <v>99.9</v>
      </c>
      <c r="I95" s="14"/>
      <c r="J95" s="15">
        <f t="shared" si="5"/>
        <v>99.9</v>
      </c>
      <c r="K95" s="14"/>
      <c r="L95" s="14"/>
      <c r="M95" s="14"/>
      <c r="N95" s="16"/>
      <c r="O95" s="47">
        <f t="shared" si="2"/>
        <v>99.9</v>
      </c>
      <c r="P95" s="28"/>
      <c r="Q95" s="8" t="s">
        <v>2025</v>
      </c>
      <c r="R95" s="57">
        <f t="shared" si="3"/>
        <v>12</v>
      </c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</row>
    <row r="96">
      <c r="A96" s="8" t="s">
        <v>1279</v>
      </c>
      <c r="B96" s="9">
        <v>45639.0</v>
      </c>
      <c r="C96" s="73" t="s">
        <v>20</v>
      </c>
      <c r="D96" s="69" t="s">
        <v>2026</v>
      </c>
      <c r="E96" s="27" t="s">
        <v>1939</v>
      </c>
      <c r="F96" s="13" t="s">
        <v>1969</v>
      </c>
      <c r="G96" s="15">
        <v>29.9</v>
      </c>
      <c r="H96" s="15">
        <v>29.9</v>
      </c>
      <c r="I96" s="14"/>
      <c r="J96" s="15">
        <f t="shared" si="5"/>
        <v>29.9</v>
      </c>
      <c r="K96" s="14"/>
      <c r="L96" s="14"/>
      <c r="M96" s="14"/>
      <c r="N96" s="16"/>
      <c r="O96" s="47">
        <f t="shared" si="2"/>
        <v>29.9</v>
      </c>
      <c r="P96" s="28"/>
      <c r="Q96" s="8" t="s">
        <v>2027</v>
      </c>
      <c r="R96" s="57">
        <f t="shared" si="3"/>
        <v>12</v>
      </c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</row>
    <row r="97">
      <c r="A97" s="8" t="s">
        <v>1279</v>
      </c>
      <c r="B97" s="9">
        <v>45646.0</v>
      </c>
      <c r="C97" s="73" t="s">
        <v>1172</v>
      </c>
      <c r="D97" s="69" t="s">
        <v>1813</v>
      </c>
      <c r="E97" s="27" t="s">
        <v>1172</v>
      </c>
      <c r="F97" s="13" t="s">
        <v>1908</v>
      </c>
      <c r="G97" s="15">
        <v>299.0</v>
      </c>
      <c r="H97" s="15">
        <v>299.0</v>
      </c>
      <c r="I97" s="14"/>
      <c r="J97" s="15">
        <f t="shared" si="5"/>
        <v>299</v>
      </c>
      <c r="K97" s="14"/>
      <c r="L97" s="14"/>
      <c r="M97" s="14"/>
      <c r="N97" s="16"/>
      <c r="O97" s="47">
        <f t="shared" si="2"/>
        <v>299</v>
      </c>
      <c r="P97" s="13" t="s">
        <v>2923</v>
      </c>
      <c r="Q97" s="8" t="s">
        <v>1814</v>
      </c>
      <c r="R97" s="57">
        <f t="shared" si="3"/>
        <v>12</v>
      </c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</row>
    <row r="98">
      <c r="A98" s="8" t="s">
        <v>1279</v>
      </c>
      <c r="B98" s="9">
        <v>45541.0</v>
      </c>
      <c r="C98" s="73" t="s">
        <v>20</v>
      </c>
      <c r="D98" s="69" t="s">
        <v>2848</v>
      </c>
      <c r="E98" s="27" t="s">
        <v>1939</v>
      </c>
      <c r="F98" s="13" t="s">
        <v>1940</v>
      </c>
      <c r="G98" s="15">
        <v>99.0</v>
      </c>
      <c r="H98" s="15">
        <v>117.0</v>
      </c>
      <c r="I98" s="14"/>
      <c r="J98" s="15">
        <v>117.0</v>
      </c>
      <c r="K98" s="14"/>
      <c r="L98" s="14"/>
      <c r="M98" s="14"/>
      <c r="N98" s="16"/>
      <c r="O98" s="47">
        <f t="shared" si="2"/>
        <v>117</v>
      </c>
      <c r="P98" s="28"/>
      <c r="Q98" s="45" t="s">
        <v>2849</v>
      </c>
      <c r="R98" s="75">
        <f t="shared" si="3"/>
        <v>9</v>
      </c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</row>
    <row r="99">
      <c r="A99" s="8" t="s">
        <v>1279</v>
      </c>
      <c r="B99" s="9">
        <v>45659.0</v>
      </c>
      <c r="C99" s="73" t="s">
        <v>20</v>
      </c>
      <c r="D99" s="69" t="s">
        <v>2029</v>
      </c>
      <c r="E99" s="27" t="s">
        <v>1939</v>
      </c>
      <c r="F99" s="13" t="s">
        <v>1969</v>
      </c>
      <c r="G99" s="15">
        <v>29.9</v>
      </c>
      <c r="H99" s="15">
        <v>29.9</v>
      </c>
      <c r="I99" s="14"/>
      <c r="J99" s="15">
        <f t="shared" ref="J99:J112" si="6">H99</f>
        <v>29.9</v>
      </c>
      <c r="K99" s="14"/>
      <c r="L99" s="14"/>
      <c r="M99" s="14"/>
      <c r="N99" s="16"/>
      <c r="O99" s="47">
        <f t="shared" si="2"/>
        <v>29.9</v>
      </c>
      <c r="P99" s="13" t="s">
        <v>2030</v>
      </c>
      <c r="Q99" s="8" t="s">
        <v>2031</v>
      </c>
      <c r="R99" s="17" t="s">
        <v>547</v>
      </c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</row>
    <row r="100">
      <c r="A100" s="8" t="s">
        <v>1279</v>
      </c>
      <c r="B100" s="9">
        <v>45665.0</v>
      </c>
      <c r="C100" s="73" t="s">
        <v>1910</v>
      </c>
      <c r="D100" s="69" t="s">
        <v>2032</v>
      </c>
      <c r="E100" s="74" t="s">
        <v>1910</v>
      </c>
      <c r="F100" s="13" t="s">
        <v>1908</v>
      </c>
      <c r="G100" s="15">
        <v>299.0</v>
      </c>
      <c r="H100" s="15">
        <v>299.0</v>
      </c>
      <c r="I100" s="14"/>
      <c r="J100" s="15">
        <f t="shared" si="6"/>
        <v>299</v>
      </c>
      <c r="K100" s="14"/>
      <c r="L100" s="14"/>
      <c r="M100" s="14"/>
      <c r="N100" s="16"/>
      <c r="O100" s="47">
        <f t="shared" si="2"/>
        <v>299</v>
      </c>
      <c r="P100" s="28"/>
      <c r="Q100" s="8" t="s">
        <v>2033</v>
      </c>
      <c r="R100" s="17" t="s">
        <v>547</v>
      </c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</row>
    <row r="101">
      <c r="A101" s="8" t="s">
        <v>1279</v>
      </c>
      <c r="B101" s="9">
        <v>45665.0</v>
      </c>
      <c r="C101" s="73" t="s">
        <v>20</v>
      </c>
      <c r="D101" s="69" t="s">
        <v>2034</v>
      </c>
      <c r="E101" s="27" t="s">
        <v>1908</v>
      </c>
      <c r="F101" s="13" t="s">
        <v>1908</v>
      </c>
      <c r="G101" s="15">
        <v>299.0</v>
      </c>
      <c r="H101" s="15">
        <v>299.0</v>
      </c>
      <c r="I101" s="14"/>
      <c r="J101" s="15">
        <f t="shared" si="6"/>
        <v>299</v>
      </c>
      <c r="K101" s="14"/>
      <c r="L101" s="14"/>
      <c r="M101" s="14"/>
      <c r="N101" s="16"/>
      <c r="O101" s="47">
        <f t="shared" si="2"/>
        <v>299</v>
      </c>
      <c r="P101" s="13" t="s">
        <v>2035</v>
      </c>
      <c r="Q101" s="8" t="s">
        <v>2036</v>
      </c>
      <c r="R101" s="17" t="s">
        <v>547</v>
      </c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</row>
    <row r="102">
      <c r="A102" s="8" t="s">
        <v>1279</v>
      </c>
      <c r="B102" s="9">
        <v>45665.0</v>
      </c>
      <c r="C102" s="73" t="s">
        <v>1925</v>
      </c>
      <c r="D102" s="69" t="s">
        <v>2037</v>
      </c>
      <c r="E102" s="27" t="s">
        <v>1908</v>
      </c>
      <c r="F102" s="13" t="s">
        <v>1908</v>
      </c>
      <c r="G102" s="15">
        <v>299.0</v>
      </c>
      <c r="H102" s="15">
        <v>299.0</v>
      </c>
      <c r="I102" s="14"/>
      <c r="J102" s="15">
        <f t="shared" si="6"/>
        <v>299</v>
      </c>
      <c r="K102" s="14"/>
      <c r="L102" s="14"/>
      <c r="M102" s="14"/>
      <c r="N102" s="16"/>
      <c r="O102" s="47">
        <f t="shared" si="2"/>
        <v>299</v>
      </c>
      <c r="P102" s="28"/>
      <c r="Q102" s="8" t="s">
        <v>2038</v>
      </c>
      <c r="R102" s="17" t="s">
        <v>547</v>
      </c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</row>
    <row r="103">
      <c r="A103" s="8" t="s">
        <v>1279</v>
      </c>
      <c r="B103" s="9">
        <v>45667.0</v>
      </c>
      <c r="C103" s="73" t="s">
        <v>20</v>
      </c>
      <c r="D103" s="69" t="s">
        <v>2039</v>
      </c>
      <c r="E103" s="27" t="s">
        <v>1939</v>
      </c>
      <c r="F103" s="13" t="s">
        <v>2024</v>
      </c>
      <c r="G103" s="15">
        <v>99.9</v>
      </c>
      <c r="H103" s="15">
        <v>99.9</v>
      </c>
      <c r="I103" s="14"/>
      <c r="J103" s="15">
        <f t="shared" si="6"/>
        <v>99.9</v>
      </c>
      <c r="K103" s="14"/>
      <c r="L103" s="14"/>
      <c r="M103" s="14"/>
      <c r="N103" s="16"/>
      <c r="O103" s="47">
        <f t="shared" si="2"/>
        <v>99.9</v>
      </c>
      <c r="P103" s="28"/>
      <c r="Q103" s="8" t="s">
        <v>2040</v>
      </c>
      <c r="R103" s="17" t="s">
        <v>547</v>
      </c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</row>
    <row r="104">
      <c r="A104" s="8" t="s">
        <v>1279</v>
      </c>
      <c r="B104" s="9">
        <v>45670.0</v>
      </c>
      <c r="C104" s="73" t="s">
        <v>1925</v>
      </c>
      <c r="D104" s="69" t="s">
        <v>2041</v>
      </c>
      <c r="E104" s="27" t="s">
        <v>1908</v>
      </c>
      <c r="F104" s="13" t="s">
        <v>1908</v>
      </c>
      <c r="G104" s="15">
        <v>299.0</v>
      </c>
      <c r="H104" s="15">
        <v>299.0</v>
      </c>
      <c r="I104" s="14"/>
      <c r="J104" s="15">
        <f t="shared" si="6"/>
        <v>299</v>
      </c>
      <c r="K104" s="14"/>
      <c r="L104" s="14"/>
      <c r="M104" s="14"/>
      <c r="N104" s="16"/>
      <c r="O104" s="47">
        <f t="shared" si="2"/>
        <v>299</v>
      </c>
      <c r="P104" s="13" t="s">
        <v>2042</v>
      </c>
      <c r="Q104" s="8" t="s">
        <v>2043</v>
      </c>
      <c r="R104" s="17" t="s">
        <v>547</v>
      </c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</row>
    <row r="105">
      <c r="A105" s="8" t="s">
        <v>1279</v>
      </c>
      <c r="B105" s="9">
        <v>45671.0</v>
      </c>
      <c r="C105" s="73" t="s">
        <v>1910</v>
      </c>
      <c r="D105" s="69" t="s">
        <v>2044</v>
      </c>
      <c r="E105" s="27" t="s">
        <v>1910</v>
      </c>
      <c r="F105" s="13" t="s">
        <v>1908</v>
      </c>
      <c r="G105" s="15">
        <v>299.0</v>
      </c>
      <c r="H105" s="15">
        <v>299.0</v>
      </c>
      <c r="I105" s="14"/>
      <c r="J105" s="15">
        <f t="shared" si="6"/>
        <v>299</v>
      </c>
      <c r="K105" s="14"/>
      <c r="L105" s="14"/>
      <c r="M105" s="14"/>
      <c r="N105" s="16"/>
      <c r="O105" s="47">
        <f t="shared" si="2"/>
        <v>299</v>
      </c>
      <c r="P105" s="13" t="s">
        <v>2044</v>
      </c>
      <c r="Q105" s="8" t="s">
        <v>2045</v>
      </c>
      <c r="R105" s="17" t="s">
        <v>547</v>
      </c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</row>
    <row r="106">
      <c r="A106" s="8" t="s">
        <v>1279</v>
      </c>
      <c r="B106" s="9">
        <v>45671.0</v>
      </c>
      <c r="C106" s="73" t="s">
        <v>20</v>
      </c>
      <c r="D106" s="69" t="s">
        <v>2046</v>
      </c>
      <c r="E106" s="27" t="s">
        <v>1939</v>
      </c>
      <c r="F106" s="13" t="s">
        <v>1969</v>
      </c>
      <c r="G106" s="15">
        <v>29.9</v>
      </c>
      <c r="H106" s="15">
        <v>29.9</v>
      </c>
      <c r="I106" s="14"/>
      <c r="J106" s="15">
        <f t="shared" si="6"/>
        <v>29.9</v>
      </c>
      <c r="K106" s="14"/>
      <c r="L106" s="14"/>
      <c r="M106" s="14"/>
      <c r="N106" s="16"/>
      <c r="O106" s="47">
        <f t="shared" si="2"/>
        <v>29.9</v>
      </c>
      <c r="P106" s="28"/>
      <c r="Q106" s="8" t="s">
        <v>2047</v>
      </c>
      <c r="R106" s="17" t="s">
        <v>547</v>
      </c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</row>
    <row r="107">
      <c r="A107" s="8" t="s">
        <v>1279</v>
      </c>
      <c r="B107" s="9">
        <v>45673.0</v>
      </c>
      <c r="C107" s="73" t="s">
        <v>1910</v>
      </c>
      <c r="D107" s="69" t="s">
        <v>2048</v>
      </c>
      <c r="E107" s="27" t="s">
        <v>1910</v>
      </c>
      <c r="F107" s="13" t="s">
        <v>1908</v>
      </c>
      <c r="G107" s="15">
        <v>299.0</v>
      </c>
      <c r="H107" s="15">
        <v>299.0</v>
      </c>
      <c r="I107" s="14"/>
      <c r="J107" s="15">
        <f t="shared" si="6"/>
        <v>299</v>
      </c>
      <c r="K107" s="14"/>
      <c r="L107" s="14"/>
      <c r="M107" s="14"/>
      <c r="N107" s="16"/>
      <c r="O107" s="47">
        <f t="shared" si="2"/>
        <v>299</v>
      </c>
      <c r="P107" s="13" t="s">
        <v>2049</v>
      </c>
      <c r="Q107" s="8" t="s">
        <v>2050</v>
      </c>
      <c r="R107" s="17" t="s">
        <v>547</v>
      </c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</row>
    <row r="108">
      <c r="A108" s="8" t="s">
        <v>1279</v>
      </c>
      <c r="B108" s="9">
        <v>45673.0</v>
      </c>
      <c r="C108" s="73" t="s">
        <v>2051</v>
      </c>
      <c r="D108" s="69" t="s">
        <v>2052</v>
      </c>
      <c r="E108" s="27" t="s">
        <v>1908</v>
      </c>
      <c r="F108" s="13" t="s">
        <v>1908</v>
      </c>
      <c r="G108" s="15">
        <v>800.0</v>
      </c>
      <c r="H108" s="15">
        <v>299.0</v>
      </c>
      <c r="I108" s="14"/>
      <c r="J108" s="15">
        <f t="shared" si="6"/>
        <v>299</v>
      </c>
      <c r="K108" s="14"/>
      <c r="L108" s="14"/>
      <c r="M108" s="14"/>
      <c r="N108" s="16"/>
      <c r="O108" s="47">
        <f t="shared" si="2"/>
        <v>299</v>
      </c>
      <c r="P108" s="28"/>
      <c r="Q108" s="8" t="s">
        <v>2053</v>
      </c>
      <c r="R108" s="17" t="s">
        <v>547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</row>
    <row r="109">
      <c r="A109" s="8" t="s">
        <v>1279</v>
      </c>
      <c r="B109" s="9">
        <v>45679.0</v>
      </c>
      <c r="C109" s="73" t="s">
        <v>1925</v>
      </c>
      <c r="D109" s="69" t="s">
        <v>2931</v>
      </c>
      <c r="E109" s="27" t="s">
        <v>1908</v>
      </c>
      <c r="F109" s="13" t="s">
        <v>1908</v>
      </c>
      <c r="G109" s="15">
        <v>299.0</v>
      </c>
      <c r="H109" s="15">
        <v>299.0</v>
      </c>
      <c r="I109" s="14"/>
      <c r="J109" s="15">
        <f t="shared" si="6"/>
        <v>299</v>
      </c>
      <c r="K109" s="14"/>
      <c r="L109" s="14"/>
      <c r="M109" s="14"/>
      <c r="N109" s="16"/>
      <c r="O109" s="47">
        <f t="shared" si="2"/>
        <v>299</v>
      </c>
      <c r="P109" s="28"/>
      <c r="Q109" s="8" t="s">
        <v>2932</v>
      </c>
      <c r="R109" s="17" t="s">
        <v>547</v>
      </c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</row>
    <row r="110">
      <c r="A110" s="8" t="s">
        <v>1279</v>
      </c>
      <c r="B110" s="9">
        <v>45681.0</v>
      </c>
      <c r="C110" s="73" t="s">
        <v>20</v>
      </c>
      <c r="D110" s="69" t="s">
        <v>2054</v>
      </c>
      <c r="E110" s="27" t="s">
        <v>1939</v>
      </c>
      <c r="F110" s="13" t="s">
        <v>1969</v>
      </c>
      <c r="G110" s="15">
        <v>29.9</v>
      </c>
      <c r="H110" s="15">
        <v>29.9</v>
      </c>
      <c r="I110" s="14"/>
      <c r="J110" s="15">
        <f t="shared" si="6"/>
        <v>29.9</v>
      </c>
      <c r="K110" s="14"/>
      <c r="L110" s="14"/>
      <c r="M110" s="14"/>
      <c r="N110" s="16"/>
      <c r="O110" s="47">
        <f t="shared" si="2"/>
        <v>29.9</v>
      </c>
      <c r="P110" s="28"/>
      <c r="Q110" s="8" t="s">
        <v>2055</v>
      </c>
      <c r="R110" s="17" t="s">
        <v>547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</row>
    <row r="111">
      <c r="A111" s="8" t="s">
        <v>1279</v>
      </c>
      <c r="B111" s="9">
        <v>45687.0</v>
      </c>
      <c r="C111" s="73" t="s">
        <v>1172</v>
      </c>
      <c r="D111" s="69" t="s">
        <v>2056</v>
      </c>
      <c r="E111" s="27" t="s">
        <v>1172</v>
      </c>
      <c r="F111" s="13" t="s">
        <v>1908</v>
      </c>
      <c r="G111" s="15">
        <v>1029.0</v>
      </c>
      <c r="H111" s="15">
        <v>299.0</v>
      </c>
      <c r="I111" s="14"/>
      <c r="J111" s="15">
        <f t="shared" si="6"/>
        <v>299</v>
      </c>
      <c r="K111" s="14"/>
      <c r="L111" s="14"/>
      <c r="M111" s="14"/>
      <c r="N111" s="16"/>
      <c r="O111" s="47">
        <f t="shared" si="2"/>
        <v>299</v>
      </c>
      <c r="P111" s="56"/>
      <c r="Q111" s="8" t="s">
        <v>2057</v>
      </c>
      <c r="R111" s="17" t="s">
        <v>547</v>
      </c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</row>
    <row r="112">
      <c r="A112" s="8" t="s">
        <v>1279</v>
      </c>
      <c r="B112" s="9">
        <v>45688.0</v>
      </c>
      <c r="C112" s="73" t="s">
        <v>2058</v>
      </c>
      <c r="D112" s="69" t="s">
        <v>2059</v>
      </c>
      <c r="E112" s="27" t="s">
        <v>1908</v>
      </c>
      <c r="F112" s="13" t="s">
        <v>1908</v>
      </c>
      <c r="G112" s="15">
        <v>299.0</v>
      </c>
      <c r="H112" s="15">
        <v>299.0</v>
      </c>
      <c r="I112" s="14"/>
      <c r="J112" s="15">
        <f t="shared" si="6"/>
        <v>299</v>
      </c>
      <c r="K112" s="14"/>
      <c r="L112" s="14"/>
      <c r="M112" s="14"/>
      <c r="N112" s="16"/>
      <c r="O112" s="47">
        <f t="shared" si="2"/>
        <v>299</v>
      </c>
      <c r="P112" s="56"/>
      <c r="Q112" s="8" t="s">
        <v>2060</v>
      </c>
      <c r="R112" s="17" t="s">
        <v>547</v>
      </c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</row>
    <row r="113">
      <c r="A113" s="8" t="s">
        <v>1279</v>
      </c>
      <c r="B113" s="9">
        <v>45562.0</v>
      </c>
      <c r="C113" s="73" t="s">
        <v>1918</v>
      </c>
      <c r="D113" s="69" t="s">
        <v>1995</v>
      </c>
      <c r="E113" s="27" t="s">
        <v>1918</v>
      </c>
      <c r="F113" s="13" t="s">
        <v>1908</v>
      </c>
      <c r="G113" s="15">
        <v>299.0</v>
      </c>
      <c r="H113" s="15">
        <v>317.0</v>
      </c>
      <c r="I113" s="14"/>
      <c r="J113" s="15">
        <v>317.0</v>
      </c>
      <c r="K113" s="14"/>
      <c r="L113" s="14"/>
      <c r="M113" s="14"/>
      <c r="N113" s="16"/>
      <c r="O113" s="47">
        <f t="shared" si="2"/>
        <v>317</v>
      </c>
      <c r="P113" s="28"/>
      <c r="Q113" s="40"/>
      <c r="R113" s="75">
        <f>MONTH(B113)</f>
        <v>9</v>
      </c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</row>
    <row r="114">
      <c r="A114" s="8" t="s">
        <v>1279</v>
      </c>
      <c r="B114" s="9">
        <v>45691.0</v>
      </c>
      <c r="C114" s="73" t="s">
        <v>20</v>
      </c>
      <c r="D114" s="69" t="s">
        <v>2061</v>
      </c>
      <c r="E114" s="27" t="s">
        <v>1939</v>
      </c>
      <c r="F114" s="13" t="s">
        <v>1969</v>
      </c>
      <c r="G114" s="15">
        <v>29.9</v>
      </c>
      <c r="H114" s="15">
        <v>29.9</v>
      </c>
      <c r="I114" s="14"/>
      <c r="J114" s="15">
        <f t="shared" ref="J114:J116" si="7">H114</f>
        <v>29.9</v>
      </c>
      <c r="K114" s="14"/>
      <c r="L114" s="14"/>
      <c r="M114" s="14"/>
      <c r="N114" s="16"/>
      <c r="O114" s="47">
        <f t="shared" si="2"/>
        <v>29.9</v>
      </c>
      <c r="P114" s="28"/>
      <c r="Q114" s="8" t="s">
        <v>2062</v>
      </c>
      <c r="R114" s="17" t="s">
        <v>557</v>
      </c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</row>
    <row r="115">
      <c r="A115" s="8" t="s">
        <v>1279</v>
      </c>
      <c r="B115" s="9">
        <v>45691.0</v>
      </c>
      <c r="C115" s="73" t="s">
        <v>20</v>
      </c>
      <c r="D115" s="69" t="s">
        <v>2063</v>
      </c>
      <c r="E115" s="27" t="s">
        <v>1939</v>
      </c>
      <c r="F115" s="13" t="s">
        <v>1969</v>
      </c>
      <c r="G115" s="15">
        <v>29.9</v>
      </c>
      <c r="H115" s="15">
        <v>29.9</v>
      </c>
      <c r="I115" s="14"/>
      <c r="J115" s="15">
        <f t="shared" si="7"/>
        <v>29.9</v>
      </c>
      <c r="K115" s="14"/>
      <c r="L115" s="14"/>
      <c r="M115" s="14"/>
      <c r="N115" s="16"/>
      <c r="O115" s="47">
        <f t="shared" si="2"/>
        <v>29.9</v>
      </c>
      <c r="P115" s="28"/>
      <c r="Q115" s="8" t="s">
        <v>2064</v>
      </c>
      <c r="R115" s="25" t="s">
        <v>557</v>
      </c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</row>
    <row r="116">
      <c r="A116" s="8" t="s">
        <v>1279</v>
      </c>
      <c r="B116" s="9">
        <v>45693.0</v>
      </c>
      <c r="C116" s="73" t="s">
        <v>20</v>
      </c>
      <c r="D116" s="69" t="s">
        <v>2065</v>
      </c>
      <c r="E116" s="27" t="s">
        <v>1939</v>
      </c>
      <c r="F116" s="13" t="s">
        <v>1969</v>
      </c>
      <c r="G116" s="15">
        <v>29.9</v>
      </c>
      <c r="H116" s="15">
        <v>29.9</v>
      </c>
      <c r="I116" s="14"/>
      <c r="J116" s="15">
        <f t="shared" si="7"/>
        <v>29.9</v>
      </c>
      <c r="K116" s="14"/>
      <c r="L116" s="14"/>
      <c r="M116" s="14"/>
      <c r="N116" s="16"/>
      <c r="O116" s="47">
        <f t="shared" si="2"/>
        <v>29.9</v>
      </c>
      <c r="P116" s="28"/>
      <c r="Q116" s="8" t="s">
        <v>2066</v>
      </c>
      <c r="R116" s="25" t="s">
        <v>557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</row>
    <row r="117">
      <c r="A117" s="8" t="s">
        <v>1279</v>
      </c>
      <c r="B117" s="9">
        <v>45694.0</v>
      </c>
      <c r="C117" s="73" t="s">
        <v>1910</v>
      </c>
      <c r="D117" s="69" t="s">
        <v>2067</v>
      </c>
      <c r="E117" s="27" t="s">
        <v>1908</v>
      </c>
      <c r="F117" s="13" t="s">
        <v>1908</v>
      </c>
      <c r="G117" s="15">
        <v>299.0</v>
      </c>
      <c r="H117" s="15">
        <v>299.0</v>
      </c>
      <c r="I117" s="14"/>
      <c r="J117" s="15">
        <v>299.0</v>
      </c>
      <c r="K117" s="14"/>
      <c r="L117" s="14"/>
      <c r="M117" s="14"/>
      <c r="N117" s="16"/>
      <c r="O117" s="47">
        <f t="shared" si="2"/>
        <v>299</v>
      </c>
      <c r="P117" s="28"/>
      <c r="Q117" s="8" t="s">
        <v>2068</v>
      </c>
      <c r="R117" s="25" t="s">
        <v>557</v>
      </c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</row>
    <row r="118">
      <c r="A118" s="8" t="s">
        <v>1279</v>
      </c>
      <c r="B118" s="9">
        <v>45698.0</v>
      </c>
      <c r="C118" s="73" t="s">
        <v>20</v>
      </c>
      <c r="D118" s="69" t="s">
        <v>2069</v>
      </c>
      <c r="E118" s="27" t="s">
        <v>1939</v>
      </c>
      <c r="F118" s="13" t="s">
        <v>1969</v>
      </c>
      <c r="G118" s="15">
        <v>29.9</v>
      </c>
      <c r="H118" s="15">
        <v>29.9</v>
      </c>
      <c r="I118" s="14"/>
      <c r="J118" s="15">
        <f t="shared" ref="J118:J123" si="8">H118</f>
        <v>29.9</v>
      </c>
      <c r="K118" s="14"/>
      <c r="L118" s="14"/>
      <c r="M118" s="14"/>
      <c r="N118" s="16"/>
      <c r="O118" s="47">
        <f t="shared" si="2"/>
        <v>29.9</v>
      </c>
      <c r="P118" s="28"/>
      <c r="Q118" s="8" t="s">
        <v>2070</v>
      </c>
      <c r="R118" s="25" t="s">
        <v>557</v>
      </c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</row>
    <row r="119">
      <c r="A119" s="8" t="s">
        <v>1279</v>
      </c>
      <c r="B119" s="9">
        <v>45698.0</v>
      </c>
      <c r="C119" s="73" t="s">
        <v>20</v>
      </c>
      <c r="D119" s="69" t="s">
        <v>2071</v>
      </c>
      <c r="E119" s="27" t="s">
        <v>1939</v>
      </c>
      <c r="F119" s="13" t="s">
        <v>1969</v>
      </c>
      <c r="G119" s="15">
        <v>29.9</v>
      </c>
      <c r="H119" s="15">
        <v>29.9</v>
      </c>
      <c r="I119" s="14"/>
      <c r="J119" s="15">
        <f t="shared" si="8"/>
        <v>29.9</v>
      </c>
      <c r="K119" s="14"/>
      <c r="L119" s="14"/>
      <c r="M119" s="14"/>
      <c r="N119" s="16"/>
      <c r="O119" s="47">
        <f t="shared" si="2"/>
        <v>29.9</v>
      </c>
      <c r="P119" s="28"/>
      <c r="Q119" s="8" t="s">
        <v>2072</v>
      </c>
      <c r="R119" s="25" t="s">
        <v>557</v>
      </c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</row>
    <row r="120">
      <c r="A120" s="8" t="s">
        <v>1279</v>
      </c>
      <c r="B120" s="9">
        <v>45698.0</v>
      </c>
      <c r="C120" s="73" t="s">
        <v>20</v>
      </c>
      <c r="D120" s="69" t="s">
        <v>2073</v>
      </c>
      <c r="E120" s="27" t="s">
        <v>1939</v>
      </c>
      <c r="F120" s="13" t="s">
        <v>1969</v>
      </c>
      <c r="G120" s="15">
        <v>29.9</v>
      </c>
      <c r="H120" s="15">
        <v>29.9</v>
      </c>
      <c r="I120" s="14"/>
      <c r="J120" s="15">
        <f t="shared" si="8"/>
        <v>29.9</v>
      </c>
      <c r="K120" s="14"/>
      <c r="L120" s="14"/>
      <c r="M120" s="14"/>
      <c r="N120" s="16"/>
      <c r="O120" s="47">
        <f t="shared" si="2"/>
        <v>29.9</v>
      </c>
      <c r="P120" s="28"/>
      <c r="Q120" s="8" t="s">
        <v>2074</v>
      </c>
      <c r="R120" s="25" t="s">
        <v>557</v>
      </c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</row>
    <row r="121">
      <c r="A121" s="8" t="s">
        <v>1279</v>
      </c>
      <c r="B121" s="9">
        <v>45699.0</v>
      </c>
      <c r="C121" s="73" t="s">
        <v>1925</v>
      </c>
      <c r="D121" s="69" t="s">
        <v>2075</v>
      </c>
      <c r="E121" s="27" t="s">
        <v>1925</v>
      </c>
      <c r="F121" s="13" t="s">
        <v>1908</v>
      </c>
      <c r="G121" s="15">
        <v>299.0</v>
      </c>
      <c r="H121" s="15">
        <v>299.0</v>
      </c>
      <c r="I121" s="14"/>
      <c r="J121" s="15">
        <f t="shared" si="8"/>
        <v>299</v>
      </c>
      <c r="K121" s="14"/>
      <c r="L121" s="14"/>
      <c r="M121" s="14"/>
      <c r="N121" s="16"/>
      <c r="O121" s="47">
        <f t="shared" si="2"/>
        <v>299</v>
      </c>
      <c r="P121" s="28"/>
      <c r="Q121" s="8" t="s">
        <v>2076</v>
      </c>
      <c r="R121" s="25" t="s">
        <v>557</v>
      </c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</row>
    <row r="122">
      <c r="A122" s="8" t="s">
        <v>1279</v>
      </c>
      <c r="B122" s="9">
        <v>45699.0</v>
      </c>
      <c r="C122" s="73" t="s">
        <v>2058</v>
      </c>
      <c r="D122" s="69" t="s">
        <v>2077</v>
      </c>
      <c r="E122" s="27" t="s">
        <v>1908</v>
      </c>
      <c r="F122" s="13" t="s">
        <v>1908</v>
      </c>
      <c r="G122" s="15">
        <v>299.0</v>
      </c>
      <c r="H122" s="15">
        <v>299.0</v>
      </c>
      <c r="I122" s="14"/>
      <c r="J122" s="15">
        <f t="shared" si="8"/>
        <v>299</v>
      </c>
      <c r="K122" s="14"/>
      <c r="L122" s="14"/>
      <c r="M122" s="14"/>
      <c r="N122" s="16"/>
      <c r="O122" s="47">
        <f t="shared" si="2"/>
        <v>299</v>
      </c>
      <c r="P122" s="28"/>
      <c r="Q122" s="8" t="s">
        <v>2078</v>
      </c>
      <c r="R122" s="25" t="s">
        <v>557</v>
      </c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</row>
    <row r="123">
      <c r="A123" s="8" t="s">
        <v>1279</v>
      </c>
      <c r="B123" s="9">
        <v>45700.0</v>
      </c>
      <c r="C123" s="73" t="s">
        <v>1172</v>
      </c>
      <c r="D123" s="69" t="s">
        <v>3043</v>
      </c>
      <c r="E123" s="27" t="s">
        <v>1172</v>
      </c>
      <c r="F123" s="13" t="s">
        <v>1908</v>
      </c>
      <c r="G123" s="15">
        <v>299.0</v>
      </c>
      <c r="H123" s="15">
        <v>299.0</v>
      </c>
      <c r="I123" s="14"/>
      <c r="J123" s="15">
        <f t="shared" si="8"/>
        <v>299</v>
      </c>
      <c r="K123" s="14"/>
      <c r="L123" s="14"/>
      <c r="M123" s="14"/>
      <c r="N123" s="16"/>
      <c r="O123" s="47">
        <f t="shared" si="2"/>
        <v>299</v>
      </c>
      <c r="P123" s="28"/>
      <c r="Q123" s="8" t="s">
        <v>3044</v>
      </c>
      <c r="R123" s="25" t="s">
        <v>557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</row>
    <row r="124">
      <c r="A124" s="8" t="s">
        <v>1279</v>
      </c>
      <c r="B124" s="9">
        <v>45700.0</v>
      </c>
      <c r="C124" s="73" t="s">
        <v>27</v>
      </c>
      <c r="D124" s="69" t="s">
        <v>2079</v>
      </c>
      <c r="E124" s="27" t="s">
        <v>1908</v>
      </c>
      <c r="F124" s="31" t="s">
        <v>1908</v>
      </c>
      <c r="G124" s="14"/>
      <c r="H124" s="15">
        <v>299.0</v>
      </c>
      <c r="I124" s="14"/>
      <c r="J124" s="15">
        <v>299.0</v>
      </c>
      <c r="K124" s="14"/>
      <c r="L124" s="14"/>
      <c r="M124" s="14"/>
      <c r="N124" s="16"/>
      <c r="O124" s="47">
        <f t="shared" si="2"/>
        <v>299</v>
      </c>
      <c r="P124" s="28"/>
      <c r="Q124" s="25" t="s">
        <v>2080</v>
      </c>
      <c r="R124" s="25" t="s">
        <v>557</v>
      </c>
      <c r="S124" s="17"/>
      <c r="T124" s="28"/>
      <c r="U124" s="17"/>
      <c r="V124" s="17"/>
      <c r="W124" s="17"/>
      <c r="X124" s="28"/>
      <c r="Y124" s="28"/>
      <c r="Z124" s="80"/>
      <c r="AA124" s="80"/>
      <c r="AB124" s="28"/>
      <c r="AC124" s="28"/>
      <c r="AD124" s="28"/>
      <c r="AE124" s="28"/>
      <c r="AF124" s="28"/>
      <c r="AG124" s="28"/>
      <c r="AH124" s="28"/>
      <c r="AI124" s="28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</row>
    <row r="125">
      <c r="A125" s="8" t="s">
        <v>1279</v>
      </c>
      <c r="B125" s="9">
        <v>44510.0</v>
      </c>
      <c r="C125" s="73" t="s">
        <v>20</v>
      </c>
      <c r="D125" s="69" t="s">
        <v>2081</v>
      </c>
      <c r="E125" s="27" t="s">
        <v>1908</v>
      </c>
      <c r="F125" s="31" t="s">
        <v>1908</v>
      </c>
      <c r="G125" s="14"/>
      <c r="H125" s="15">
        <v>299.0</v>
      </c>
      <c r="I125" s="14"/>
      <c r="J125" s="15">
        <v>299.0</v>
      </c>
      <c r="K125" s="14"/>
      <c r="L125" s="14"/>
      <c r="M125" s="14"/>
      <c r="N125" s="16"/>
      <c r="O125" s="47">
        <f t="shared" si="2"/>
        <v>299</v>
      </c>
      <c r="P125" s="28"/>
      <c r="Q125" s="25" t="s">
        <v>2082</v>
      </c>
      <c r="R125" s="25" t="s">
        <v>61</v>
      </c>
      <c r="S125" s="17"/>
      <c r="T125" s="28"/>
      <c r="U125" s="17"/>
      <c r="V125" s="17"/>
      <c r="W125" s="17"/>
      <c r="X125" s="28"/>
      <c r="Y125" s="28"/>
      <c r="Z125" s="80"/>
      <c r="AA125" s="80"/>
      <c r="AB125" s="28"/>
      <c r="AC125" s="28"/>
      <c r="AD125" s="28"/>
      <c r="AE125" s="28"/>
      <c r="AF125" s="28"/>
      <c r="AG125" s="28"/>
      <c r="AH125" s="28"/>
      <c r="AI125" s="28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</row>
    <row r="126">
      <c r="A126" s="8" t="s">
        <v>1279</v>
      </c>
      <c r="B126" s="9">
        <v>45705.0</v>
      </c>
      <c r="C126" s="73" t="s">
        <v>20</v>
      </c>
      <c r="D126" s="69" t="s">
        <v>2083</v>
      </c>
      <c r="E126" s="27" t="s">
        <v>1939</v>
      </c>
      <c r="F126" s="13" t="s">
        <v>1969</v>
      </c>
      <c r="G126" s="15">
        <v>29.9</v>
      </c>
      <c r="H126" s="15">
        <v>29.9</v>
      </c>
      <c r="I126" s="14"/>
      <c r="J126" s="15">
        <f>H126</f>
        <v>29.9</v>
      </c>
      <c r="K126" s="14"/>
      <c r="L126" s="14"/>
      <c r="M126" s="14"/>
      <c r="N126" s="16"/>
      <c r="O126" s="47">
        <f t="shared" si="2"/>
        <v>29.9</v>
      </c>
      <c r="P126" s="28"/>
      <c r="Q126" s="8" t="s">
        <v>2084</v>
      </c>
      <c r="R126" s="25" t="s">
        <v>557</v>
      </c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</row>
    <row r="127">
      <c r="A127" s="8" t="s">
        <v>1279</v>
      </c>
      <c r="B127" s="9">
        <v>45705.0</v>
      </c>
      <c r="C127" s="73" t="s">
        <v>1910</v>
      </c>
      <c r="D127" s="69" t="s">
        <v>2085</v>
      </c>
      <c r="E127" s="27" t="s">
        <v>1910</v>
      </c>
      <c r="F127" s="31" t="s">
        <v>2086</v>
      </c>
      <c r="G127" s="15">
        <v>429.0</v>
      </c>
      <c r="H127" s="15">
        <v>429.0</v>
      </c>
      <c r="I127" s="14"/>
      <c r="J127" s="15">
        <v>429.0</v>
      </c>
      <c r="K127" s="14"/>
      <c r="L127" s="14"/>
      <c r="M127" s="14"/>
      <c r="N127" s="16"/>
      <c r="O127" s="47">
        <f t="shared" si="2"/>
        <v>429</v>
      </c>
      <c r="P127" s="28"/>
      <c r="Q127" s="25" t="s">
        <v>2087</v>
      </c>
      <c r="R127" s="25" t="s">
        <v>557</v>
      </c>
      <c r="S127" s="17"/>
      <c r="T127" s="28"/>
      <c r="U127" s="17"/>
      <c r="V127" s="17"/>
      <c r="W127" s="17"/>
      <c r="X127" s="28"/>
      <c r="Y127" s="28"/>
      <c r="Z127" s="80"/>
      <c r="AA127" s="80"/>
      <c r="AB127" s="28"/>
      <c r="AC127" s="28"/>
      <c r="AD127" s="28"/>
      <c r="AE127" s="28"/>
      <c r="AF127" s="28"/>
      <c r="AG127" s="28"/>
      <c r="AH127" s="28"/>
      <c r="AI127" s="28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</row>
    <row r="128">
      <c r="A128" s="8" t="s">
        <v>1279</v>
      </c>
      <c r="B128" s="9">
        <v>45705.0</v>
      </c>
      <c r="C128" s="73" t="s">
        <v>27</v>
      </c>
      <c r="D128" s="69" t="s">
        <v>2088</v>
      </c>
      <c r="E128" s="27" t="s">
        <v>2488</v>
      </c>
      <c r="F128" s="31" t="s">
        <v>1908</v>
      </c>
      <c r="G128" s="15">
        <v>299.0</v>
      </c>
      <c r="H128" s="15">
        <v>299.0</v>
      </c>
      <c r="I128" s="14"/>
      <c r="J128" s="15">
        <v>299.0</v>
      </c>
      <c r="K128" s="14"/>
      <c r="L128" s="14"/>
      <c r="M128" s="14"/>
      <c r="N128" s="16"/>
      <c r="O128" s="47">
        <f t="shared" si="2"/>
        <v>299</v>
      </c>
      <c r="P128" s="28"/>
      <c r="Q128" s="25" t="s">
        <v>2090</v>
      </c>
      <c r="R128" s="25" t="s">
        <v>557</v>
      </c>
      <c r="S128" s="17"/>
      <c r="T128" s="28"/>
      <c r="U128" s="17"/>
      <c r="V128" s="17"/>
      <c r="W128" s="17"/>
      <c r="X128" s="28"/>
      <c r="Y128" s="28"/>
      <c r="Z128" s="80"/>
      <c r="AA128" s="80"/>
      <c r="AB128" s="28"/>
      <c r="AC128" s="28"/>
      <c r="AD128" s="28"/>
      <c r="AE128" s="28"/>
      <c r="AF128" s="28"/>
      <c r="AG128" s="28"/>
      <c r="AH128" s="28"/>
      <c r="AI128" s="28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</row>
    <row r="129">
      <c r="A129" s="8" t="s">
        <v>1279</v>
      </c>
      <c r="B129" s="9">
        <v>45553.0</v>
      </c>
      <c r="C129" s="73" t="s">
        <v>20</v>
      </c>
      <c r="D129" s="69" t="s">
        <v>2092</v>
      </c>
      <c r="E129" s="27" t="s">
        <v>1939</v>
      </c>
      <c r="F129" s="13" t="s">
        <v>1969</v>
      </c>
      <c r="G129" s="15">
        <v>29.9</v>
      </c>
      <c r="H129" s="15">
        <v>29.9</v>
      </c>
      <c r="I129" s="14"/>
      <c r="J129" s="15">
        <v>29.9</v>
      </c>
      <c r="K129" s="14"/>
      <c r="L129" s="14"/>
      <c r="M129" s="14"/>
      <c r="N129" s="16"/>
      <c r="O129" s="47">
        <f t="shared" si="2"/>
        <v>29.9</v>
      </c>
      <c r="P129" s="28"/>
      <c r="Q129" s="45" t="s">
        <v>2093</v>
      </c>
      <c r="R129" s="88">
        <v>9.0</v>
      </c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</row>
    <row r="130">
      <c r="A130" s="8" t="s">
        <v>1279</v>
      </c>
      <c r="B130" s="9">
        <v>45712.0</v>
      </c>
      <c r="C130" s="73" t="s">
        <v>1172</v>
      </c>
      <c r="D130" s="69" t="s">
        <v>2094</v>
      </c>
      <c r="E130" s="27" t="s">
        <v>1172</v>
      </c>
      <c r="F130" s="13" t="s">
        <v>1908</v>
      </c>
      <c r="G130" s="15">
        <v>299.0</v>
      </c>
      <c r="H130" s="15">
        <v>299.0</v>
      </c>
      <c r="I130" s="14"/>
      <c r="J130" s="15">
        <f>H130</f>
        <v>299</v>
      </c>
      <c r="K130" s="14"/>
      <c r="L130" s="14"/>
      <c r="M130" s="14"/>
      <c r="N130" s="16"/>
      <c r="O130" s="47">
        <f t="shared" si="2"/>
        <v>299</v>
      </c>
      <c r="P130" s="28"/>
      <c r="Q130" s="8" t="s">
        <v>2095</v>
      </c>
      <c r="R130" s="25" t="s">
        <v>557</v>
      </c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</row>
    <row r="131">
      <c r="A131" s="8" t="s">
        <v>1279</v>
      </c>
      <c r="B131" s="9">
        <v>45714.0</v>
      </c>
      <c r="C131" s="73" t="s">
        <v>1910</v>
      </c>
      <c r="D131" s="69" t="s">
        <v>2096</v>
      </c>
      <c r="E131" s="27" t="s">
        <v>1910</v>
      </c>
      <c r="F131" s="13" t="s">
        <v>1908</v>
      </c>
      <c r="G131" s="15">
        <v>299.0</v>
      </c>
      <c r="H131" s="15">
        <v>299.0</v>
      </c>
      <c r="I131" s="14"/>
      <c r="J131" s="15">
        <v>299.0</v>
      </c>
      <c r="K131" s="14"/>
      <c r="L131" s="14"/>
      <c r="M131" s="14"/>
      <c r="N131" s="16"/>
      <c r="O131" s="47">
        <f t="shared" si="2"/>
        <v>299</v>
      </c>
      <c r="P131" s="28"/>
      <c r="Q131" s="8" t="s">
        <v>2097</v>
      </c>
      <c r="R131" s="25" t="s">
        <v>557</v>
      </c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</row>
    <row r="132">
      <c r="A132" s="8" t="s">
        <v>1279</v>
      </c>
      <c r="B132" s="9">
        <v>45714.0</v>
      </c>
      <c r="C132" s="73" t="s">
        <v>27</v>
      </c>
      <c r="D132" s="69" t="s">
        <v>2098</v>
      </c>
      <c r="E132" s="27" t="s">
        <v>2488</v>
      </c>
      <c r="F132" s="31" t="s">
        <v>1908</v>
      </c>
      <c r="G132" s="15">
        <v>299.0</v>
      </c>
      <c r="H132" s="15">
        <v>299.0</v>
      </c>
      <c r="I132" s="14"/>
      <c r="J132" s="15">
        <v>299.0</v>
      </c>
      <c r="K132" s="14"/>
      <c r="L132" s="14"/>
      <c r="M132" s="14"/>
      <c r="N132" s="16"/>
      <c r="O132" s="47">
        <f t="shared" si="2"/>
        <v>299</v>
      </c>
      <c r="P132" s="28"/>
      <c r="Q132" s="25" t="s">
        <v>2099</v>
      </c>
      <c r="R132" s="25" t="s">
        <v>557</v>
      </c>
      <c r="S132" s="17"/>
      <c r="T132" s="28"/>
      <c r="U132" s="17"/>
      <c r="V132" s="17"/>
      <c r="W132" s="17"/>
      <c r="X132" s="28"/>
      <c r="Y132" s="28"/>
      <c r="Z132" s="80"/>
      <c r="AA132" s="80"/>
      <c r="AB132" s="28"/>
      <c r="AC132" s="28"/>
      <c r="AD132" s="28"/>
      <c r="AE132" s="28"/>
      <c r="AF132" s="28"/>
      <c r="AG132" s="28"/>
      <c r="AH132" s="28"/>
      <c r="AI132" s="28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</row>
    <row r="133">
      <c r="A133" s="8" t="s">
        <v>1279</v>
      </c>
      <c r="B133" s="9">
        <v>45716.0</v>
      </c>
      <c r="C133" s="73" t="s">
        <v>20</v>
      </c>
      <c r="D133" s="69" t="s">
        <v>2100</v>
      </c>
      <c r="E133" s="27" t="s">
        <v>1939</v>
      </c>
      <c r="F133" s="13" t="s">
        <v>1969</v>
      </c>
      <c r="G133" s="15">
        <v>29.9</v>
      </c>
      <c r="H133" s="15">
        <v>29.9</v>
      </c>
      <c r="I133" s="14"/>
      <c r="J133" s="15">
        <f t="shared" ref="J133:J135" si="9">H133</f>
        <v>29.9</v>
      </c>
      <c r="K133" s="14"/>
      <c r="L133" s="14"/>
      <c r="M133" s="14"/>
      <c r="N133" s="16"/>
      <c r="O133" s="47">
        <f t="shared" si="2"/>
        <v>29.9</v>
      </c>
      <c r="P133" s="28"/>
      <c r="Q133" s="8" t="s">
        <v>2101</v>
      </c>
      <c r="R133" s="25" t="s">
        <v>557</v>
      </c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</row>
    <row r="134">
      <c r="A134" s="8" t="s">
        <v>1279</v>
      </c>
      <c r="B134" s="9">
        <v>45722.0</v>
      </c>
      <c r="C134" s="73" t="s">
        <v>20</v>
      </c>
      <c r="D134" s="69" t="s">
        <v>2102</v>
      </c>
      <c r="E134" s="27" t="s">
        <v>1939</v>
      </c>
      <c r="F134" s="13" t="s">
        <v>2103</v>
      </c>
      <c r="G134" s="15">
        <v>39.9</v>
      </c>
      <c r="H134" s="15">
        <v>39.9</v>
      </c>
      <c r="I134" s="14"/>
      <c r="J134" s="15">
        <f t="shared" si="9"/>
        <v>39.9</v>
      </c>
      <c r="K134" s="14"/>
      <c r="L134" s="14"/>
      <c r="M134" s="14"/>
      <c r="N134" s="16"/>
      <c r="O134" s="47">
        <f t="shared" si="2"/>
        <v>39.9</v>
      </c>
      <c r="P134" s="28"/>
      <c r="Q134" s="8" t="s">
        <v>2104</v>
      </c>
      <c r="R134" s="25" t="s">
        <v>577</v>
      </c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</row>
    <row r="135">
      <c r="A135" s="8" t="s">
        <v>1279</v>
      </c>
      <c r="B135" s="9">
        <v>45726.0</v>
      </c>
      <c r="C135" s="73" t="s">
        <v>20</v>
      </c>
      <c r="D135" s="69" t="s">
        <v>3247</v>
      </c>
      <c r="E135" s="27" t="s">
        <v>1939</v>
      </c>
      <c r="F135" s="13" t="s">
        <v>2103</v>
      </c>
      <c r="G135" s="15">
        <v>39.9</v>
      </c>
      <c r="H135" s="15">
        <v>39.9</v>
      </c>
      <c r="I135" s="14"/>
      <c r="J135" s="15">
        <f t="shared" si="9"/>
        <v>39.9</v>
      </c>
      <c r="K135" s="14"/>
      <c r="L135" s="14"/>
      <c r="M135" s="14"/>
      <c r="N135" s="16"/>
      <c r="O135" s="47">
        <f t="shared" si="2"/>
        <v>39.9</v>
      </c>
      <c r="P135" s="28"/>
      <c r="Q135" s="8" t="s">
        <v>3248</v>
      </c>
      <c r="R135" s="25" t="s">
        <v>577</v>
      </c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</row>
    <row r="136">
      <c r="A136" s="8" t="s">
        <v>1279</v>
      </c>
      <c r="B136" s="9">
        <v>45726.0</v>
      </c>
      <c r="C136" s="73" t="s">
        <v>2105</v>
      </c>
      <c r="D136" s="69" t="s">
        <v>2106</v>
      </c>
      <c r="E136" s="27" t="s">
        <v>1908</v>
      </c>
      <c r="F136" s="31" t="s">
        <v>2086</v>
      </c>
      <c r="G136" s="15">
        <v>429.0</v>
      </c>
      <c r="H136" s="15">
        <v>429.0</v>
      </c>
      <c r="I136" s="14"/>
      <c r="J136" s="15">
        <v>429.0</v>
      </c>
      <c r="K136" s="14"/>
      <c r="L136" s="14"/>
      <c r="M136" s="14"/>
      <c r="N136" s="16"/>
      <c r="O136" s="47">
        <f t="shared" si="2"/>
        <v>429</v>
      </c>
      <c r="P136" s="28"/>
      <c r="Q136" s="25" t="s">
        <v>2107</v>
      </c>
      <c r="R136" s="25" t="s">
        <v>577</v>
      </c>
      <c r="S136" s="17"/>
      <c r="T136" s="28"/>
      <c r="U136" s="17"/>
      <c r="V136" s="17"/>
      <c r="W136" s="17"/>
      <c r="X136" s="28"/>
      <c r="Y136" s="28"/>
      <c r="Z136" s="80"/>
      <c r="AA136" s="80"/>
      <c r="AB136" s="28"/>
      <c r="AC136" s="28"/>
      <c r="AD136" s="28"/>
      <c r="AE136" s="28"/>
      <c r="AF136" s="28"/>
      <c r="AG136" s="28"/>
      <c r="AH136" s="28"/>
      <c r="AI136" s="28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</row>
    <row r="137">
      <c r="A137" s="8" t="s">
        <v>1279</v>
      </c>
      <c r="B137" s="9">
        <v>45726.0</v>
      </c>
      <c r="C137" s="73" t="s">
        <v>20</v>
      </c>
      <c r="D137" s="69" t="s">
        <v>2108</v>
      </c>
      <c r="E137" s="27" t="s">
        <v>1939</v>
      </c>
      <c r="F137" s="13" t="s">
        <v>2103</v>
      </c>
      <c r="G137" s="15">
        <v>39.9</v>
      </c>
      <c r="H137" s="15">
        <v>39.9</v>
      </c>
      <c r="I137" s="14"/>
      <c r="J137" s="15">
        <f>H137</f>
        <v>39.9</v>
      </c>
      <c r="K137" s="14"/>
      <c r="L137" s="14"/>
      <c r="M137" s="15">
        <v>39.9</v>
      </c>
      <c r="N137" s="16"/>
      <c r="O137" s="47">
        <f t="shared" si="2"/>
        <v>79.8</v>
      </c>
      <c r="P137" s="28"/>
      <c r="Q137" s="8" t="s">
        <v>2109</v>
      </c>
      <c r="R137" s="25" t="s">
        <v>577</v>
      </c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</row>
    <row r="138">
      <c r="A138" s="8" t="s">
        <v>1279</v>
      </c>
      <c r="B138" s="9">
        <v>45722.0</v>
      </c>
      <c r="C138" s="73" t="s">
        <v>2110</v>
      </c>
      <c r="D138" s="69" t="s">
        <v>2111</v>
      </c>
      <c r="E138" s="27" t="s">
        <v>2112</v>
      </c>
      <c r="F138" s="31" t="s">
        <v>2086</v>
      </c>
      <c r="G138" s="15">
        <v>429.0</v>
      </c>
      <c r="H138" s="15">
        <v>429.0</v>
      </c>
      <c r="I138" s="14"/>
      <c r="J138" s="15">
        <v>429.0</v>
      </c>
      <c r="K138" s="14"/>
      <c r="L138" s="14"/>
      <c r="M138" s="14"/>
      <c r="N138" s="16"/>
      <c r="O138" s="47">
        <f t="shared" si="2"/>
        <v>429</v>
      </c>
      <c r="P138" s="28"/>
      <c r="Q138" s="25" t="s">
        <v>2113</v>
      </c>
      <c r="R138" s="25" t="s">
        <v>577</v>
      </c>
      <c r="S138" s="17"/>
      <c r="T138" s="28"/>
      <c r="U138" s="17"/>
      <c r="V138" s="17"/>
      <c r="W138" s="17"/>
      <c r="X138" s="28"/>
      <c r="Y138" s="28"/>
      <c r="Z138" s="80"/>
      <c r="AA138" s="80"/>
      <c r="AB138" s="28"/>
      <c r="AC138" s="28"/>
      <c r="AD138" s="28"/>
      <c r="AE138" s="28"/>
      <c r="AF138" s="28"/>
      <c r="AG138" s="28"/>
      <c r="AH138" s="28"/>
      <c r="AI138" s="28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</row>
    <row r="139">
      <c r="A139" s="8" t="s">
        <v>1279</v>
      </c>
      <c r="B139" s="9">
        <v>45730.0</v>
      </c>
      <c r="C139" s="73" t="s">
        <v>20</v>
      </c>
      <c r="D139" s="69" t="s">
        <v>3251</v>
      </c>
      <c r="E139" s="27" t="s">
        <v>1939</v>
      </c>
      <c r="F139" s="13" t="s">
        <v>2024</v>
      </c>
      <c r="G139" s="15">
        <v>99.9</v>
      </c>
      <c r="H139" s="15">
        <v>99.9</v>
      </c>
      <c r="I139" s="14"/>
      <c r="J139" s="15">
        <f>H139</f>
        <v>99.9</v>
      </c>
      <c r="K139" s="14"/>
      <c r="L139" s="14"/>
      <c r="M139" s="14"/>
      <c r="N139" s="16"/>
      <c r="O139" s="47">
        <f t="shared" si="2"/>
        <v>99.9</v>
      </c>
      <c r="P139" s="28"/>
      <c r="Q139" s="8" t="s">
        <v>3252</v>
      </c>
      <c r="R139" s="25" t="s">
        <v>577</v>
      </c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</row>
    <row r="140">
      <c r="A140" s="8" t="s">
        <v>1279</v>
      </c>
      <c r="B140" s="9">
        <v>45735.0</v>
      </c>
      <c r="C140" s="73" t="s">
        <v>27</v>
      </c>
      <c r="D140" s="69" t="s">
        <v>2114</v>
      </c>
      <c r="E140" s="27" t="s">
        <v>2488</v>
      </c>
      <c r="F140" s="31" t="s">
        <v>2086</v>
      </c>
      <c r="G140" s="15">
        <v>429.0</v>
      </c>
      <c r="H140" s="15">
        <v>429.0</v>
      </c>
      <c r="I140" s="14"/>
      <c r="J140" s="15">
        <v>429.0</v>
      </c>
      <c r="K140" s="14"/>
      <c r="L140" s="14"/>
      <c r="M140" s="14"/>
      <c r="N140" s="16"/>
      <c r="O140" s="47">
        <f t="shared" si="2"/>
        <v>429</v>
      </c>
      <c r="P140" s="28"/>
      <c r="Q140" s="25" t="s">
        <v>2115</v>
      </c>
      <c r="R140" s="25" t="s">
        <v>577</v>
      </c>
      <c r="S140" s="17"/>
      <c r="T140" s="28"/>
      <c r="U140" s="17"/>
      <c r="V140" s="17"/>
      <c r="W140" s="17"/>
      <c r="X140" s="28"/>
      <c r="Y140" s="28"/>
      <c r="Z140" s="80"/>
      <c r="AA140" s="80"/>
      <c r="AB140" s="28"/>
      <c r="AC140" s="28"/>
      <c r="AD140" s="28"/>
      <c r="AE140" s="28"/>
      <c r="AF140" s="28"/>
      <c r="AG140" s="28"/>
      <c r="AH140" s="28"/>
      <c r="AI140" s="28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</row>
    <row r="141">
      <c r="A141" s="8" t="s">
        <v>1279</v>
      </c>
      <c r="B141" s="9">
        <v>45736.0</v>
      </c>
      <c r="C141" s="73" t="s">
        <v>1172</v>
      </c>
      <c r="D141" s="69" t="s">
        <v>2460</v>
      </c>
      <c r="E141" s="27" t="s">
        <v>1172</v>
      </c>
      <c r="F141" s="31" t="s">
        <v>2086</v>
      </c>
      <c r="G141" s="15">
        <v>429.0</v>
      </c>
      <c r="H141" s="15">
        <v>429.0</v>
      </c>
      <c r="I141" s="14"/>
      <c r="J141" s="15">
        <v>429.0</v>
      </c>
      <c r="K141" s="14"/>
      <c r="L141" s="14"/>
      <c r="M141" s="14"/>
      <c r="N141" s="16"/>
      <c r="O141" s="47">
        <f t="shared" si="2"/>
        <v>429</v>
      </c>
      <c r="P141" s="28"/>
      <c r="Q141" s="25" t="s">
        <v>2461</v>
      </c>
      <c r="R141" s="25" t="s">
        <v>577</v>
      </c>
      <c r="S141" s="17"/>
      <c r="T141" s="28"/>
      <c r="U141" s="17"/>
      <c r="V141" s="17"/>
      <c r="W141" s="17"/>
      <c r="X141" s="28"/>
      <c r="Y141" s="28"/>
      <c r="Z141" s="80"/>
      <c r="AA141" s="80"/>
      <c r="AB141" s="28"/>
      <c r="AC141" s="28"/>
      <c r="AD141" s="28"/>
      <c r="AE141" s="28"/>
      <c r="AF141" s="28"/>
      <c r="AG141" s="28"/>
      <c r="AH141" s="28"/>
      <c r="AI141" s="28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</row>
    <row r="142">
      <c r="A142" s="8" t="s">
        <v>1279</v>
      </c>
      <c r="B142" s="9">
        <v>45737.0</v>
      </c>
      <c r="C142" s="73" t="s">
        <v>20</v>
      </c>
      <c r="D142" s="69" t="s">
        <v>2116</v>
      </c>
      <c r="E142" s="27" t="s">
        <v>1908</v>
      </c>
      <c r="F142" s="31" t="s">
        <v>2086</v>
      </c>
      <c r="G142" s="15">
        <v>1029.0</v>
      </c>
      <c r="H142" s="15">
        <v>429.0</v>
      </c>
      <c r="I142" s="14"/>
      <c r="J142" s="15">
        <v>429.0</v>
      </c>
      <c r="K142" s="14"/>
      <c r="L142" s="14"/>
      <c r="M142" s="14"/>
      <c r="N142" s="16"/>
      <c r="O142" s="47">
        <f t="shared" si="2"/>
        <v>429</v>
      </c>
      <c r="P142" s="28"/>
      <c r="Q142" s="25" t="s">
        <v>2117</v>
      </c>
      <c r="R142" s="25" t="s">
        <v>577</v>
      </c>
      <c r="S142" s="17"/>
      <c r="T142" s="28"/>
      <c r="U142" s="17"/>
      <c r="V142" s="17"/>
      <c r="W142" s="17"/>
      <c r="X142" s="28"/>
      <c r="Y142" s="28"/>
      <c r="Z142" s="80"/>
      <c r="AA142" s="80"/>
      <c r="AB142" s="28"/>
      <c r="AC142" s="28"/>
      <c r="AD142" s="28"/>
      <c r="AE142" s="28"/>
      <c r="AF142" s="28"/>
      <c r="AG142" s="28"/>
      <c r="AH142" s="28"/>
      <c r="AI142" s="28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</row>
    <row r="143">
      <c r="A143" s="8" t="s">
        <v>1279</v>
      </c>
      <c r="B143" s="9">
        <v>45741.0</v>
      </c>
      <c r="C143" s="73" t="s">
        <v>1910</v>
      </c>
      <c r="D143" s="69" t="s">
        <v>2048</v>
      </c>
      <c r="E143" s="27" t="s">
        <v>1910</v>
      </c>
      <c r="F143" s="13" t="s">
        <v>1908</v>
      </c>
      <c r="G143" s="15">
        <v>800.0</v>
      </c>
      <c r="H143" s="14"/>
      <c r="I143" s="14"/>
      <c r="J143" s="14"/>
      <c r="K143" s="14"/>
      <c r="L143" s="14"/>
      <c r="M143" s="14"/>
      <c r="N143" s="16"/>
      <c r="O143" s="47">
        <f t="shared" si="2"/>
        <v>0</v>
      </c>
      <c r="P143" s="28"/>
      <c r="Q143" s="8" t="s">
        <v>2050</v>
      </c>
      <c r="R143" s="25" t="s">
        <v>577</v>
      </c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</row>
    <row r="144">
      <c r="A144" s="8" t="s">
        <v>1279</v>
      </c>
      <c r="B144" s="9">
        <v>45742.0</v>
      </c>
      <c r="C144" s="73" t="s">
        <v>1925</v>
      </c>
      <c r="D144" s="69" t="s">
        <v>2119</v>
      </c>
      <c r="E144" s="27" t="s">
        <v>1925</v>
      </c>
      <c r="F144" s="31" t="s">
        <v>2086</v>
      </c>
      <c r="G144" s="15">
        <v>429.0</v>
      </c>
      <c r="H144" s="15">
        <v>429.0</v>
      </c>
      <c r="I144" s="14"/>
      <c r="J144" s="15">
        <v>429.0</v>
      </c>
      <c r="K144" s="14"/>
      <c r="L144" s="14"/>
      <c r="M144" s="14"/>
      <c r="N144" s="16"/>
      <c r="O144" s="47">
        <f t="shared" si="2"/>
        <v>429</v>
      </c>
      <c r="P144" s="28"/>
      <c r="Q144" s="25" t="s">
        <v>2120</v>
      </c>
      <c r="R144" s="25" t="s">
        <v>577</v>
      </c>
      <c r="S144" s="17"/>
      <c r="T144" s="28"/>
      <c r="U144" s="17"/>
      <c r="V144" s="17"/>
      <c r="W144" s="17"/>
      <c r="X144" s="28"/>
      <c r="Y144" s="28"/>
      <c r="Z144" s="80"/>
      <c r="AA144" s="80"/>
      <c r="AB144" s="28"/>
      <c r="AC144" s="28"/>
      <c r="AD144" s="28"/>
      <c r="AE144" s="28"/>
      <c r="AF144" s="28"/>
      <c r="AG144" s="28"/>
      <c r="AH144" s="28"/>
      <c r="AI144" s="28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</row>
    <row r="145">
      <c r="A145" s="8" t="s">
        <v>1279</v>
      </c>
      <c r="B145" s="9">
        <v>45742.0</v>
      </c>
      <c r="C145" s="73" t="s">
        <v>20</v>
      </c>
      <c r="D145" s="69" t="s">
        <v>2121</v>
      </c>
      <c r="E145" s="27" t="s">
        <v>1939</v>
      </c>
      <c r="F145" s="13" t="s">
        <v>2103</v>
      </c>
      <c r="G145" s="15">
        <v>39.9</v>
      </c>
      <c r="H145" s="15">
        <v>39.9</v>
      </c>
      <c r="I145" s="14"/>
      <c r="J145" s="15">
        <f t="shared" ref="J145:J146" si="10">H145</f>
        <v>39.9</v>
      </c>
      <c r="K145" s="14"/>
      <c r="L145" s="14"/>
      <c r="M145" s="14"/>
      <c r="N145" s="16"/>
      <c r="O145" s="47">
        <f t="shared" si="2"/>
        <v>39.9</v>
      </c>
      <c r="P145" s="28"/>
      <c r="Q145" s="8" t="s">
        <v>2122</v>
      </c>
      <c r="R145" s="25" t="s">
        <v>577</v>
      </c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</row>
    <row r="146">
      <c r="A146" s="8" t="s">
        <v>1279</v>
      </c>
      <c r="B146" s="9">
        <v>45744.0</v>
      </c>
      <c r="C146" s="73" t="s">
        <v>20</v>
      </c>
      <c r="D146" s="69" t="s">
        <v>2123</v>
      </c>
      <c r="E146" s="27" t="s">
        <v>1939</v>
      </c>
      <c r="F146" s="13" t="s">
        <v>2103</v>
      </c>
      <c r="G146" s="15">
        <v>39.9</v>
      </c>
      <c r="H146" s="15">
        <v>39.9</v>
      </c>
      <c r="I146" s="14"/>
      <c r="J146" s="15">
        <f t="shared" si="10"/>
        <v>39.9</v>
      </c>
      <c r="K146" s="14"/>
      <c r="L146" s="14"/>
      <c r="M146" s="15">
        <v>39.9</v>
      </c>
      <c r="N146" s="16"/>
      <c r="O146" s="47">
        <f t="shared" si="2"/>
        <v>79.8</v>
      </c>
      <c r="P146" s="28"/>
      <c r="Q146" s="8" t="s">
        <v>2124</v>
      </c>
      <c r="R146" s="25" t="s">
        <v>577</v>
      </c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</row>
    <row r="147">
      <c r="A147" s="8" t="s">
        <v>1279</v>
      </c>
      <c r="B147" s="9">
        <v>45744.0</v>
      </c>
      <c r="C147" s="73" t="s">
        <v>1172</v>
      </c>
      <c r="D147" s="69" t="s">
        <v>2125</v>
      </c>
      <c r="E147" s="27" t="s">
        <v>1172</v>
      </c>
      <c r="F147" s="31" t="s">
        <v>2086</v>
      </c>
      <c r="G147" s="15">
        <v>429.0</v>
      </c>
      <c r="H147" s="15">
        <v>429.0</v>
      </c>
      <c r="I147" s="14"/>
      <c r="J147" s="15">
        <v>429.0</v>
      </c>
      <c r="K147" s="14"/>
      <c r="L147" s="14"/>
      <c r="M147" s="14"/>
      <c r="N147" s="16"/>
      <c r="O147" s="47">
        <f t="shared" si="2"/>
        <v>429</v>
      </c>
      <c r="P147" s="28"/>
      <c r="Q147" s="25" t="s">
        <v>2126</v>
      </c>
      <c r="R147" s="25" t="s">
        <v>577</v>
      </c>
      <c r="S147" s="17"/>
      <c r="T147" s="28"/>
      <c r="U147" s="17"/>
      <c r="V147" s="17"/>
      <c r="W147" s="17"/>
      <c r="X147" s="28"/>
      <c r="Y147" s="28"/>
      <c r="Z147" s="80"/>
      <c r="AA147" s="80"/>
      <c r="AB147" s="28"/>
      <c r="AC147" s="28"/>
      <c r="AD147" s="28"/>
      <c r="AE147" s="28"/>
      <c r="AF147" s="28"/>
      <c r="AG147" s="28"/>
      <c r="AH147" s="28"/>
      <c r="AI147" s="28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</row>
    <row r="148">
      <c r="A148" s="8" t="s">
        <v>1279</v>
      </c>
      <c r="B148" s="9">
        <v>45744.0</v>
      </c>
      <c r="C148" s="73" t="s">
        <v>1172</v>
      </c>
      <c r="D148" s="69" t="s">
        <v>2127</v>
      </c>
      <c r="E148" s="27" t="s">
        <v>1172</v>
      </c>
      <c r="F148" s="31" t="s">
        <v>2086</v>
      </c>
      <c r="G148" s="15">
        <v>429.0</v>
      </c>
      <c r="H148" s="15">
        <v>429.0</v>
      </c>
      <c r="I148" s="14"/>
      <c r="J148" s="15">
        <v>429.0</v>
      </c>
      <c r="K148" s="14"/>
      <c r="L148" s="14"/>
      <c r="M148" s="14"/>
      <c r="N148" s="16"/>
      <c r="O148" s="47">
        <f t="shared" si="2"/>
        <v>429</v>
      </c>
      <c r="P148" s="28"/>
      <c r="Q148" s="25" t="s">
        <v>2128</v>
      </c>
      <c r="R148" s="25" t="s">
        <v>577</v>
      </c>
      <c r="S148" s="17"/>
      <c r="T148" s="28"/>
      <c r="U148" s="17"/>
      <c r="V148" s="17"/>
      <c r="W148" s="17"/>
      <c r="X148" s="28"/>
      <c r="Y148" s="28"/>
      <c r="Z148" s="80"/>
      <c r="AA148" s="80"/>
      <c r="AB148" s="28"/>
      <c r="AC148" s="28"/>
      <c r="AD148" s="28"/>
      <c r="AE148" s="28"/>
      <c r="AF148" s="28"/>
      <c r="AG148" s="28"/>
      <c r="AH148" s="28"/>
      <c r="AI148" s="28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</row>
    <row r="149">
      <c r="A149" s="8" t="s">
        <v>1279</v>
      </c>
      <c r="B149" s="9">
        <v>45744.0</v>
      </c>
      <c r="C149" s="73" t="s">
        <v>1172</v>
      </c>
      <c r="D149" s="69" t="s">
        <v>2129</v>
      </c>
      <c r="E149" s="27" t="s">
        <v>1172</v>
      </c>
      <c r="F149" s="31" t="s">
        <v>2086</v>
      </c>
      <c r="G149" s="15">
        <v>429.0</v>
      </c>
      <c r="H149" s="15">
        <v>429.0</v>
      </c>
      <c r="I149" s="14"/>
      <c r="J149" s="15">
        <v>429.0</v>
      </c>
      <c r="K149" s="14"/>
      <c r="L149" s="14"/>
      <c r="M149" s="14"/>
      <c r="N149" s="16"/>
      <c r="O149" s="47">
        <f t="shared" si="2"/>
        <v>429</v>
      </c>
      <c r="P149" s="28"/>
      <c r="Q149" s="25" t="s">
        <v>2130</v>
      </c>
      <c r="R149" s="25" t="s">
        <v>577</v>
      </c>
      <c r="S149" s="17"/>
      <c r="T149" s="28"/>
      <c r="U149" s="17"/>
      <c r="V149" s="17"/>
      <c r="W149" s="17"/>
      <c r="X149" s="28"/>
      <c r="Y149" s="28"/>
      <c r="Z149" s="80"/>
      <c r="AA149" s="80"/>
      <c r="AB149" s="28"/>
      <c r="AC149" s="28"/>
      <c r="AD149" s="28"/>
      <c r="AE149" s="28"/>
      <c r="AF149" s="28"/>
      <c r="AG149" s="28"/>
      <c r="AH149" s="28"/>
      <c r="AI149" s="28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</row>
    <row r="150">
      <c r="A150" s="8" t="s">
        <v>1279</v>
      </c>
      <c r="B150" s="9">
        <v>45747.0</v>
      </c>
      <c r="C150" s="73" t="s">
        <v>2264</v>
      </c>
      <c r="D150" s="69" t="s">
        <v>3263</v>
      </c>
      <c r="E150" s="27" t="s">
        <v>1908</v>
      </c>
      <c r="F150" s="31" t="s">
        <v>2086</v>
      </c>
      <c r="G150" s="15">
        <v>429.0</v>
      </c>
      <c r="H150" s="15">
        <v>429.0</v>
      </c>
      <c r="I150" s="14"/>
      <c r="J150" s="15">
        <v>429.0</v>
      </c>
      <c r="K150" s="14"/>
      <c r="L150" s="14"/>
      <c r="M150" s="14"/>
      <c r="N150" s="16"/>
      <c r="O150" s="47">
        <f t="shared" si="2"/>
        <v>429</v>
      </c>
      <c r="P150" s="28"/>
      <c r="Q150" s="25" t="s">
        <v>3264</v>
      </c>
      <c r="R150" s="25" t="s">
        <v>577</v>
      </c>
      <c r="S150" s="17"/>
      <c r="T150" s="28"/>
      <c r="U150" s="17"/>
      <c r="V150" s="17"/>
      <c r="W150" s="17"/>
      <c r="X150" s="28"/>
      <c r="Y150" s="28"/>
      <c r="Z150" s="80"/>
      <c r="AA150" s="80"/>
      <c r="AB150" s="28"/>
      <c r="AC150" s="28"/>
      <c r="AD150" s="28"/>
      <c r="AE150" s="28"/>
      <c r="AF150" s="28"/>
      <c r="AG150" s="28"/>
      <c r="AH150" s="28"/>
      <c r="AI150" s="28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</row>
    <row r="151">
      <c r="A151" s="8" t="s">
        <v>1279</v>
      </c>
      <c r="B151" s="9">
        <v>43160.0</v>
      </c>
      <c r="C151" s="73" t="s">
        <v>20</v>
      </c>
      <c r="D151" s="69" t="s">
        <v>2131</v>
      </c>
      <c r="E151" s="12" t="s">
        <v>367</v>
      </c>
      <c r="F151" s="13" t="s">
        <v>2086</v>
      </c>
      <c r="G151" s="14"/>
      <c r="H151" s="15">
        <v>429.0</v>
      </c>
      <c r="I151" s="14"/>
      <c r="J151" s="15">
        <v>429.0</v>
      </c>
      <c r="K151" s="14"/>
      <c r="L151" s="14"/>
      <c r="M151" s="14"/>
      <c r="N151" s="16"/>
      <c r="O151" s="3">
        <f t="shared" si="2"/>
        <v>429</v>
      </c>
      <c r="P151" s="56"/>
      <c r="Q151" s="8" t="s">
        <v>2132</v>
      </c>
      <c r="R151" s="25" t="s">
        <v>577</v>
      </c>
      <c r="S151" s="32"/>
      <c r="T151" s="32"/>
      <c r="U151" s="17"/>
      <c r="V151" s="28"/>
      <c r="W151" s="17"/>
      <c r="X151" s="32"/>
      <c r="Y151" s="17"/>
      <c r="Z151" s="80"/>
      <c r="AA151" s="80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</row>
    <row r="152">
      <c r="A152" s="8" t="s">
        <v>1279</v>
      </c>
      <c r="B152" s="9">
        <v>45706.0</v>
      </c>
      <c r="C152" s="73" t="s">
        <v>1172</v>
      </c>
      <c r="D152" s="69" t="s">
        <v>2133</v>
      </c>
      <c r="E152" s="27" t="s">
        <v>1172</v>
      </c>
      <c r="F152" s="13" t="s">
        <v>1908</v>
      </c>
      <c r="G152" s="15">
        <v>299.0</v>
      </c>
      <c r="H152" s="15">
        <v>299.0</v>
      </c>
      <c r="I152" s="14"/>
      <c r="J152" s="15">
        <f t="shared" ref="J152:J154" si="11">H152</f>
        <v>299</v>
      </c>
      <c r="K152" s="14"/>
      <c r="L152" s="14"/>
      <c r="M152" s="14"/>
      <c r="N152" s="16"/>
      <c r="O152" s="47">
        <f t="shared" si="2"/>
        <v>299</v>
      </c>
      <c r="P152" s="28"/>
      <c r="Q152" s="8" t="s">
        <v>2134</v>
      </c>
      <c r="R152" s="25" t="s">
        <v>557</v>
      </c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</row>
    <row r="153">
      <c r="A153" s="8" t="s">
        <v>1279</v>
      </c>
      <c r="B153" s="9">
        <v>45712.0</v>
      </c>
      <c r="C153" s="73" t="s">
        <v>1172</v>
      </c>
      <c r="D153" s="69" t="s">
        <v>2135</v>
      </c>
      <c r="E153" s="27" t="s">
        <v>1172</v>
      </c>
      <c r="F153" s="13" t="s">
        <v>1908</v>
      </c>
      <c r="G153" s="15">
        <v>299.0</v>
      </c>
      <c r="H153" s="15">
        <v>299.0</v>
      </c>
      <c r="I153" s="14"/>
      <c r="J153" s="15">
        <f t="shared" si="11"/>
        <v>299</v>
      </c>
      <c r="K153" s="14"/>
      <c r="L153" s="14"/>
      <c r="M153" s="14"/>
      <c r="N153" s="16"/>
      <c r="O153" s="47">
        <f t="shared" si="2"/>
        <v>299</v>
      </c>
      <c r="P153" s="56"/>
      <c r="Q153" s="8" t="s">
        <v>2136</v>
      </c>
      <c r="R153" s="25" t="s">
        <v>557</v>
      </c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</row>
    <row r="154">
      <c r="A154" s="8" t="s">
        <v>1279</v>
      </c>
      <c r="B154" s="9">
        <v>45749.0</v>
      </c>
      <c r="C154" s="73" t="s">
        <v>20</v>
      </c>
      <c r="D154" s="69" t="s">
        <v>2137</v>
      </c>
      <c r="E154" s="27" t="s">
        <v>1939</v>
      </c>
      <c r="F154" s="13" t="s">
        <v>2103</v>
      </c>
      <c r="G154" s="15">
        <v>39.9</v>
      </c>
      <c r="H154" s="15">
        <v>39.9</v>
      </c>
      <c r="I154" s="14"/>
      <c r="J154" s="15">
        <f t="shared" si="11"/>
        <v>39.9</v>
      </c>
      <c r="K154" s="14"/>
      <c r="L154" s="14"/>
      <c r="M154" s="14"/>
      <c r="N154" s="16"/>
      <c r="O154" s="47">
        <f t="shared" si="2"/>
        <v>39.9</v>
      </c>
      <c r="P154" s="28"/>
      <c r="Q154" s="8" t="s">
        <v>2138</v>
      </c>
      <c r="R154" s="25" t="s">
        <v>31</v>
      </c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</row>
    <row r="155">
      <c r="A155" s="8" t="s">
        <v>1279</v>
      </c>
      <c r="B155" s="9">
        <v>45750.0</v>
      </c>
      <c r="C155" s="73" t="s">
        <v>20</v>
      </c>
      <c r="D155" s="69" t="s">
        <v>2139</v>
      </c>
      <c r="E155" s="27" t="s">
        <v>2112</v>
      </c>
      <c r="F155" s="31" t="s">
        <v>2086</v>
      </c>
      <c r="G155" s="15">
        <v>800.0</v>
      </c>
      <c r="H155" s="15">
        <v>429.0</v>
      </c>
      <c r="I155" s="14"/>
      <c r="J155" s="15">
        <v>429.0</v>
      </c>
      <c r="K155" s="14"/>
      <c r="L155" s="14"/>
      <c r="M155" s="14"/>
      <c r="N155" s="16"/>
      <c r="O155" s="47">
        <f t="shared" si="2"/>
        <v>429</v>
      </c>
      <c r="P155" s="28"/>
      <c r="Q155" s="25" t="s">
        <v>2140</v>
      </c>
      <c r="R155" s="25" t="s">
        <v>31</v>
      </c>
      <c r="S155" s="17"/>
      <c r="T155" s="17"/>
      <c r="U155" s="17"/>
      <c r="V155" s="17"/>
      <c r="W155" s="17"/>
      <c r="X155" s="17"/>
      <c r="Y155" s="17"/>
      <c r="Z155" s="80"/>
      <c r="AA155" s="80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</row>
    <row r="156">
      <c r="A156" s="8" t="s">
        <v>1279</v>
      </c>
      <c r="B156" s="9">
        <v>45750.0</v>
      </c>
      <c r="C156" s="73" t="s">
        <v>2141</v>
      </c>
      <c r="D156" s="69" t="s">
        <v>2142</v>
      </c>
      <c r="E156" s="27" t="s">
        <v>2112</v>
      </c>
      <c r="F156" s="31" t="s">
        <v>2086</v>
      </c>
      <c r="G156" s="15">
        <v>429.0</v>
      </c>
      <c r="H156" s="15">
        <v>429.0</v>
      </c>
      <c r="I156" s="14"/>
      <c r="J156" s="15">
        <v>429.0</v>
      </c>
      <c r="K156" s="14"/>
      <c r="L156" s="14"/>
      <c r="M156" s="14"/>
      <c r="N156" s="16"/>
      <c r="O156" s="47">
        <f t="shared" si="2"/>
        <v>429</v>
      </c>
      <c r="P156" s="28"/>
      <c r="Q156" s="25" t="s">
        <v>2143</v>
      </c>
      <c r="R156" s="25" t="s">
        <v>31</v>
      </c>
      <c r="S156" s="17"/>
      <c r="T156" s="17"/>
      <c r="U156" s="17"/>
      <c r="V156" s="17"/>
      <c r="W156" s="17"/>
      <c r="X156" s="17"/>
      <c r="Y156" s="17"/>
      <c r="Z156" s="80"/>
      <c r="AA156" s="80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</row>
    <row r="157">
      <c r="A157" s="8" t="s">
        <v>1279</v>
      </c>
      <c r="B157" s="9">
        <v>45754.0</v>
      </c>
      <c r="C157" s="73" t="s">
        <v>2110</v>
      </c>
      <c r="D157" s="69" t="s">
        <v>2144</v>
      </c>
      <c r="E157" s="27" t="s">
        <v>2112</v>
      </c>
      <c r="F157" s="31" t="s">
        <v>2086</v>
      </c>
      <c r="G157" s="15">
        <v>429.0</v>
      </c>
      <c r="H157" s="15">
        <v>429.0</v>
      </c>
      <c r="I157" s="14"/>
      <c r="J157" s="15">
        <v>429.0</v>
      </c>
      <c r="K157" s="14"/>
      <c r="L157" s="14"/>
      <c r="M157" s="14"/>
      <c r="N157" s="16"/>
      <c r="O157" s="47">
        <f t="shared" si="2"/>
        <v>429</v>
      </c>
      <c r="P157" s="28"/>
      <c r="Q157" s="25" t="s">
        <v>2145</v>
      </c>
      <c r="R157" s="25" t="s">
        <v>31</v>
      </c>
      <c r="S157" s="17"/>
      <c r="T157" s="17"/>
      <c r="U157" s="17"/>
      <c r="V157" s="17"/>
      <c r="W157" s="17"/>
      <c r="X157" s="17"/>
      <c r="Y157" s="17"/>
      <c r="Z157" s="80"/>
      <c r="AA157" s="80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</row>
    <row r="158">
      <c r="A158" s="8" t="s">
        <v>1279</v>
      </c>
      <c r="B158" s="9">
        <v>45755.0</v>
      </c>
      <c r="C158" s="73" t="s">
        <v>20</v>
      </c>
      <c r="D158" s="69" t="s">
        <v>2146</v>
      </c>
      <c r="E158" s="27" t="s">
        <v>1939</v>
      </c>
      <c r="F158" s="13" t="s">
        <v>2024</v>
      </c>
      <c r="G158" s="15">
        <v>99.9</v>
      </c>
      <c r="H158" s="15">
        <v>99.9</v>
      </c>
      <c r="I158" s="14"/>
      <c r="J158" s="15">
        <f>H158</f>
        <v>99.9</v>
      </c>
      <c r="K158" s="14"/>
      <c r="L158" s="14"/>
      <c r="M158" s="14"/>
      <c r="N158" s="16"/>
      <c r="O158" s="47">
        <f t="shared" si="2"/>
        <v>99.9</v>
      </c>
      <c r="P158" s="28"/>
      <c r="Q158" s="8" t="s">
        <v>2147</v>
      </c>
      <c r="R158" s="25" t="s">
        <v>31</v>
      </c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</row>
    <row r="159">
      <c r="A159" s="8" t="s">
        <v>1279</v>
      </c>
      <c r="B159" s="9">
        <v>45755.0</v>
      </c>
      <c r="C159" s="73" t="s">
        <v>2110</v>
      </c>
      <c r="D159" s="69" t="s">
        <v>2148</v>
      </c>
      <c r="E159" s="27" t="s">
        <v>2112</v>
      </c>
      <c r="F159" s="31" t="s">
        <v>2086</v>
      </c>
      <c r="G159" s="15">
        <v>977.55</v>
      </c>
      <c r="H159" s="15">
        <v>429.0</v>
      </c>
      <c r="I159" s="14"/>
      <c r="J159" s="15">
        <v>429.0</v>
      </c>
      <c r="K159" s="14"/>
      <c r="L159" s="14"/>
      <c r="M159" s="14"/>
      <c r="N159" s="16"/>
      <c r="O159" s="47">
        <f t="shared" si="2"/>
        <v>429</v>
      </c>
      <c r="P159" s="28"/>
      <c r="Q159" s="25" t="s">
        <v>2149</v>
      </c>
      <c r="R159" s="25" t="s">
        <v>31</v>
      </c>
      <c r="S159" s="17"/>
      <c r="T159" s="17"/>
      <c r="U159" s="17"/>
      <c r="V159" s="17"/>
      <c r="W159" s="17"/>
      <c r="X159" s="17"/>
      <c r="Y159" s="17"/>
      <c r="Z159" s="80"/>
      <c r="AA159" s="80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</row>
    <row r="160">
      <c r="A160" s="8" t="s">
        <v>1279</v>
      </c>
      <c r="B160" s="9">
        <v>45755.0</v>
      </c>
      <c r="C160" s="73" t="s">
        <v>20</v>
      </c>
      <c r="D160" s="69" t="s">
        <v>2150</v>
      </c>
      <c r="E160" s="27" t="s">
        <v>2112</v>
      </c>
      <c r="F160" s="31" t="s">
        <v>2086</v>
      </c>
      <c r="G160" s="15">
        <v>977.55</v>
      </c>
      <c r="H160" s="15">
        <v>429.0</v>
      </c>
      <c r="I160" s="14"/>
      <c r="J160" s="15">
        <v>429.0</v>
      </c>
      <c r="K160" s="14"/>
      <c r="L160" s="14"/>
      <c r="M160" s="14"/>
      <c r="N160" s="16"/>
      <c r="O160" s="47">
        <f t="shared" si="2"/>
        <v>429</v>
      </c>
      <c r="P160" s="28"/>
      <c r="Q160" s="25" t="s">
        <v>2151</v>
      </c>
      <c r="R160" s="25" t="s">
        <v>31</v>
      </c>
      <c r="S160" s="17"/>
      <c r="T160" s="17"/>
      <c r="U160" s="17"/>
      <c r="V160" s="17"/>
      <c r="W160" s="17"/>
      <c r="X160" s="17"/>
      <c r="Y160" s="17"/>
      <c r="Z160" s="80"/>
      <c r="AA160" s="80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</row>
    <row r="161">
      <c r="A161" s="8" t="s">
        <v>1279</v>
      </c>
      <c r="B161" s="9">
        <v>45756.0</v>
      </c>
      <c r="C161" s="73" t="s">
        <v>27</v>
      </c>
      <c r="D161" s="69" t="s">
        <v>2152</v>
      </c>
      <c r="E161" s="27" t="s">
        <v>2089</v>
      </c>
      <c r="F161" s="31" t="s">
        <v>2086</v>
      </c>
      <c r="G161" s="15">
        <v>429.0</v>
      </c>
      <c r="H161" s="15">
        <v>429.0</v>
      </c>
      <c r="I161" s="14"/>
      <c r="J161" s="15">
        <v>429.0</v>
      </c>
      <c r="K161" s="14"/>
      <c r="L161" s="14"/>
      <c r="M161" s="14"/>
      <c r="N161" s="16"/>
      <c r="O161" s="47">
        <f t="shared" si="2"/>
        <v>429</v>
      </c>
      <c r="P161" s="28"/>
      <c r="Q161" s="25" t="s">
        <v>2153</v>
      </c>
      <c r="R161" s="25" t="s">
        <v>31</v>
      </c>
      <c r="S161" s="17"/>
      <c r="T161" s="17"/>
      <c r="U161" s="17"/>
      <c r="V161" s="17"/>
      <c r="W161" s="17"/>
      <c r="X161" s="17"/>
      <c r="Y161" s="17"/>
      <c r="Z161" s="80"/>
      <c r="AA161" s="80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</row>
    <row r="162">
      <c r="A162" s="8" t="s">
        <v>1279</v>
      </c>
      <c r="B162" s="9">
        <v>45756.0</v>
      </c>
      <c r="C162" s="73" t="s">
        <v>20</v>
      </c>
      <c r="D162" s="69" t="s">
        <v>2154</v>
      </c>
      <c r="E162" s="27" t="s">
        <v>1939</v>
      </c>
      <c r="F162" s="13" t="s">
        <v>2024</v>
      </c>
      <c r="G162" s="15">
        <v>99.9</v>
      </c>
      <c r="H162" s="15">
        <v>99.9</v>
      </c>
      <c r="I162" s="14"/>
      <c r="J162" s="15">
        <f t="shared" ref="J162:J164" si="12">H162</f>
        <v>99.9</v>
      </c>
      <c r="K162" s="14"/>
      <c r="L162" s="14"/>
      <c r="M162" s="14"/>
      <c r="N162" s="16"/>
      <c r="O162" s="47">
        <f t="shared" si="2"/>
        <v>99.9</v>
      </c>
      <c r="P162" s="28"/>
      <c r="Q162" s="8" t="s">
        <v>2155</v>
      </c>
      <c r="R162" s="25" t="s">
        <v>31</v>
      </c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</row>
    <row r="163">
      <c r="A163" s="8" t="s">
        <v>1279</v>
      </c>
      <c r="B163" s="9">
        <v>45758.0</v>
      </c>
      <c r="C163" s="73" t="s">
        <v>20</v>
      </c>
      <c r="D163" s="69" t="s">
        <v>2157</v>
      </c>
      <c r="E163" s="27" t="s">
        <v>1939</v>
      </c>
      <c r="F163" s="13" t="s">
        <v>2024</v>
      </c>
      <c r="G163" s="15">
        <v>99.9</v>
      </c>
      <c r="H163" s="15">
        <v>99.9</v>
      </c>
      <c r="I163" s="14"/>
      <c r="J163" s="15">
        <f t="shared" si="12"/>
        <v>99.9</v>
      </c>
      <c r="K163" s="14"/>
      <c r="L163" s="14"/>
      <c r="M163" s="14"/>
      <c r="N163" s="16"/>
      <c r="O163" s="47">
        <f t="shared" si="2"/>
        <v>99.9</v>
      </c>
      <c r="P163" s="28"/>
      <c r="Q163" s="8" t="s">
        <v>2158</v>
      </c>
      <c r="R163" s="25" t="s">
        <v>31</v>
      </c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</row>
    <row r="164">
      <c r="A164" s="8" t="s">
        <v>1279</v>
      </c>
      <c r="B164" s="9">
        <v>45758.0</v>
      </c>
      <c r="C164" s="73" t="s">
        <v>20</v>
      </c>
      <c r="D164" s="69" t="s">
        <v>2159</v>
      </c>
      <c r="E164" s="27" t="s">
        <v>1939</v>
      </c>
      <c r="F164" s="13" t="s">
        <v>2103</v>
      </c>
      <c r="G164" s="15">
        <v>39.9</v>
      </c>
      <c r="H164" s="15">
        <v>39.9</v>
      </c>
      <c r="I164" s="14"/>
      <c r="J164" s="15">
        <f t="shared" si="12"/>
        <v>39.9</v>
      </c>
      <c r="K164" s="14"/>
      <c r="L164" s="14"/>
      <c r="M164" s="14"/>
      <c r="N164" s="16"/>
      <c r="O164" s="47">
        <f t="shared" si="2"/>
        <v>39.9</v>
      </c>
      <c r="P164" s="28"/>
      <c r="Q164" s="8" t="s">
        <v>2160</v>
      </c>
      <c r="R164" s="25" t="s">
        <v>31</v>
      </c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</row>
    <row r="165">
      <c r="A165" s="8" t="s">
        <v>1279</v>
      </c>
      <c r="B165" s="9">
        <v>45758.0</v>
      </c>
      <c r="C165" s="73" t="s">
        <v>20</v>
      </c>
      <c r="D165" s="69" t="s">
        <v>2161</v>
      </c>
      <c r="E165" s="27" t="s">
        <v>2112</v>
      </c>
      <c r="F165" s="31" t="s">
        <v>2086</v>
      </c>
      <c r="G165" s="15">
        <v>429.0</v>
      </c>
      <c r="H165" s="15">
        <v>429.0</v>
      </c>
      <c r="I165" s="14"/>
      <c r="J165" s="15">
        <v>429.0</v>
      </c>
      <c r="K165" s="14"/>
      <c r="L165" s="14"/>
      <c r="M165" s="14"/>
      <c r="N165" s="16"/>
      <c r="O165" s="47">
        <f t="shared" si="2"/>
        <v>429</v>
      </c>
      <c r="P165" s="28"/>
      <c r="Q165" s="25" t="s">
        <v>2162</v>
      </c>
      <c r="R165" s="25" t="s">
        <v>31</v>
      </c>
      <c r="S165" s="17"/>
      <c r="T165" s="17"/>
      <c r="U165" s="17"/>
      <c r="V165" s="17"/>
      <c r="W165" s="17"/>
      <c r="X165" s="17"/>
      <c r="Y165" s="17"/>
      <c r="Z165" s="80"/>
      <c r="AA165" s="80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</row>
    <row r="166">
      <c r="A166" s="8" t="s">
        <v>1279</v>
      </c>
      <c r="B166" s="9">
        <v>45761.0</v>
      </c>
      <c r="C166" s="73" t="s">
        <v>20</v>
      </c>
      <c r="D166" s="69" t="s">
        <v>2163</v>
      </c>
      <c r="E166" s="27" t="s">
        <v>1939</v>
      </c>
      <c r="F166" s="13" t="s">
        <v>2024</v>
      </c>
      <c r="G166" s="15">
        <v>99.9</v>
      </c>
      <c r="H166" s="15">
        <v>99.9</v>
      </c>
      <c r="I166" s="14"/>
      <c r="J166" s="15">
        <f t="shared" ref="J166:J168" si="13">H166</f>
        <v>99.9</v>
      </c>
      <c r="K166" s="14"/>
      <c r="L166" s="14"/>
      <c r="M166" s="14"/>
      <c r="N166" s="16"/>
      <c r="O166" s="47">
        <f t="shared" si="2"/>
        <v>99.9</v>
      </c>
      <c r="P166" s="28"/>
      <c r="Q166" s="8" t="s">
        <v>2164</v>
      </c>
      <c r="R166" s="25" t="s">
        <v>31</v>
      </c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</row>
    <row r="167">
      <c r="A167" s="8" t="s">
        <v>1279</v>
      </c>
      <c r="B167" s="9">
        <v>45761.0</v>
      </c>
      <c r="C167" s="73" t="s">
        <v>20</v>
      </c>
      <c r="D167" s="69" t="s">
        <v>2165</v>
      </c>
      <c r="E167" s="27" t="s">
        <v>1939</v>
      </c>
      <c r="F167" s="13" t="s">
        <v>2103</v>
      </c>
      <c r="G167" s="15">
        <v>39.9</v>
      </c>
      <c r="H167" s="15">
        <v>39.9</v>
      </c>
      <c r="I167" s="14"/>
      <c r="J167" s="15">
        <f t="shared" si="13"/>
        <v>39.9</v>
      </c>
      <c r="K167" s="14"/>
      <c r="L167" s="14"/>
      <c r="M167" s="14"/>
      <c r="N167" s="16"/>
      <c r="O167" s="47">
        <f t="shared" si="2"/>
        <v>39.9</v>
      </c>
      <c r="P167" s="28"/>
      <c r="Q167" s="8" t="s">
        <v>2166</v>
      </c>
      <c r="R167" s="25" t="s">
        <v>31</v>
      </c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</row>
    <row r="168">
      <c r="A168" s="8" t="s">
        <v>1279</v>
      </c>
      <c r="B168" s="9">
        <v>45762.0</v>
      </c>
      <c r="C168" s="73" t="s">
        <v>20</v>
      </c>
      <c r="D168" s="69" t="s">
        <v>2167</v>
      </c>
      <c r="E168" s="27" t="s">
        <v>1939</v>
      </c>
      <c r="F168" s="13" t="s">
        <v>2103</v>
      </c>
      <c r="G168" s="15">
        <v>39.9</v>
      </c>
      <c r="H168" s="15">
        <v>39.9</v>
      </c>
      <c r="I168" s="14"/>
      <c r="J168" s="15">
        <f t="shared" si="13"/>
        <v>39.9</v>
      </c>
      <c r="K168" s="14"/>
      <c r="L168" s="14"/>
      <c r="M168" s="14"/>
      <c r="N168" s="16"/>
      <c r="O168" s="47">
        <f t="shared" si="2"/>
        <v>39.9</v>
      </c>
      <c r="P168" s="28"/>
      <c r="Q168" s="8" t="s">
        <v>2168</v>
      </c>
      <c r="R168" s="25" t="s">
        <v>31</v>
      </c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</row>
    <row r="169">
      <c r="A169" s="8" t="s">
        <v>1279</v>
      </c>
      <c r="B169" s="9">
        <v>45762.0</v>
      </c>
      <c r="C169" s="73" t="s">
        <v>20</v>
      </c>
      <c r="D169" s="69" t="s">
        <v>2169</v>
      </c>
      <c r="E169" s="27" t="s">
        <v>2112</v>
      </c>
      <c r="F169" s="31" t="s">
        <v>2086</v>
      </c>
      <c r="G169" s="15">
        <v>429.0</v>
      </c>
      <c r="H169" s="15">
        <v>429.0</v>
      </c>
      <c r="I169" s="14"/>
      <c r="J169" s="15">
        <v>429.0</v>
      </c>
      <c r="K169" s="14"/>
      <c r="L169" s="14"/>
      <c r="M169" s="14"/>
      <c r="N169" s="16"/>
      <c r="O169" s="47">
        <f t="shared" si="2"/>
        <v>429</v>
      </c>
      <c r="P169" s="28"/>
      <c r="Q169" s="25" t="s">
        <v>2170</v>
      </c>
      <c r="R169" s="25" t="s">
        <v>31</v>
      </c>
      <c r="S169" s="17"/>
      <c r="T169" s="17"/>
      <c r="U169" s="17"/>
      <c r="V169" s="17"/>
      <c r="W169" s="17"/>
      <c r="X169" s="17"/>
      <c r="Y169" s="17"/>
      <c r="Z169" s="80"/>
      <c r="AA169" s="80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</row>
    <row r="170">
      <c r="A170" s="8" t="s">
        <v>1279</v>
      </c>
      <c r="B170" s="9">
        <v>45763.0</v>
      </c>
      <c r="C170" s="73" t="s">
        <v>1172</v>
      </c>
      <c r="D170" s="69" t="s">
        <v>2171</v>
      </c>
      <c r="E170" s="27" t="s">
        <v>1172</v>
      </c>
      <c r="F170" s="31" t="s">
        <v>2086</v>
      </c>
      <c r="G170" s="15">
        <v>429.0</v>
      </c>
      <c r="H170" s="15">
        <v>429.0</v>
      </c>
      <c r="I170" s="14"/>
      <c r="J170" s="15">
        <v>429.0</v>
      </c>
      <c r="K170" s="14"/>
      <c r="L170" s="14"/>
      <c r="M170" s="14"/>
      <c r="N170" s="16"/>
      <c r="O170" s="47">
        <f t="shared" si="2"/>
        <v>429</v>
      </c>
      <c r="P170" s="28"/>
      <c r="Q170" s="25" t="s">
        <v>2172</v>
      </c>
      <c r="R170" s="25" t="s">
        <v>31</v>
      </c>
      <c r="S170" s="17"/>
      <c r="T170" s="17"/>
      <c r="U170" s="17"/>
      <c r="V170" s="17"/>
      <c r="W170" s="17"/>
      <c r="X170" s="17"/>
      <c r="Y170" s="17"/>
      <c r="Z170" s="80"/>
      <c r="AA170" s="80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</row>
    <row r="171">
      <c r="A171" s="8" t="s">
        <v>1279</v>
      </c>
      <c r="B171" s="9">
        <v>45764.0</v>
      </c>
      <c r="C171" s="73" t="s">
        <v>20</v>
      </c>
      <c r="D171" s="69" t="s">
        <v>2173</v>
      </c>
      <c r="E171" s="27" t="s">
        <v>1939</v>
      </c>
      <c r="F171" s="13" t="s">
        <v>2103</v>
      </c>
      <c r="G171" s="15">
        <v>39.9</v>
      </c>
      <c r="H171" s="15">
        <v>39.9</v>
      </c>
      <c r="I171" s="14"/>
      <c r="J171" s="15">
        <f t="shared" ref="J171:J172" si="14">H171</f>
        <v>39.9</v>
      </c>
      <c r="K171" s="14"/>
      <c r="L171" s="14"/>
      <c r="M171" s="14"/>
      <c r="N171" s="16"/>
      <c r="O171" s="47">
        <f t="shared" si="2"/>
        <v>39.9</v>
      </c>
      <c r="P171" s="28"/>
      <c r="Q171" s="8" t="s">
        <v>2174</v>
      </c>
      <c r="R171" s="25" t="s">
        <v>31</v>
      </c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</row>
    <row r="172">
      <c r="A172" s="8" t="s">
        <v>1279</v>
      </c>
      <c r="B172" s="9">
        <v>45770.0</v>
      </c>
      <c r="C172" s="73" t="s">
        <v>20</v>
      </c>
      <c r="D172" s="69" t="s">
        <v>2175</v>
      </c>
      <c r="E172" s="27" t="s">
        <v>1939</v>
      </c>
      <c r="F172" s="13" t="s">
        <v>2024</v>
      </c>
      <c r="G172" s="15">
        <v>99.9</v>
      </c>
      <c r="H172" s="15">
        <v>99.9</v>
      </c>
      <c r="I172" s="14"/>
      <c r="J172" s="15">
        <f t="shared" si="14"/>
        <v>99.9</v>
      </c>
      <c r="K172" s="14"/>
      <c r="L172" s="14"/>
      <c r="M172" s="14"/>
      <c r="N172" s="16"/>
      <c r="O172" s="47">
        <f t="shared" si="2"/>
        <v>99.9</v>
      </c>
      <c r="P172" s="28"/>
      <c r="Q172" s="8" t="s">
        <v>2176</v>
      </c>
      <c r="R172" s="25" t="s">
        <v>31</v>
      </c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</row>
    <row r="173">
      <c r="A173" s="8" t="s">
        <v>1279</v>
      </c>
      <c r="B173" s="9">
        <v>45770.0</v>
      </c>
      <c r="C173" s="73" t="s">
        <v>1172</v>
      </c>
      <c r="D173" s="69" t="s">
        <v>2177</v>
      </c>
      <c r="E173" s="27" t="s">
        <v>1172</v>
      </c>
      <c r="F173" s="31" t="s">
        <v>2086</v>
      </c>
      <c r="G173" s="15">
        <v>429.0</v>
      </c>
      <c r="H173" s="15">
        <v>429.0</v>
      </c>
      <c r="I173" s="14"/>
      <c r="J173" s="15">
        <v>429.0</v>
      </c>
      <c r="K173" s="14"/>
      <c r="L173" s="14"/>
      <c r="M173" s="14"/>
      <c r="N173" s="16"/>
      <c r="O173" s="47">
        <f t="shared" si="2"/>
        <v>429</v>
      </c>
      <c r="P173" s="28" t="s">
        <v>2178</v>
      </c>
      <c r="Q173" s="90" t="s">
        <v>2179</v>
      </c>
      <c r="R173" s="25" t="s">
        <v>31</v>
      </c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</row>
    <row r="174">
      <c r="A174" s="8" t="s">
        <v>1279</v>
      </c>
      <c r="B174" s="9">
        <v>45770.0</v>
      </c>
      <c r="C174" s="73" t="s">
        <v>20</v>
      </c>
      <c r="D174" s="69" t="s">
        <v>3275</v>
      </c>
      <c r="E174" s="27" t="s">
        <v>1939</v>
      </c>
      <c r="F174" s="13" t="s">
        <v>2103</v>
      </c>
      <c r="G174" s="15">
        <v>39.9</v>
      </c>
      <c r="H174" s="15">
        <v>39.9</v>
      </c>
      <c r="I174" s="14"/>
      <c r="J174" s="15">
        <f t="shared" ref="J174:J175" si="15">H174</f>
        <v>39.9</v>
      </c>
      <c r="K174" s="14"/>
      <c r="L174" s="14"/>
      <c r="M174" s="14"/>
      <c r="N174" s="16"/>
      <c r="O174" s="47">
        <f t="shared" si="2"/>
        <v>39.9</v>
      </c>
      <c r="P174" s="28"/>
      <c r="Q174" s="8" t="s">
        <v>3276</v>
      </c>
      <c r="R174" s="25" t="s">
        <v>31</v>
      </c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</row>
    <row r="175">
      <c r="A175" s="8" t="s">
        <v>1279</v>
      </c>
      <c r="B175" s="9">
        <v>45770.0</v>
      </c>
      <c r="C175" s="73" t="s">
        <v>1910</v>
      </c>
      <c r="D175" s="69" t="s">
        <v>2181</v>
      </c>
      <c r="E175" s="27" t="s">
        <v>1910</v>
      </c>
      <c r="F175" s="13" t="s">
        <v>1908</v>
      </c>
      <c r="G175" s="15">
        <v>299.0</v>
      </c>
      <c r="H175" s="15">
        <v>299.0</v>
      </c>
      <c r="I175" s="14"/>
      <c r="J175" s="15">
        <f t="shared" si="15"/>
        <v>299</v>
      </c>
      <c r="K175" s="14"/>
      <c r="L175" s="14"/>
      <c r="M175" s="14"/>
      <c r="N175" s="16"/>
      <c r="O175" s="47">
        <f t="shared" si="2"/>
        <v>299</v>
      </c>
      <c r="P175" s="28"/>
      <c r="Q175" s="8" t="s">
        <v>2182</v>
      </c>
      <c r="R175" s="25" t="s">
        <v>31</v>
      </c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</row>
    <row r="176">
      <c r="A176" s="8" t="s">
        <v>1279</v>
      </c>
      <c r="B176" s="9">
        <v>45770.0</v>
      </c>
      <c r="C176" s="73" t="s">
        <v>20</v>
      </c>
      <c r="D176" s="69" t="s">
        <v>2183</v>
      </c>
      <c r="E176" s="27" t="s">
        <v>2112</v>
      </c>
      <c r="F176" s="31" t="s">
        <v>2086</v>
      </c>
      <c r="G176" s="15">
        <v>429.0</v>
      </c>
      <c r="H176" s="15">
        <v>429.0</v>
      </c>
      <c r="I176" s="14"/>
      <c r="J176" s="15">
        <v>429.0</v>
      </c>
      <c r="K176" s="14"/>
      <c r="L176" s="14"/>
      <c r="M176" s="14"/>
      <c r="N176" s="16"/>
      <c r="O176" s="47">
        <f t="shared" si="2"/>
        <v>429</v>
      </c>
      <c r="P176" s="28"/>
      <c r="Q176" s="25" t="s">
        <v>2184</v>
      </c>
      <c r="R176" s="25" t="s">
        <v>31</v>
      </c>
      <c r="S176" s="17"/>
      <c r="T176" s="17"/>
      <c r="U176" s="17"/>
      <c r="V176" s="17"/>
      <c r="W176" s="17"/>
      <c r="X176" s="17"/>
      <c r="Y176" s="17"/>
      <c r="Z176" s="80"/>
      <c r="AA176" s="80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</row>
    <row r="177">
      <c r="A177" s="8" t="s">
        <v>1279</v>
      </c>
      <c r="B177" s="9">
        <v>45773.0</v>
      </c>
      <c r="C177" s="73" t="s">
        <v>20</v>
      </c>
      <c r="D177" s="69" t="s">
        <v>2185</v>
      </c>
      <c r="E177" s="27" t="s">
        <v>1939</v>
      </c>
      <c r="F177" s="13" t="s">
        <v>2103</v>
      </c>
      <c r="G177" s="15">
        <v>39.9</v>
      </c>
      <c r="H177" s="15">
        <v>39.9</v>
      </c>
      <c r="I177" s="14"/>
      <c r="J177" s="15">
        <f t="shared" ref="J177:J179" si="16">H177</f>
        <v>39.9</v>
      </c>
      <c r="K177" s="14"/>
      <c r="L177" s="14"/>
      <c r="M177" s="14"/>
      <c r="N177" s="16"/>
      <c r="O177" s="47">
        <f t="shared" si="2"/>
        <v>39.9</v>
      </c>
      <c r="P177" s="28"/>
      <c r="Q177" s="8" t="s">
        <v>2186</v>
      </c>
      <c r="R177" s="25" t="s">
        <v>31</v>
      </c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</row>
    <row r="178">
      <c r="A178" s="8" t="s">
        <v>1279</v>
      </c>
      <c r="B178" s="9">
        <v>45775.0</v>
      </c>
      <c r="C178" s="73" t="s">
        <v>20</v>
      </c>
      <c r="D178" s="69" t="s">
        <v>2187</v>
      </c>
      <c r="E178" s="27" t="s">
        <v>1939</v>
      </c>
      <c r="F178" s="13" t="s">
        <v>2103</v>
      </c>
      <c r="G178" s="15">
        <v>39.9</v>
      </c>
      <c r="H178" s="15">
        <v>39.9</v>
      </c>
      <c r="I178" s="14"/>
      <c r="J178" s="15">
        <f t="shared" si="16"/>
        <v>39.9</v>
      </c>
      <c r="K178" s="14"/>
      <c r="L178" s="14"/>
      <c r="M178" s="14"/>
      <c r="N178" s="16"/>
      <c r="O178" s="47">
        <f t="shared" si="2"/>
        <v>39.9</v>
      </c>
      <c r="P178" s="28"/>
      <c r="Q178" s="8" t="s">
        <v>2188</v>
      </c>
      <c r="R178" s="25" t="s">
        <v>31</v>
      </c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</row>
    <row r="179">
      <c r="A179" s="8" t="s">
        <v>1279</v>
      </c>
      <c r="B179" s="9">
        <v>45776.0</v>
      </c>
      <c r="C179" s="73" t="s">
        <v>20</v>
      </c>
      <c r="D179" s="69" t="s">
        <v>2189</v>
      </c>
      <c r="E179" s="27" t="s">
        <v>1939</v>
      </c>
      <c r="F179" s="13" t="s">
        <v>2103</v>
      </c>
      <c r="G179" s="15">
        <v>39.9</v>
      </c>
      <c r="H179" s="15">
        <v>39.9</v>
      </c>
      <c r="I179" s="14"/>
      <c r="J179" s="15">
        <f t="shared" si="16"/>
        <v>39.9</v>
      </c>
      <c r="K179" s="14"/>
      <c r="L179" s="14"/>
      <c r="M179" s="14"/>
      <c r="N179" s="16"/>
      <c r="O179" s="47">
        <f t="shared" si="2"/>
        <v>39.9</v>
      </c>
      <c r="P179" s="28"/>
      <c r="Q179" s="8" t="s">
        <v>2190</v>
      </c>
      <c r="R179" s="25" t="s">
        <v>31</v>
      </c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</row>
    <row r="180">
      <c r="A180" s="8" t="s">
        <v>1279</v>
      </c>
      <c r="B180" s="9">
        <v>45777.0</v>
      </c>
      <c r="C180" s="73" t="s">
        <v>20</v>
      </c>
      <c r="D180" s="69" t="s">
        <v>2191</v>
      </c>
      <c r="E180" s="27" t="s">
        <v>2112</v>
      </c>
      <c r="F180" s="31" t="s">
        <v>2086</v>
      </c>
      <c r="G180" s="15">
        <v>429.0</v>
      </c>
      <c r="H180" s="15">
        <v>429.0</v>
      </c>
      <c r="I180" s="14"/>
      <c r="J180" s="15">
        <v>429.0</v>
      </c>
      <c r="K180" s="14"/>
      <c r="L180" s="14"/>
      <c r="M180" s="14"/>
      <c r="N180" s="16"/>
      <c r="O180" s="47">
        <f t="shared" si="2"/>
        <v>429</v>
      </c>
      <c r="P180" s="64" t="s">
        <v>2192</v>
      </c>
      <c r="Q180" s="25" t="s">
        <v>2193</v>
      </c>
      <c r="R180" s="25" t="s">
        <v>31</v>
      </c>
      <c r="S180" s="17"/>
      <c r="T180" s="17"/>
      <c r="U180" s="17"/>
      <c r="V180" s="17"/>
      <c r="W180" s="17"/>
      <c r="X180" s="17"/>
      <c r="Y180" s="17"/>
      <c r="Z180" s="80"/>
      <c r="AA180" s="80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</row>
    <row r="181">
      <c r="A181" s="8" t="s">
        <v>1279</v>
      </c>
      <c r="B181" s="9">
        <v>45782.0</v>
      </c>
      <c r="C181" s="73" t="s">
        <v>20</v>
      </c>
      <c r="D181" s="69" t="s">
        <v>2194</v>
      </c>
      <c r="E181" s="27" t="s">
        <v>2112</v>
      </c>
      <c r="F181" s="31" t="s">
        <v>2086</v>
      </c>
      <c r="G181" s="15">
        <v>429.0</v>
      </c>
      <c r="H181" s="15">
        <v>429.0</v>
      </c>
      <c r="I181" s="14"/>
      <c r="J181" s="15">
        <v>429.0</v>
      </c>
      <c r="K181" s="14"/>
      <c r="L181" s="14"/>
      <c r="M181" s="14"/>
      <c r="N181" s="16"/>
      <c r="O181" s="47">
        <f t="shared" si="2"/>
        <v>429</v>
      </c>
      <c r="P181" s="28"/>
      <c r="Q181" s="25" t="s">
        <v>2195</v>
      </c>
      <c r="R181" s="8" t="s">
        <v>918</v>
      </c>
      <c r="S181" s="17"/>
      <c r="T181" s="17"/>
      <c r="U181" s="17"/>
      <c r="V181" s="17"/>
      <c r="W181" s="17"/>
      <c r="X181" s="17"/>
      <c r="Y181" s="17"/>
      <c r="Z181" s="80"/>
      <c r="AA181" s="80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</row>
    <row r="182">
      <c r="A182" s="8" t="s">
        <v>1279</v>
      </c>
      <c r="B182" s="9">
        <v>45783.0</v>
      </c>
      <c r="C182" s="73" t="s">
        <v>1172</v>
      </c>
      <c r="D182" s="69" t="s">
        <v>2196</v>
      </c>
      <c r="E182" s="27" t="s">
        <v>1172</v>
      </c>
      <c r="F182" s="31" t="s">
        <v>2086</v>
      </c>
      <c r="G182" s="15">
        <v>429.0</v>
      </c>
      <c r="H182" s="15">
        <v>429.0</v>
      </c>
      <c r="I182" s="14"/>
      <c r="J182" s="15">
        <v>429.0</v>
      </c>
      <c r="K182" s="14"/>
      <c r="L182" s="14"/>
      <c r="M182" s="14"/>
      <c r="N182" s="16"/>
      <c r="O182" s="47">
        <f t="shared" si="2"/>
        <v>429</v>
      </c>
      <c r="P182" s="28"/>
      <c r="Q182" s="90" t="s">
        <v>2197</v>
      </c>
      <c r="R182" s="8" t="s">
        <v>918</v>
      </c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</row>
    <row r="183">
      <c r="A183" s="8" t="s">
        <v>1279</v>
      </c>
      <c r="B183" s="9">
        <v>45783.0</v>
      </c>
      <c r="C183" s="73" t="s">
        <v>20</v>
      </c>
      <c r="D183" s="69" t="s">
        <v>2198</v>
      </c>
      <c r="E183" s="27" t="s">
        <v>1939</v>
      </c>
      <c r="F183" s="13" t="s">
        <v>2024</v>
      </c>
      <c r="G183" s="15">
        <v>99.9</v>
      </c>
      <c r="H183" s="15">
        <v>99.9</v>
      </c>
      <c r="I183" s="14"/>
      <c r="J183" s="15">
        <f>H183</f>
        <v>99.9</v>
      </c>
      <c r="K183" s="14"/>
      <c r="L183" s="14"/>
      <c r="M183" s="14"/>
      <c r="N183" s="16"/>
      <c r="O183" s="47">
        <f t="shared" si="2"/>
        <v>99.9</v>
      </c>
      <c r="P183" s="28"/>
      <c r="Q183" s="8" t="s">
        <v>2199</v>
      </c>
      <c r="R183" s="8" t="s">
        <v>918</v>
      </c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</row>
    <row r="184">
      <c r="A184" s="8" t="s">
        <v>1279</v>
      </c>
      <c r="B184" s="9">
        <v>45786.0</v>
      </c>
      <c r="C184" s="73" t="s">
        <v>1172</v>
      </c>
      <c r="D184" s="69" t="s">
        <v>2200</v>
      </c>
      <c r="E184" s="27" t="s">
        <v>1172</v>
      </c>
      <c r="F184" s="31" t="s">
        <v>2086</v>
      </c>
      <c r="G184" s="15">
        <v>429.0</v>
      </c>
      <c r="H184" s="15">
        <v>429.0</v>
      </c>
      <c r="I184" s="14"/>
      <c r="J184" s="15">
        <v>429.0</v>
      </c>
      <c r="K184" s="14"/>
      <c r="L184" s="14"/>
      <c r="M184" s="14"/>
      <c r="N184" s="16"/>
      <c r="O184" s="47">
        <f t="shared" si="2"/>
        <v>429</v>
      </c>
      <c r="P184" s="28"/>
      <c r="Q184" s="8" t="s">
        <v>2201</v>
      </c>
      <c r="R184" s="8" t="s">
        <v>918</v>
      </c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</row>
    <row r="185">
      <c r="A185" s="8" t="s">
        <v>1279</v>
      </c>
      <c r="B185" s="9">
        <v>45786.0</v>
      </c>
      <c r="C185" s="73" t="s">
        <v>1172</v>
      </c>
      <c r="D185" s="69" t="s">
        <v>2202</v>
      </c>
      <c r="E185" s="27" t="s">
        <v>1172</v>
      </c>
      <c r="F185" s="31" t="s">
        <v>2086</v>
      </c>
      <c r="G185" s="15">
        <v>429.0</v>
      </c>
      <c r="H185" s="15">
        <v>429.0</v>
      </c>
      <c r="I185" s="14"/>
      <c r="J185" s="15">
        <v>429.0</v>
      </c>
      <c r="K185" s="14"/>
      <c r="L185" s="14"/>
      <c r="M185" s="14"/>
      <c r="N185" s="16"/>
      <c r="O185" s="47">
        <f t="shared" si="2"/>
        <v>429</v>
      </c>
      <c r="P185" s="28"/>
      <c r="Q185" s="8" t="s">
        <v>2203</v>
      </c>
      <c r="R185" s="8" t="s">
        <v>918</v>
      </c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</row>
    <row r="186">
      <c r="A186" s="8" t="s">
        <v>1279</v>
      </c>
      <c r="B186" s="9">
        <v>45786.0</v>
      </c>
      <c r="C186" s="73" t="s">
        <v>20</v>
      </c>
      <c r="D186" s="69" t="s">
        <v>2205</v>
      </c>
      <c r="E186" s="27" t="s">
        <v>1939</v>
      </c>
      <c r="F186" s="13" t="s">
        <v>2103</v>
      </c>
      <c r="G186" s="15">
        <v>39.9</v>
      </c>
      <c r="H186" s="15">
        <v>39.9</v>
      </c>
      <c r="I186" s="14"/>
      <c r="J186" s="15">
        <f>H186</f>
        <v>39.9</v>
      </c>
      <c r="K186" s="14"/>
      <c r="L186" s="14"/>
      <c r="M186" s="14"/>
      <c r="N186" s="16"/>
      <c r="O186" s="47">
        <f t="shared" si="2"/>
        <v>39.9</v>
      </c>
      <c r="P186" s="28"/>
      <c r="Q186" s="8" t="s">
        <v>2206</v>
      </c>
      <c r="R186" s="24">
        <f>MONTH(B186)</f>
        <v>5</v>
      </c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</row>
    <row r="187">
      <c r="A187" s="8" t="s">
        <v>1279</v>
      </c>
      <c r="B187" s="9">
        <v>45789.0</v>
      </c>
      <c r="C187" s="73" t="s">
        <v>1172</v>
      </c>
      <c r="D187" s="69" t="s">
        <v>2207</v>
      </c>
      <c r="E187" s="27" t="s">
        <v>1172</v>
      </c>
      <c r="F187" s="31" t="s">
        <v>2086</v>
      </c>
      <c r="G187" s="15">
        <v>429.0</v>
      </c>
      <c r="H187" s="15">
        <v>429.0</v>
      </c>
      <c r="I187" s="14"/>
      <c r="J187" s="15">
        <v>429.0</v>
      </c>
      <c r="K187" s="14"/>
      <c r="L187" s="14"/>
      <c r="M187" s="14"/>
      <c r="N187" s="16"/>
      <c r="O187" s="47">
        <f t="shared" si="2"/>
        <v>429</v>
      </c>
      <c r="P187" s="28"/>
      <c r="Q187" s="8" t="s">
        <v>2208</v>
      </c>
      <c r="R187" s="8" t="s">
        <v>918</v>
      </c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</row>
    <row r="188">
      <c r="A188" s="8" t="s">
        <v>1279</v>
      </c>
      <c r="B188" s="9">
        <v>45790.0</v>
      </c>
      <c r="C188" s="73" t="s">
        <v>20</v>
      </c>
      <c r="D188" s="69" t="s">
        <v>2209</v>
      </c>
      <c r="E188" s="27" t="s">
        <v>1939</v>
      </c>
      <c r="F188" s="13" t="s">
        <v>2024</v>
      </c>
      <c r="G188" s="15">
        <v>99.9</v>
      </c>
      <c r="H188" s="15">
        <v>99.9</v>
      </c>
      <c r="I188" s="14"/>
      <c r="J188" s="15">
        <f>H188</f>
        <v>99.9</v>
      </c>
      <c r="K188" s="14"/>
      <c r="L188" s="14"/>
      <c r="M188" s="14"/>
      <c r="N188" s="16"/>
      <c r="O188" s="47">
        <f t="shared" si="2"/>
        <v>99.9</v>
      </c>
      <c r="P188" s="28"/>
      <c r="Q188" s="8" t="s">
        <v>2210</v>
      </c>
      <c r="R188" s="8" t="s">
        <v>918</v>
      </c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</row>
    <row r="189">
      <c r="A189" s="8" t="s">
        <v>1279</v>
      </c>
      <c r="B189" s="9">
        <v>45791.0</v>
      </c>
      <c r="C189" s="73" t="s">
        <v>1172</v>
      </c>
      <c r="D189" s="69" t="s">
        <v>2211</v>
      </c>
      <c r="E189" s="27" t="s">
        <v>1172</v>
      </c>
      <c r="F189" s="31" t="s">
        <v>2086</v>
      </c>
      <c r="G189" s="15">
        <v>429.0</v>
      </c>
      <c r="H189" s="15">
        <v>429.0</v>
      </c>
      <c r="I189" s="14"/>
      <c r="J189" s="15">
        <v>429.0</v>
      </c>
      <c r="K189" s="14"/>
      <c r="L189" s="14"/>
      <c r="M189" s="14"/>
      <c r="N189" s="16"/>
      <c r="O189" s="47">
        <f t="shared" si="2"/>
        <v>429</v>
      </c>
      <c r="P189" s="28"/>
      <c r="Q189" s="8" t="s">
        <v>2212</v>
      </c>
      <c r="R189" s="8" t="s">
        <v>918</v>
      </c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</row>
    <row r="190">
      <c r="A190" s="8" t="s">
        <v>1279</v>
      </c>
      <c r="B190" s="9">
        <v>45791.0</v>
      </c>
      <c r="C190" s="73" t="s">
        <v>20</v>
      </c>
      <c r="D190" s="69" t="s">
        <v>3287</v>
      </c>
      <c r="E190" s="27" t="s">
        <v>1939</v>
      </c>
      <c r="F190" s="13" t="s">
        <v>2024</v>
      </c>
      <c r="G190" s="15">
        <v>99.9</v>
      </c>
      <c r="H190" s="15">
        <v>99.9</v>
      </c>
      <c r="I190" s="14"/>
      <c r="J190" s="15">
        <f t="shared" ref="J190:J191" si="17">H190</f>
        <v>99.9</v>
      </c>
      <c r="K190" s="14"/>
      <c r="L190" s="14"/>
      <c r="M190" s="14"/>
      <c r="N190" s="16"/>
      <c r="O190" s="47">
        <f t="shared" si="2"/>
        <v>99.9</v>
      </c>
      <c r="P190" s="28"/>
      <c r="Q190" s="8" t="s">
        <v>3288</v>
      </c>
      <c r="R190" s="8" t="s">
        <v>918</v>
      </c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</row>
    <row r="191">
      <c r="A191" s="8" t="s">
        <v>1279</v>
      </c>
      <c r="B191" s="9">
        <v>45793.0</v>
      </c>
      <c r="C191" s="73" t="s">
        <v>20</v>
      </c>
      <c r="D191" s="69" t="s">
        <v>2213</v>
      </c>
      <c r="E191" s="27" t="s">
        <v>1939</v>
      </c>
      <c r="F191" s="13" t="s">
        <v>2103</v>
      </c>
      <c r="G191" s="15">
        <v>39.9</v>
      </c>
      <c r="H191" s="15">
        <v>39.9</v>
      </c>
      <c r="I191" s="14"/>
      <c r="J191" s="15">
        <f t="shared" si="17"/>
        <v>39.9</v>
      </c>
      <c r="K191" s="14"/>
      <c r="L191" s="14"/>
      <c r="M191" s="14"/>
      <c r="N191" s="16"/>
      <c r="O191" s="47">
        <f t="shared" si="2"/>
        <v>39.9</v>
      </c>
      <c r="P191" s="28"/>
      <c r="Q191" s="8" t="s">
        <v>2214</v>
      </c>
      <c r="R191" s="8" t="s">
        <v>918</v>
      </c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</row>
    <row r="192">
      <c r="A192" s="8" t="s">
        <v>1279</v>
      </c>
      <c r="B192" s="9">
        <v>45797.0</v>
      </c>
      <c r="C192" s="41" t="s">
        <v>2215</v>
      </c>
      <c r="D192" s="69" t="s">
        <v>2216</v>
      </c>
      <c r="E192" s="27" t="s">
        <v>2112</v>
      </c>
      <c r="F192" s="13" t="s">
        <v>2086</v>
      </c>
      <c r="G192" s="15">
        <v>1029.0</v>
      </c>
      <c r="H192" s="14"/>
      <c r="I192" s="14"/>
      <c r="J192" s="15">
        <v>429.0</v>
      </c>
      <c r="K192" s="14"/>
      <c r="L192" s="14"/>
      <c r="M192" s="14"/>
      <c r="N192" s="16"/>
      <c r="O192" s="47">
        <f t="shared" si="2"/>
        <v>429</v>
      </c>
      <c r="P192" s="28"/>
      <c r="Q192" s="25" t="s">
        <v>2217</v>
      </c>
      <c r="R192" s="8" t="s">
        <v>918</v>
      </c>
      <c r="S192" s="17"/>
      <c r="T192" s="17"/>
      <c r="U192" s="17"/>
      <c r="V192" s="17"/>
      <c r="W192" s="17"/>
      <c r="X192" s="17"/>
      <c r="Y192" s="17"/>
      <c r="Z192" s="80"/>
      <c r="AA192" s="8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</row>
    <row r="193">
      <c r="A193" s="8" t="s">
        <v>1279</v>
      </c>
      <c r="B193" s="9">
        <v>45797.0</v>
      </c>
      <c r="C193" s="73" t="s">
        <v>1172</v>
      </c>
      <c r="D193" s="69" t="s">
        <v>2218</v>
      </c>
      <c r="E193" s="27" t="s">
        <v>1172</v>
      </c>
      <c r="F193" s="31" t="s">
        <v>2086</v>
      </c>
      <c r="G193" s="15">
        <v>429.0</v>
      </c>
      <c r="H193" s="15">
        <v>429.0</v>
      </c>
      <c r="I193" s="14"/>
      <c r="J193" s="15">
        <v>429.0</v>
      </c>
      <c r="K193" s="14"/>
      <c r="L193" s="14"/>
      <c r="M193" s="14"/>
      <c r="N193" s="16"/>
      <c r="O193" s="47">
        <f t="shared" si="2"/>
        <v>429</v>
      </c>
      <c r="P193" s="28"/>
      <c r="Q193" s="8" t="s">
        <v>2219</v>
      </c>
      <c r="R193" s="8" t="s">
        <v>918</v>
      </c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</row>
    <row r="194">
      <c r="A194" s="8" t="s">
        <v>1279</v>
      </c>
      <c r="B194" s="9">
        <v>45797.0</v>
      </c>
      <c r="C194" s="73" t="s">
        <v>20</v>
      </c>
      <c r="D194" s="69" t="s">
        <v>2220</v>
      </c>
      <c r="E194" s="27" t="s">
        <v>1939</v>
      </c>
      <c r="F194" s="13" t="s">
        <v>2103</v>
      </c>
      <c r="G194" s="15">
        <v>39.9</v>
      </c>
      <c r="H194" s="15">
        <v>39.9</v>
      </c>
      <c r="I194" s="14"/>
      <c r="J194" s="15">
        <f t="shared" ref="J194:J196" si="18">H194</f>
        <v>39.9</v>
      </c>
      <c r="K194" s="14"/>
      <c r="L194" s="14"/>
      <c r="M194" s="14"/>
      <c r="N194" s="16"/>
      <c r="O194" s="47">
        <f t="shared" si="2"/>
        <v>39.9</v>
      </c>
      <c r="P194" s="40"/>
      <c r="Q194" s="45" t="s">
        <v>2221</v>
      </c>
      <c r="R194" s="91">
        <f>MONTH(B194)</f>
        <v>5</v>
      </c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</row>
    <row r="195">
      <c r="A195" s="8" t="s">
        <v>1279</v>
      </c>
      <c r="B195" s="9">
        <v>45799.0</v>
      </c>
      <c r="C195" s="73" t="s">
        <v>20</v>
      </c>
      <c r="D195" s="69" t="s">
        <v>2222</v>
      </c>
      <c r="E195" s="27" t="s">
        <v>1939</v>
      </c>
      <c r="F195" s="13" t="s">
        <v>2103</v>
      </c>
      <c r="G195" s="15">
        <v>39.9</v>
      </c>
      <c r="H195" s="15">
        <v>39.9</v>
      </c>
      <c r="I195" s="14"/>
      <c r="J195" s="15">
        <f t="shared" si="18"/>
        <v>39.9</v>
      </c>
      <c r="K195" s="14"/>
      <c r="L195" s="14"/>
      <c r="M195" s="14"/>
      <c r="N195" s="16"/>
      <c r="O195" s="47">
        <f t="shared" si="2"/>
        <v>39.9</v>
      </c>
      <c r="P195" s="28"/>
      <c r="Q195" s="8" t="s">
        <v>2223</v>
      </c>
      <c r="R195" s="8" t="s">
        <v>918</v>
      </c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</row>
    <row r="196">
      <c r="A196" s="8" t="s">
        <v>1279</v>
      </c>
      <c r="B196" s="9">
        <v>45799.0</v>
      </c>
      <c r="C196" s="73" t="s">
        <v>20</v>
      </c>
      <c r="D196" s="69" t="s">
        <v>2224</v>
      </c>
      <c r="E196" s="27" t="s">
        <v>1939</v>
      </c>
      <c r="F196" s="13" t="s">
        <v>2103</v>
      </c>
      <c r="G196" s="15">
        <v>39.9</v>
      </c>
      <c r="H196" s="15">
        <v>39.9</v>
      </c>
      <c r="I196" s="14"/>
      <c r="J196" s="15">
        <f t="shared" si="18"/>
        <v>39.9</v>
      </c>
      <c r="K196" s="14"/>
      <c r="L196" s="14"/>
      <c r="M196" s="14"/>
      <c r="N196" s="16"/>
      <c r="O196" s="47">
        <f t="shared" si="2"/>
        <v>39.9</v>
      </c>
      <c r="P196" s="28"/>
      <c r="Q196" s="8" t="s">
        <v>2225</v>
      </c>
      <c r="R196" s="8" t="s">
        <v>918</v>
      </c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</row>
    <row r="197">
      <c r="A197" s="8" t="s">
        <v>1279</v>
      </c>
      <c r="B197" s="9">
        <v>45800.0</v>
      </c>
      <c r="C197" s="73" t="s">
        <v>20</v>
      </c>
      <c r="D197" s="69" t="s">
        <v>3293</v>
      </c>
      <c r="E197" s="27" t="s">
        <v>2112</v>
      </c>
      <c r="F197" s="31" t="s">
        <v>2086</v>
      </c>
      <c r="G197" s="15">
        <v>429.0</v>
      </c>
      <c r="H197" s="15">
        <v>429.0</v>
      </c>
      <c r="I197" s="14"/>
      <c r="J197" s="15">
        <v>429.0</v>
      </c>
      <c r="K197" s="14"/>
      <c r="L197" s="14"/>
      <c r="M197" s="14"/>
      <c r="N197" s="16"/>
      <c r="O197" s="47">
        <f t="shared" si="2"/>
        <v>429</v>
      </c>
      <c r="P197" s="28"/>
      <c r="Q197" s="25" t="s">
        <v>3294</v>
      </c>
      <c r="R197" s="8" t="s">
        <v>918</v>
      </c>
      <c r="S197" s="17"/>
      <c r="T197" s="17"/>
      <c r="U197" s="17"/>
      <c r="V197" s="17"/>
      <c r="W197" s="17"/>
      <c r="X197" s="17"/>
      <c r="Y197" s="17"/>
      <c r="Z197" s="80"/>
      <c r="AA197" s="80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</row>
    <row r="198">
      <c r="A198" s="8" t="s">
        <v>1279</v>
      </c>
      <c r="B198" s="9">
        <v>45803.0</v>
      </c>
      <c r="C198" s="73" t="s">
        <v>1172</v>
      </c>
      <c r="D198" s="69" t="s">
        <v>2226</v>
      </c>
      <c r="E198" s="27" t="s">
        <v>1172</v>
      </c>
      <c r="F198" s="31" t="s">
        <v>2086</v>
      </c>
      <c r="G198" s="15">
        <v>429.0</v>
      </c>
      <c r="H198" s="15">
        <v>429.0</v>
      </c>
      <c r="I198" s="14"/>
      <c r="J198" s="15">
        <v>429.0</v>
      </c>
      <c r="K198" s="14"/>
      <c r="L198" s="14"/>
      <c r="M198" s="14"/>
      <c r="N198" s="16"/>
      <c r="O198" s="47">
        <f t="shared" si="2"/>
        <v>429</v>
      </c>
      <c r="P198" s="28"/>
      <c r="Q198" s="8" t="s">
        <v>2227</v>
      </c>
      <c r="R198" s="8" t="s">
        <v>918</v>
      </c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</row>
    <row r="199">
      <c r="A199" s="8" t="s">
        <v>1279</v>
      </c>
      <c r="B199" s="9">
        <v>45805.0</v>
      </c>
      <c r="C199" s="73" t="s">
        <v>20</v>
      </c>
      <c r="D199" s="69" t="s">
        <v>3299</v>
      </c>
      <c r="E199" s="27" t="s">
        <v>2112</v>
      </c>
      <c r="F199" s="13" t="s">
        <v>2086</v>
      </c>
      <c r="G199" s="15">
        <v>429.0</v>
      </c>
      <c r="H199" s="14"/>
      <c r="I199" s="14"/>
      <c r="J199" s="15">
        <v>429.0</v>
      </c>
      <c r="K199" s="14"/>
      <c r="L199" s="14"/>
      <c r="M199" s="14"/>
      <c r="N199" s="16"/>
      <c r="O199" s="47">
        <f t="shared" si="2"/>
        <v>429</v>
      </c>
      <c r="P199" s="28"/>
      <c r="Q199" s="25" t="s">
        <v>3300</v>
      </c>
      <c r="R199" s="8" t="s">
        <v>918</v>
      </c>
      <c r="S199" s="17"/>
      <c r="T199" s="17"/>
      <c r="U199" s="17"/>
      <c r="V199" s="17"/>
      <c r="W199" s="17"/>
      <c r="X199" s="17"/>
      <c r="Y199" s="17"/>
      <c r="Z199" s="80"/>
      <c r="AA199" s="80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</row>
    <row r="200">
      <c r="A200" s="8" t="s">
        <v>1279</v>
      </c>
      <c r="B200" s="9">
        <v>45806.0</v>
      </c>
      <c r="C200" s="73" t="s">
        <v>20</v>
      </c>
      <c r="D200" s="69" t="s">
        <v>2228</v>
      </c>
      <c r="E200" s="27" t="s">
        <v>1939</v>
      </c>
      <c r="F200" s="13" t="s">
        <v>2024</v>
      </c>
      <c r="G200" s="15">
        <v>99.9</v>
      </c>
      <c r="H200" s="15">
        <v>99.9</v>
      </c>
      <c r="I200" s="14"/>
      <c r="J200" s="15">
        <f>H200</f>
        <v>99.9</v>
      </c>
      <c r="K200" s="14"/>
      <c r="L200" s="14"/>
      <c r="M200" s="14"/>
      <c r="N200" s="16"/>
      <c r="O200" s="47">
        <f t="shared" si="2"/>
        <v>99.9</v>
      </c>
      <c r="P200" s="28"/>
      <c r="Q200" s="8" t="s">
        <v>2229</v>
      </c>
      <c r="R200" s="8" t="s">
        <v>918</v>
      </c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</row>
    <row r="201">
      <c r="A201" s="8" t="s">
        <v>1279</v>
      </c>
      <c r="B201" s="9">
        <v>45806.0</v>
      </c>
      <c r="C201" s="73" t="s">
        <v>1172</v>
      </c>
      <c r="D201" s="69" t="s">
        <v>2230</v>
      </c>
      <c r="E201" s="27" t="s">
        <v>1172</v>
      </c>
      <c r="F201" s="31" t="s">
        <v>2086</v>
      </c>
      <c r="G201" s="15">
        <v>429.0</v>
      </c>
      <c r="H201" s="15">
        <v>429.0</v>
      </c>
      <c r="I201" s="14"/>
      <c r="J201" s="15">
        <v>429.0</v>
      </c>
      <c r="K201" s="14"/>
      <c r="L201" s="14"/>
      <c r="M201" s="14"/>
      <c r="N201" s="16"/>
      <c r="O201" s="47">
        <f t="shared" si="2"/>
        <v>429</v>
      </c>
      <c r="P201" s="64" t="s">
        <v>2231</v>
      </c>
      <c r="Q201" s="8" t="s">
        <v>2232</v>
      </c>
      <c r="R201" s="8" t="s">
        <v>918</v>
      </c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</row>
    <row r="202">
      <c r="A202" s="8" t="s">
        <v>1279</v>
      </c>
      <c r="B202" s="9">
        <v>45807.0</v>
      </c>
      <c r="C202" s="73" t="s">
        <v>20</v>
      </c>
      <c r="D202" s="69" t="s">
        <v>2233</v>
      </c>
      <c r="E202" s="27" t="s">
        <v>1939</v>
      </c>
      <c r="F202" s="13" t="s">
        <v>2103</v>
      </c>
      <c r="G202" s="15">
        <v>39.9</v>
      </c>
      <c r="H202" s="15">
        <v>39.9</v>
      </c>
      <c r="I202" s="14"/>
      <c r="J202" s="15">
        <f t="shared" ref="J202:J203" si="19">H202</f>
        <v>39.9</v>
      </c>
      <c r="K202" s="14"/>
      <c r="L202" s="14"/>
      <c r="M202" s="14"/>
      <c r="N202" s="16"/>
      <c r="O202" s="47">
        <f t="shared" si="2"/>
        <v>39.9</v>
      </c>
      <c r="P202" s="28"/>
      <c r="Q202" s="8" t="s">
        <v>2234</v>
      </c>
      <c r="R202" s="8" t="s">
        <v>918</v>
      </c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</row>
    <row r="203">
      <c r="A203" s="8" t="s">
        <v>1279</v>
      </c>
      <c r="B203" s="9">
        <v>45811.0</v>
      </c>
      <c r="C203" s="73" t="s">
        <v>20</v>
      </c>
      <c r="D203" s="69" t="s">
        <v>2235</v>
      </c>
      <c r="E203" s="27" t="s">
        <v>1939</v>
      </c>
      <c r="F203" s="13" t="s">
        <v>2103</v>
      </c>
      <c r="G203" s="15">
        <v>39.9</v>
      </c>
      <c r="H203" s="15">
        <v>39.9</v>
      </c>
      <c r="I203" s="14"/>
      <c r="J203" s="15">
        <f t="shared" si="19"/>
        <v>39.9</v>
      </c>
      <c r="K203" s="14"/>
      <c r="L203" s="14"/>
      <c r="M203" s="14"/>
      <c r="N203" s="16"/>
      <c r="O203" s="47">
        <f t="shared" si="2"/>
        <v>39.9</v>
      </c>
      <c r="P203" s="28"/>
      <c r="Q203" s="8" t="s">
        <v>2236</v>
      </c>
      <c r="R203" s="8" t="s">
        <v>438</v>
      </c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</row>
    <row r="204">
      <c r="A204" s="8" t="s">
        <v>1279</v>
      </c>
      <c r="B204" s="9">
        <v>45812.0</v>
      </c>
      <c r="C204" s="73" t="s">
        <v>20</v>
      </c>
      <c r="D204" s="69" t="s">
        <v>2237</v>
      </c>
      <c r="E204" s="27" t="s">
        <v>2112</v>
      </c>
      <c r="F204" s="31" t="s">
        <v>2086</v>
      </c>
      <c r="G204" s="15">
        <v>429.0</v>
      </c>
      <c r="H204" s="15">
        <v>429.0</v>
      </c>
      <c r="I204" s="14"/>
      <c r="J204" s="15">
        <v>429.0</v>
      </c>
      <c r="K204" s="14"/>
      <c r="L204" s="14"/>
      <c r="M204" s="14"/>
      <c r="N204" s="23">
        <v>429.0</v>
      </c>
      <c r="O204" s="47">
        <f t="shared" si="2"/>
        <v>0</v>
      </c>
      <c r="P204" s="28" t="s">
        <v>3303</v>
      </c>
      <c r="Q204" s="25" t="s">
        <v>2238</v>
      </c>
      <c r="R204" s="8" t="s">
        <v>438</v>
      </c>
      <c r="S204" s="17"/>
      <c r="T204" s="17"/>
      <c r="U204" s="17"/>
      <c r="V204" s="17"/>
      <c r="W204" s="17"/>
      <c r="X204" s="17"/>
      <c r="Y204" s="17"/>
      <c r="Z204" s="80"/>
      <c r="AA204" s="80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</row>
    <row r="205">
      <c r="A205" s="8" t="s">
        <v>1279</v>
      </c>
      <c r="B205" s="9">
        <v>45813.0</v>
      </c>
      <c r="C205" s="73" t="s">
        <v>1910</v>
      </c>
      <c r="D205" s="69" t="s">
        <v>2239</v>
      </c>
      <c r="E205" s="27" t="s">
        <v>1910</v>
      </c>
      <c r="F205" s="13" t="s">
        <v>1908</v>
      </c>
      <c r="G205" s="15">
        <v>299.0</v>
      </c>
      <c r="H205" s="15">
        <v>299.0</v>
      </c>
      <c r="I205" s="14"/>
      <c r="J205" s="15">
        <v>299.0</v>
      </c>
      <c r="K205" s="14"/>
      <c r="L205" s="14"/>
      <c r="M205" s="14"/>
      <c r="N205" s="16"/>
      <c r="O205" s="47">
        <f t="shared" si="2"/>
        <v>299</v>
      </c>
      <c r="P205" s="13" t="s">
        <v>2240</v>
      </c>
      <c r="Q205" s="8" t="s">
        <v>2241</v>
      </c>
      <c r="R205" s="8" t="s">
        <v>438</v>
      </c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</row>
    <row r="206">
      <c r="A206" s="8" t="s">
        <v>1279</v>
      </c>
      <c r="B206" s="9">
        <v>45813.0</v>
      </c>
      <c r="C206" s="73" t="s">
        <v>20</v>
      </c>
      <c r="D206" s="69" t="s">
        <v>2242</v>
      </c>
      <c r="E206" s="27" t="s">
        <v>1939</v>
      </c>
      <c r="F206" s="13" t="s">
        <v>2103</v>
      </c>
      <c r="G206" s="15">
        <v>39.9</v>
      </c>
      <c r="H206" s="15">
        <v>39.9</v>
      </c>
      <c r="I206" s="14"/>
      <c r="J206" s="15">
        <f>H206</f>
        <v>39.9</v>
      </c>
      <c r="K206" s="14"/>
      <c r="L206" s="14"/>
      <c r="M206" s="14"/>
      <c r="N206" s="16"/>
      <c r="O206" s="47">
        <f t="shared" si="2"/>
        <v>39.9</v>
      </c>
      <c r="P206" s="28"/>
      <c r="Q206" s="8" t="s">
        <v>2243</v>
      </c>
      <c r="R206" s="8" t="s">
        <v>438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</row>
    <row r="207">
      <c r="A207" s="8" t="s">
        <v>1279</v>
      </c>
      <c r="B207" s="9">
        <v>45813.0</v>
      </c>
      <c r="C207" s="73" t="s">
        <v>20</v>
      </c>
      <c r="D207" s="69" t="s">
        <v>2244</v>
      </c>
      <c r="E207" s="27" t="s">
        <v>2112</v>
      </c>
      <c r="F207" s="31" t="s">
        <v>2086</v>
      </c>
      <c r="G207" s="15">
        <v>429.0</v>
      </c>
      <c r="H207" s="15">
        <v>429.0</v>
      </c>
      <c r="I207" s="14"/>
      <c r="J207" s="15">
        <v>429.0</v>
      </c>
      <c r="K207" s="14"/>
      <c r="L207" s="14"/>
      <c r="M207" s="14"/>
      <c r="N207" s="16"/>
      <c r="O207" s="47">
        <f t="shared" si="2"/>
        <v>429</v>
      </c>
      <c r="P207" s="28"/>
      <c r="Q207" s="25" t="s">
        <v>2245</v>
      </c>
      <c r="R207" s="8" t="s">
        <v>438</v>
      </c>
      <c r="S207" s="17"/>
      <c r="T207" s="17"/>
      <c r="U207" s="17"/>
      <c r="V207" s="17"/>
      <c r="W207" s="17"/>
      <c r="X207" s="17"/>
      <c r="Y207" s="17"/>
      <c r="Z207" s="80"/>
      <c r="AA207" s="8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</row>
    <row r="208">
      <c r="A208" s="8" t="s">
        <v>1279</v>
      </c>
      <c r="B208" s="9">
        <v>45813.0</v>
      </c>
      <c r="C208" s="73" t="s">
        <v>20</v>
      </c>
      <c r="D208" s="69" t="s">
        <v>3304</v>
      </c>
      <c r="E208" s="27" t="s">
        <v>2112</v>
      </c>
      <c r="F208" s="31" t="s">
        <v>2086</v>
      </c>
      <c r="G208" s="15">
        <v>429.0</v>
      </c>
      <c r="H208" s="15">
        <v>429.0</v>
      </c>
      <c r="I208" s="14"/>
      <c r="J208" s="15">
        <v>429.0</v>
      </c>
      <c r="K208" s="14"/>
      <c r="L208" s="14"/>
      <c r="M208" s="14"/>
      <c r="N208" s="16"/>
      <c r="O208" s="47">
        <f t="shared" si="2"/>
        <v>429</v>
      </c>
      <c r="P208" s="28"/>
      <c r="Q208" s="25" t="s">
        <v>3305</v>
      </c>
      <c r="R208" s="8" t="s">
        <v>438</v>
      </c>
      <c r="S208" s="17"/>
      <c r="T208" s="17"/>
      <c r="U208" s="17"/>
      <c r="V208" s="17"/>
      <c r="W208" s="17"/>
      <c r="X208" s="17"/>
      <c r="Y208" s="17"/>
      <c r="Z208" s="80"/>
      <c r="AA208" s="8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</row>
    <row r="209">
      <c r="A209" s="8" t="s">
        <v>1279</v>
      </c>
      <c r="B209" s="9">
        <v>45814.0</v>
      </c>
      <c r="C209" s="73" t="s">
        <v>20</v>
      </c>
      <c r="D209" s="69" t="s">
        <v>2246</v>
      </c>
      <c r="E209" s="27" t="s">
        <v>2112</v>
      </c>
      <c r="F209" s="31" t="s">
        <v>2086</v>
      </c>
      <c r="G209" s="15">
        <v>429.0</v>
      </c>
      <c r="H209" s="15">
        <v>429.0</v>
      </c>
      <c r="I209" s="14"/>
      <c r="J209" s="15">
        <v>429.0</v>
      </c>
      <c r="K209" s="14"/>
      <c r="L209" s="14"/>
      <c r="M209" s="14"/>
      <c r="N209" s="16"/>
      <c r="O209" s="47">
        <f t="shared" si="2"/>
        <v>429</v>
      </c>
      <c r="P209" s="28"/>
      <c r="Q209" s="25" t="s">
        <v>2247</v>
      </c>
      <c r="R209" s="8" t="s">
        <v>438</v>
      </c>
      <c r="S209" s="17"/>
      <c r="T209" s="17"/>
      <c r="U209" s="17"/>
      <c r="V209" s="17"/>
      <c r="W209" s="17"/>
      <c r="X209" s="17"/>
      <c r="Y209" s="17"/>
      <c r="Z209" s="80"/>
      <c r="AA209" s="8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</row>
    <row r="210">
      <c r="A210" s="8" t="s">
        <v>1279</v>
      </c>
      <c r="B210" s="9">
        <v>45817.0</v>
      </c>
      <c r="C210" s="73" t="s">
        <v>20</v>
      </c>
      <c r="D210" s="69" t="s">
        <v>3306</v>
      </c>
      <c r="E210" s="27" t="s">
        <v>1939</v>
      </c>
      <c r="F210" s="13" t="s">
        <v>2103</v>
      </c>
      <c r="G210" s="15">
        <v>39.9</v>
      </c>
      <c r="H210" s="15">
        <v>39.9</v>
      </c>
      <c r="I210" s="14"/>
      <c r="J210" s="15">
        <f t="shared" ref="J210:J211" si="20">H210</f>
        <v>39.9</v>
      </c>
      <c r="K210" s="14"/>
      <c r="L210" s="14"/>
      <c r="M210" s="14"/>
      <c r="N210" s="16"/>
      <c r="O210" s="47">
        <f t="shared" si="2"/>
        <v>39.9</v>
      </c>
      <c r="P210" s="28"/>
      <c r="Q210" s="8" t="s">
        <v>3307</v>
      </c>
      <c r="R210" s="8" t="s">
        <v>438</v>
      </c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</row>
    <row r="211">
      <c r="A211" s="8" t="s">
        <v>1279</v>
      </c>
      <c r="B211" s="9">
        <v>45817.0</v>
      </c>
      <c r="C211" s="73" t="s">
        <v>20</v>
      </c>
      <c r="D211" s="69" t="s">
        <v>2248</v>
      </c>
      <c r="E211" s="27" t="s">
        <v>1939</v>
      </c>
      <c r="F211" s="13" t="s">
        <v>2024</v>
      </c>
      <c r="G211" s="15">
        <v>99.9</v>
      </c>
      <c r="H211" s="15">
        <v>99.9</v>
      </c>
      <c r="I211" s="14"/>
      <c r="J211" s="15">
        <f t="shared" si="20"/>
        <v>99.9</v>
      </c>
      <c r="K211" s="14"/>
      <c r="L211" s="14"/>
      <c r="M211" s="14"/>
      <c r="N211" s="16"/>
      <c r="O211" s="47">
        <f t="shared" si="2"/>
        <v>99.9</v>
      </c>
      <c r="P211" s="28"/>
      <c r="Q211" s="8" t="s">
        <v>2249</v>
      </c>
      <c r="R211" s="8" t="s">
        <v>438</v>
      </c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</row>
    <row r="212">
      <c r="A212" s="8" t="s">
        <v>1279</v>
      </c>
      <c r="B212" s="9">
        <v>45818.0</v>
      </c>
      <c r="C212" s="73" t="s">
        <v>20</v>
      </c>
      <c r="D212" s="69" t="s">
        <v>2250</v>
      </c>
      <c r="E212" s="27" t="s">
        <v>2112</v>
      </c>
      <c r="F212" s="31" t="s">
        <v>2086</v>
      </c>
      <c r="G212" s="15">
        <v>429.0</v>
      </c>
      <c r="H212" s="15">
        <v>429.0</v>
      </c>
      <c r="I212" s="14"/>
      <c r="J212" s="15">
        <v>429.0</v>
      </c>
      <c r="K212" s="14"/>
      <c r="L212" s="14"/>
      <c r="M212" s="14"/>
      <c r="N212" s="16"/>
      <c r="O212" s="47">
        <f t="shared" si="2"/>
        <v>429</v>
      </c>
      <c r="P212" s="28"/>
      <c r="Q212" s="25" t="s">
        <v>2251</v>
      </c>
      <c r="R212" s="8" t="s">
        <v>438</v>
      </c>
      <c r="S212" s="17"/>
      <c r="T212" s="17"/>
      <c r="U212" s="17"/>
      <c r="V212" s="17"/>
      <c r="W212" s="17"/>
      <c r="X212" s="17"/>
      <c r="Y212" s="17"/>
      <c r="Z212" s="80"/>
      <c r="AA212" s="80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</row>
    <row r="213">
      <c r="A213" s="8" t="s">
        <v>1279</v>
      </c>
      <c r="B213" s="9">
        <v>45818.0</v>
      </c>
      <c r="C213" s="73" t="s">
        <v>1925</v>
      </c>
      <c r="D213" s="69" t="s">
        <v>2252</v>
      </c>
      <c r="E213" s="27" t="s">
        <v>1925</v>
      </c>
      <c r="F213" s="31" t="s">
        <v>2086</v>
      </c>
      <c r="G213" s="15">
        <v>429.0</v>
      </c>
      <c r="H213" s="15">
        <v>429.0</v>
      </c>
      <c r="I213" s="14"/>
      <c r="J213" s="15">
        <v>429.0</v>
      </c>
      <c r="K213" s="14"/>
      <c r="L213" s="14"/>
      <c r="M213" s="14"/>
      <c r="N213" s="16"/>
      <c r="O213" s="47">
        <f t="shared" si="2"/>
        <v>429</v>
      </c>
      <c r="P213" s="28"/>
      <c r="Q213" s="8" t="s">
        <v>2253</v>
      </c>
      <c r="R213" s="24">
        <f>MONTH(B213)</f>
        <v>6</v>
      </c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</row>
    <row r="214">
      <c r="A214" s="8" t="s">
        <v>1279</v>
      </c>
      <c r="B214" s="9">
        <v>45820.0</v>
      </c>
      <c r="C214" s="73" t="s">
        <v>27</v>
      </c>
      <c r="D214" s="69" t="s">
        <v>3308</v>
      </c>
      <c r="E214" s="27" t="s">
        <v>2488</v>
      </c>
      <c r="F214" s="31" t="s">
        <v>2086</v>
      </c>
      <c r="G214" s="15">
        <v>429.0</v>
      </c>
      <c r="H214" s="15">
        <v>429.0</v>
      </c>
      <c r="I214" s="14"/>
      <c r="J214" s="15">
        <v>429.0</v>
      </c>
      <c r="K214" s="15">
        <v>200.0</v>
      </c>
      <c r="L214" s="14"/>
      <c r="M214" s="14"/>
      <c r="N214" s="23">
        <v>200.0</v>
      </c>
      <c r="O214" s="47">
        <f t="shared" si="2"/>
        <v>429</v>
      </c>
      <c r="P214" s="64" t="s">
        <v>3309</v>
      </c>
      <c r="Q214" s="8" t="s">
        <v>3310</v>
      </c>
      <c r="R214" s="8" t="s">
        <v>438</v>
      </c>
      <c r="S214" s="17"/>
      <c r="T214" s="17"/>
      <c r="U214" s="17"/>
      <c r="V214" s="17"/>
      <c r="W214" s="17"/>
      <c r="X214" s="17"/>
      <c r="Y214" s="17"/>
      <c r="Z214" s="80"/>
      <c r="AA214" s="80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</row>
    <row r="215">
      <c r="A215" s="8" t="s">
        <v>1279</v>
      </c>
      <c r="B215" s="9">
        <v>45825.0</v>
      </c>
      <c r="C215" s="73" t="s">
        <v>20</v>
      </c>
      <c r="D215" s="69" t="s">
        <v>2183</v>
      </c>
      <c r="E215" s="27" t="s">
        <v>2112</v>
      </c>
      <c r="F215" s="31" t="s">
        <v>2086</v>
      </c>
      <c r="G215" s="14"/>
      <c r="H215" s="14"/>
      <c r="I215" s="14"/>
      <c r="J215" s="14"/>
      <c r="K215" s="14"/>
      <c r="L215" s="15">
        <v>150.0</v>
      </c>
      <c r="M215" s="14"/>
      <c r="N215" s="16"/>
      <c r="O215" s="47">
        <f t="shared" si="2"/>
        <v>150</v>
      </c>
      <c r="P215" s="28"/>
      <c r="Q215" s="25" t="s">
        <v>2184</v>
      </c>
      <c r="R215" s="25" t="s">
        <v>31</v>
      </c>
      <c r="S215" s="17"/>
      <c r="T215" s="17"/>
      <c r="U215" s="17"/>
      <c r="V215" s="17"/>
      <c r="W215" s="17"/>
      <c r="X215" s="17"/>
      <c r="Y215" s="17"/>
      <c r="Z215" s="80"/>
      <c r="AA215" s="8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</row>
    <row r="216">
      <c r="A216" s="8" t="s">
        <v>1279</v>
      </c>
      <c r="B216" s="9">
        <v>45828.0</v>
      </c>
      <c r="C216" s="73" t="s">
        <v>20</v>
      </c>
      <c r="D216" s="69" t="s">
        <v>2254</v>
      </c>
      <c r="E216" s="27" t="s">
        <v>1939</v>
      </c>
      <c r="F216" s="13" t="s">
        <v>2103</v>
      </c>
      <c r="G216" s="15">
        <v>39.9</v>
      </c>
      <c r="H216" s="15">
        <v>39.9</v>
      </c>
      <c r="I216" s="14"/>
      <c r="J216" s="15">
        <f t="shared" ref="J216:J217" si="21">H216</f>
        <v>39.9</v>
      </c>
      <c r="K216" s="14"/>
      <c r="L216" s="14"/>
      <c r="M216" s="14"/>
      <c r="N216" s="16"/>
      <c r="O216" s="47">
        <f t="shared" si="2"/>
        <v>39.9</v>
      </c>
      <c r="P216" s="28"/>
      <c r="Q216" s="8" t="s">
        <v>2255</v>
      </c>
      <c r="R216" s="8" t="s">
        <v>438</v>
      </c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</row>
    <row r="217">
      <c r="A217" s="8" t="s">
        <v>1279</v>
      </c>
      <c r="B217" s="9">
        <v>45831.0</v>
      </c>
      <c r="C217" s="73" t="s">
        <v>20</v>
      </c>
      <c r="D217" s="69" t="s">
        <v>3318</v>
      </c>
      <c r="E217" s="27" t="s">
        <v>1939</v>
      </c>
      <c r="F217" s="13" t="s">
        <v>2103</v>
      </c>
      <c r="G217" s="15">
        <v>39.9</v>
      </c>
      <c r="H217" s="15">
        <v>39.9</v>
      </c>
      <c r="I217" s="14"/>
      <c r="J217" s="15">
        <f t="shared" si="21"/>
        <v>39.9</v>
      </c>
      <c r="K217" s="14"/>
      <c r="L217" s="14"/>
      <c r="M217" s="14"/>
      <c r="N217" s="16"/>
      <c r="O217" s="47">
        <f t="shared" si="2"/>
        <v>39.9</v>
      </c>
      <c r="P217" s="28"/>
      <c r="Q217" s="8" t="s">
        <v>3319</v>
      </c>
      <c r="R217" s="8" t="s">
        <v>438</v>
      </c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</row>
    <row r="218">
      <c r="A218" s="8" t="s">
        <v>1279</v>
      </c>
      <c r="B218" s="9">
        <v>45833.0</v>
      </c>
      <c r="C218" s="73" t="s">
        <v>1172</v>
      </c>
      <c r="D218" s="69" t="s">
        <v>2256</v>
      </c>
      <c r="E218" s="27" t="s">
        <v>1172</v>
      </c>
      <c r="F218" s="92" t="s">
        <v>2086</v>
      </c>
      <c r="G218" s="15">
        <v>429.0</v>
      </c>
      <c r="H218" s="14"/>
      <c r="I218" s="14"/>
      <c r="J218" s="15">
        <v>429.0</v>
      </c>
      <c r="K218" s="14"/>
      <c r="L218" s="14"/>
      <c r="M218" s="14"/>
      <c r="N218" s="16"/>
      <c r="O218" s="47">
        <f t="shared" si="2"/>
        <v>429</v>
      </c>
      <c r="P218" s="28"/>
      <c r="Q218" s="8" t="s">
        <v>2257</v>
      </c>
      <c r="R218" s="8" t="s">
        <v>438</v>
      </c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</row>
    <row r="219">
      <c r="A219" s="8" t="s">
        <v>1279</v>
      </c>
      <c r="B219" s="9">
        <v>45834.0</v>
      </c>
      <c r="C219" s="73" t="s">
        <v>20</v>
      </c>
      <c r="D219" s="69" t="s">
        <v>3322</v>
      </c>
      <c r="E219" s="27" t="s">
        <v>1939</v>
      </c>
      <c r="F219" s="13" t="s">
        <v>2103</v>
      </c>
      <c r="G219" s="15">
        <v>39.9</v>
      </c>
      <c r="H219" s="15">
        <v>39.9</v>
      </c>
      <c r="I219" s="14"/>
      <c r="J219" s="15">
        <f t="shared" ref="J219:J220" si="22">H219</f>
        <v>39.9</v>
      </c>
      <c r="K219" s="14"/>
      <c r="L219" s="14"/>
      <c r="M219" s="14"/>
      <c r="N219" s="16"/>
      <c r="O219" s="47">
        <f t="shared" si="2"/>
        <v>39.9</v>
      </c>
      <c r="P219" s="13" t="s">
        <v>3323</v>
      </c>
      <c r="Q219" s="8" t="s">
        <v>3324</v>
      </c>
      <c r="R219" s="8" t="s">
        <v>438</v>
      </c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</row>
    <row r="220">
      <c r="A220" s="8" t="s">
        <v>1279</v>
      </c>
      <c r="B220" s="9">
        <v>45834.0</v>
      </c>
      <c r="C220" s="73" t="s">
        <v>20</v>
      </c>
      <c r="D220" s="69" t="s">
        <v>3328</v>
      </c>
      <c r="E220" s="27" t="s">
        <v>1939</v>
      </c>
      <c r="F220" s="13" t="s">
        <v>2103</v>
      </c>
      <c r="G220" s="15">
        <v>39.9</v>
      </c>
      <c r="H220" s="15">
        <v>39.9</v>
      </c>
      <c r="I220" s="14"/>
      <c r="J220" s="15">
        <f t="shared" si="22"/>
        <v>39.9</v>
      </c>
      <c r="K220" s="14"/>
      <c r="L220" s="14"/>
      <c r="M220" s="14"/>
      <c r="N220" s="16"/>
      <c r="O220" s="47">
        <f t="shared" si="2"/>
        <v>39.9</v>
      </c>
      <c r="P220" s="28"/>
      <c r="Q220" s="8" t="s">
        <v>3329</v>
      </c>
      <c r="R220" s="8" t="s">
        <v>438</v>
      </c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</row>
    <row r="221">
      <c r="A221" s="8" t="s">
        <v>1279</v>
      </c>
      <c r="B221" s="9">
        <v>45835.0</v>
      </c>
      <c r="C221" s="73" t="s">
        <v>1172</v>
      </c>
      <c r="D221" s="69" t="s">
        <v>3330</v>
      </c>
      <c r="E221" s="27" t="s">
        <v>1172</v>
      </c>
      <c r="F221" s="92" t="s">
        <v>2086</v>
      </c>
      <c r="G221" s="15">
        <v>429.0</v>
      </c>
      <c r="H221" s="14"/>
      <c r="I221" s="14"/>
      <c r="J221" s="15">
        <v>429.0</v>
      </c>
      <c r="K221" s="14"/>
      <c r="L221" s="14"/>
      <c r="M221" s="14"/>
      <c r="N221" s="16"/>
      <c r="O221" s="47">
        <f t="shared" si="2"/>
        <v>429</v>
      </c>
      <c r="P221" s="28"/>
      <c r="Q221" s="8" t="s">
        <v>3331</v>
      </c>
      <c r="R221" s="8" t="s">
        <v>438</v>
      </c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</row>
    <row r="222">
      <c r="A222" s="8" t="s">
        <v>1279</v>
      </c>
      <c r="B222" s="9">
        <v>45838.0</v>
      </c>
      <c r="C222" s="73" t="s">
        <v>1172</v>
      </c>
      <c r="D222" s="69" t="s">
        <v>2258</v>
      </c>
      <c r="E222" s="27" t="s">
        <v>1172</v>
      </c>
      <c r="F222" s="31" t="s">
        <v>2086</v>
      </c>
      <c r="G222" s="15">
        <v>429.0</v>
      </c>
      <c r="H222" s="15">
        <v>429.0</v>
      </c>
      <c r="I222" s="14"/>
      <c r="J222" s="15">
        <v>429.0</v>
      </c>
      <c r="K222" s="14"/>
      <c r="L222" s="14"/>
      <c r="M222" s="14"/>
      <c r="N222" s="16"/>
      <c r="O222" s="47">
        <f t="shared" si="2"/>
        <v>429</v>
      </c>
      <c r="P222" s="28"/>
      <c r="Q222" s="8" t="s">
        <v>2259</v>
      </c>
      <c r="R222" s="8" t="s">
        <v>438</v>
      </c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</row>
    <row r="223">
      <c r="A223" s="8" t="s">
        <v>1279</v>
      </c>
      <c r="B223" s="9">
        <v>45838.0</v>
      </c>
      <c r="C223" s="73" t="s">
        <v>1172</v>
      </c>
      <c r="D223" s="69" t="s">
        <v>3332</v>
      </c>
      <c r="E223" s="27" t="s">
        <v>1172</v>
      </c>
      <c r="F223" s="31" t="s">
        <v>2086</v>
      </c>
      <c r="G223" s="15">
        <v>429.0</v>
      </c>
      <c r="H223" s="15">
        <v>429.0</v>
      </c>
      <c r="I223" s="14"/>
      <c r="J223" s="15">
        <v>429.0</v>
      </c>
      <c r="K223" s="14"/>
      <c r="L223" s="14"/>
      <c r="M223" s="14"/>
      <c r="N223" s="16"/>
      <c r="O223" s="47">
        <f t="shared" si="2"/>
        <v>429</v>
      </c>
      <c r="P223" s="28"/>
      <c r="Q223" s="8" t="s">
        <v>3333</v>
      </c>
      <c r="R223" s="8" t="s">
        <v>438</v>
      </c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</row>
    <row r="224">
      <c r="A224" s="8" t="s">
        <v>1279</v>
      </c>
      <c r="B224" s="9">
        <v>45838.0</v>
      </c>
      <c r="C224" s="73" t="s">
        <v>20</v>
      </c>
      <c r="D224" s="69" t="s">
        <v>2260</v>
      </c>
      <c r="E224" s="27" t="s">
        <v>2112</v>
      </c>
      <c r="F224" s="31" t="s">
        <v>2086</v>
      </c>
      <c r="G224" s="15">
        <v>429.0</v>
      </c>
      <c r="H224" s="15">
        <v>429.0</v>
      </c>
      <c r="I224" s="14"/>
      <c r="J224" s="15">
        <v>429.0</v>
      </c>
      <c r="K224" s="14"/>
      <c r="L224" s="14"/>
      <c r="M224" s="14"/>
      <c r="N224" s="16"/>
      <c r="O224" s="47">
        <f t="shared" si="2"/>
        <v>429</v>
      </c>
      <c r="P224" s="28"/>
      <c r="Q224" s="8" t="s">
        <v>2261</v>
      </c>
      <c r="R224" s="8" t="s">
        <v>438</v>
      </c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</row>
    <row r="225">
      <c r="A225" s="8" t="s">
        <v>1279</v>
      </c>
      <c r="B225" s="9">
        <v>45838.0</v>
      </c>
      <c r="C225" s="73" t="s">
        <v>20</v>
      </c>
      <c r="D225" s="69" t="s">
        <v>2262</v>
      </c>
      <c r="E225" s="27" t="s">
        <v>2112</v>
      </c>
      <c r="F225" s="31" t="s">
        <v>2086</v>
      </c>
      <c r="G225" s="15">
        <v>429.0</v>
      </c>
      <c r="H225" s="15">
        <v>429.0</v>
      </c>
      <c r="I225" s="14"/>
      <c r="J225" s="15">
        <v>429.0</v>
      </c>
      <c r="K225" s="14"/>
      <c r="L225" s="14"/>
      <c r="M225" s="14"/>
      <c r="N225" s="16"/>
      <c r="O225" s="47">
        <f t="shared" si="2"/>
        <v>429</v>
      </c>
      <c r="P225" s="28"/>
      <c r="Q225" s="25" t="s">
        <v>2263</v>
      </c>
      <c r="R225" s="8" t="s">
        <v>438</v>
      </c>
      <c r="S225" s="17"/>
      <c r="T225" s="17"/>
      <c r="U225" s="17"/>
      <c r="V225" s="17"/>
      <c r="W225" s="17"/>
      <c r="X225" s="17"/>
      <c r="Y225" s="17"/>
      <c r="Z225" s="80"/>
      <c r="AA225" s="8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</row>
    <row r="226">
      <c r="A226" s="8" t="s">
        <v>1279</v>
      </c>
      <c r="B226" s="9">
        <v>45580.0</v>
      </c>
      <c r="C226" s="73" t="s">
        <v>20</v>
      </c>
      <c r="D226" s="69" t="s">
        <v>2532</v>
      </c>
      <c r="E226" s="27" t="s">
        <v>1939</v>
      </c>
      <c r="F226" s="13" t="s">
        <v>1975</v>
      </c>
      <c r="G226" s="15">
        <v>99.0</v>
      </c>
      <c r="H226" s="15">
        <v>99.0</v>
      </c>
      <c r="I226" s="14"/>
      <c r="J226" s="15">
        <v>99.0</v>
      </c>
      <c r="K226" s="14"/>
      <c r="L226" s="14"/>
      <c r="M226" s="14"/>
      <c r="N226" s="16"/>
      <c r="O226" s="47">
        <f t="shared" si="2"/>
        <v>99</v>
      </c>
      <c r="P226" s="28"/>
      <c r="Q226" s="45" t="s">
        <v>2860</v>
      </c>
      <c r="R226" s="75">
        <f>MONTH(B226)</f>
        <v>10</v>
      </c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</row>
    <row r="227">
      <c r="A227" s="8" t="s">
        <v>1279</v>
      </c>
      <c r="B227" s="9">
        <v>45840.0</v>
      </c>
      <c r="C227" s="73" t="s">
        <v>20</v>
      </c>
      <c r="D227" s="69" t="s">
        <v>3336</v>
      </c>
      <c r="E227" s="27" t="s">
        <v>121</v>
      </c>
      <c r="F227" s="31" t="s">
        <v>2086</v>
      </c>
      <c r="G227" s="15">
        <v>429.0</v>
      </c>
      <c r="H227" s="15">
        <v>429.0</v>
      </c>
      <c r="I227" s="14"/>
      <c r="J227" s="15">
        <v>429.0</v>
      </c>
      <c r="K227" s="14"/>
      <c r="L227" s="14"/>
      <c r="M227" s="14"/>
      <c r="N227" s="16"/>
      <c r="O227" s="47">
        <f t="shared" si="2"/>
        <v>429</v>
      </c>
      <c r="P227" s="28"/>
      <c r="Q227" s="25" t="s">
        <v>3337</v>
      </c>
      <c r="R227" s="8" t="s">
        <v>622</v>
      </c>
      <c r="S227" s="17"/>
      <c r="T227" s="17"/>
      <c r="U227" s="17"/>
      <c r="V227" s="17"/>
      <c r="W227" s="17"/>
      <c r="X227" s="17"/>
      <c r="Y227" s="17"/>
      <c r="Z227" s="80"/>
      <c r="AA227" s="80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</row>
    <row r="228">
      <c r="A228" s="8" t="s">
        <v>1279</v>
      </c>
      <c r="B228" s="9">
        <v>45840.0</v>
      </c>
      <c r="C228" s="73" t="s">
        <v>20</v>
      </c>
      <c r="D228" s="69" t="s">
        <v>2262</v>
      </c>
      <c r="E228" s="27" t="s">
        <v>2112</v>
      </c>
      <c r="F228" s="13" t="s">
        <v>1272</v>
      </c>
      <c r="G228" s="15">
        <v>720.3</v>
      </c>
      <c r="H228" s="14"/>
      <c r="I228" s="14"/>
      <c r="J228" s="14"/>
      <c r="K228" s="14"/>
      <c r="L228" s="14"/>
      <c r="M228" s="14"/>
      <c r="N228" s="16"/>
      <c r="O228" s="47">
        <f t="shared" si="2"/>
        <v>0</v>
      </c>
      <c r="P228" s="28"/>
      <c r="Q228" s="25" t="s">
        <v>2263</v>
      </c>
      <c r="R228" s="8" t="s">
        <v>622</v>
      </c>
      <c r="S228" s="17"/>
      <c r="T228" s="17"/>
      <c r="U228" s="17"/>
      <c r="V228" s="17"/>
      <c r="W228" s="17"/>
      <c r="X228" s="17"/>
      <c r="Y228" s="17"/>
      <c r="Z228" s="80"/>
      <c r="AA228" s="80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</row>
    <row r="229">
      <c r="A229" s="8" t="s">
        <v>1279</v>
      </c>
      <c r="B229" s="9">
        <v>45841.0</v>
      </c>
      <c r="C229" s="73" t="s">
        <v>2264</v>
      </c>
      <c r="D229" s="69" t="s">
        <v>2265</v>
      </c>
      <c r="E229" s="27" t="s">
        <v>2112</v>
      </c>
      <c r="F229" s="31" t="s">
        <v>2086</v>
      </c>
      <c r="G229" s="15">
        <v>429.0</v>
      </c>
      <c r="H229" s="15">
        <v>429.0</v>
      </c>
      <c r="I229" s="14"/>
      <c r="J229" s="15">
        <v>429.0</v>
      </c>
      <c r="K229" s="14"/>
      <c r="L229" s="14"/>
      <c r="M229" s="14"/>
      <c r="N229" s="16"/>
      <c r="O229" s="47">
        <f t="shared" si="2"/>
        <v>429</v>
      </c>
      <c r="P229" s="28"/>
      <c r="Q229" s="25" t="s">
        <v>2266</v>
      </c>
      <c r="R229" s="8" t="s">
        <v>622</v>
      </c>
      <c r="S229" s="17"/>
      <c r="T229" s="17"/>
      <c r="U229" s="17"/>
      <c r="V229" s="17"/>
      <c r="W229" s="17"/>
      <c r="X229" s="17"/>
      <c r="Y229" s="17"/>
      <c r="Z229" s="80"/>
      <c r="AA229" s="80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</row>
    <row r="230">
      <c r="A230" s="8" t="s">
        <v>1279</v>
      </c>
      <c r="B230" s="9">
        <v>45842.0</v>
      </c>
      <c r="C230" s="73" t="s">
        <v>20</v>
      </c>
      <c r="D230" s="69" t="s">
        <v>2267</v>
      </c>
      <c r="E230" s="27" t="s">
        <v>2112</v>
      </c>
      <c r="F230" s="31" t="s">
        <v>2086</v>
      </c>
      <c r="G230" s="15">
        <v>429.0</v>
      </c>
      <c r="H230" s="15">
        <v>429.0</v>
      </c>
      <c r="I230" s="14"/>
      <c r="J230" s="15">
        <v>429.0</v>
      </c>
      <c r="K230" s="14"/>
      <c r="L230" s="14"/>
      <c r="M230" s="14"/>
      <c r="N230" s="16"/>
      <c r="O230" s="47">
        <f t="shared" si="2"/>
        <v>429</v>
      </c>
      <c r="P230" s="28"/>
      <c r="Q230" s="8" t="s">
        <v>2268</v>
      </c>
      <c r="R230" s="8" t="s">
        <v>622</v>
      </c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</row>
    <row r="231">
      <c r="A231" s="8" t="s">
        <v>1279</v>
      </c>
      <c r="B231" s="9">
        <v>45842.0</v>
      </c>
      <c r="C231" s="73" t="s">
        <v>1172</v>
      </c>
      <c r="D231" s="69" t="s">
        <v>3338</v>
      </c>
      <c r="E231" s="27" t="s">
        <v>1172</v>
      </c>
      <c r="F231" s="31" t="s">
        <v>2086</v>
      </c>
      <c r="G231" s="15">
        <v>429.0</v>
      </c>
      <c r="H231" s="15">
        <v>429.0</v>
      </c>
      <c r="I231" s="14"/>
      <c r="J231" s="15">
        <v>429.0</v>
      </c>
      <c r="K231" s="14"/>
      <c r="L231" s="14"/>
      <c r="M231" s="14"/>
      <c r="N231" s="16"/>
      <c r="O231" s="47">
        <f t="shared" si="2"/>
        <v>429</v>
      </c>
      <c r="P231" s="28"/>
      <c r="Q231" s="8" t="s">
        <v>3339</v>
      </c>
      <c r="R231" s="8" t="s">
        <v>622</v>
      </c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</row>
    <row r="232">
      <c r="A232" s="8" t="s">
        <v>1279</v>
      </c>
      <c r="B232" s="9">
        <v>45842.0</v>
      </c>
      <c r="C232" s="73" t="s">
        <v>20</v>
      </c>
      <c r="D232" s="69" t="s">
        <v>2269</v>
      </c>
      <c r="E232" s="27" t="s">
        <v>2112</v>
      </c>
      <c r="F232" s="31" t="s">
        <v>2086</v>
      </c>
      <c r="G232" s="15">
        <v>1029.0</v>
      </c>
      <c r="H232" s="15">
        <v>429.0</v>
      </c>
      <c r="I232" s="14"/>
      <c r="J232" s="15">
        <v>429.0</v>
      </c>
      <c r="K232" s="14"/>
      <c r="L232" s="14"/>
      <c r="M232" s="14"/>
      <c r="N232" s="16"/>
      <c r="O232" s="47">
        <f t="shared" si="2"/>
        <v>429</v>
      </c>
      <c r="P232" s="28"/>
      <c r="Q232" s="25" t="s">
        <v>2270</v>
      </c>
      <c r="R232" s="25" t="s">
        <v>31</v>
      </c>
      <c r="S232" s="17"/>
      <c r="T232" s="17"/>
      <c r="U232" s="17"/>
      <c r="V232" s="17"/>
      <c r="W232" s="17"/>
      <c r="X232" s="17"/>
      <c r="Y232" s="17"/>
      <c r="Z232" s="80"/>
      <c r="AA232" s="8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</row>
    <row r="233">
      <c r="A233" s="8" t="s">
        <v>1279</v>
      </c>
      <c r="B233" s="9">
        <v>45845.0</v>
      </c>
      <c r="C233" s="73" t="s">
        <v>1172</v>
      </c>
      <c r="D233" s="69" t="s">
        <v>2271</v>
      </c>
      <c r="E233" s="27" t="s">
        <v>1172</v>
      </c>
      <c r="F233" s="31" t="s">
        <v>2086</v>
      </c>
      <c r="G233" s="15">
        <v>429.0</v>
      </c>
      <c r="H233" s="15">
        <v>429.0</v>
      </c>
      <c r="I233" s="14"/>
      <c r="J233" s="15">
        <v>429.0</v>
      </c>
      <c r="K233" s="14"/>
      <c r="L233" s="14"/>
      <c r="M233" s="14"/>
      <c r="N233" s="16"/>
      <c r="O233" s="47">
        <f t="shared" si="2"/>
        <v>429</v>
      </c>
      <c r="P233" s="28"/>
      <c r="Q233" s="8" t="s">
        <v>2272</v>
      </c>
      <c r="R233" s="8" t="s">
        <v>622</v>
      </c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</row>
    <row r="234">
      <c r="A234" s="8" t="s">
        <v>1279</v>
      </c>
      <c r="B234" s="9">
        <v>45846.0</v>
      </c>
      <c r="C234" s="73" t="s">
        <v>20</v>
      </c>
      <c r="D234" s="69" t="s">
        <v>2273</v>
      </c>
      <c r="E234" s="27" t="s">
        <v>2112</v>
      </c>
      <c r="F234" s="31" t="s">
        <v>2086</v>
      </c>
      <c r="G234" s="15">
        <v>429.0</v>
      </c>
      <c r="H234" s="15">
        <v>429.0</v>
      </c>
      <c r="I234" s="14"/>
      <c r="J234" s="15">
        <v>429.0</v>
      </c>
      <c r="K234" s="14"/>
      <c r="L234" s="14"/>
      <c r="M234" s="14"/>
      <c r="N234" s="16"/>
      <c r="O234" s="47">
        <f t="shared" si="2"/>
        <v>429</v>
      </c>
      <c r="P234" s="28"/>
      <c r="Q234" s="25" t="s">
        <v>2274</v>
      </c>
      <c r="R234" s="8" t="s">
        <v>622</v>
      </c>
      <c r="S234" s="17"/>
      <c r="T234" s="17"/>
      <c r="U234" s="17"/>
      <c r="V234" s="17"/>
      <c r="W234" s="17"/>
      <c r="X234" s="17"/>
      <c r="Y234" s="17"/>
      <c r="Z234" s="80"/>
      <c r="AA234" s="80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</row>
    <row r="235">
      <c r="A235" s="8" t="s">
        <v>1279</v>
      </c>
      <c r="B235" s="9">
        <v>45848.0</v>
      </c>
      <c r="C235" s="73" t="s">
        <v>20</v>
      </c>
      <c r="D235" s="69" t="s">
        <v>2275</v>
      </c>
      <c r="E235" s="27" t="s">
        <v>1939</v>
      </c>
      <c r="F235" s="13" t="s">
        <v>2103</v>
      </c>
      <c r="G235" s="15">
        <v>39.9</v>
      </c>
      <c r="H235" s="15">
        <v>39.9</v>
      </c>
      <c r="I235" s="14"/>
      <c r="J235" s="15">
        <f>H235</f>
        <v>39.9</v>
      </c>
      <c r="K235" s="14"/>
      <c r="L235" s="14"/>
      <c r="M235" s="14"/>
      <c r="N235" s="16"/>
      <c r="O235" s="47">
        <f t="shared" si="2"/>
        <v>39.9</v>
      </c>
      <c r="P235" s="40"/>
      <c r="Q235" s="45" t="s">
        <v>2276</v>
      </c>
      <c r="R235" s="91">
        <f>MONTH(B235)</f>
        <v>7</v>
      </c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</row>
    <row r="236">
      <c r="A236" s="8" t="s">
        <v>1279</v>
      </c>
      <c r="B236" s="9">
        <v>45848.0</v>
      </c>
      <c r="C236" s="73" t="s">
        <v>1172</v>
      </c>
      <c r="D236" s="69" t="s">
        <v>2526</v>
      </c>
      <c r="E236" s="27" t="s">
        <v>1172</v>
      </c>
      <c r="F236" s="31" t="s">
        <v>2086</v>
      </c>
      <c r="G236" s="15">
        <v>429.0</v>
      </c>
      <c r="H236" s="15">
        <v>429.0</v>
      </c>
      <c r="I236" s="14"/>
      <c r="J236" s="15">
        <v>429.0</v>
      </c>
      <c r="K236" s="14"/>
      <c r="L236" s="14"/>
      <c r="M236" s="14"/>
      <c r="N236" s="16"/>
      <c r="O236" s="47">
        <f t="shared" si="2"/>
        <v>429</v>
      </c>
      <c r="P236" s="28"/>
      <c r="Q236" s="8" t="s">
        <v>2527</v>
      </c>
      <c r="R236" s="25" t="s">
        <v>31</v>
      </c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</row>
    <row r="237">
      <c r="A237" s="8" t="s">
        <v>1279</v>
      </c>
      <c r="B237" s="9">
        <v>45853.0</v>
      </c>
      <c r="C237" s="73" t="s">
        <v>20</v>
      </c>
      <c r="D237" s="69" t="s">
        <v>3342</v>
      </c>
      <c r="E237" s="27" t="s">
        <v>1939</v>
      </c>
      <c r="F237" s="13" t="s">
        <v>2024</v>
      </c>
      <c r="G237" s="15">
        <v>99.9</v>
      </c>
      <c r="H237" s="15">
        <v>99.9</v>
      </c>
      <c r="I237" s="14"/>
      <c r="J237" s="15">
        <f>H237</f>
        <v>99.9</v>
      </c>
      <c r="K237" s="14"/>
      <c r="L237" s="14"/>
      <c r="M237" s="14"/>
      <c r="N237" s="16"/>
      <c r="O237" s="47">
        <f t="shared" si="2"/>
        <v>99.9</v>
      </c>
      <c r="P237" s="28"/>
      <c r="Q237" s="8" t="s">
        <v>3343</v>
      </c>
      <c r="R237" s="8" t="s">
        <v>622</v>
      </c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</row>
    <row r="238">
      <c r="A238" s="8" t="s">
        <v>1279</v>
      </c>
      <c r="B238" s="9">
        <v>45853.0</v>
      </c>
      <c r="C238" s="73" t="s">
        <v>20</v>
      </c>
      <c r="D238" s="69" t="s">
        <v>2277</v>
      </c>
      <c r="E238" s="27" t="s">
        <v>2112</v>
      </c>
      <c r="F238" s="31" t="s">
        <v>2086</v>
      </c>
      <c r="G238" s="15">
        <v>429.0</v>
      </c>
      <c r="H238" s="15">
        <v>429.0</v>
      </c>
      <c r="I238" s="14"/>
      <c r="J238" s="15">
        <v>429.0</v>
      </c>
      <c r="K238" s="14"/>
      <c r="L238" s="14"/>
      <c r="M238" s="14"/>
      <c r="N238" s="16"/>
      <c r="O238" s="47">
        <f t="shared" si="2"/>
        <v>429</v>
      </c>
      <c r="P238" s="28"/>
      <c r="Q238" s="25" t="s">
        <v>2278</v>
      </c>
      <c r="R238" s="8" t="s">
        <v>622</v>
      </c>
      <c r="S238" s="17"/>
      <c r="T238" s="17"/>
      <c r="U238" s="17"/>
      <c r="V238" s="17"/>
      <c r="W238" s="17"/>
      <c r="X238" s="17"/>
      <c r="Y238" s="17"/>
      <c r="Z238" s="80"/>
      <c r="AA238" s="80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</row>
    <row r="239">
      <c r="A239" s="8" t="s">
        <v>1279</v>
      </c>
      <c r="B239" s="9">
        <v>45854.0</v>
      </c>
      <c r="C239" s="73" t="s">
        <v>20</v>
      </c>
      <c r="D239" s="69" t="s">
        <v>2273</v>
      </c>
      <c r="E239" s="27" t="s">
        <v>2112</v>
      </c>
      <c r="F239" s="31" t="s">
        <v>1272</v>
      </c>
      <c r="G239" s="15">
        <v>1029.0</v>
      </c>
      <c r="H239" s="14"/>
      <c r="I239" s="14"/>
      <c r="J239" s="14"/>
      <c r="K239" s="15">
        <v>1029.0</v>
      </c>
      <c r="L239" s="14"/>
      <c r="M239" s="14"/>
      <c r="N239" s="16"/>
      <c r="O239" s="47">
        <f t="shared" si="2"/>
        <v>1029</v>
      </c>
      <c r="P239" s="28"/>
      <c r="Q239" s="25" t="s">
        <v>2274</v>
      </c>
      <c r="R239" s="8" t="s">
        <v>622</v>
      </c>
      <c r="S239" s="17"/>
      <c r="T239" s="17"/>
      <c r="U239" s="17"/>
      <c r="V239" s="17"/>
      <c r="W239" s="17"/>
      <c r="X239" s="17"/>
      <c r="Y239" s="17"/>
      <c r="Z239" s="80"/>
      <c r="AA239" s="8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</row>
    <row r="240">
      <c r="A240" s="8" t="s">
        <v>1279</v>
      </c>
      <c r="B240" s="9">
        <v>45854.0</v>
      </c>
      <c r="C240" s="73" t="s">
        <v>20</v>
      </c>
      <c r="D240" s="69" t="s">
        <v>2279</v>
      </c>
      <c r="E240" s="27" t="s">
        <v>2112</v>
      </c>
      <c r="F240" s="31" t="s">
        <v>2086</v>
      </c>
      <c r="G240" s="15">
        <v>429.0</v>
      </c>
      <c r="H240" s="15">
        <v>429.0</v>
      </c>
      <c r="I240" s="14"/>
      <c r="J240" s="15">
        <v>429.0</v>
      </c>
      <c r="K240" s="14"/>
      <c r="L240" s="14"/>
      <c r="M240" s="14"/>
      <c r="N240" s="16"/>
      <c r="O240" s="47">
        <f t="shared" si="2"/>
        <v>429</v>
      </c>
      <c r="P240" s="28"/>
      <c r="Q240" s="25" t="s">
        <v>2280</v>
      </c>
      <c r="R240" s="8" t="s">
        <v>622</v>
      </c>
      <c r="S240" s="17"/>
      <c r="T240" s="17"/>
      <c r="U240" s="17"/>
      <c r="V240" s="17"/>
      <c r="W240" s="17"/>
      <c r="X240" s="17"/>
      <c r="Y240" s="17"/>
      <c r="Z240" s="80"/>
      <c r="AA240" s="8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</row>
    <row r="241">
      <c r="A241" s="8" t="s">
        <v>1279</v>
      </c>
      <c r="B241" s="9">
        <v>45855.0</v>
      </c>
      <c r="C241" s="73" t="s">
        <v>27</v>
      </c>
      <c r="D241" s="69" t="s">
        <v>2281</v>
      </c>
      <c r="E241" s="27" t="s">
        <v>2488</v>
      </c>
      <c r="F241" s="31" t="s">
        <v>2086</v>
      </c>
      <c r="G241" s="15">
        <v>429.0</v>
      </c>
      <c r="H241" s="15">
        <v>429.0</v>
      </c>
      <c r="I241" s="14"/>
      <c r="J241" s="15">
        <v>429.0</v>
      </c>
      <c r="K241" s="14"/>
      <c r="L241" s="14"/>
      <c r="M241" s="14"/>
      <c r="N241" s="16"/>
      <c r="O241" s="47">
        <f t="shared" si="2"/>
        <v>429</v>
      </c>
      <c r="P241" s="28"/>
      <c r="Q241" s="25" t="s">
        <v>2282</v>
      </c>
      <c r="R241" s="8" t="s">
        <v>622</v>
      </c>
      <c r="S241" s="17"/>
      <c r="T241" s="17"/>
      <c r="U241" s="17"/>
      <c r="V241" s="17"/>
      <c r="W241" s="17"/>
      <c r="X241" s="17"/>
      <c r="Y241" s="17"/>
      <c r="Z241" s="80"/>
      <c r="AA241" s="80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</row>
    <row r="242">
      <c r="A242" s="8" t="s">
        <v>1279</v>
      </c>
      <c r="B242" s="9">
        <v>45856.0</v>
      </c>
      <c r="C242" s="73" t="s">
        <v>20</v>
      </c>
      <c r="D242" s="69" t="s">
        <v>2283</v>
      </c>
      <c r="E242" s="27" t="s">
        <v>2112</v>
      </c>
      <c r="F242" s="31" t="s">
        <v>2086</v>
      </c>
      <c r="G242" s="15">
        <v>429.0</v>
      </c>
      <c r="H242" s="15">
        <v>429.0</v>
      </c>
      <c r="I242" s="14"/>
      <c r="J242" s="15">
        <v>429.0</v>
      </c>
      <c r="K242" s="14"/>
      <c r="L242" s="14"/>
      <c r="M242" s="15">
        <v>271.0</v>
      </c>
      <c r="N242" s="16"/>
      <c r="O242" s="47">
        <f t="shared" si="2"/>
        <v>700</v>
      </c>
      <c r="P242" s="28"/>
      <c r="Q242" s="25" t="s">
        <v>2284</v>
      </c>
      <c r="R242" s="8" t="s">
        <v>622</v>
      </c>
      <c r="S242" s="17"/>
      <c r="T242" s="17"/>
      <c r="U242" s="17"/>
      <c r="V242" s="17"/>
      <c r="W242" s="17"/>
      <c r="X242" s="17"/>
      <c r="Y242" s="17"/>
      <c r="Z242" s="80"/>
      <c r="AA242" s="80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</row>
    <row r="243">
      <c r="A243" s="8" t="s">
        <v>1279</v>
      </c>
      <c r="B243" s="9">
        <v>45856.0</v>
      </c>
      <c r="C243" s="73" t="s">
        <v>1172</v>
      </c>
      <c r="D243" s="69" t="s">
        <v>3344</v>
      </c>
      <c r="E243" s="27" t="s">
        <v>1172</v>
      </c>
      <c r="F243" s="31" t="s">
        <v>2086</v>
      </c>
      <c r="G243" s="15">
        <v>429.0</v>
      </c>
      <c r="H243" s="15">
        <v>429.0</v>
      </c>
      <c r="I243" s="14"/>
      <c r="J243" s="15">
        <v>429.0</v>
      </c>
      <c r="K243" s="14"/>
      <c r="L243" s="14"/>
      <c r="M243" s="14"/>
      <c r="N243" s="16"/>
      <c r="O243" s="47">
        <f t="shared" si="2"/>
        <v>429</v>
      </c>
      <c r="P243" s="28"/>
      <c r="Q243" s="8" t="s">
        <v>3345</v>
      </c>
      <c r="R243" s="8" t="s">
        <v>622</v>
      </c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</row>
    <row r="244">
      <c r="A244" s="8" t="s">
        <v>1279</v>
      </c>
      <c r="B244" s="9">
        <v>45860.0</v>
      </c>
      <c r="C244" s="73" t="s">
        <v>20</v>
      </c>
      <c r="D244" s="69" t="s">
        <v>3349</v>
      </c>
      <c r="E244" s="27" t="s">
        <v>2112</v>
      </c>
      <c r="F244" s="31" t="s">
        <v>2086</v>
      </c>
      <c r="G244" s="15">
        <v>429.0</v>
      </c>
      <c r="H244" s="15">
        <v>429.0</v>
      </c>
      <c r="I244" s="14"/>
      <c r="J244" s="15">
        <v>429.0</v>
      </c>
      <c r="K244" s="14"/>
      <c r="L244" s="14"/>
      <c r="M244" s="14"/>
      <c r="N244" s="16"/>
      <c r="O244" s="47">
        <f t="shared" si="2"/>
        <v>429</v>
      </c>
      <c r="P244" s="28"/>
      <c r="Q244" s="25" t="s">
        <v>3350</v>
      </c>
      <c r="R244" s="8" t="s">
        <v>622</v>
      </c>
      <c r="S244" s="17"/>
      <c r="T244" s="17"/>
      <c r="U244" s="17"/>
      <c r="V244" s="17"/>
      <c r="W244" s="17"/>
      <c r="X244" s="17"/>
      <c r="Y244" s="17"/>
      <c r="Z244" s="80"/>
      <c r="AA244" s="80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</row>
    <row r="245">
      <c r="A245" s="8" t="s">
        <v>1279</v>
      </c>
      <c r="B245" s="9">
        <v>45862.0</v>
      </c>
      <c r="C245" s="73" t="s">
        <v>20</v>
      </c>
      <c r="D245" s="69" t="s">
        <v>2285</v>
      </c>
      <c r="E245" s="27" t="s">
        <v>2112</v>
      </c>
      <c r="F245" s="31" t="s">
        <v>2086</v>
      </c>
      <c r="G245" s="15">
        <v>429.0</v>
      </c>
      <c r="H245" s="15">
        <v>429.0</v>
      </c>
      <c r="I245" s="14"/>
      <c r="J245" s="15">
        <v>429.0</v>
      </c>
      <c r="K245" s="14"/>
      <c r="L245" s="14"/>
      <c r="M245" s="14"/>
      <c r="N245" s="16"/>
      <c r="O245" s="47">
        <f t="shared" si="2"/>
        <v>429</v>
      </c>
      <c r="P245" s="28"/>
      <c r="Q245" s="25" t="s">
        <v>2286</v>
      </c>
      <c r="R245" s="8" t="s">
        <v>622</v>
      </c>
      <c r="S245" s="17"/>
      <c r="T245" s="17"/>
      <c r="U245" s="17"/>
      <c r="V245" s="17"/>
      <c r="W245" s="17"/>
      <c r="X245" s="17"/>
      <c r="Y245" s="17"/>
      <c r="Z245" s="80"/>
      <c r="AA245" s="80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</row>
    <row r="246">
      <c r="A246" s="8" t="s">
        <v>1279</v>
      </c>
      <c r="B246" s="9">
        <v>45863.0</v>
      </c>
      <c r="C246" s="73" t="s">
        <v>20</v>
      </c>
      <c r="D246" s="69" t="s">
        <v>2287</v>
      </c>
      <c r="E246" s="27" t="s">
        <v>2112</v>
      </c>
      <c r="F246" s="31" t="s">
        <v>2086</v>
      </c>
      <c r="G246" s="15">
        <v>429.0</v>
      </c>
      <c r="H246" s="15">
        <v>429.0</v>
      </c>
      <c r="I246" s="14"/>
      <c r="J246" s="15">
        <v>429.0</v>
      </c>
      <c r="K246" s="14"/>
      <c r="L246" s="14"/>
      <c r="M246" s="14"/>
      <c r="N246" s="16"/>
      <c r="O246" s="47">
        <f t="shared" si="2"/>
        <v>429</v>
      </c>
      <c r="P246" s="28"/>
      <c r="Q246" s="25" t="s">
        <v>2288</v>
      </c>
      <c r="R246" s="8" t="s">
        <v>622</v>
      </c>
      <c r="S246" s="17"/>
      <c r="T246" s="17"/>
      <c r="U246" s="17"/>
      <c r="V246" s="17"/>
      <c r="W246" s="17"/>
      <c r="X246" s="17"/>
      <c r="Y246" s="17"/>
      <c r="Z246" s="80"/>
      <c r="AA246" s="80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</row>
    <row r="247">
      <c r="A247" s="8" t="s">
        <v>1279</v>
      </c>
      <c r="B247" s="9">
        <v>45863.0</v>
      </c>
      <c r="C247" s="73" t="s">
        <v>1261</v>
      </c>
      <c r="D247" s="69" t="s">
        <v>2289</v>
      </c>
      <c r="E247" s="27" t="s">
        <v>1079</v>
      </c>
      <c r="F247" s="31" t="s">
        <v>2086</v>
      </c>
      <c r="G247" s="15">
        <v>429.0</v>
      </c>
      <c r="H247" s="15">
        <v>429.0</v>
      </c>
      <c r="I247" s="14"/>
      <c r="J247" s="15">
        <v>429.0</v>
      </c>
      <c r="K247" s="14"/>
      <c r="L247" s="14"/>
      <c r="M247" s="14"/>
      <c r="N247" s="16"/>
      <c r="O247" s="47">
        <f t="shared" si="2"/>
        <v>429</v>
      </c>
      <c r="P247" s="28"/>
      <c r="Q247" s="25" t="s">
        <v>2290</v>
      </c>
      <c r="R247" s="8" t="s">
        <v>622</v>
      </c>
      <c r="S247" s="17"/>
      <c r="T247" s="17"/>
      <c r="U247" s="17"/>
      <c r="V247" s="17"/>
      <c r="W247" s="17"/>
      <c r="X247" s="17"/>
      <c r="Y247" s="17"/>
      <c r="Z247" s="80"/>
      <c r="AA247" s="80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</row>
    <row r="248">
      <c r="A248" s="8" t="s">
        <v>1279</v>
      </c>
      <c r="B248" s="9">
        <v>45869.0</v>
      </c>
      <c r="C248" s="73" t="s">
        <v>20</v>
      </c>
      <c r="D248" s="69" t="s">
        <v>2291</v>
      </c>
      <c r="E248" s="27" t="s">
        <v>2112</v>
      </c>
      <c r="F248" s="31" t="s">
        <v>2086</v>
      </c>
      <c r="G248" s="15">
        <v>429.0</v>
      </c>
      <c r="H248" s="15">
        <v>429.0</v>
      </c>
      <c r="I248" s="14"/>
      <c r="J248" s="15">
        <v>429.0</v>
      </c>
      <c r="K248" s="14"/>
      <c r="L248" s="14"/>
      <c r="M248" s="14"/>
      <c r="N248" s="16"/>
      <c r="O248" s="47">
        <f t="shared" si="2"/>
        <v>429</v>
      </c>
      <c r="P248" s="28"/>
      <c r="Q248" s="25" t="s">
        <v>2292</v>
      </c>
      <c r="R248" s="8" t="s">
        <v>622</v>
      </c>
      <c r="S248" s="17"/>
      <c r="T248" s="17"/>
      <c r="U248" s="17"/>
      <c r="V248" s="17"/>
      <c r="W248" s="17"/>
      <c r="X248" s="17"/>
      <c r="Y248" s="17"/>
      <c r="Z248" s="80"/>
      <c r="AA248" s="80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</row>
    <row r="249">
      <c r="A249" s="8" t="s">
        <v>1279</v>
      </c>
      <c r="B249" s="9">
        <v>45869.0</v>
      </c>
      <c r="C249" s="73" t="s">
        <v>20</v>
      </c>
      <c r="D249" s="69" t="s">
        <v>1965</v>
      </c>
      <c r="E249" s="27" t="s">
        <v>2112</v>
      </c>
      <c r="F249" s="13" t="s">
        <v>2294</v>
      </c>
      <c r="G249" s="15">
        <v>369.0</v>
      </c>
      <c r="H249" s="14"/>
      <c r="I249" s="14"/>
      <c r="J249" s="14"/>
      <c r="K249" s="14"/>
      <c r="L249" s="14"/>
      <c r="M249" s="15">
        <v>369.0</v>
      </c>
      <c r="N249" s="16"/>
      <c r="O249" s="47">
        <f t="shared" si="2"/>
        <v>369</v>
      </c>
      <c r="P249" s="40"/>
      <c r="Q249" s="40"/>
      <c r="R249" s="91">
        <f>MONTH(B249)</f>
        <v>7</v>
      </c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</row>
    <row r="250">
      <c r="A250" s="8" t="s">
        <v>1279</v>
      </c>
      <c r="B250" s="9">
        <v>45869.0</v>
      </c>
      <c r="C250" s="73" t="s">
        <v>1910</v>
      </c>
      <c r="D250" s="69" t="s">
        <v>3045</v>
      </c>
      <c r="E250" s="27" t="s">
        <v>1910</v>
      </c>
      <c r="F250" s="13" t="s">
        <v>1908</v>
      </c>
      <c r="G250" s="15">
        <v>299.0</v>
      </c>
      <c r="H250" s="15">
        <v>299.0</v>
      </c>
      <c r="I250" s="14"/>
      <c r="J250" s="15">
        <v>299.0</v>
      </c>
      <c r="K250" s="14"/>
      <c r="L250" s="14"/>
      <c r="M250" s="14"/>
      <c r="N250" s="16"/>
      <c r="O250" s="47">
        <f t="shared" si="2"/>
        <v>299</v>
      </c>
      <c r="P250" s="28"/>
      <c r="Q250" s="8" t="s">
        <v>3355</v>
      </c>
      <c r="R250" s="25" t="s">
        <v>557</v>
      </c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</row>
    <row r="251">
      <c r="A251" s="8" t="s">
        <v>1279</v>
      </c>
      <c r="B251" s="9">
        <v>45896.0</v>
      </c>
      <c r="C251" s="73" t="s">
        <v>27</v>
      </c>
      <c r="D251" s="69" t="s">
        <v>2295</v>
      </c>
      <c r="E251" s="27" t="s">
        <v>1908</v>
      </c>
      <c r="F251" s="13" t="s">
        <v>1908</v>
      </c>
      <c r="G251" s="15">
        <v>299.0</v>
      </c>
      <c r="H251" s="15">
        <v>299.0</v>
      </c>
      <c r="I251" s="14"/>
      <c r="J251" s="15">
        <v>299.0</v>
      </c>
      <c r="K251" s="14"/>
      <c r="L251" s="14"/>
      <c r="M251" s="14"/>
      <c r="N251" s="16"/>
      <c r="O251" s="47">
        <f t="shared" si="2"/>
        <v>299</v>
      </c>
      <c r="P251" s="40"/>
      <c r="Q251" s="48" t="s">
        <v>2296</v>
      </c>
      <c r="R251" s="8" t="s">
        <v>476</v>
      </c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</row>
    <row r="252">
      <c r="A252" s="8" t="s">
        <v>1279</v>
      </c>
      <c r="B252" s="9">
        <v>45873.0</v>
      </c>
      <c r="C252" s="73" t="s">
        <v>1172</v>
      </c>
      <c r="D252" s="69" t="s">
        <v>3356</v>
      </c>
      <c r="E252" s="27" t="s">
        <v>1172</v>
      </c>
      <c r="F252" s="31" t="s">
        <v>2086</v>
      </c>
      <c r="G252" s="15">
        <v>429.0</v>
      </c>
      <c r="H252" s="15">
        <v>429.0</v>
      </c>
      <c r="I252" s="14"/>
      <c r="J252" s="15">
        <v>429.0</v>
      </c>
      <c r="K252" s="14"/>
      <c r="L252" s="14"/>
      <c r="M252" s="14"/>
      <c r="N252" s="16"/>
      <c r="O252" s="47">
        <f t="shared" si="2"/>
        <v>429</v>
      </c>
      <c r="P252" s="28"/>
      <c r="Q252" s="8" t="s">
        <v>3357</v>
      </c>
      <c r="R252" s="8" t="s">
        <v>476</v>
      </c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</row>
    <row r="253">
      <c r="A253" s="8" t="s">
        <v>1279</v>
      </c>
      <c r="B253" s="9">
        <v>45876.0</v>
      </c>
      <c r="C253" s="73" t="s">
        <v>20</v>
      </c>
      <c r="D253" s="69" t="s">
        <v>3358</v>
      </c>
      <c r="E253" s="27" t="s">
        <v>2112</v>
      </c>
      <c r="F253" s="31" t="s">
        <v>2086</v>
      </c>
      <c r="G253" s="15">
        <v>429.0</v>
      </c>
      <c r="H253" s="15">
        <v>429.0</v>
      </c>
      <c r="I253" s="14"/>
      <c r="J253" s="15">
        <v>429.0</v>
      </c>
      <c r="K253" s="14"/>
      <c r="L253" s="14"/>
      <c r="M253" s="14"/>
      <c r="N253" s="16"/>
      <c r="O253" s="47">
        <f t="shared" si="2"/>
        <v>429</v>
      </c>
      <c r="P253" s="28"/>
      <c r="Q253" s="25" t="s">
        <v>3359</v>
      </c>
      <c r="R253" s="8" t="s">
        <v>476</v>
      </c>
      <c r="S253" s="17"/>
      <c r="T253" s="17"/>
      <c r="U253" s="17"/>
      <c r="V253" s="17"/>
      <c r="W253" s="17"/>
      <c r="X253" s="17"/>
      <c r="Y253" s="17"/>
      <c r="Z253" s="80"/>
      <c r="AA253" s="80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</row>
    <row r="254">
      <c r="A254" s="8" t="s">
        <v>1279</v>
      </c>
      <c r="B254" s="9">
        <v>45880.0</v>
      </c>
      <c r="C254" s="73" t="s">
        <v>20</v>
      </c>
      <c r="D254" s="69" t="s">
        <v>2297</v>
      </c>
      <c r="E254" s="27" t="s">
        <v>2112</v>
      </c>
      <c r="F254" s="31" t="s">
        <v>2086</v>
      </c>
      <c r="G254" s="15">
        <v>429.0</v>
      </c>
      <c r="H254" s="15">
        <v>429.0</v>
      </c>
      <c r="I254" s="14"/>
      <c r="J254" s="15">
        <v>429.0</v>
      </c>
      <c r="K254" s="14"/>
      <c r="L254" s="14"/>
      <c r="M254" s="14"/>
      <c r="N254" s="16"/>
      <c r="O254" s="47">
        <f t="shared" si="2"/>
        <v>429</v>
      </c>
      <c r="P254" s="28"/>
      <c r="Q254" s="25" t="s">
        <v>2298</v>
      </c>
      <c r="R254" s="8" t="s">
        <v>476</v>
      </c>
      <c r="S254" s="17"/>
      <c r="T254" s="17"/>
      <c r="U254" s="17"/>
      <c r="V254" s="17"/>
      <c r="W254" s="17"/>
      <c r="X254" s="17"/>
      <c r="Y254" s="17"/>
      <c r="Z254" s="80"/>
      <c r="AA254" s="80"/>
      <c r="AB254" s="17"/>
      <c r="AC254" s="17"/>
      <c r="AD254" s="17" t="s">
        <v>2299</v>
      </c>
      <c r="AE254" s="17" t="s">
        <v>2300</v>
      </c>
      <c r="AF254" s="17"/>
      <c r="AG254" s="17" t="s">
        <v>2301</v>
      </c>
      <c r="AH254" s="17" t="s">
        <v>2302</v>
      </c>
      <c r="AI254" s="17" t="s">
        <v>2303</v>
      </c>
      <c r="AJ254" s="17" t="s">
        <v>2304</v>
      </c>
      <c r="AK254" s="93" t="s">
        <v>2305</v>
      </c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</row>
    <row r="255">
      <c r="A255" s="8" t="s">
        <v>1279</v>
      </c>
      <c r="B255" s="9">
        <v>45881.0</v>
      </c>
      <c r="C255" s="73" t="s">
        <v>1172</v>
      </c>
      <c r="D255" s="69" t="s">
        <v>3360</v>
      </c>
      <c r="E255" s="27" t="s">
        <v>1172</v>
      </c>
      <c r="F255" s="31" t="s">
        <v>2086</v>
      </c>
      <c r="G255" s="15">
        <v>429.0</v>
      </c>
      <c r="H255" s="15">
        <v>429.0</v>
      </c>
      <c r="I255" s="14"/>
      <c r="J255" s="15">
        <v>429.0</v>
      </c>
      <c r="K255" s="14"/>
      <c r="L255" s="14"/>
      <c r="M255" s="14"/>
      <c r="N255" s="16"/>
      <c r="O255" s="47">
        <f t="shared" si="2"/>
        <v>429</v>
      </c>
      <c r="P255" s="28"/>
      <c r="Q255" s="8" t="s">
        <v>3361</v>
      </c>
      <c r="R255" s="8" t="s">
        <v>476</v>
      </c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</row>
    <row r="256">
      <c r="A256" s="8" t="s">
        <v>1279</v>
      </c>
      <c r="B256" s="9">
        <v>45881.0</v>
      </c>
      <c r="C256" s="73" t="s">
        <v>20</v>
      </c>
      <c r="D256" s="69" t="s">
        <v>2306</v>
      </c>
      <c r="E256" s="27" t="s">
        <v>2112</v>
      </c>
      <c r="F256" s="31" t="s">
        <v>2086</v>
      </c>
      <c r="G256" s="15">
        <v>429.0</v>
      </c>
      <c r="H256" s="15">
        <v>429.0</v>
      </c>
      <c r="I256" s="14"/>
      <c r="J256" s="15">
        <v>429.0</v>
      </c>
      <c r="K256" s="14"/>
      <c r="L256" s="14"/>
      <c r="M256" s="14"/>
      <c r="N256" s="16"/>
      <c r="O256" s="47">
        <f t="shared" si="2"/>
        <v>429</v>
      </c>
      <c r="P256" s="28"/>
      <c r="Q256" s="25" t="s">
        <v>2307</v>
      </c>
      <c r="R256" s="8" t="s">
        <v>476</v>
      </c>
      <c r="S256" s="17"/>
      <c r="T256" s="17"/>
      <c r="U256" s="17"/>
      <c r="V256" s="17"/>
      <c r="W256" s="17"/>
      <c r="X256" s="17"/>
      <c r="Y256" s="17"/>
      <c r="Z256" s="80"/>
      <c r="AA256" s="80"/>
      <c r="AB256" s="17"/>
      <c r="AC256" s="17"/>
      <c r="AD256" s="17" t="s">
        <v>2299</v>
      </c>
      <c r="AE256" s="17" t="s">
        <v>2300</v>
      </c>
      <c r="AF256" s="17"/>
      <c r="AG256" s="17" t="s">
        <v>2301</v>
      </c>
      <c r="AH256" s="17" t="s">
        <v>2302</v>
      </c>
      <c r="AI256" s="17" t="s">
        <v>2303</v>
      </c>
      <c r="AJ256" s="17" t="s">
        <v>2304</v>
      </c>
      <c r="AK256" s="93" t="s">
        <v>2305</v>
      </c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</row>
    <row r="257">
      <c r="A257" s="8" t="s">
        <v>1279</v>
      </c>
      <c r="B257" s="9">
        <v>45881.0</v>
      </c>
      <c r="C257" s="73" t="s">
        <v>20</v>
      </c>
      <c r="D257" s="69" t="s">
        <v>2308</v>
      </c>
      <c r="E257" s="27" t="s">
        <v>2112</v>
      </c>
      <c r="F257" s="31" t="s">
        <v>2086</v>
      </c>
      <c r="G257" s="15">
        <v>429.0</v>
      </c>
      <c r="H257" s="15">
        <v>429.0</v>
      </c>
      <c r="I257" s="14"/>
      <c r="J257" s="15">
        <v>429.0</v>
      </c>
      <c r="K257" s="14"/>
      <c r="L257" s="14"/>
      <c r="M257" s="14"/>
      <c r="N257" s="16"/>
      <c r="O257" s="47">
        <f t="shared" si="2"/>
        <v>429</v>
      </c>
      <c r="P257" s="28"/>
      <c r="Q257" s="25" t="s">
        <v>2309</v>
      </c>
      <c r="R257" s="8" t="s">
        <v>476</v>
      </c>
      <c r="S257" s="17"/>
      <c r="T257" s="17"/>
      <c r="U257" s="17"/>
      <c r="V257" s="17"/>
      <c r="W257" s="17"/>
      <c r="X257" s="17"/>
      <c r="Y257" s="17"/>
      <c r="Z257" s="80"/>
      <c r="AA257" s="80"/>
      <c r="AB257" s="17"/>
      <c r="AC257" s="17"/>
      <c r="AD257" s="17" t="s">
        <v>2299</v>
      </c>
      <c r="AE257" s="17" t="s">
        <v>2300</v>
      </c>
      <c r="AF257" s="17"/>
      <c r="AG257" s="17" t="s">
        <v>2301</v>
      </c>
      <c r="AH257" s="17" t="s">
        <v>2302</v>
      </c>
      <c r="AI257" s="17" t="s">
        <v>2303</v>
      </c>
      <c r="AJ257" s="17" t="s">
        <v>2304</v>
      </c>
      <c r="AK257" s="93" t="s">
        <v>2305</v>
      </c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</row>
    <row r="258">
      <c r="A258" s="8" t="s">
        <v>1279</v>
      </c>
      <c r="B258" s="9">
        <v>45881.0</v>
      </c>
      <c r="C258" s="73" t="s">
        <v>1172</v>
      </c>
      <c r="D258" s="69" t="s">
        <v>2310</v>
      </c>
      <c r="E258" s="27" t="s">
        <v>1172</v>
      </c>
      <c r="F258" s="31" t="s">
        <v>2086</v>
      </c>
      <c r="G258" s="15">
        <v>429.0</v>
      </c>
      <c r="H258" s="15">
        <v>429.0</v>
      </c>
      <c r="I258" s="14"/>
      <c r="J258" s="15">
        <v>429.0</v>
      </c>
      <c r="K258" s="14"/>
      <c r="L258" s="14"/>
      <c r="M258" s="14"/>
      <c r="N258" s="16"/>
      <c r="O258" s="47">
        <f t="shared" si="2"/>
        <v>429</v>
      </c>
      <c r="P258" s="28"/>
      <c r="Q258" s="8" t="s">
        <v>2311</v>
      </c>
      <c r="R258" s="8" t="s">
        <v>476</v>
      </c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</row>
    <row r="259">
      <c r="A259" s="8" t="s">
        <v>1279</v>
      </c>
      <c r="B259" s="9">
        <v>45882.0</v>
      </c>
      <c r="C259" s="73" t="s">
        <v>1918</v>
      </c>
      <c r="D259" s="69" t="s">
        <v>2312</v>
      </c>
      <c r="E259" s="27" t="s">
        <v>1918</v>
      </c>
      <c r="F259" s="31" t="s">
        <v>2086</v>
      </c>
      <c r="G259" s="15">
        <v>429.0</v>
      </c>
      <c r="H259" s="15">
        <v>429.0</v>
      </c>
      <c r="I259" s="14"/>
      <c r="J259" s="15">
        <v>429.0</v>
      </c>
      <c r="K259" s="14"/>
      <c r="L259" s="14"/>
      <c r="M259" s="14"/>
      <c r="N259" s="16"/>
      <c r="O259" s="47">
        <f t="shared" si="2"/>
        <v>429</v>
      </c>
      <c r="P259" s="28"/>
      <c r="Q259" s="8" t="s">
        <v>2313</v>
      </c>
      <c r="R259" s="8" t="s">
        <v>476</v>
      </c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</row>
    <row r="260">
      <c r="A260" s="8" t="s">
        <v>1279</v>
      </c>
      <c r="B260" s="9">
        <v>45883.0</v>
      </c>
      <c r="C260" s="73" t="s">
        <v>20</v>
      </c>
      <c r="D260" s="69" t="s">
        <v>3362</v>
      </c>
      <c r="E260" s="27" t="s">
        <v>2112</v>
      </c>
      <c r="F260" s="31" t="s">
        <v>2086</v>
      </c>
      <c r="G260" s="15">
        <v>429.0</v>
      </c>
      <c r="H260" s="15">
        <v>429.0</v>
      </c>
      <c r="I260" s="14"/>
      <c r="J260" s="15">
        <v>429.0</v>
      </c>
      <c r="K260" s="14"/>
      <c r="L260" s="14"/>
      <c r="M260" s="14"/>
      <c r="N260" s="16"/>
      <c r="O260" s="47">
        <f t="shared" si="2"/>
        <v>429</v>
      </c>
      <c r="P260" s="28"/>
      <c r="Q260" s="25" t="s">
        <v>3363</v>
      </c>
      <c r="R260" s="8" t="s">
        <v>476</v>
      </c>
      <c r="S260" s="17"/>
      <c r="T260" s="17"/>
      <c r="U260" s="17"/>
      <c r="V260" s="17"/>
      <c r="W260" s="17"/>
      <c r="X260" s="17"/>
      <c r="Y260" s="17"/>
      <c r="Z260" s="80"/>
      <c r="AA260" s="80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</row>
    <row r="261">
      <c r="A261" s="8" t="s">
        <v>1279</v>
      </c>
      <c r="B261" s="9">
        <v>45883.0</v>
      </c>
      <c r="C261" s="73" t="s">
        <v>20</v>
      </c>
      <c r="D261" s="69" t="s">
        <v>2021</v>
      </c>
      <c r="E261" s="27" t="s">
        <v>1908</v>
      </c>
      <c r="F261" s="13" t="s">
        <v>1090</v>
      </c>
      <c r="G261" s="15">
        <v>300.0</v>
      </c>
      <c r="H261" s="14"/>
      <c r="I261" s="14"/>
      <c r="J261" s="14" t="str">
        <f>H261</f>
        <v/>
      </c>
      <c r="K261" s="14"/>
      <c r="L261" s="15">
        <v>300.0</v>
      </c>
      <c r="M261" s="14"/>
      <c r="N261" s="16"/>
      <c r="O261" s="47">
        <f t="shared" si="2"/>
        <v>300</v>
      </c>
      <c r="P261" s="28"/>
      <c r="Q261" s="8" t="s">
        <v>2022</v>
      </c>
      <c r="R261" s="8" t="s">
        <v>476</v>
      </c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</row>
    <row r="262">
      <c r="A262" s="8" t="s">
        <v>1279</v>
      </c>
      <c r="B262" s="9">
        <v>45887.0</v>
      </c>
      <c r="C262" s="73" t="s">
        <v>1172</v>
      </c>
      <c r="D262" s="69" t="s">
        <v>3364</v>
      </c>
      <c r="E262" s="27" t="s">
        <v>1172</v>
      </c>
      <c r="F262" s="31" t="s">
        <v>2086</v>
      </c>
      <c r="G262" s="15">
        <v>429.0</v>
      </c>
      <c r="H262" s="15">
        <v>429.0</v>
      </c>
      <c r="I262" s="14"/>
      <c r="J262" s="15">
        <v>429.0</v>
      </c>
      <c r="K262" s="14"/>
      <c r="L262" s="14"/>
      <c r="M262" s="14"/>
      <c r="N262" s="16"/>
      <c r="O262" s="47">
        <f t="shared" si="2"/>
        <v>429</v>
      </c>
      <c r="P262" s="28"/>
      <c r="Q262" s="8" t="s">
        <v>3365</v>
      </c>
      <c r="R262" s="8" t="s">
        <v>476</v>
      </c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</row>
    <row r="263">
      <c r="A263" s="8" t="s">
        <v>1279</v>
      </c>
      <c r="B263" s="9">
        <v>45887.0</v>
      </c>
      <c r="C263" s="73" t="s">
        <v>1172</v>
      </c>
      <c r="D263" s="69" t="s">
        <v>3366</v>
      </c>
      <c r="E263" s="27" t="s">
        <v>1172</v>
      </c>
      <c r="F263" s="31" t="s">
        <v>2086</v>
      </c>
      <c r="G263" s="15">
        <v>429.0</v>
      </c>
      <c r="H263" s="15">
        <v>429.0</v>
      </c>
      <c r="I263" s="14"/>
      <c r="J263" s="15">
        <v>429.0</v>
      </c>
      <c r="K263" s="14"/>
      <c r="L263" s="14"/>
      <c r="M263" s="14"/>
      <c r="N263" s="16"/>
      <c r="O263" s="47">
        <f t="shared" si="2"/>
        <v>429</v>
      </c>
      <c r="P263" s="28"/>
      <c r="Q263" s="8" t="s">
        <v>3367</v>
      </c>
      <c r="R263" s="8" t="s">
        <v>476</v>
      </c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</row>
    <row r="264">
      <c r="A264" s="8" t="s">
        <v>1279</v>
      </c>
      <c r="B264" s="9">
        <v>45887.0</v>
      </c>
      <c r="C264" s="73" t="s">
        <v>1172</v>
      </c>
      <c r="D264" s="69" t="s">
        <v>3368</v>
      </c>
      <c r="E264" s="27" t="s">
        <v>1172</v>
      </c>
      <c r="F264" s="31" t="s">
        <v>2086</v>
      </c>
      <c r="G264" s="15">
        <v>429.0</v>
      </c>
      <c r="H264" s="15">
        <v>429.0</v>
      </c>
      <c r="I264" s="14"/>
      <c r="J264" s="15">
        <v>429.0</v>
      </c>
      <c r="K264" s="14"/>
      <c r="L264" s="14"/>
      <c r="M264" s="14"/>
      <c r="N264" s="16"/>
      <c r="O264" s="47">
        <f t="shared" si="2"/>
        <v>429</v>
      </c>
      <c r="P264" s="28"/>
      <c r="Q264" s="8" t="s">
        <v>3369</v>
      </c>
      <c r="R264" s="8" t="s">
        <v>476</v>
      </c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</row>
    <row r="265">
      <c r="A265" s="8" t="s">
        <v>1279</v>
      </c>
      <c r="B265" s="9">
        <v>45887.0</v>
      </c>
      <c r="C265" s="73" t="s">
        <v>1172</v>
      </c>
      <c r="D265" s="69" t="s">
        <v>2588</v>
      </c>
      <c r="E265" s="27" t="s">
        <v>1172</v>
      </c>
      <c r="F265" s="31" t="s">
        <v>2086</v>
      </c>
      <c r="G265" s="15">
        <v>429.0</v>
      </c>
      <c r="H265" s="15">
        <v>429.0</v>
      </c>
      <c r="I265" s="14"/>
      <c r="J265" s="15">
        <v>429.0</v>
      </c>
      <c r="K265" s="14"/>
      <c r="L265" s="14"/>
      <c r="M265" s="14"/>
      <c r="N265" s="16"/>
      <c r="O265" s="47">
        <f t="shared" si="2"/>
        <v>429</v>
      </c>
      <c r="P265" s="28"/>
      <c r="Q265" s="8" t="s">
        <v>2589</v>
      </c>
      <c r="R265" s="8" t="s">
        <v>476</v>
      </c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</row>
    <row r="266">
      <c r="A266" s="8" t="s">
        <v>1279</v>
      </c>
      <c r="B266" s="9">
        <v>45887.0</v>
      </c>
      <c r="C266" s="73" t="s">
        <v>1172</v>
      </c>
      <c r="D266" s="69" t="s">
        <v>2314</v>
      </c>
      <c r="E266" s="27" t="s">
        <v>1172</v>
      </c>
      <c r="F266" s="31" t="s">
        <v>2086</v>
      </c>
      <c r="G266" s="15">
        <v>429.0</v>
      </c>
      <c r="H266" s="15">
        <v>429.0</v>
      </c>
      <c r="I266" s="14"/>
      <c r="J266" s="15">
        <v>429.0</v>
      </c>
      <c r="K266" s="14"/>
      <c r="L266" s="14"/>
      <c r="M266" s="14"/>
      <c r="N266" s="16"/>
      <c r="O266" s="47">
        <f t="shared" si="2"/>
        <v>429</v>
      </c>
      <c r="P266" s="28"/>
      <c r="Q266" s="8" t="s">
        <v>2315</v>
      </c>
      <c r="R266" s="8" t="s">
        <v>476</v>
      </c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</row>
    <row r="267">
      <c r="A267" s="8" t="s">
        <v>1279</v>
      </c>
      <c r="B267" s="9">
        <v>45887.0</v>
      </c>
      <c r="C267" s="73" t="s">
        <v>20</v>
      </c>
      <c r="D267" s="69" t="s">
        <v>3370</v>
      </c>
      <c r="E267" s="27" t="s">
        <v>2112</v>
      </c>
      <c r="F267" s="31" t="s">
        <v>2086</v>
      </c>
      <c r="G267" s="15">
        <v>429.0</v>
      </c>
      <c r="H267" s="15">
        <v>429.0</v>
      </c>
      <c r="I267" s="14"/>
      <c r="J267" s="15">
        <v>429.0</v>
      </c>
      <c r="K267" s="14"/>
      <c r="L267" s="14"/>
      <c r="M267" s="14"/>
      <c r="N267" s="16"/>
      <c r="O267" s="47">
        <f t="shared" si="2"/>
        <v>429</v>
      </c>
      <c r="P267" s="28"/>
      <c r="Q267" s="25" t="s">
        <v>3371</v>
      </c>
      <c r="R267" s="8" t="s">
        <v>476</v>
      </c>
      <c r="S267" s="17"/>
      <c r="T267" s="17"/>
      <c r="U267" s="17"/>
      <c r="V267" s="17"/>
      <c r="W267" s="17"/>
      <c r="X267" s="17"/>
      <c r="Y267" s="17"/>
      <c r="Z267" s="80"/>
      <c r="AA267" s="80"/>
      <c r="AB267" s="17"/>
      <c r="AC267" s="17"/>
      <c r="AD267" s="17" t="s">
        <v>2299</v>
      </c>
      <c r="AE267" s="17" t="s">
        <v>2300</v>
      </c>
      <c r="AF267" s="17"/>
      <c r="AG267" s="17" t="s">
        <v>2301</v>
      </c>
      <c r="AH267" s="17" t="s">
        <v>2302</v>
      </c>
      <c r="AI267" s="17" t="s">
        <v>2303</v>
      </c>
      <c r="AJ267" s="17" t="s">
        <v>2304</v>
      </c>
      <c r="AK267" s="93" t="s">
        <v>2305</v>
      </c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</row>
    <row r="268">
      <c r="A268" s="8" t="s">
        <v>1279</v>
      </c>
      <c r="B268" s="9">
        <v>45887.0</v>
      </c>
      <c r="C268" s="73" t="s">
        <v>1261</v>
      </c>
      <c r="D268" s="69" t="s">
        <v>3372</v>
      </c>
      <c r="E268" s="27" t="s">
        <v>1079</v>
      </c>
      <c r="F268" s="31" t="s">
        <v>2086</v>
      </c>
      <c r="G268" s="15">
        <v>429.0</v>
      </c>
      <c r="H268" s="15">
        <v>429.0</v>
      </c>
      <c r="I268" s="14"/>
      <c r="J268" s="15">
        <v>429.0</v>
      </c>
      <c r="K268" s="14"/>
      <c r="L268" s="14"/>
      <c r="M268" s="14"/>
      <c r="N268" s="16"/>
      <c r="O268" s="47">
        <f t="shared" si="2"/>
        <v>429</v>
      </c>
      <c r="P268" s="28"/>
      <c r="Q268" s="8" t="s">
        <v>3373</v>
      </c>
      <c r="R268" s="8" t="s">
        <v>476</v>
      </c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</row>
    <row r="269">
      <c r="A269" s="8" t="s">
        <v>1279</v>
      </c>
      <c r="B269" s="9">
        <v>45888.0</v>
      </c>
      <c r="C269" s="73" t="s">
        <v>1172</v>
      </c>
      <c r="D269" s="69" t="s">
        <v>3376</v>
      </c>
      <c r="E269" s="27" t="s">
        <v>1172</v>
      </c>
      <c r="F269" s="31" t="s">
        <v>2086</v>
      </c>
      <c r="G269" s="15">
        <v>429.0</v>
      </c>
      <c r="H269" s="15">
        <v>429.0</v>
      </c>
      <c r="I269" s="14"/>
      <c r="J269" s="15">
        <v>429.0</v>
      </c>
      <c r="K269" s="14"/>
      <c r="L269" s="14"/>
      <c r="M269" s="14"/>
      <c r="N269" s="16"/>
      <c r="O269" s="47">
        <f t="shared" si="2"/>
        <v>429</v>
      </c>
      <c r="P269" s="28"/>
      <c r="Q269" s="25" t="s">
        <v>3377</v>
      </c>
      <c r="R269" s="8" t="s">
        <v>476</v>
      </c>
      <c r="S269" s="17"/>
      <c r="T269" s="17"/>
      <c r="U269" s="17"/>
      <c r="V269" s="17"/>
      <c r="W269" s="17"/>
      <c r="X269" s="17"/>
      <c r="Y269" s="17"/>
      <c r="Z269" s="80"/>
      <c r="AA269" s="80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</row>
    <row r="270">
      <c r="A270" s="8" t="s">
        <v>1279</v>
      </c>
      <c r="B270" s="9">
        <v>45888.0</v>
      </c>
      <c r="C270" s="73" t="s">
        <v>20</v>
      </c>
      <c r="D270" s="69" t="s">
        <v>2316</v>
      </c>
      <c r="E270" s="27" t="s">
        <v>2112</v>
      </c>
      <c r="F270" s="31" t="s">
        <v>2086</v>
      </c>
      <c r="G270" s="15">
        <v>429.0</v>
      </c>
      <c r="H270" s="15">
        <v>429.0</v>
      </c>
      <c r="I270" s="14"/>
      <c r="J270" s="15">
        <v>429.0</v>
      </c>
      <c r="K270" s="14"/>
      <c r="L270" s="14"/>
      <c r="M270" s="14"/>
      <c r="N270" s="16"/>
      <c r="O270" s="47">
        <f t="shared" si="2"/>
        <v>429</v>
      </c>
      <c r="P270" s="28"/>
      <c r="Q270" s="25" t="s">
        <v>2317</v>
      </c>
      <c r="R270" s="8" t="s">
        <v>476</v>
      </c>
      <c r="S270" s="17"/>
      <c r="T270" s="17"/>
      <c r="U270" s="17"/>
      <c r="V270" s="17"/>
      <c r="W270" s="17"/>
      <c r="X270" s="17"/>
      <c r="Y270" s="17"/>
      <c r="Z270" s="80"/>
      <c r="AA270" s="80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</row>
    <row r="271">
      <c r="A271" s="8" t="s">
        <v>1279</v>
      </c>
      <c r="B271" s="9">
        <v>45890.0</v>
      </c>
      <c r="C271" s="73" t="s">
        <v>20</v>
      </c>
      <c r="D271" s="69" t="s">
        <v>2318</v>
      </c>
      <c r="E271" s="27" t="s">
        <v>2112</v>
      </c>
      <c r="F271" s="31" t="s">
        <v>2086</v>
      </c>
      <c r="G271" s="15">
        <v>429.0</v>
      </c>
      <c r="H271" s="15">
        <v>429.0</v>
      </c>
      <c r="I271" s="14"/>
      <c r="J271" s="15">
        <v>429.0</v>
      </c>
      <c r="K271" s="14"/>
      <c r="L271" s="14"/>
      <c r="M271" s="14"/>
      <c r="N271" s="16"/>
      <c r="O271" s="47">
        <f t="shared" si="2"/>
        <v>429</v>
      </c>
      <c r="P271" s="28"/>
      <c r="Q271" s="25" t="s">
        <v>2319</v>
      </c>
      <c r="R271" s="8" t="s">
        <v>476</v>
      </c>
      <c r="S271" s="17"/>
      <c r="T271" s="17"/>
      <c r="U271" s="17"/>
      <c r="V271" s="17"/>
      <c r="W271" s="17"/>
      <c r="X271" s="17"/>
      <c r="Y271" s="17"/>
      <c r="Z271" s="80"/>
      <c r="AA271" s="80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</row>
    <row r="272">
      <c r="A272" s="8" t="s">
        <v>1279</v>
      </c>
      <c r="B272" s="9">
        <v>45891.0</v>
      </c>
      <c r="C272" s="73" t="s">
        <v>20</v>
      </c>
      <c r="D272" s="69" t="s">
        <v>2320</v>
      </c>
      <c r="E272" s="27" t="s">
        <v>1939</v>
      </c>
      <c r="F272" s="13" t="s">
        <v>2024</v>
      </c>
      <c r="G272" s="15">
        <v>99.9</v>
      </c>
      <c r="H272" s="15">
        <v>99.9</v>
      </c>
      <c r="I272" s="14"/>
      <c r="J272" s="15">
        <f>H272</f>
        <v>99.9</v>
      </c>
      <c r="K272" s="14"/>
      <c r="L272" s="14"/>
      <c r="M272" s="14"/>
      <c r="N272" s="16"/>
      <c r="O272" s="47">
        <f t="shared" si="2"/>
        <v>99.9</v>
      </c>
      <c r="P272" s="28"/>
      <c r="Q272" s="8" t="s">
        <v>2321</v>
      </c>
      <c r="R272" s="8" t="s">
        <v>476</v>
      </c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</row>
    <row r="273">
      <c r="A273" s="8" t="s">
        <v>1279</v>
      </c>
      <c r="B273" s="9">
        <v>45894.0</v>
      </c>
      <c r="C273" s="73" t="s">
        <v>1172</v>
      </c>
      <c r="D273" s="69" t="s">
        <v>2322</v>
      </c>
      <c r="E273" s="27" t="s">
        <v>1172</v>
      </c>
      <c r="F273" s="31" t="s">
        <v>2086</v>
      </c>
      <c r="G273" s="15">
        <v>429.0</v>
      </c>
      <c r="H273" s="15">
        <v>429.0</v>
      </c>
      <c r="I273" s="14"/>
      <c r="J273" s="15">
        <v>429.0</v>
      </c>
      <c r="K273" s="14"/>
      <c r="L273" s="14"/>
      <c r="M273" s="14"/>
      <c r="N273" s="16"/>
      <c r="O273" s="47">
        <f t="shared" si="2"/>
        <v>429</v>
      </c>
      <c r="P273" s="28"/>
      <c r="Q273" s="8" t="s">
        <v>2323</v>
      </c>
      <c r="R273" s="8" t="s">
        <v>476</v>
      </c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</row>
    <row r="274">
      <c r="A274" s="8" t="s">
        <v>1279</v>
      </c>
      <c r="B274" s="9">
        <v>45806.0</v>
      </c>
      <c r="C274" s="73" t="s">
        <v>27</v>
      </c>
      <c r="D274" s="69" t="s">
        <v>2325</v>
      </c>
      <c r="E274" s="27" t="s">
        <v>2112</v>
      </c>
      <c r="F274" s="31" t="s">
        <v>2086</v>
      </c>
      <c r="G274" s="15">
        <v>429.0</v>
      </c>
      <c r="H274" s="15">
        <v>429.0</v>
      </c>
      <c r="I274" s="14"/>
      <c r="J274" s="15">
        <v>429.0</v>
      </c>
      <c r="K274" s="14"/>
      <c r="L274" s="14"/>
      <c r="M274" s="14"/>
      <c r="N274" s="16"/>
      <c r="O274" s="47">
        <f t="shared" si="2"/>
        <v>429</v>
      </c>
      <c r="P274" s="28"/>
      <c r="Q274" s="25" t="s">
        <v>2327</v>
      </c>
      <c r="R274" s="8" t="s">
        <v>476</v>
      </c>
      <c r="S274" s="17"/>
      <c r="T274" s="17"/>
      <c r="U274" s="17"/>
      <c r="V274" s="17"/>
      <c r="W274" s="17"/>
      <c r="X274" s="17"/>
      <c r="Y274" s="17"/>
      <c r="Z274" s="80"/>
      <c r="AA274" s="80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</row>
    <row r="275">
      <c r="A275" s="8" t="s">
        <v>1279</v>
      </c>
      <c r="B275" s="9">
        <v>45895.0</v>
      </c>
      <c r="C275" s="73" t="s">
        <v>1172</v>
      </c>
      <c r="D275" s="69" t="s">
        <v>2944</v>
      </c>
      <c r="E275" s="27" t="s">
        <v>1172</v>
      </c>
      <c r="F275" s="31" t="s">
        <v>2086</v>
      </c>
      <c r="G275" s="15">
        <v>429.0</v>
      </c>
      <c r="H275" s="15">
        <v>429.0</v>
      </c>
      <c r="I275" s="14"/>
      <c r="J275" s="15">
        <v>429.0</v>
      </c>
      <c r="K275" s="14"/>
      <c r="L275" s="14"/>
      <c r="M275" s="14"/>
      <c r="N275" s="16"/>
      <c r="O275" s="47">
        <f t="shared" si="2"/>
        <v>429</v>
      </c>
      <c r="P275" s="28"/>
      <c r="Q275" s="8" t="s">
        <v>2945</v>
      </c>
      <c r="R275" s="8" t="s">
        <v>476</v>
      </c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</row>
    <row r="276">
      <c r="A276" s="8" t="s">
        <v>1279</v>
      </c>
      <c r="B276" s="9">
        <v>45895.0</v>
      </c>
      <c r="C276" s="73" t="s">
        <v>20</v>
      </c>
      <c r="D276" s="69" t="s">
        <v>3378</v>
      </c>
      <c r="E276" s="27" t="s">
        <v>2112</v>
      </c>
      <c r="F276" s="31" t="s">
        <v>2086</v>
      </c>
      <c r="G276" s="15">
        <v>429.0</v>
      </c>
      <c r="H276" s="15">
        <v>429.0</v>
      </c>
      <c r="I276" s="14"/>
      <c r="J276" s="15">
        <v>429.0</v>
      </c>
      <c r="K276" s="14"/>
      <c r="L276" s="14"/>
      <c r="M276" s="14"/>
      <c r="N276" s="16"/>
      <c r="O276" s="47">
        <f t="shared" si="2"/>
        <v>429</v>
      </c>
      <c r="P276" s="28"/>
      <c r="Q276" s="25" t="s">
        <v>3379</v>
      </c>
      <c r="R276" s="8" t="s">
        <v>476</v>
      </c>
      <c r="S276" s="17"/>
      <c r="T276" s="17"/>
      <c r="U276" s="17"/>
      <c r="V276" s="17"/>
      <c r="W276" s="17"/>
      <c r="X276" s="17"/>
      <c r="Y276" s="17"/>
      <c r="Z276" s="80"/>
      <c r="AA276" s="80"/>
      <c r="AB276" s="17"/>
      <c r="AC276" s="17"/>
      <c r="AD276" s="17" t="s">
        <v>2299</v>
      </c>
      <c r="AE276" s="17" t="s">
        <v>2300</v>
      </c>
      <c r="AF276" s="17"/>
      <c r="AG276" s="17" t="s">
        <v>2301</v>
      </c>
      <c r="AH276" s="17" t="s">
        <v>2302</v>
      </c>
      <c r="AI276" s="17" t="s">
        <v>2303</v>
      </c>
      <c r="AJ276" s="17" t="s">
        <v>2304</v>
      </c>
      <c r="AK276" s="93" t="s">
        <v>2305</v>
      </c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</row>
    <row r="277">
      <c r="A277" s="8" t="s">
        <v>1279</v>
      </c>
      <c r="B277" s="9">
        <v>45895.0</v>
      </c>
      <c r="C277" s="73" t="s">
        <v>20</v>
      </c>
      <c r="D277" s="69" t="s">
        <v>2328</v>
      </c>
      <c r="E277" s="27" t="s">
        <v>2112</v>
      </c>
      <c r="F277" s="31" t="s">
        <v>2086</v>
      </c>
      <c r="G277" s="15">
        <v>1029.0</v>
      </c>
      <c r="H277" s="15">
        <v>429.0</v>
      </c>
      <c r="I277" s="14"/>
      <c r="J277" s="15">
        <v>429.0</v>
      </c>
      <c r="K277" s="14"/>
      <c r="L277" s="14"/>
      <c r="M277" s="14"/>
      <c r="N277" s="16"/>
      <c r="O277" s="47">
        <f t="shared" si="2"/>
        <v>429</v>
      </c>
      <c r="P277" s="28"/>
      <c r="Q277" s="25" t="s">
        <v>2329</v>
      </c>
      <c r="R277" s="8" t="s">
        <v>476</v>
      </c>
      <c r="S277" s="17"/>
      <c r="T277" s="17"/>
      <c r="U277" s="17"/>
      <c r="V277" s="17"/>
      <c r="W277" s="17"/>
      <c r="X277" s="17"/>
      <c r="Y277" s="17"/>
      <c r="Z277" s="80"/>
      <c r="AA277" s="80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</row>
    <row r="278">
      <c r="A278" s="8" t="s">
        <v>1279</v>
      </c>
      <c r="B278" s="9">
        <v>45896.0</v>
      </c>
      <c r="C278" s="73" t="s">
        <v>20</v>
      </c>
      <c r="D278" s="69" t="s">
        <v>2330</v>
      </c>
      <c r="E278" s="27" t="s">
        <v>2112</v>
      </c>
      <c r="F278" s="31" t="s">
        <v>2086</v>
      </c>
      <c r="G278" s="15">
        <v>429.0</v>
      </c>
      <c r="H278" s="15">
        <v>429.0</v>
      </c>
      <c r="I278" s="14"/>
      <c r="J278" s="15">
        <v>429.0</v>
      </c>
      <c r="K278" s="14"/>
      <c r="L278" s="14"/>
      <c r="M278" s="14"/>
      <c r="N278" s="16"/>
      <c r="O278" s="47">
        <f t="shared" si="2"/>
        <v>429</v>
      </c>
      <c r="P278" s="28"/>
      <c r="Q278" s="25" t="s">
        <v>2331</v>
      </c>
      <c r="R278" s="8" t="s">
        <v>476</v>
      </c>
      <c r="S278" s="17"/>
      <c r="T278" s="17"/>
      <c r="U278" s="17"/>
      <c r="V278" s="17"/>
      <c r="W278" s="17"/>
      <c r="X278" s="17"/>
      <c r="Y278" s="17"/>
      <c r="Z278" s="80"/>
      <c r="AA278" s="80"/>
      <c r="AB278" s="17"/>
      <c r="AC278" s="17"/>
      <c r="AD278" s="17" t="s">
        <v>2299</v>
      </c>
      <c r="AE278" s="17" t="s">
        <v>2300</v>
      </c>
      <c r="AF278" s="17"/>
      <c r="AG278" s="17" t="s">
        <v>2301</v>
      </c>
      <c r="AH278" s="17" t="s">
        <v>2302</v>
      </c>
      <c r="AI278" s="17" t="s">
        <v>2303</v>
      </c>
      <c r="AJ278" s="17" t="s">
        <v>2304</v>
      </c>
      <c r="AK278" s="93" t="s">
        <v>2305</v>
      </c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</row>
    <row r="279">
      <c r="A279" s="8" t="s">
        <v>1279</v>
      </c>
      <c r="B279" s="9">
        <v>45896.0</v>
      </c>
      <c r="C279" s="73" t="s">
        <v>27</v>
      </c>
      <c r="D279" s="69" t="s">
        <v>2332</v>
      </c>
      <c r="E279" s="27" t="s">
        <v>2326</v>
      </c>
      <c r="F279" s="31" t="s">
        <v>2086</v>
      </c>
      <c r="G279" s="15">
        <v>429.0</v>
      </c>
      <c r="H279" s="15">
        <v>429.0</v>
      </c>
      <c r="I279" s="14"/>
      <c r="J279" s="15">
        <v>429.0</v>
      </c>
      <c r="K279" s="14"/>
      <c r="L279" s="14"/>
      <c r="M279" s="14"/>
      <c r="N279" s="16"/>
      <c r="O279" s="47">
        <f t="shared" si="2"/>
        <v>429</v>
      </c>
      <c r="P279" s="28"/>
      <c r="Q279" s="25" t="s">
        <v>2333</v>
      </c>
      <c r="R279" s="8" t="s">
        <v>476</v>
      </c>
      <c r="S279" s="17"/>
      <c r="T279" s="17"/>
      <c r="U279" s="17"/>
      <c r="V279" s="17"/>
      <c r="W279" s="17"/>
      <c r="X279" s="17"/>
      <c r="Y279" s="17"/>
      <c r="Z279" s="80"/>
      <c r="AA279" s="80"/>
      <c r="AB279" s="17"/>
      <c r="AC279" s="17"/>
      <c r="AD279" s="17" t="s">
        <v>2299</v>
      </c>
      <c r="AE279" s="17" t="s">
        <v>2300</v>
      </c>
      <c r="AF279" s="17"/>
      <c r="AG279" s="17" t="s">
        <v>2301</v>
      </c>
      <c r="AH279" s="17" t="s">
        <v>2302</v>
      </c>
      <c r="AI279" s="17" t="s">
        <v>2303</v>
      </c>
      <c r="AJ279" s="17" t="s">
        <v>2304</v>
      </c>
      <c r="AK279" s="93" t="s">
        <v>2305</v>
      </c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</row>
    <row r="280">
      <c r="A280" s="8" t="s">
        <v>1279</v>
      </c>
      <c r="B280" s="9">
        <v>45896.0</v>
      </c>
      <c r="C280" s="73" t="s">
        <v>27</v>
      </c>
      <c r="D280" s="69" t="s">
        <v>2334</v>
      </c>
      <c r="E280" s="27" t="s">
        <v>2488</v>
      </c>
      <c r="F280" s="31" t="s">
        <v>2086</v>
      </c>
      <c r="G280" s="15">
        <v>429.0</v>
      </c>
      <c r="H280" s="15">
        <v>429.0</v>
      </c>
      <c r="I280" s="14"/>
      <c r="J280" s="15">
        <v>429.0</v>
      </c>
      <c r="K280" s="14"/>
      <c r="L280" s="14"/>
      <c r="M280" s="14"/>
      <c r="N280" s="16"/>
      <c r="O280" s="47">
        <f t="shared" si="2"/>
        <v>429</v>
      </c>
      <c r="P280" s="28"/>
      <c r="Q280" s="25" t="s">
        <v>2335</v>
      </c>
      <c r="R280" s="8" t="s">
        <v>476</v>
      </c>
      <c r="S280" s="17"/>
      <c r="T280" s="28"/>
      <c r="U280" s="17"/>
      <c r="V280" s="17"/>
      <c r="W280" s="17"/>
      <c r="X280" s="28"/>
      <c r="Y280" s="28"/>
      <c r="Z280" s="80"/>
      <c r="AA280" s="80"/>
      <c r="AB280" s="28"/>
      <c r="AC280" s="28"/>
      <c r="AD280" s="28"/>
      <c r="AE280" s="28"/>
      <c r="AF280" s="28"/>
      <c r="AG280" s="28"/>
      <c r="AH280" s="28"/>
      <c r="AI280" s="28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</row>
    <row r="281">
      <c r="A281" s="8" t="s">
        <v>1279</v>
      </c>
      <c r="B281" s="9">
        <v>45896.0</v>
      </c>
      <c r="C281" s="73" t="s">
        <v>1172</v>
      </c>
      <c r="D281" s="69" t="s">
        <v>3380</v>
      </c>
      <c r="E281" s="27" t="s">
        <v>1172</v>
      </c>
      <c r="F281" s="31" t="s">
        <v>2086</v>
      </c>
      <c r="G281" s="15">
        <v>429.0</v>
      </c>
      <c r="H281" s="15">
        <v>429.0</v>
      </c>
      <c r="I281" s="14"/>
      <c r="J281" s="15">
        <v>429.0</v>
      </c>
      <c r="K281" s="14"/>
      <c r="L281" s="14"/>
      <c r="M281" s="14"/>
      <c r="N281" s="16"/>
      <c r="O281" s="47">
        <f t="shared" si="2"/>
        <v>429</v>
      </c>
      <c r="P281" s="28"/>
      <c r="Q281" s="8" t="s">
        <v>3381</v>
      </c>
      <c r="R281" s="8" t="s">
        <v>476</v>
      </c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</row>
    <row r="282">
      <c r="A282" s="8" t="s">
        <v>1279</v>
      </c>
      <c r="B282" s="9">
        <v>45897.0</v>
      </c>
      <c r="C282" s="73" t="s">
        <v>20</v>
      </c>
      <c r="D282" s="69" t="s">
        <v>3384</v>
      </c>
      <c r="E282" s="27" t="s">
        <v>2112</v>
      </c>
      <c r="F282" s="31" t="s">
        <v>2086</v>
      </c>
      <c r="G282" s="15">
        <v>429.0</v>
      </c>
      <c r="H282" s="15">
        <v>429.0</v>
      </c>
      <c r="I282" s="14"/>
      <c r="J282" s="15">
        <v>429.0</v>
      </c>
      <c r="K282" s="14"/>
      <c r="L282" s="14"/>
      <c r="M282" s="14"/>
      <c r="N282" s="16"/>
      <c r="O282" s="47">
        <f t="shared" si="2"/>
        <v>429</v>
      </c>
      <c r="P282" s="28"/>
      <c r="Q282" s="25" t="s">
        <v>3385</v>
      </c>
      <c r="R282" s="8" t="s">
        <v>476</v>
      </c>
      <c r="S282" s="17"/>
      <c r="T282" s="17"/>
      <c r="U282" s="17"/>
      <c r="V282" s="17"/>
      <c r="W282" s="17"/>
      <c r="X282" s="17"/>
      <c r="Y282" s="17"/>
      <c r="Z282" s="80"/>
      <c r="AA282" s="80"/>
      <c r="AB282" s="17"/>
      <c r="AC282" s="17"/>
      <c r="AD282" s="17" t="s">
        <v>2299</v>
      </c>
      <c r="AE282" s="17" t="s">
        <v>2300</v>
      </c>
      <c r="AF282" s="17"/>
      <c r="AG282" s="17" t="s">
        <v>2301</v>
      </c>
      <c r="AH282" s="17" t="s">
        <v>2302</v>
      </c>
      <c r="AI282" s="17" t="s">
        <v>2303</v>
      </c>
      <c r="AJ282" s="17" t="s">
        <v>2304</v>
      </c>
      <c r="AK282" s="93" t="s">
        <v>2305</v>
      </c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</row>
    <row r="283">
      <c r="A283" s="8" t="s">
        <v>1279</v>
      </c>
      <c r="B283" s="9">
        <v>45897.0</v>
      </c>
      <c r="C283" s="73" t="s">
        <v>20</v>
      </c>
      <c r="D283" s="69" t="s">
        <v>3386</v>
      </c>
      <c r="E283" s="27" t="s">
        <v>2112</v>
      </c>
      <c r="F283" s="31" t="s">
        <v>2086</v>
      </c>
      <c r="G283" s="15">
        <v>299.0</v>
      </c>
      <c r="H283" s="15">
        <v>299.0</v>
      </c>
      <c r="I283" s="14"/>
      <c r="J283" s="15">
        <v>429.0</v>
      </c>
      <c r="K283" s="14"/>
      <c r="L283" s="14"/>
      <c r="M283" s="14"/>
      <c r="N283" s="16"/>
      <c r="O283" s="47">
        <f t="shared" si="2"/>
        <v>429</v>
      </c>
      <c r="P283" s="28"/>
      <c r="Q283" s="25" t="s">
        <v>3388</v>
      </c>
      <c r="R283" s="8" t="s">
        <v>476</v>
      </c>
      <c r="S283" s="17"/>
      <c r="T283" s="17"/>
      <c r="U283" s="17"/>
      <c r="V283" s="17"/>
      <c r="W283" s="17"/>
      <c r="X283" s="17"/>
      <c r="Y283" s="17"/>
      <c r="Z283" s="80"/>
      <c r="AA283" s="80"/>
      <c r="AB283" s="17"/>
      <c r="AC283" s="17"/>
      <c r="AD283" s="17" t="s">
        <v>2299</v>
      </c>
      <c r="AE283" s="17" t="s">
        <v>2300</v>
      </c>
      <c r="AF283" s="17"/>
      <c r="AG283" s="17" t="s">
        <v>2301</v>
      </c>
      <c r="AH283" s="17" t="s">
        <v>2302</v>
      </c>
      <c r="AI283" s="17" t="s">
        <v>2303</v>
      </c>
      <c r="AJ283" s="17" t="s">
        <v>2304</v>
      </c>
      <c r="AK283" s="93" t="s">
        <v>2305</v>
      </c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</row>
    <row r="284">
      <c r="A284" s="8" t="s">
        <v>1279</v>
      </c>
      <c r="B284" s="9">
        <v>45897.0</v>
      </c>
      <c r="C284" s="73" t="s">
        <v>20</v>
      </c>
      <c r="D284" s="69" t="s">
        <v>3386</v>
      </c>
      <c r="E284" s="27" t="s">
        <v>2112</v>
      </c>
      <c r="F284" s="31" t="s">
        <v>1090</v>
      </c>
      <c r="G284" s="14"/>
      <c r="H284" s="14"/>
      <c r="I284" s="14"/>
      <c r="J284" s="14"/>
      <c r="K284" s="14"/>
      <c r="L284" s="15">
        <v>299.0</v>
      </c>
      <c r="M284" s="14"/>
      <c r="N284" s="16"/>
      <c r="O284" s="47">
        <f t="shared" si="2"/>
        <v>299</v>
      </c>
      <c r="P284" s="28"/>
      <c r="Q284" s="25" t="s">
        <v>3388</v>
      </c>
      <c r="R284" s="8" t="s">
        <v>476</v>
      </c>
      <c r="S284" s="17"/>
      <c r="T284" s="17"/>
      <c r="U284" s="17"/>
      <c r="V284" s="17"/>
      <c r="W284" s="17"/>
      <c r="X284" s="17"/>
      <c r="Y284" s="17"/>
      <c r="Z284" s="80"/>
      <c r="AA284" s="80"/>
      <c r="AB284" s="17"/>
      <c r="AC284" s="17"/>
      <c r="AD284" s="17" t="s">
        <v>2299</v>
      </c>
      <c r="AE284" s="17" t="s">
        <v>2300</v>
      </c>
      <c r="AF284" s="17"/>
      <c r="AG284" s="17" t="s">
        <v>2301</v>
      </c>
      <c r="AH284" s="17" t="s">
        <v>2302</v>
      </c>
      <c r="AI284" s="17" t="s">
        <v>2303</v>
      </c>
      <c r="AJ284" s="17" t="s">
        <v>2304</v>
      </c>
      <c r="AK284" s="93" t="s">
        <v>2305</v>
      </c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</row>
    <row r="285">
      <c r="A285" s="8" t="s">
        <v>1279</v>
      </c>
      <c r="B285" s="9">
        <v>45897.0</v>
      </c>
      <c r="C285" s="73" t="s">
        <v>20</v>
      </c>
      <c r="D285" s="69" t="s">
        <v>2336</v>
      </c>
      <c r="E285" s="27" t="s">
        <v>2112</v>
      </c>
      <c r="F285" s="31" t="s">
        <v>2086</v>
      </c>
      <c r="G285" s="15">
        <v>429.0</v>
      </c>
      <c r="H285" s="15">
        <v>429.0</v>
      </c>
      <c r="I285" s="14"/>
      <c r="J285" s="15">
        <v>429.0</v>
      </c>
      <c r="K285" s="14"/>
      <c r="L285" s="14"/>
      <c r="M285" s="14"/>
      <c r="N285" s="16"/>
      <c r="O285" s="47">
        <f t="shared" si="2"/>
        <v>429</v>
      </c>
      <c r="P285" s="28"/>
      <c r="Q285" s="25" t="s">
        <v>2337</v>
      </c>
      <c r="R285" s="8" t="s">
        <v>476</v>
      </c>
      <c r="S285" s="17"/>
      <c r="T285" s="17"/>
      <c r="U285" s="17"/>
      <c r="V285" s="17"/>
      <c r="W285" s="17"/>
      <c r="X285" s="17"/>
      <c r="Y285" s="17"/>
      <c r="Z285" s="80"/>
      <c r="AA285" s="80"/>
      <c r="AB285" s="17"/>
      <c r="AC285" s="17"/>
      <c r="AD285" s="17" t="s">
        <v>2299</v>
      </c>
      <c r="AE285" s="17" t="s">
        <v>2300</v>
      </c>
      <c r="AF285" s="17"/>
      <c r="AG285" s="17" t="s">
        <v>2301</v>
      </c>
      <c r="AH285" s="17" t="s">
        <v>2302</v>
      </c>
      <c r="AI285" s="17" t="s">
        <v>2303</v>
      </c>
      <c r="AJ285" s="17" t="s">
        <v>2304</v>
      </c>
      <c r="AK285" s="93" t="s">
        <v>2305</v>
      </c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</row>
    <row r="286">
      <c r="A286" s="8" t="s">
        <v>1279</v>
      </c>
      <c r="B286" s="9">
        <v>45899.0</v>
      </c>
      <c r="C286" s="73" t="s">
        <v>20</v>
      </c>
      <c r="D286" s="69" t="s">
        <v>2338</v>
      </c>
      <c r="E286" s="27" t="s">
        <v>2112</v>
      </c>
      <c r="F286" s="31" t="s">
        <v>2086</v>
      </c>
      <c r="G286" s="15">
        <v>300.0</v>
      </c>
      <c r="H286" s="15">
        <v>300.0</v>
      </c>
      <c r="I286" s="14"/>
      <c r="J286" s="15">
        <v>429.0</v>
      </c>
      <c r="K286" s="14"/>
      <c r="L286" s="14"/>
      <c r="M286" s="14"/>
      <c r="N286" s="16"/>
      <c r="O286" s="47">
        <f t="shared" si="2"/>
        <v>429</v>
      </c>
      <c r="P286" s="28"/>
      <c r="Q286" s="25" t="s">
        <v>2339</v>
      </c>
      <c r="R286" s="8" t="s">
        <v>476</v>
      </c>
      <c r="S286" s="17"/>
      <c r="T286" s="17"/>
      <c r="U286" s="17"/>
      <c r="V286" s="17"/>
      <c r="W286" s="17"/>
      <c r="X286" s="17"/>
      <c r="Y286" s="17"/>
      <c r="Z286" s="80"/>
      <c r="AA286" s="80"/>
      <c r="AB286" s="17"/>
      <c r="AC286" s="17"/>
      <c r="AD286" s="17" t="s">
        <v>2299</v>
      </c>
      <c r="AE286" s="17" t="s">
        <v>2300</v>
      </c>
      <c r="AF286" s="17"/>
      <c r="AG286" s="17" t="s">
        <v>2301</v>
      </c>
      <c r="AH286" s="17" t="s">
        <v>2302</v>
      </c>
      <c r="AI286" s="17" t="s">
        <v>2303</v>
      </c>
      <c r="AJ286" s="17" t="s">
        <v>2304</v>
      </c>
      <c r="AK286" s="93" t="s">
        <v>2305</v>
      </c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</row>
    <row r="287">
      <c r="A287" s="8" t="s">
        <v>1279</v>
      </c>
      <c r="B287" s="9">
        <v>45901.0</v>
      </c>
      <c r="C287" s="73" t="s">
        <v>20</v>
      </c>
      <c r="D287" s="69" t="s">
        <v>2340</v>
      </c>
      <c r="E287" s="27" t="s">
        <v>2112</v>
      </c>
      <c r="F287" s="31" t="s">
        <v>2086</v>
      </c>
      <c r="G287" s="15">
        <v>429.0</v>
      </c>
      <c r="H287" s="15">
        <v>429.0</v>
      </c>
      <c r="I287" s="14"/>
      <c r="J287" s="15">
        <v>429.0</v>
      </c>
      <c r="K287" s="14"/>
      <c r="L287" s="14"/>
      <c r="M287" s="14"/>
      <c r="N287" s="16"/>
      <c r="O287" s="47">
        <f t="shared" si="2"/>
        <v>429</v>
      </c>
      <c r="P287" s="28"/>
      <c r="Q287" s="25" t="s">
        <v>2341</v>
      </c>
      <c r="R287" s="8" t="s">
        <v>379</v>
      </c>
      <c r="S287" s="17"/>
      <c r="T287" s="17"/>
      <c r="U287" s="17"/>
      <c r="V287" s="17"/>
      <c r="W287" s="17"/>
      <c r="X287" s="17"/>
      <c r="Y287" s="17"/>
      <c r="Z287" s="80"/>
      <c r="AA287" s="80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</row>
    <row r="288">
      <c r="A288" s="8" t="s">
        <v>1279</v>
      </c>
      <c r="B288" s="9">
        <v>45901.0</v>
      </c>
      <c r="C288" s="73" t="s">
        <v>20</v>
      </c>
      <c r="D288" s="69" t="s">
        <v>3390</v>
      </c>
      <c r="E288" s="27" t="s">
        <v>2112</v>
      </c>
      <c r="F288" s="31" t="s">
        <v>2086</v>
      </c>
      <c r="G288" s="15">
        <v>429.0</v>
      </c>
      <c r="H288" s="15">
        <v>429.0</v>
      </c>
      <c r="I288" s="14"/>
      <c r="J288" s="15">
        <v>429.0</v>
      </c>
      <c r="K288" s="14"/>
      <c r="L288" s="14"/>
      <c r="M288" s="14"/>
      <c r="N288" s="16"/>
      <c r="O288" s="47">
        <f t="shared" si="2"/>
        <v>429</v>
      </c>
      <c r="P288" s="28"/>
      <c r="Q288" s="25" t="s">
        <v>3391</v>
      </c>
      <c r="R288" s="8" t="s">
        <v>379</v>
      </c>
      <c r="S288" s="17"/>
      <c r="T288" s="17"/>
      <c r="U288" s="17"/>
      <c r="V288" s="17"/>
      <c r="W288" s="17"/>
      <c r="X288" s="17"/>
      <c r="Y288" s="17"/>
      <c r="Z288" s="80"/>
      <c r="AA288" s="80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</row>
    <row r="289">
      <c r="A289" s="8" t="s">
        <v>1279</v>
      </c>
      <c r="B289" s="9">
        <v>45901.0</v>
      </c>
      <c r="C289" s="73" t="s">
        <v>27</v>
      </c>
      <c r="D289" s="69" t="s">
        <v>2342</v>
      </c>
      <c r="E289" s="27" t="s">
        <v>2326</v>
      </c>
      <c r="F289" s="31" t="s">
        <v>2086</v>
      </c>
      <c r="G289" s="15">
        <v>429.0</v>
      </c>
      <c r="H289" s="15">
        <v>429.0</v>
      </c>
      <c r="I289" s="14"/>
      <c r="J289" s="15">
        <v>429.0</v>
      </c>
      <c r="K289" s="14"/>
      <c r="L289" s="14"/>
      <c r="M289" s="14"/>
      <c r="N289" s="16"/>
      <c r="O289" s="47">
        <f t="shared" si="2"/>
        <v>429</v>
      </c>
      <c r="P289" s="28"/>
      <c r="Q289" s="25" t="s">
        <v>2343</v>
      </c>
      <c r="R289" s="8" t="s">
        <v>379</v>
      </c>
      <c r="S289" s="17"/>
      <c r="T289" s="17"/>
      <c r="U289" s="17"/>
      <c r="V289" s="17"/>
      <c r="W289" s="17"/>
      <c r="X289" s="17"/>
      <c r="Y289" s="17"/>
      <c r="Z289" s="80"/>
      <c r="AA289" s="80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</row>
    <row r="290">
      <c r="A290" s="8" t="s">
        <v>1279</v>
      </c>
      <c r="B290" s="9">
        <v>45903.0</v>
      </c>
      <c r="C290" s="73" t="s">
        <v>20</v>
      </c>
      <c r="D290" s="69" t="s">
        <v>3392</v>
      </c>
      <c r="E290" s="27" t="s">
        <v>2112</v>
      </c>
      <c r="F290" s="31" t="s">
        <v>2086</v>
      </c>
      <c r="G290" s="15">
        <v>429.0</v>
      </c>
      <c r="H290" s="15">
        <v>429.0</v>
      </c>
      <c r="I290" s="14"/>
      <c r="J290" s="15">
        <v>429.0</v>
      </c>
      <c r="K290" s="14"/>
      <c r="L290" s="14"/>
      <c r="M290" s="14"/>
      <c r="N290" s="16"/>
      <c r="O290" s="47">
        <f t="shared" si="2"/>
        <v>429</v>
      </c>
      <c r="P290" s="28"/>
      <c r="Q290" s="25" t="s">
        <v>3393</v>
      </c>
      <c r="R290" s="8" t="s">
        <v>379</v>
      </c>
      <c r="S290" s="17"/>
      <c r="T290" s="17"/>
      <c r="U290" s="17"/>
      <c r="V290" s="17"/>
      <c r="W290" s="17"/>
      <c r="X290" s="17"/>
      <c r="Y290" s="17"/>
      <c r="Z290" s="80"/>
      <c r="AA290" s="80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</row>
    <row r="291">
      <c r="A291" s="8" t="s">
        <v>1279</v>
      </c>
      <c r="B291" s="9">
        <v>45903.0</v>
      </c>
      <c r="C291" s="73" t="s">
        <v>27</v>
      </c>
      <c r="D291" s="69" t="s">
        <v>2344</v>
      </c>
      <c r="E291" s="27" t="s">
        <v>2326</v>
      </c>
      <c r="F291" s="31" t="s">
        <v>2086</v>
      </c>
      <c r="G291" s="15">
        <v>429.0</v>
      </c>
      <c r="H291" s="15">
        <v>429.0</v>
      </c>
      <c r="I291" s="14"/>
      <c r="J291" s="15">
        <v>429.0</v>
      </c>
      <c r="K291" s="14"/>
      <c r="L291" s="14"/>
      <c r="M291" s="14"/>
      <c r="N291" s="16"/>
      <c r="O291" s="47">
        <f t="shared" si="2"/>
        <v>429</v>
      </c>
      <c r="P291" s="28"/>
      <c r="Q291" s="25" t="s">
        <v>2345</v>
      </c>
      <c r="R291" s="8" t="s">
        <v>379</v>
      </c>
      <c r="S291" s="17"/>
      <c r="T291" s="17"/>
      <c r="U291" s="17"/>
      <c r="V291" s="17"/>
      <c r="W291" s="17"/>
      <c r="X291" s="17"/>
      <c r="Y291" s="17"/>
      <c r="Z291" s="80"/>
      <c r="AA291" s="80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</row>
    <row r="292">
      <c r="A292" s="8" t="s">
        <v>1279</v>
      </c>
      <c r="B292" s="9">
        <v>45904.0</v>
      </c>
      <c r="C292" s="73" t="s">
        <v>20</v>
      </c>
      <c r="D292" s="69" t="s">
        <v>2346</v>
      </c>
      <c r="E292" s="27" t="s">
        <v>2112</v>
      </c>
      <c r="F292" s="31" t="s">
        <v>2086</v>
      </c>
      <c r="G292" s="14"/>
      <c r="H292" s="15">
        <v>429.0</v>
      </c>
      <c r="I292" s="14"/>
      <c r="J292" s="15">
        <v>429.0</v>
      </c>
      <c r="K292" s="14"/>
      <c r="L292" s="14"/>
      <c r="M292" s="14"/>
      <c r="N292" s="16"/>
      <c r="O292" s="47">
        <f t="shared" si="2"/>
        <v>429</v>
      </c>
      <c r="P292" s="28"/>
      <c r="Q292" s="25" t="s">
        <v>2347</v>
      </c>
      <c r="R292" s="8" t="s">
        <v>379</v>
      </c>
      <c r="S292" s="17"/>
      <c r="T292" s="17"/>
      <c r="U292" s="17"/>
      <c r="V292" s="17"/>
      <c r="W292" s="17"/>
      <c r="X292" s="17"/>
      <c r="Y292" s="17"/>
      <c r="Z292" s="80"/>
      <c r="AA292" s="80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</row>
    <row r="293">
      <c r="A293" s="8" t="s">
        <v>1279</v>
      </c>
      <c r="B293" s="9">
        <v>45904.0</v>
      </c>
      <c r="C293" s="73" t="s">
        <v>1172</v>
      </c>
      <c r="D293" s="69" t="s">
        <v>3394</v>
      </c>
      <c r="E293" s="27" t="s">
        <v>1172</v>
      </c>
      <c r="F293" s="31" t="s">
        <v>2086</v>
      </c>
      <c r="G293" s="15">
        <v>429.0</v>
      </c>
      <c r="H293" s="15">
        <v>429.0</v>
      </c>
      <c r="I293" s="14"/>
      <c r="J293" s="15">
        <v>429.0</v>
      </c>
      <c r="K293" s="14"/>
      <c r="L293" s="14"/>
      <c r="M293" s="14"/>
      <c r="N293" s="16"/>
      <c r="O293" s="47">
        <f t="shared" si="2"/>
        <v>429</v>
      </c>
      <c r="P293" s="28"/>
      <c r="Q293" s="8" t="s">
        <v>3395</v>
      </c>
      <c r="R293" s="8" t="s">
        <v>379</v>
      </c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</row>
    <row r="294">
      <c r="A294" s="8" t="s">
        <v>1279</v>
      </c>
      <c r="B294" s="9">
        <v>45908.0</v>
      </c>
      <c r="C294" s="73" t="s">
        <v>1172</v>
      </c>
      <c r="D294" s="69" t="s">
        <v>3396</v>
      </c>
      <c r="E294" s="27" t="s">
        <v>1172</v>
      </c>
      <c r="F294" s="31" t="s">
        <v>2086</v>
      </c>
      <c r="G294" s="15">
        <v>429.0</v>
      </c>
      <c r="H294" s="15">
        <v>429.0</v>
      </c>
      <c r="I294" s="14"/>
      <c r="J294" s="15">
        <v>429.0</v>
      </c>
      <c r="K294" s="14"/>
      <c r="L294" s="14"/>
      <c r="M294" s="14"/>
      <c r="N294" s="16"/>
      <c r="O294" s="47">
        <f t="shared" si="2"/>
        <v>429</v>
      </c>
      <c r="P294" s="28"/>
      <c r="Q294" s="8" t="s">
        <v>3397</v>
      </c>
      <c r="R294" s="8" t="s">
        <v>379</v>
      </c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</row>
    <row r="295">
      <c r="A295" s="8" t="s">
        <v>1279</v>
      </c>
      <c r="B295" s="9">
        <v>45908.0</v>
      </c>
      <c r="C295" s="73" t="s">
        <v>20</v>
      </c>
      <c r="D295" s="69" t="s">
        <v>2285</v>
      </c>
      <c r="E295" s="27" t="s">
        <v>2112</v>
      </c>
      <c r="F295" s="31" t="s">
        <v>1272</v>
      </c>
      <c r="G295" s="15">
        <v>1029.0</v>
      </c>
      <c r="H295" s="14"/>
      <c r="I295" s="14"/>
      <c r="J295" s="14"/>
      <c r="K295" s="14"/>
      <c r="L295" s="14"/>
      <c r="M295" s="14"/>
      <c r="N295" s="16"/>
      <c r="O295" s="47">
        <f t="shared" si="2"/>
        <v>0</v>
      </c>
      <c r="P295" s="28"/>
      <c r="Q295" s="25" t="s">
        <v>2286</v>
      </c>
      <c r="R295" s="8" t="s">
        <v>379</v>
      </c>
      <c r="S295" s="17"/>
      <c r="T295" s="17"/>
      <c r="U295" s="17"/>
      <c r="V295" s="17"/>
      <c r="W295" s="17"/>
      <c r="X295" s="17"/>
      <c r="Y295" s="17"/>
      <c r="Z295" s="80"/>
      <c r="AA295" s="80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</row>
    <row r="296">
      <c r="A296" s="8" t="s">
        <v>1279</v>
      </c>
      <c r="B296" s="9">
        <v>45911.0</v>
      </c>
      <c r="C296" s="73" t="s">
        <v>1172</v>
      </c>
      <c r="D296" s="69" t="s">
        <v>3225</v>
      </c>
      <c r="E296" s="27" t="s">
        <v>1172</v>
      </c>
      <c r="F296" s="31" t="s">
        <v>2086</v>
      </c>
      <c r="G296" s="15">
        <v>429.0</v>
      </c>
      <c r="H296" s="15">
        <v>429.0</v>
      </c>
      <c r="I296" s="14"/>
      <c r="J296" s="15">
        <v>429.0</v>
      </c>
      <c r="K296" s="14"/>
      <c r="L296" s="14"/>
      <c r="M296" s="14"/>
      <c r="N296" s="16"/>
      <c r="O296" s="47">
        <f t="shared" si="2"/>
        <v>429</v>
      </c>
      <c r="P296" s="28"/>
      <c r="Q296" s="8" t="s">
        <v>3398</v>
      </c>
      <c r="R296" s="8" t="s">
        <v>379</v>
      </c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</row>
    <row r="297">
      <c r="A297" s="8" t="s">
        <v>1279</v>
      </c>
      <c r="B297" s="9">
        <v>45912.0</v>
      </c>
      <c r="C297" s="73" t="s">
        <v>20</v>
      </c>
      <c r="D297" s="69" t="s">
        <v>2355</v>
      </c>
      <c r="E297" s="27" t="s">
        <v>2112</v>
      </c>
      <c r="F297" s="31" t="s">
        <v>2086</v>
      </c>
      <c r="G297" s="15">
        <v>429.0</v>
      </c>
      <c r="H297" s="15">
        <v>429.0</v>
      </c>
      <c r="I297" s="14"/>
      <c r="J297" s="15">
        <v>429.0</v>
      </c>
      <c r="K297" s="14"/>
      <c r="L297" s="14"/>
      <c r="M297" s="14"/>
      <c r="N297" s="16"/>
      <c r="O297" s="47">
        <f t="shared" si="2"/>
        <v>429</v>
      </c>
      <c r="P297" s="28"/>
      <c r="Q297" s="25" t="s">
        <v>2356</v>
      </c>
      <c r="R297" s="8" t="s">
        <v>379</v>
      </c>
      <c r="S297" s="17"/>
      <c r="T297" s="17"/>
      <c r="U297" s="17"/>
      <c r="V297" s="17"/>
      <c r="W297" s="17"/>
      <c r="X297" s="17"/>
      <c r="Y297" s="17"/>
      <c r="Z297" s="80"/>
      <c r="AA297" s="80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</row>
    <row r="298">
      <c r="A298" s="8" t="s">
        <v>1279</v>
      </c>
      <c r="B298" s="9">
        <v>45915.0</v>
      </c>
      <c r="C298" s="73" t="s">
        <v>1079</v>
      </c>
      <c r="D298" s="69" t="s">
        <v>2357</v>
      </c>
      <c r="E298" s="27" t="s">
        <v>1079</v>
      </c>
      <c r="F298" s="31" t="s">
        <v>2086</v>
      </c>
      <c r="G298" s="15">
        <v>429.0</v>
      </c>
      <c r="H298" s="15">
        <v>429.0</v>
      </c>
      <c r="I298" s="14"/>
      <c r="J298" s="15">
        <v>429.0</v>
      </c>
      <c r="K298" s="14"/>
      <c r="L298" s="14"/>
      <c r="M298" s="14"/>
      <c r="N298" s="16"/>
      <c r="O298" s="47">
        <f t="shared" si="2"/>
        <v>429</v>
      </c>
      <c r="P298" s="28"/>
      <c r="Q298" s="25" t="s">
        <v>2358</v>
      </c>
      <c r="R298" s="8" t="s">
        <v>379</v>
      </c>
      <c r="S298" s="17"/>
      <c r="T298" s="17"/>
      <c r="U298" s="17"/>
      <c r="V298" s="17"/>
      <c r="W298" s="17"/>
      <c r="X298" s="17"/>
      <c r="Y298" s="17"/>
      <c r="Z298" s="80"/>
      <c r="AA298" s="80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</row>
    <row r="299">
      <c r="A299" s="8" t="s">
        <v>1279</v>
      </c>
      <c r="B299" s="9">
        <v>45916.0</v>
      </c>
      <c r="C299" s="73" t="s">
        <v>27</v>
      </c>
      <c r="D299" s="69" t="s">
        <v>3209</v>
      </c>
      <c r="E299" s="27" t="s">
        <v>22</v>
      </c>
      <c r="F299" s="31" t="s">
        <v>2086</v>
      </c>
      <c r="G299" s="15">
        <v>429.0</v>
      </c>
      <c r="H299" s="15">
        <v>429.0</v>
      </c>
      <c r="I299" s="14"/>
      <c r="J299" s="15">
        <v>429.0</v>
      </c>
      <c r="K299" s="14"/>
      <c r="L299" s="14"/>
      <c r="M299" s="14"/>
      <c r="N299" s="16"/>
      <c r="O299" s="47">
        <f t="shared" si="2"/>
        <v>429</v>
      </c>
      <c r="P299" s="28"/>
      <c r="Q299" s="25" t="s">
        <v>3399</v>
      </c>
      <c r="R299" s="8" t="s">
        <v>379</v>
      </c>
      <c r="S299" s="17"/>
      <c r="T299" s="17"/>
      <c r="U299" s="17"/>
      <c r="V299" s="17"/>
      <c r="W299" s="17"/>
      <c r="X299" s="17" t="s">
        <v>3400</v>
      </c>
      <c r="Y299" s="17" t="s">
        <v>3065</v>
      </c>
      <c r="Z299" s="80" t="s">
        <v>918</v>
      </c>
      <c r="AA299" s="80" t="s">
        <v>557</v>
      </c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</row>
    <row r="300">
      <c r="A300" s="8" t="s">
        <v>1279</v>
      </c>
      <c r="B300" s="9">
        <v>45917.0</v>
      </c>
      <c r="C300" s="73" t="s">
        <v>20</v>
      </c>
      <c r="D300" s="69" t="s">
        <v>3401</v>
      </c>
      <c r="E300" s="27" t="s">
        <v>2112</v>
      </c>
      <c r="F300" s="31" t="s">
        <v>2086</v>
      </c>
      <c r="G300" s="15">
        <v>429.0</v>
      </c>
      <c r="H300" s="15">
        <v>429.0</v>
      </c>
      <c r="I300" s="14"/>
      <c r="J300" s="15">
        <v>429.0</v>
      </c>
      <c r="K300" s="14"/>
      <c r="L300" s="14"/>
      <c r="M300" s="14"/>
      <c r="N300" s="16"/>
      <c r="O300" s="47">
        <f t="shared" si="2"/>
        <v>429</v>
      </c>
      <c r="P300" s="64" t="s">
        <v>3402</v>
      </c>
      <c r="Q300" s="25" t="s">
        <v>2361</v>
      </c>
      <c r="R300" s="8" t="s">
        <v>379</v>
      </c>
      <c r="S300" s="17"/>
      <c r="T300" s="17"/>
      <c r="U300" s="17"/>
      <c r="V300" s="17"/>
      <c r="W300" s="17"/>
      <c r="X300" s="17"/>
      <c r="Y300" s="17"/>
      <c r="Z300" s="80"/>
      <c r="AA300" s="80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</row>
    <row r="301">
      <c r="A301" s="8" t="s">
        <v>1279</v>
      </c>
      <c r="B301" s="9">
        <v>45917.0</v>
      </c>
      <c r="C301" s="73" t="s">
        <v>1172</v>
      </c>
      <c r="D301" s="69" t="s">
        <v>2602</v>
      </c>
      <c r="E301" s="27" t="s">
        <v>1172</v>
      </c>
      <c r="F301" s="31" t="s">
        <v>2086</v>
      </c>
      <c r="G301" s="15">
        <v>429.0</v>
      </c>
      <c r="H301" s="15">
        <v>429.0</v>
      </c>
      <c r="I301" s="14"/>
      <c r="J301" s="15">
        <v>429.0</v>
      </c>
      <c r="K301" s="14"/>
      <c r="L301" s="14"/>
      <c r="M301" s="14"/>
      <c r="N301" s="16"/>
      <c r="O301" s="47">
        <f t="shared" si="2"/>
        <v>429</v>
      </c>
      <c r="P301" s="28"/>
      <c r="Q301" s="8" t="s">
        <v>2603</v>
      </c>
      <c r="R301" s="8" t="s">
        <v>379</v>
      </c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</row>
    <row r="302">
      <c r="A302" s="8" t="s">
        <v>1279</v>
      </c>
      <c r="B302" s="9">
        <v>45917.0</v>
      </c>
      <c r="C302" s="73" t="s">
        <v>20</v>
      </c>
      <c r="D302" s="69" t="s">
        <v>2359</v>
      </c>
      <c r="E302" s="27" t="s">
        <v>2112</v>
      </c>
      <c r="F302" s="31" t="s">
        <v>2086</v>
      </c>
      <c r="G302" s="15">
        <f>429+429</f>
        <v>858</v>
      </c>
      <c r="H302" s="15">
        <v>429.0</v>
      </c>
      <c r="I302" s="14"/>
      <c r="J302" s="15">
        <v>429.0</v>
      </c>
      <c r="K302" s="14"/>
      <c r="L302" s="14"/>
      <c r="M302" s="15">
        <v>429.0</v>
      </c>
      <c r="N302" s="16"/>
      <c r="O302" s="47">
        <f t="shared" si="2"/>
        <v>858</v>
      </c>
      <c r="P302" s="64" t="s">
        <v>2360</v>
      </c>
      <c r="Q302" s="25" t="s">
        <v>2361</v>
      </c>
      <c r="R302" s="8" t="s">
        <v>379</v>
      </c>
      <c r="S302" s="17"/>
      <c r="T302" s="17"/>
      <c r="U302" s="17"/>
      <c r="V302" s="17"/>
      <c r="W302" s="17"/>
      <c r="X302" s="17"/>
      <c r="Y302" s="17"/>
      <c r="Z302" s="80"/>
      <c r="AA302" s="80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</row>
    <row r="303">
      <c r="A303" s="8" t="s">
        <v>1279</v>
      </c>
      <c r="B303" s="9">
        <v>45918.0</v>
      </c>
      <c r="C303" s="73" t="s">
        <v>20</v>
      </c>
      <c r="D303" s="69" t="s">
        <v>2362</v>
      </c>
      <c r="E303" s="27" t="s">
        <v>2112</v>
      </c>
      <c r="F303" s="31" t="s">
        <v>2086</v>
      </c>
      <c r="G303" s="15">
        <v>429.0</v>
      </c>
      <c r="H303" s="15">
        <v>429.0</v>
      </c>
      <c r="I303" s="14"/>
      <c r="J303" s="15">
        <v>429.0</v>
      </c>
      <c r="K303" s="14"/>
      <c r="L303" s="14"/>
      <c r="M303" s="14"/>
      <c r="N303" s="16"/>
      <c r="O303" s="47">
        <f t="shared" si="2"/>
        <v>429</v>
      </c>
      <c r="P303" s="28"/>
      <c r="Q303" s="25" t="s">
        <v>2363</v>
      </c>
      <c r="R303" s="8" t="s">
        <v>379</v>
      </c>
      <c r="S303" s="17"/>
      <c r="T303" s="17"/>
      <c r="U303" s="17"/>
      <c r="V303" s="17"/>
      <c r="W303" s="17"/>
      <c r="X303" s="17"/>
      <c r="Y303" s="17"/>
      <c r="Z303" s="80"/>
      <c r="AA303" s="80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</row>
    <row r="304">
      <c r="A304" s="8" t="s">
        <v>1279</v>
      </c>
      <c r="B304" s="9">
        <v>45918.0</v>
      </c>
      <c r="C304" s="73" t="s">
        <v>20</v>
      </c>
      <c r="D304" s="69" t="s">
        <v>2364</v>
      </c>
      <c r="E304" s="27" t="s">
        <v>2112</v>
      </c>
      <c r="F304" s="31" t="s">
        <v>2086</v>
      </c>
      <c r="G304" s="15">
        <v>429.0</v>
      </c>
      <c r="H304" s="15">
        <v>429.0</v>
      </c>
      <c r="I304" s="14"/>
      <c r="J304" s="15">
        <v>429.0</v>
      </c>
      <c r="K304" s="14"/>
      <c r="L304" s="14"/>
      <c r="M304" s="14"/>
      <c r="N304" s="16"/>
      <c r="O304" s="47">
        <f t="shared" si="2"/>
        <v>429</v>
      </c>
      <c r="P304" s="28"/>
      <c r="Q304" s="25" t="s">
        <v>2365</v>
      </c>
      <c r="R304" s="8" t="s">
        <v>379</v>
      </c>
      <c r="S304" s="17"/>
      <c r="T304" s="17"/>
      <c r="U304" s="17"/>
      <c r="V304" s="17"/>
      <c r="W304" s="17"/>
      <c r="X304" s="17"/>
      <c r="Y304" s="17"/>
      <c r="Z304" s="80"/>
      <c r="AA304" s="80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</row>
    <row r="305">
      <c r="A305" s="8" t="s">
        <v>1279</v>
      </c>
      <c r="B305" s="9">
        <v>45919.0</v>
      </c>
      <c r="C305" s="73" t="s">
        <v>20</v>
      </c>
      <c r="D305" s="69" t="s">
        <v>2366</v>
      </c>
      <c r="E305" s="27" t="s">
        <v>2112</v>
      </c>
      <c r="F305" s="31" t="s">
        <v>2086</v>
      </c>
      <c r="G305" s="15">
        <v>429.0</v>
      </c>
      <c r="H305" s="15">
        <v>429.0</v>
      </c>
      <c r="I305" s="14"/>
      <c r="J305" s="15">
        <v>429.0</v>
      </c>
      <c r="K305" s="14"/>
      <c r="L305" s="14"/>
      <c r="M305" s="14"/>
      <c r="N305" s="16"/>
      <c r="O305" s="47">
        <f t="shared" si="2"/>
        <v>429</v>
      </c>
      <c r="P305" s="28"/>
      <c r="Q305" s="25" t="s">
        <v>2367</v>
      </c>
      <c r="R305" s="8" t="s">
        <v>379</v>
      </c>
      <c r="S305" s="17"/>
      <c r="T305" s="17"/>
      <c r="U305" s="17"/>
      <c r="V305" s="17"/>
      <c r="W305" s="17"/>
      <c r="X305" s="17"/>
      <c r="Y305" s="17"/>
      <c r="Z305" s="80"/>
      <c r="AA305" s="80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</row>
    <row r="306">
      <c r="A306" s="8" t="s">
        <v>1279</v>
      </c>
      <c r="B306" s="9">
        <v>45919.0</v>
      </c>
      <c r="C306" s="73" t="s">
        <v>1172</v>
      </c>
      <c r="D306" s="69" t="s">
        <v>2368</v>
      </c>
      <c r="E306" s="27" t="s">
        <v>1172</v>
      </c>
      <c r="F306" s="31" t="s">
        <v>2086</v>
      </c>
      <c r="G306" s="15">
        <v>429.0</v>
      </c>
      <c r="H306" s="15">
        <v>429.0</v>
      </c>
      <c r="I306" s="14"/>
      <c r="J306" s="15">
        <v>429.0</v>
      </c>
      <c r="K306" s="14"/>
      <c r="L306" s="14"/>
      <c r="M306" s="14"/>
      <c r="N306" s="16"/>
      <c r="O306" s="47">
        <f t="shared" si="2"/>
        <v>429</v>
      </c>
      <c r="P306" s="28"/>
      <c r="Q306" s="8" t="s">
        <v>2369</v>
      </c>
      <c r="R306" s="8" t="s">
        <v>379</v>
      </c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</row>
    <row r="307">
      <c r="A307" s="8" t="s">
        <v>1279</v>
      </c>
      <c r="B307" s="9">
        <v>45919.0</v>
      </c>
      <c r="C307" s="73" t="s">
        <v>1172</v>
      </c>
      <c r="D307" s="69" t="s">
        <v>2370</v>
      </c>
      <c r="E307" s="27" t="s">
        <v>1172</v>
      </c>
      <c r="F307" s="31" t="s">
        <v>2086</v>
      </c>
      <c r="G307" s="15">
        <v>429.0</v>
      </c>
      <c r="H307" s="15">
        <v>429.0</v>
      </c>
      <c r="I307" s="14"/>
      <c r="J307" s="15">
        <v>429.0</v>
      </c>
      <c r="K307" s="14"/>
      <c r="L307" s="14"/>
      <c r="M307" s="14"/>
      <c r="N307" s="16"/>
      <c r="O307" s="47">
        <f t="shared" si="2"/>
        <v>429</v>
      </c>
      <c r="P307" s="28"/>
      <c r="Q307" s="8" t="s">
        <v>2371</v>
      </c>
      <c r="R307" s="8" t="s">
        <v>379</v>
      </c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</row>
    <row r="308">
      <c r="A308" s="8" t="s">
        <v>1279</v>
      </c>
      <c r="B308" s="9">
        <v>45919.0</v>
      </c>
      <c r="C308" s="73" t="s">
        <v>1172</v>
      </c>
      <c r="D308" s="69" t="s">
        <v>3403</v>
      </c>
      <c r="E308" s="27" t="s">
        <v>1172</v>
      </c>
      <c r="F308" s="31" t="s">
        <v>2086</v>
      </c>
      <c r="G308" s="15">
        <v>429.0</v>
      </c>
      <c r="H308" s="15">
        <v>429.0</v>
      </c>
      <c r="I308" s="14"/>
      <c r="J308" s="15">
        <v>429.0</v>
      </c>
      <c r="K308" s="14"/>
      <c r="L308" s="14"/>
      <c r="M308" s="14"/>
      <c r="N308" s="16"/>
      <c r="O308" s="47">
        <f t="shared" si="2"/>
        <v>429</v>
      </c>
      <c r="P308" s="28"/>
      <c r="Q308" s="8" t="s">
        <v>3404</v>
      </c>
      <c r="R308" s="8" t="s">
        <v>379</v>
      </c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</row>
    <row r="309">
      <c r="A309" s="8" t="s">
        <v>1279</v>
      </c>
      <c r="B309" s="9">
        <v>45922.0</v>
      </c>
      <c r="C309" s="73" t="s">
        <v>20</v>
      </c>
      <c r="D309" s="69" t="s">
        <v>3405</v>
      </c>
      <c r="E309" s="27" t="s">
        <v>2112</v>
      </c>
      <c r="F309" s="31" t="s">
        <v>2086</v>
      </c>
      <c r="G309" s="15">
        <v>429.0</v>
      </c>
      <c r="H309" s="15">
        <v>429.0</v>
      </c>
      <c r="I309" s="14"/>
      <c r="J309" s="15">
        <v>429.0</v>
      </c>
      <c r="K309" s="14"/>
      <c r="L309" s="14"/>
      <c r="M309" s="14"/>
      <c r="N309" s="16"/>
      <c r="O309" s="47">
        <f t="shared" si="2"/>
        <v>429</v>
      </c>
      <c r="P309" s="28"/>
      <c r="Q309" s="25" t="s">
        <v>2373</v>
      </c>
      <c r="R309" s="8" t="s">
        <v>379</v>
      </c>
      <c r="S309" s="17"/>
      <c r="T309" s="17"/>
      <c r="U309" s="17"/>
      <c r="V309" s="17"/>
      <c r="W309" s="17"/>
      <c r="X309" s="17"/>
      <c r="Y309" s="17"/>
      <c r="Z309" s="80"/>
      <c r="AA309" s="80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</row>
    <row r="310">
      <c r="A310" s="8" t="s">
        <v>1279</v>
      </c>
      <c r="B310" s="9">
        <v>45922.0</v>
      </c>
      <c r="C310" s="73" t="s">
        <v>20</v>
      </c>
      <c r="D310" s="69" t="s">
        <v>2374</v>
      </c>
      <c r="E310" s="27" t="s">
        <v>2112</v>
      </c>
      <c r="F310" s="31" t="s">
        <v>2086</v>
      </c>
      <c r="G310" s="15">
        <v>429.0</v>
      </c>
      <c r="H310" s="15">
        <v>429.0</v>
      </c>
      <c r="I310" s="14"/>
      <c r="J310" s="15">
        <v>429.0</v>
      </c>
      <c r="K310" s="14"/>
      <c r="L310" s="14"/>
      <c r="M310" s="14"/>
      <c r="N310" s="16"/>
      <c r="O310" s="47">
        <f t="shared" si="2"/>
        <v>429</v>
      </c>
      <c r="P310" s="28"/>
      <c r="Q310" s="25" t="s">
        <v>2375</v>
      </c>
      <c r="R310" s="8" t="s">
        <v>379</v>
      </c>
      <c r="S310" s="17"/>
      <c r="T310" s="17"/>
      <c r="U310" s="17"/>
      <c r="V310" s="17"/>
      <c r="W310" s="17"/>
      <c r="X310" s="17"/>
      <c r="Y310" s="17"/>
      <c r="Z310" s="80"/>
      <c r="AA310" s="80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</row>
    <row r="311">
      <c r="A311" s="8" t="s">
        <v>1279</v>
      </c>
      <c r="B311" s="9">
        <v>45922.0</v>
      </c>
      <c r="C311" s="73" t="s">
        <v>20</v>
      </c>
      <c r="D311" s="69" t="s">
        <v>2376</v>
      </c>
      <c r="E311" s="27" t="s">
        <v>2112</v>
      </c>
      <c r="F311" s="31" t="s">
        <v>2086</v>
      </c>
      <c r="G311" s="14"/>
      <c r="H311" s="15">
        <v>429.0</v>
      </c>
      <c r="I311" s="14"/>
      <c r="J311" s="15">
        <v>429.0</v>
      </c>
      <c r="K311" s="14"/>
      <c r="L311" s="14"/>
      <c r="M311" s="14"/>
      <c r="N311" s="16"/>
      <c r="O311" s="47">
        <f t="shared" si="2"/>
        <v>429</v>
      </c>
      <c r="P311" s="28"/>
      <c r="Q311" s="25" t="s">
        <v>2377</v>
      </c>
      <c r="R311" s="8" t="s">
        <v>379</v>
      </c>
      <c r="S311" s="17"/>
      <c r="T311" s="17"/>
      <c r="U311" s="17"/>
      <c r="V311" s="17"/>
      <c r="W311" s="17"/>
      <c r="X311" s="17"/>
      <c r="Y311" s="17"/>
      <c r="Z311" s="80"/>
      <c r="AA311" s="80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</row>
    <row r="312">
      <c r="A312" s="8" t="s">
        <v>1279</v>
      </c>
      <c r="B312" s="9">
        <v>45922.0</v>
      </c>
      <c r="C312" s="73" t="s">
        <v>20</v>
      </c>
      <c r="D312" s="69" t="s">
        <v>2378</v>
      </c>
      <c r="E312" s="27" t="s">
        <v>2112</v>
      </c>
      <c r="F312" s="31" t="s">
        <v>2086</v>
      </c>
      <c r="G312" s="15">
        <v>429.0</v>
      </c>
      <c r="H312" s="15">
        <v>429.0</v>
      </c>
      <c r="I312" s="14"/>
      <c r="J312" s="15">
        <v>429.0</v>
      </c>
      <c r="K312" s="14"/>
      <c r="L312" s="14"/>
      <c r="M312" s="14"/>
      <c r="N312" s="16"/>
      <c r="O312" s="47">
        <f t="shared" si="2"/>
        <v>429</v>
      </c>
      <c r="P312" s="28"/>
      <c r="Q312" s="25" t="s">
        <v>2379</v>
      </c>
      <c r="R312" s="8" t="s">
        <v>379</v>
      </c>
      <c r="S312" s="17"/>
      <c r="T312" s="17"/>
      <c r="U312" s="17"/>
      <c r="V312" s="17"/>
      <c r="W312" s="17"/>
      <c r="X312" s="17"/>
      <c r="Y312" s="17"/>
      <c r="Z312" s="80"/>
      <c r="AA312" s="80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</row>
    <row r="313">
      <c r="A313" s="8" t="s">
        <v>1279</v>
      </c>
      <c r="B313" s="9">
        <v>45923.0</v>
      </c>
      <c r="C313" s="73" t="s">
        <v>1172</v>
      </c>
      <c r="D313" s="69" t="s">
        <v>2513</v>
      </c>
      <c r="E313" s="27" t="s">
        <v>1172</v>
      </c>
      <c r="F313" s="31" t="s">
        <v>2086</v>
      </c>
      <c r="G313" s="15">
        <v>429.0</v>
      </c>
      <c r="H313" s="15">
        <v>429.0</v>
      </c>
      <c r="I313" s="14"/>
      <c r="J313" s="15">
        <v>429.0</v>
      </c>
      <c r="K313" s="14"/>
      <c r="L313" s="14"/>
      <c r="M313" s="14"/>
      <c r="N313" s="16"/>
      <c r="O313" s="47">
        <f t="shared" si="2"/>
        <v>429</v>
      </c>
      <c r="P313" s="28"/>
      <c r="Q313" s="8" t="s">
        <v>2514</v>
      </c>
      <c r="R313" s="8" t="s">
        <v>379</v>
      </c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</row>
    <row r="314">
      <c r="A314" s="8" t="s">
        <v>1279</v>
      </c>
      <c r="B314" s="9">
        <v>45923.0</v>
      </c>
      <c r="C314" s="73" t="s">
        <v>20</v>
      </c>
      <c r="D314" s="69" t="s">
        <v>2380</v>
      </c>
      <c r="E314" s="27" t="s">
        <v>2112</v>
      </c>
      <c r="F314" s="31" t="s">
        <v>2086</v>
      </c>
      <c r="G314" s="15">
        <v>429.0</v>
      </c>
      <c r="H314" s="15">
        <v>429.0</v>
      </c>
      <c r="I314" s="14"/>
      <c r="J314" s="15">
        <v>429.0</v>
      </c>
      <c r="K314" s="14"/>
      <c r="L314" s="14"/>
      <c r="M314" s="14"/>
      <c r="N314" s="16"/>
      <c r="O314" s="47">
        <f t="shared" si="2"/>
        <v>429</v>
      </c>
      <c r="P314" s="40"/>
      <c r="Q314" s="48" t="s">
        <v>2381</v>
      </c>
      <c r="R314" s="8" t="s">
        <v>379</v>
      </c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</row>
    <row r="315">
      <c r="A315" s="8" t="s">
        <v>1279</v>
      </c>
      <c r="B315" s="9">
        <v>45924.0</v>
      </c>
      <c r="C315" s="73" t="s">
        <v>20</v>
      </c>
      <c r="D315" s="69" t="s">
        <v>3406</v>
      </c>
      <c r="E315" s="27" t="s">
        <v>2112</v>
      </c>
      <c r="F315" s="31" t="s">
        <v>2086</v>
      </c>
      <c r="G315" s="15">
        <v>429.0</v>
      </c>
      <c r="H315" s="15">
        <v>429.0</v>
      </c>
      <c r="I315" s="14"/>
      <c r="J315" s="15">
        <v>429.0</v>
      </c>
      <c r="K315" s="14"/>
      <c r="L315" s="14"/>
      <c r="M315" s="14"/>
      <c r="N315" s="16"/>
      <c r="O315" s="47">
        <f t="shared" si="2"/>
        <v>429</v>
      </c>
      <c r="P315" s="28"/>
      <c r="Q315" s="25" t="s">
        <v>3407</v>
      </c>
      <c r="R315" s="8" t="s">
        <v>379</v>
      </c>
      <c r="S315" s="17"/>
      <c r="T315" s="17"/>
      <c r="U315" s="17"/>
      <c r="V315" s="17"/>
      <c r="W315" s="17"/>
      <c r="X315" s="17"/>
      <c r="Y315" s="17"/>
      <c r="Z315" s="80"/>
      <c r="AA315" s="80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</row>
    <row r="316">
      <c r="A316" s="8" t="s">
        <v>1279</v>
      </c>
      <c r="B316" s="9">
        <v>45924.0</v>
      </c>
      <c r="C316" s="73" t="s">
        <v>20</v>
      </c>
      <c r="D316" s="69" t="s">
        <v>3408</v>
      </c>
      <c r="E316" s="27" t="s">
        <v>2112</v>
      </c>
      <c r="F316" s="31" t="s">
        <v>2086</v>
      </c>
      <c r="G316" s="15">
        <v>429.0</v>
      </c>
      <c r="H316" s="15">
        <v>429.0</v>
      </c>
      <c r="I316" s="14"/>
      <c r="J316" s="15">
        <v>429.0</v>
      </c>
      <c r="K316" s="14"/>
      <c r="L316" s="14"/>
      <c r="M316" s="14"/>
      <c r="N316" s="16"/>
      <c r="O316" s="47">
        <f t="shared" si="2"/>
        <v>429</v>
      </c>
      <c r="P316" s="28"/>
      <c r="Q316" s="25" t="s">
        <v>3409</v>
      </c>
      <c r="R316" s="8" t="s">
        <v>379</v>
      </c>
      <c r="S316" s="17"/>
      <c r="T316" s="17"/>
      <c r="U316" s="17"/>
      <c r="V316" s="17"/>
      <c r="W316" s="17"/>
      <c r="X316" s="17"/>
      <c r="Y316" s="17"/>
      <c r="Z316" s="80"/>
      <c r="AA316" s="80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</row>
    <row r="317">
      <c r="A317" s="8" t="s">
        <v>1279</v>
      </c>
      <c r="B317" s="9">
        <v>45925.0</v>
      </c>
      <c r="C317" s="73" t="s">
        <v>1172</v>
      </c>
      <c r="D317" s="69" t="s">
        <v>2382</v>
      </c>
      <c r="E317" s="27" t="s">
        <v>1172</v>
      </c>
      <c r="F317" s="31" t="s">
        <v>2086</v>
      </c>
      <c r="G317" s="15">
        <v>429.0</v>
      </c>
      <c r="H317" s="15">
        <v>429.0</v>
      </c>
      <c r="I317" s="14"/>
      <c r="J317" s="15">
        <v>429.0</v>
      </c>
      <c r="K317" s="14"/>
      <c r="L317" s="14"/>
      <c r="M317" s="14"/>
      <c r="N317" s="16"/>
      <c r="O317" s="47">
        <f t="shared" si="2"/>
        <v>429</v>
      </c>
      <c r="P317" s="28"/>
      <c r="Q317" s="8" t="s">
        <v>2383</v>
      </c>
      <c r="R317" s="8" t="s">
        <v>379</v>
      </c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</row>
    <row r="318">
      <c r="A318" s="8" t="s">
        <v>1279</v>
      </c>
      <c r="B318" s="9">
        <v>45925.0</v>
      </c>
      <c r="C318" s="73" t="s">
        <v>20</v>
      </c>
      <c r="D318" s="69" t="s">
        <v>2384</v>
      </c>
      <c r="E318" s="27" t="s">
        <v>2112</v>
      </c>
      <c r="F318" s="31" t="s">
        <v>2086</v>
      </c>
      <c r="G318" s="15">
        <v>429.0</v>
      </c>
      <c r="H318" s="15">
        <v>429.0</v>
      </c>
      <c r="I318" s="14"/>
      <c r="J318" s="15">
        <v>429.0</v>
      </c>
      <c r="K318" s="14"/>
      <c r="L318" s="14"/>
      <c r="M318" s="14"/>
      <c r="N318" s="16"/>
      <c r="O318" s="47">
        <f t="shared" si="2"/>
        <v>429</v>
      </c>
      <c r="P318" s="28"/>
      <c r="Q318" s="25" t="s">
        <v>2385</v>
      </c>
      <c r="R318" s="8" t="s">
        <v>379</v>
      </c>
      <c r="S318" s="17"/>
      <c r="T318" s="17"/>
      <c r="U318" s="17"/>
      <c r="V318" s="17"/>
      <c r="W318" s="17"/>
      <c r="X318" s="17"/>
      <c r="Y318" s="17"/>
      <c r="Z318" s="80"/>
      <c r="AA318" s="80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</row>
    <row r="319">
      <c r="A319" s="8" t="s">
        <v>1279</v>
      </c>
      <c r="B319" s="9">
        <v>45925.0</v>
      </c>
      <c r="C319" s="73" t="s">
        <v>20</v>
      </c>
      <c r="D319" s="69" t="s">
        <v>2386</v>
      </c>
      <c r="E319" s="27" t="s">
        <v>2112</v>
      </c>
      <c r="F319" s="31" t="s">
        <v>2086</v>
      </c>
      <c r="G319" s="15">
        <v>429.0</v>
      </c>
      <c r="H319" s="15">
        <v>429.0</v>
      </c>
      <c r="I319" s="14"/>
      <c r="J319" s="15">
        <v>429.0</v>
      </c>
      <c r="K319" s="14"/>
      <c r="L319" s="14"/>
      <c r="M319" s="14"/>
      <c r="N319" s="16"/>
      <c r="O319" s="47">
        <f t="shared" si="2"/>
        <v>429</v>
      </c>
      <c r="P319" s="28"/>
      <c r="Q319" s="25" t="s">
        <v>2387</v>
      </c>
      <c r="R319" s="8" t="s">
        <v>379</v>
      </c>
      <c r="S319" s="17"/>
      <c r="T319" s="17"/>
      <c r="U319" s="17"/>
      <c r="V319" s="17"/>
      <c r="W319" s="17"/>
      <c r="X319" s="17"/>
      <c r="Y319" s="17"/>
      <c r="Z319" s="80"/>
      <c r="AA319" s="80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</row>
    <row r="320">
      <c r="A320" s="8" t="s">
        <v>1279</v>
      </c>
      <c r="B320" s="9">
        <v>45925.0</v>
      </c>
      <c r="C320" s="73" t="s">
        <v>20</v>
      </c>
      <c r="D320" s="69" t="s">
        <v>2376</v>
      </c>
      <c r="E320" s="27" t="s">
        <v>2112</v>
      </c>
      <c r="F320" s="31" t="s">
        <v>1272</v>
      </c>
      <c r="G320" s="15">
        <v>1029.0</v>
      </c>
      <c r="H320" s="14"/>
      <c r="I320" s="14"/>
      <c r="J320" s="14"/>
      <c r="K320" s="14"/>
      <c r="L320" s="14"/>
      <c r="M320" s="14"/>
      <c r="N320" s="16"/>
      <c r="O320" s="47">
        <f t="shared" si="2"/>
        <v>0</v>
      </c>
      <c r="P320" s="28"/>
      <c r="Q320" s="25" t="s">
        <v>2377</v>
      </c>
      <c r="R320" s="8" t="s">
        <v>379</v>
      </c>
      <c r="S320" s="17"/>
      <c r="T320" s="17"/>
      <c r="U320" s="17"/>
      <c r="V320" s="17"/>
      <c r="W320" s="17"/>
      <c r="X320" s="17"/>
      <c r="Y320" s="17"/>
      <c r="Z320" s="80"/>
      <c r="AA320" s="80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</row>
    <row r="321">
      <c r="A321" s="8" t="s">
        <v>1279</v>
      </c>
      <c r="B321" s="9">
        <v>45925.0</v>
      </c>
      <c r="C321" s="73" t="s">
        <v>20</v>
      </c>
      <c r="D321" s="69" t="s">
        <v>3410</v>
      </c>
      <c r="E321" s="27" t="s">
        <v>2112</v>
      </c>
      <c r="F321" s="31" t="s">
        <v>2086</v>
      </c>
      <c r="G321" s="15">
        <v>429.0</v>
      </c>
      <c r="H321" s="15">
        <v>429.0</v>
      </c>
      <c r="I321" s="14"/>
      <c r="J321" s="15">
        <v>429.0</v>
      </c>
      <c r="K321" s="14"/>
      <c r="L321" s="14"/>
      <c r="M321" s="14"/>
      <c r="N321" s="16"/>
      <c r="O321" s="47">
        <f t="shared" si="2"/>
        <v>429</v>
      </c>
      <c r="P321" s="28"/>
      <c r="Q321" s="25" t="s">
        <v>3411</v>
      </c>
      <c r="R321" s="8" t="s">
        <v>379</v>
      </c>
      <c r="S321" s="17"/>
      <c r="T321" s="17"/>
      <c r="U321" s="17"/>
      <c r="V321" s="17"/>
      <c r="W321" s="17"/>
      <c r="X321" s="17"/>
      <c r="Y321" s="17"/>
      <c r="Z321" s="80"/>
      <c r="AA321" s="80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</row>
    <row r="322">
      <c r="A322" s="8" t="s">
        <v>1279</v>
      </c>
      <c r="B322" s="9">
        <v>45925.0</v>
      </c>
      <c r="C322" s="73" t="s">
        <v>20</v>
      </c>
      <c r="D322" s="69" t="s">
        <v>2388</v>
      </c>
      <c r="E322" s="27" t="s">
        <v>2112</v>
      </c>
      <c r="F322" s="31" t="s">
        <v>2086</v>
      </c>
      <c r="G322" s="15">
        <v>429.0</v>
      </c>
      <c r="H322" s="15">
        <v>429.0</v>
      </c>
      <c r="I322" s="14"/>
      <c r="J322" s="15">
        <v>429.0</v>
      </c>
      <c r="K322" s="14"/>
      <c r="L322" s="14"/>
      <c r="M322" s="14"/>
      <c r="N322" s="16"/>
      <c r="O322" s="47">
        <f t="shared" si="2"/>
        <v>429</v>
      </c>
      <c r="P322" s="28"/>
      <c r="Q322" s="25" t="s">
        <v>2389</v>
      </c>
      <c r="R322" s="8" t="s">
        <v>379</v>
      </c>
      <c r="S322" s="17"/>
      <c r="T322" s="17"/>
      <c r="U322" s="17"/>
      <c r="V322" s="17"/>
      <c r="W322" s="17"/>
      <c r="X322" s="17"/>
      <c r="Y322" s="17"/>
      <c r="Z322" s="80"/>
      <c r="AA322" s="80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</row>
    <row r="323">
      <c r="A323" s="8" t="s">
        <v>1279</v>
      </c>
      <c r="B323" s="9">
        <v>45929.0</v>
      </c>
      <c r="C323" s="73" t="s">
        <v>1172</v>
      </c>
      <c r="D323" s="69" t="s">
        <v>2390</v>
      </c>
      <c r="E323" s="27" t="s">
        <v>1172</v>
      </c>
      <c r="F323" s="31" t="s">
        <v>2086</v>
      </c>
      <c r="G323" s="15">
        <v>429.0</v>
      </c>
      <c r="H323" s="15">
        <v>429.0</v>
      </c>
      <c r="I323" s="14"/>
      <c r="J323" s="15">
        <v>429.0</v>
      </c>
      <c r="K323" s="14"/>
      <c r="L323" s="14"/>
      <c r="M323" s="14"/>
      <c r="N323" s="16"/>
      <c r="O323" s="47">
        <f t="shared" si="2"/>
        <v>429</v>
      </c>
      <c r="P323" s="28"/>
      <c r="Q323" s="8" t="s">
        <v>2391</v>
      </c>
      <c r="R323" s="8" t="s">
        <v>379</v>
      </c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</row>
    <row r="324">
      <c r="A324" s="8" t="s">
        <v>1279</v>
      </c>
      <c r="B324" s="9">
        <v>45929.0</v>
      </c>
      <c r="C324" s="73" t="s">
        <v>1172</v>
      </c>
      <c r="D324" s="69" t="s">
        <v>3412</v>
      </c>
      <c r="E324" s="27" t="s">
        <v>1172</v>
      </c>
      <c r="F324" s="31" t="s">
        <v>2086</v>
      </c>
      <c r="G324" s="15">
        <v>429.0</v>
      </c>
      <c r="H324" s="15">
        <v>429.0</v>
      </c>
      <c r="I324" s="14"/>
      <c r="J324" s="15">
        <v>429.0</v>
      </c>
      <c r="K324" s="14"/>
      <c r="L324" s="14"/>
      <c r="M324" s="14"/>
      <c r="N324" s="16"/>
      <c r="O324" s="47">
        <f t="shared" si="2"/>
        <v>429</v>
      </c>
      <c r="P324" s="28"/>
      <c r="Q324" s="8" t="s">
        <v>3413</v>
      </c>
      <c r="R324" s="8" t="s">
        <v>379</v>
      </c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</row>
    <row r="325">
      <c r="A325" s="8" t="s">
        <v>1279</v>
      </c>
      <c r="B325" s="9">
        <v>45929.0</v>
      </c>
      <c r="C325" s="73" t="s">
        <v>1925</v>
      </c>
      <c r="D325" s="69" t="s">
        <v>2392</v>
      </c>
      <c r="E325" s="27" t="s">
        <v>1925</v>
      </c>
      <c r="F325" s="31" t="s">
        <v>2086</v>
      </c>
      <c r="G325" s="15">
        <v>429.0</v>
      </c>
      <c r="H325" s="15">
        <v>429.0</v>
      </c>
      <c r="I325" s="14"/>
      <c r="J325" s="15">
        <v>429.0</v>
      </c>
      <c r="K325" s="14"/>
      <c r="L325" s="14"/>
      <c r="M325" s="14"/>
      <c r="N325" s="16"/>
      <c r="O325" s="47">
        <f t="shared" si="2"/>
        <v>429</v>
      </c>
      <c r="P325" s="28"/>
      <c r="Q325" s="8" t="s">
        <v>2393</v>
      </c>
      <c r="R325" s="8" t="s">
        <v>379</v>
      </c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</row>
    <row r="326">
      <c r="A326" s="8" t="s">
        <v>1279</v>
      </c>
      <c r="B326" s="9">
        <v>45929.0</v>
      </c>
      <c r="C326" s="73" t="s">
        <v>1172</v>
      </c>
      <c r="D326" s="69" t="s">
        <v>2394</v>
      </c>
      <c r="E326" s="27" t="s">
        <v>1172</v>
      </c>
      <c r="F326" s="31" t="s">
        <v>2086</v>
      </c>
      <c r="G326" s="15">
        <v>429.0</v>
      </c>
      <c r="H326" s="15">
        <v>429.0</v>
      </c>
      <c r="I326" s="14"/>
      <c r="J326" s="15">
        <v>429.0</v>
      </c>
      <c r="K326" s="14"/>
      <c r="L326" s="14"/>
      <c r="M326" s="14"/>
      <c r="N326" s="16"/>
      <c r="O326" s="47">
        <f t="shared" si="2"/>
        <v>429</v>
      </c>
      <c r="P326" s="28"/>
      <c r="Q326" s="8" t="s">
        <v>2395</v>
      </c>
      <c r="R326" s="8" t="s">
        <v>379</v>
      </c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</row>
    <row r="327">
      <c r="A327" s="8" t="s">
        <v>1279</v>
      </c>
      <c r="B327" s="9">
        <v>45929.0</v>
      </c>
      <c r="C327" s="73" t="s">
        <v>1172</v>
      </c>
      <c r="D327" s="69" t="s">
        <v>2396</v>
      </c>
      <c r="E327" s="27" t="s">
        <v>1172</v>
      </c>
      <c r="F327" s="31" t="s">
        <v>2086</v>
      </c>
      <c r="G327" s="15">
        <v>429.0</v>
      </c>
      <c r="H327" s="15">
        <v>429.0</v>
      </c>
      <c r="I327" s="14"/>
      <c r="J327" s="15">
        <v>429.0</v>
      </c>
      <c r="K327" s="14"/>
      <c r="L327" s="14"/>
      <c r="M327" s="14"/>
      <c r="N327" s="16"/>
      <c r="O327" s="47">
        <f t="shared" si="2"/>
        <v>429</v>
      </c>
      <c r="P327" s="28"/>
      <c r="Q327" s="8" t="s">
        <v>2397</v>
      </c>
      <c r="R327" s="8" t="s">
        <v>379</v>
      </c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</row>
    <row r="328">
      <c r="A328" s="8" t="s">
        <v>1279</v>
      </c>
      <c r="B328" s="9">
        <v>45930.0</v>
      </c>
      <c r="C328" s="73" t="s">
        <v>20</v>
      </c>
      <c r="D328" s="69" t="s">
        <v>2398</v>
      </c>
      <c r="E328" s="27" t="s">
        <v>2112</v>
      </c>
      <c r="F328" s="31" t="s">
        <v>2086</v>
      </c>
      <c r="G328" s="15">
        <v>429.0</v>
      </c>
      <c r="H328" s="15">
        <v>429.0</v>
      </c>
      <c r="I328" s="14"/>
      <c r="J328" s="15">
        <v>429.0</v>
      </c>
      <c r="K328" s="14"/>
      <c r="L328" s="14"/>
      <c r="M328" s="14"/>
      <c r="N328" s="16"/>
      <c r="O328" s="47">
        <f t="shared" si="2"/>
        <v>429</v>
      </c>
      <c r="P328" s="28"/>
      <c r="Q328" s="25" t="s">
        <v>2399</v>
      </c>
      <c r="R328" s="8" t="s">
        <v>379</v>
      </c>
      <c r="S328" s="17"/>
      <c r="T328" s="17"/>
      <c r="U328" s="17"/>
      <c r="V328" s="17"/>
      <c r="W328" s="17"/>
      <c r="X328" s="17"/>
      <c r="Y328" s="17"/>
      <c r="Z328" s="80"/>
      <c r="AA328" s="80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</row>
  </sheetData>
  <hyperlinks>
    <hyperlink r:id="rId2" ref="D71"/>
  </hyperlinks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65" t="s">
        <v>1904</v>
      </c>
      <c r="D1" s="66" t="s">
        <v>3</v>
      </c>
      <c r="E1" s="65" t="s">
        <v>4</v>
      </c>
      <c r="F1" s="6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1" t="s">
        <v>15</v>
      </c>
      <c r="Q1" s="71" t="s">
        <v>1905</v>
      </c>
      <c r="R1" s="71" t="s">
        <v>17</v>
      </c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</row>
    <row r="2">
      <c r="A2" s="8" t="s">
        <v>1824</v>
      </c>
      <c r="B2" s="30">
        <v>45259.0</v>
      </c>
      <c r="C2" s="73" t="s">
        <v>1161</v>
      </c>
      <c r="D2" s="69" t="s">
        <v>1907</v>
      </c>
      <c r="E2" s="27" t="s">
        <v>100</v>
      </c>
      <c r="F2" s="31" t="s">
        <v>1908</v>
      </c>
      <c r="G2" s="15">
        <v>0.0</v>
      </c>
      <c r="H2" s="15">
        <v>285.0</v>
      </c>
      <c r="I2" s="14"/>
      <c r="J2" s="15">
        <f t="shared" ref="J2:J6" si="1">H2+I2</f>
        <v>285</v>
      </c>
      <c r="K2" s="14"/>
      <c r="L2" s="14"/>
      <c r="M2" s="14"/>
      <c r="N2" s="16"/>
      <c r="O2" s="47">
        <f t="shared" ref="O2:O346" si="2">SUM(J2:M2)-N2</f>
        <v>285</v>
      </c>
      <c r="P2" s="58"/>
      <c r="Q2" s="56"/>
      <c r="R2" s="57">
        <f t="shared" ref="R2:R90" si="3">MONTH(B2)</f>
        <v>11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</row>
    <row r="3">
      <c r="A3" s="8" t="s">
        <v>1824</v>
      </c>
      <c r="B3" s="30">
        <v>45307.0</v>
      </c>
      <c r="C3" s="73" t="s">
        <v>1910</v>
      </c>
      <c r="D3" s="69" t="s">
        <v>1911</v>
      </c>
      <c r="E3" s="27" t="s">
        <v>100</v>
      </c>
      <c r="F3" s="31" t="s">
        <v>1908</v>
      </c>
      <c r="G3" s="15">
        <v>249.0</v>
      </c>
      <c r="H3" s="15">
        <v>267.0</v>
      </c>
      <c r="I3" s="14"/>
      <c r="J3" s="15">
        <f t="shared" si="1"/>
        <v>267</v>
      </c>
      <c r="K3" s="14"/>
      <c r="L3" s="14"/>
      <c r="M3" s="14"/>
      <c r="N3" s="16"/>
      <c r="O3" s="47">
        <f t="shared" si="2"/>
        <v>267</v>
      </c>
      <c r="P3" s="58"/>
      <c r="Q3" s="56"/>
      <c r="R3" s="75">
        <f t="shared" si="3"/>
        <v>1</v>
      </c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</row>
    <row r="4">
      <c r="A4" s="8" t="s">
        <v>1824</v>
      </c>
      <c r="B4" s="30">
        <v>45314.0</v>
      </c>
      <c r="C4" s="73" t="s">
        <v>1918</v>
      </c>
      <c r="D4" s="69" t="s">
        <v>2677</v>
      </c>
      <c r="E4" s="27" t="s">
        <v>100</v>
      </c>
      <c r="F4" s="31" t="s">
        <v>1908</v>
      </c>
      <c r="G4" s="15">
        <v>249.0</v>
      </c>
      <c r="H4" s="15">
        <v>267.0</v>
      </c>
      <c r="I4" s="14"/>
      <c r="J4" s="15">
        <f t="shared" si="1"/>
        <v>267</v>
      </c>
      <c r="K4" s="14"/>
      <c r="L4" s="14"/>
      <c r="M4" s="14"/>
      <c r="N4" s="16"/>
      <c r="O4" s="47">
        <f t="shared" si="2"/>
        <v>267</v>
      </c>
      <c r="P4" s="58"/>
      <c r="Q4" s="56"/>
      <c r="R4" s="75">
        <f t="shared" si="3"/>
        <v>1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</row>
    <row r="5">
      <c r="A5" s="8" t="s">
        <v>1824</v>
      </c>
      <c r="B5" s="30">
        <v>45315.0</v>
      </c>
      <c r="C5" s="73" t="s">
        <v>1912</v>
      </c>
      <c r="D5" s="69" t="s">
        <v>1913</v>
      </c>
      <c r="E5" s="27" t="s">
        <v>100</v>
      </c>
      <c r="F5" s="31" t="s">
        <v>1908</v>
      </c>
      <c r="G5" s="15">
        <v>249.0</v>
      </c>
      <c r="H5" s="15">
        <v>267.0</v>
      </c>
      <c r="I5" s="14"/>
      <c r="J5" s="15">
        <f t="shared" si="1"/>
        <v>267</v>
      </c>
      <c r="K5" s="14"/>
      <c r="L5" s="14"/>
      <c r="M5" s="14"/>
      <c r="N5" s="16"/>
      <c r="O5" s="47">
        <f t="shared" si="2"/>
        <v>267</v>
      </c>
      <c r="P5" s="58"/>
      <c r="Q5" s="56"/>
      <c r="R5" s="75">
        <f t="shared" si="3"/>
        <v>1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</row>
    <row r="6">
      <c r="A6" s="8" t="s">
        <v>1824</v>
      </c>
      <c r="B6" s="30">
        <v>45320.0</v>
      </c>
      <c r="C6" s="73" t="s">
        <v>20</v>
      </c>
      <c r="D6" s="69" t="s">
        <v>1914</v>
      </c>
      <c r="E6" s="27" t="s">
        <v>100</v>
      </c>
      <c r="F6" s="31" t="s">
        <v>1908</v>
      </c>
      <c r="G6" s="15">
        <v>249.0</v>
      </c>
      <c r="H6" s="15">
        <v>267.0</v>
      </c>
      <c r="I6" s="14"/>
      <c r="J6" s="15">
        <f t="shared" si="1"/>
        <v>267</v>
      </c>
      <c r="K6" s="14"/>
      <c r="L6" s="14"/>
      <c r="M6" s="14"/>
      <c r="N6" s="16"/>
      <c r="O6" s="47">
        <f t="shared" si="2"/>
        <v>267</v>
      </c>
      <c r="P6" s="58"/>
      <c r="Q6" s="56"/>
      <c r="R6" s="75">
        <f t="shared" si="3"/>
        <v>1</v>
      </c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>
      <c r="A7" s="8" t="s">
        <v>1824</v>
      </c>
      <c r="B7" s="30">
        <v>45323.0</v>
      </c>
      <c r="C7" s="73" t="s">
        <v>1161</v>
      </c>
      <c r="D7" s="69" t="s">
        <v>1915</v>
      </c>
      <c r="E7" s="27" t="s">
        <v>100</v>
      </c>
      <c r="F7" s="31" t="s">
        <v>1908</v>
      </c>
      <c r="G7" s="15">
        <v>249.0</v>
      </c>
      <c r="H7" s="15">
        <v>249.0</v>
      </c>
      <c r="I7" s="14"/>
      <c r="J7" s="15">
        <v>267.0</v>
      </c>
      <c r="K7" s="14"/>
      <c r="L7" s="14"/>
      <c r="M7" s="14"/>
      <c r="N7" s="16"/>
      <c r="O7" s="47">
        <f t="shared" si="2"/>
        <v>267</v>
      </c>
      <c r="P7" s="58"/>
      <c r="Q7" s="28"/>
      <c r="R7" s="75">
        <f t="shared" si="3"/>
        <v>2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>
      <c r="A8" s="8" t="s">
        <v>1824</v>
      </c>
      <c r="B8" s="30">
        <v>45323.0</v>
      </c>
      <c r="C8" s="73" t="s">
        <v>1910</v>
      </c>
      <c r="D8" s="69" t="s">
        <v>1916</v>
      </c>
      <c r="E8" s="27" t="s">
        <v>100</v>
      </c>
      <c r="F8" s="31" t="s">
        <v>1908</v>
      </c>
      <c r="G8" s="15">
        <v>249.0</v>
      </c>
      <c r="H8" s="15">
        <v>249.0</v>
      </c>
      <c r="I8" s="14"/>
      <c r="J8" s="15">
        <v>267.0</v>
      </c>
      <c r="K8" s="14"/>
      <c r="L8" s="14"/>
      <c r="M8" s="14"/>
      <c r="N8" s="16"/>
      <c r="O8" s="47">
        <f t="shared" si="2"/>
        <v>267</v>
      </c>
      <c r="P8" s="58"/>
      <c r="Q8" s="28"/>
      <c r="R8" s="75">
        <f t="shared" si="3"/>
        <v>2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>
      <c r="A9" s="8" t="s">
        <v>1824</v>
      </c>
      <c r="B9" s="30">
        <v>45337.0</v>
      </c>
      <c r="C9" s="73" t="s">
        <v>1161</v>
      </c>
      <c r="D9" s="69" t="s">
        <v>1917</v>
      </c>
      <c r="E9" s="27" t="s">
        <v>100</v>
      </c>
      <c r="F9" s="31" t="s">
        <v>1908</v>
      </c>
      <c r="G9" s="15">
        <v>249.0</v>
      </c>
      <c r="H9" s="15">
        <v>249.0</v>
      </c>
      <c r="I9" s="14"/>
      <c r="J9" s="15">
        <v>267.0</v>
      </c>
      <c r="K9" s="14"/>
      <c r="L9" s="14"/>
      <c r="M9" s="14"/>
      <c r="N9" s="16"/>
      <c r="O9" s="47">
        <f t="shared" si="2"/>
        <v>267</v>
      </c>
      <c r="P9" s="58"/>
      <c r="Q9" s="28"/>
      <c r="R9" s="75">
        <f t="shared" si="3"/>
        <v>2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>
      <c r="A10" s="8" t="s">
        <v>1824</v>
      </c>
      <c r="B10" s="9">
        <v>45342.0</v>
      </c>
      <c r="C10" s="73" t="s">
        <v>1918</v>
      </c>
      <c r="D10" s="69" t="s">
        <v>1919</v>
      </c>
      <c r="E10" s="27" t="s">
        <v>100</v>
      </c>
      <c r="F10" s="31" t="s">
        <v>1908</v>
      </c>
      <c r="G10" s="15">
        <v>249.0</v>
      </c>
      <c r="H10" s="15">
        <v>249.0</v>
      </c>
      <c r="I10" s="14"/>
      <c r="J10" s="15">
        <v>267.0</v>
      </c>
      <c r="K10" s="14"/>
      <c r="L10" s="14"/>
      <c r="M10" s="14"/>
      <c r="N10" s="16"/>
      <c r="O10" s="47">
        <f t="shared" si="2"/>
        <v>267</v>
      </c>
      <c r="P10" s="58"/>
      <c r="Q10" s="28"/>
      <c r="R10" s="75">
        <f t="shared" si="3"/>
        <v>2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>
      <c r="A11" s="8" t="s">
        <v>1824</v>
      </c>
      <c r="B11" s="9">
        <v>45352.0</v>
      </c>
      <c r="C11" s="73" t="s">
        <v>1912</v>
      </c>
      <c r="D11" s="69" t="s">
        <v>1920</v>
      </c>
      <c r="E11" s="27" t="s">
        <v>100</v>
      </c>
      <c r="F11" s="31" t="s">
        <v>1908</v>
      </c>
      <c r="G11" s="15">
        <v>249.0</v>
      </c>
      <c r="H11" s="15">
        <v>249.0</v>
      </c>
      <c r="I11" s="14"/>
      <c r="J11" s="15">
        <v>267.0</v>
      </c>
      <c r="K11" s="14"/>
      <c r="L11" s="14"/>
      <c r="M11" s="14"/>
      <c r="N11" s="16"/>
      <c r="O11" s="47">
        <f t="shared" si="2"/>
        <v>267</v>
      </c>
      <c r="P11" s="58"/>
      <c r="Q11" s="28"/>
      <c r="R11" s="75">
        <f t="shared" si="3"/>
        <v>3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>
      <c r="A12" s="8" t="s">
        <v>1824</v>
      </c>
      <c r="B12" s="9">
        <v>45352.0</v>
      </c>
      <c r="C12" s="73" t="s">
        <v>1918</v>
      </c>
      <c r="D12" s="69" t="s">
        <v>1921</v>
      </c>
      <c r="E12" s="27" t="s">
        <v>1922</v>
      </c>
      <c r="F12" s="31" t="s">
        <v>1908</v>
      </c>
      <c r="G12" s="15">
        <v>249.0</v>
      </c>
      <c r="H12" s="15">
        <v>249.0</v>
      </c>
      <c r="I12" s="14"/>
      <c r="J12" s="15">
        <v>267.0</v>
      </c>
      <c r="K12" s="14"/>
      <c r="L12" s="14"/>
      <c r="M12" s="14"/>
      <c r="N12" s="16"/>
      <c r="O12" s="47">
        <f t="shared" si="2"/>
        <v>267</v>
      </c>
      <c r="P12" s="58"/>
      <c r="Q12" s="28"/>
      <c r="R12" s="75">
        <f t="shared" si="3"/>
        <v>3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>
      <c r="A13" s="8" t="s">
        <v>1824</v>
      </c>
      <c r="B13" s="9">
        <v>45363.0</v>
      </c>
      <c r="C13" s="73" t="s">
        <v>1912</v>
      </c>
      <c r="D13" s="69" t="s">
        <v>1923</v>
      </c>
      <c r="E13" s="27" t="s">
        <v>100</v>
      </c>
      <c r="F13" s="31" t="s">
        <v>1908</v>
      </c>
      <c r="G13" s="15">
        <v>249.0</v>
      </c>
      <c r="H13" s="15">
        <v>249.0</v>
      </c>
      <c r="I13" s="14"/>
      <c r="J13" s="15">
        <v>267.0</v>
      </c>
      <c r="K13" s="14"/>
      <c r="L13" s="14"/>
      <c r="M13" s="14"/>
      <c r="N13" s="16"/>
      <c r="O13" s="47">
        <f t="shared" si="2"/>
        <v>267</v>
      </c>
      <c r="P13" s="58"/>
      <c r="Q13" s="28"/>
      <c r="R13" s="75">
        <f t="shared" si="3"/>
        <v>3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>
      <c r="A14" s="8" t="s">
        <v>1824</v>
      </c>
      <c r="B14" s="9">
        <v>45379.0</v>
      </c>
      <c r="C14" s="73" t="s">
        <v>1161</v>
      </c>
      <c r="D14" s="69" t="s">
        <v>1924</v>
      </c>
      <c r="E14" s="27" t="s">
        <v>100</v>
      </c>
      <c r="F14" s="31" t="s">
        <v>1908</v>
      </c>
      <c r="G14" s="15">
        <v>249.0</v>
      </c>
      <c r="H14" s="15">
        <v>249.0</v>
      </c>
      <c r="I14" s="14"/>
      <c r="J14" s="15">
        <v>267.0</v>
      </c>
      <c r="K14" s="14"/>
      <c r="L14" s="14"/>
      <c r="M14" s="14"/>
      <c r="N14" s="16"/>
      <c r="O14" s="47">
        <f t="shared" si="2"/>
        <v>267</v>
      </c>
      <c r="P14" s="58"/>
      <c r="Q14" s="28"/>
      <c r="R14" s="75">
        <f t="shared" si="3"/>
        <v>3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>
      <c r="A15" s="8" t="s">
        <v>1824</v>
      </c>
      <c r="B15" s="9">
        <v>45393.0</v>
      </c>
      <c r="C15" s="76" t="s">
        <v>1925</v>
      </c>
      <c r="D15" s="69" t="s">
        <v>1926</v>
      </c>
      <c r="E15" s="27" t="s">
        <v>100</v>
      </c>
      <c r="F15" s="31" t="s">
        <v>1908</v>
      </c>
      <c r="G15" s="15">
        <v>249.0</v>
      </c>
      <c r="H15" s="15">
        <v>267.0</v>
      </c>
      <c r="I15" s="14"/>
      <c r="J15" s="15">
        <v>267.0</v>
      </c>
      <c r="K15" s="14"/>
      <c r="L15" s="14"/>
      <c r="M15" s="14"/>
      <c r="N15" s="16"/>
      <c r="O15" s="47">
        <f t="shared" si="2"/>
        <v>267</v>
      </c>
      <c r="P15" s="58"/>
      <c r="Q15" s="28"/>
      <c r="R15" s="75">
        <f t="shared" si="3"/>
        <v>4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>
      <c r="A16" s="8" t="s">
        <v>1824</v>
      </c>
      <c r="B16" s="9">
        <v>45411.0</v>
      </c>
      <c r="C16" s="76" t="s">
        <v>1925</v>
      </c>
      <c r="D16" s="69" t="s">
        <v>1927</v>
      </c>
      <c r="E16" s="27" t="s">
        <v>100</v>
      </c>
      <c r="F16" s="31" t="s">
        <v>1908</v>
      </c>
      <c r="G16" s="15">
        <v>249.0</v>
      </c>
      <c r="H16" s="15">
        <v>267.0</v>
      </c>
      <c r="I16" s="14"/>
      <c r="J16" s="15">
        <v>267.0</v>
      </c>
      <c r="K16" s="14"/>
      <c r="L16" s="14"/>
      <c r="M16" s="14"/>
      <c r="N16" s="16"/>
      <c r="O16" s="47">
        <f t="shared" si="2"/>
        <v>267</v>
      </c>
      <c r="P16" s="58"/>
      <c r="Q16" s="40"/>
      <c r="R16" s="75">
        <f t="shared" si="3"/>
        <v>4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>
      <c r="A17" s="8" t="s">
        <v>1824</v>
      </c>
      <c r="B17" s="9">
        <v>45418.0</v>
      </c>
      <c r="C17" s="76" t="s">
        <v>1925</v>
      </c>
      <c r="D17" s="69" t="s">
        <v>1928</v>
      </c>
      <c r="E17" s="27" t="s">
        <v>100</v>
      </c>
      <c r="F17" s="31" t="s">
        <v>1908</v>
      </c>
      <c r="G17" s="15">
        <v>249.0</v>
      </c>
      <c r="H17" s="15">
        <v>267.0</v>
      </c>
      <c r="I17" s="14"/>
      <c r="J17" s="15">
        <v>267.0</v>
      </c>
      <c r="K17" s="14"/>
      <c r="L17" s="14"/>
      <c r="M17" s="14"/>
      <c r="N17" s="16"/>
      <c r="O17" s="47">
        <f t="shared" si="2"/>
        <v>267</v>
      </c>
      <c r="P17" s="58"/>
      <c r="Q17" s="40"/>
      <c r="R17" s="75">
        <f t="shared" si="3"/>
        <v>5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>
      <c r="A18" s="8" t="s">
        <v>1824</v>
      </c>
      <c r="B18" s="9">
        <v>45425.0</v>
      </c>
      <c r="C18" s="73" t="s">
        <v>1918</v>
      </c>
      <c r="D18" s="69" t="s">
        <v>1929</v>
      </c>
      <c r="E18" s="27" t="s">
        <v>100</v>
      </c>
      <c r="F18" s="31" t="s">
        <v>1908</v>
      </c>
      <c r="G18" s="15">
        <v>249.0</v>
      </c>
      <c r="H18" s="15">
        <v>267.0</v>
      </c>
      <c r="I18" s="14"/>
      <c r="J18" s="15">
        <v>267.0</v>
      </c>
      <c r="K18" s="14"/>
      <c r="L18" s="14"/>
      <c r="M18" s="14"/>
      <c r="N18" s="16"/>
      <c r="O18" s="47">
        <f t="shared" si="2"/>
        <v>267</v>
      </c>
      <c r="P18" s="58"/>
      <c r="Q18" s="40"/>
      <c r="R18" s="75">
        <f t="shared" si="3"/>
        <v>5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>
      <c r="A19" s="8" t="s">
        <v>1824</v>
      </c>
      <c r="B19" s="9">
        <v>45434.0</v>
      </c>
      <c r="C19" s="73" t="s">
        <v>1918</v>
      </c>
      <c r="D19" s="69" t="s">
        <v>1931</v>
      </c>
      <c r="E19" s="27" t="s">
        <v>1918</v>
      </c>
      <c r="F19" s="31" t="s">
        <v>1908</v>
      </c>
      <c r="G19" s="15">
        <v>249.0</v>
      </c>
      <c r="H19" s="15">
        <v>285.0</v>
      </c>
      <c r="I19" s="14"/>
      <c r="J19" s="15">
        <v>285.0</v>
      </c>
      <c r="K19" s="14"/>
      <c r="L19" s="14"/>
      <c r="M19" s="14"/>
      <c r="N19" s="16"/>
      <c r="O19" s="47">
        <f t="shared" si="2"/>
        <v>285</v>
      </c>
      <c r="P19" s="58"/>
      <c r="Q19" s="40"/>
      <c r="R19" s="75">
        <f t="shared" si="3"/>
        <v>5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>
      <c r="A20" s="8" t="s">
        <v>1824</v>
      </c>
      <c r="B20" s="9">
        <v>45446.0</v>
      </c>
      <c r="C20" s="73" t="s">
        <v>20</v>
      </c>
      <c r="D20" s="69" t="s">
        <v>1932</v>
      </c>
      <c r="E20" s="27" t="s">
        <v>1908</v>
      </c>
      <c r="F20" s="13" t="s">
        <v>1908</v>
      </c>
      <c r="G20" s="15">
        <v>249.0</v>
      </c>
      <c r="H20" s="15">
        <v>267.0</v>
      </c>
      <c r="I20" s="14"/>
      <c r="J20" s="15">
        <v>267.0</v>
      </c>
      <c r="K20" s="14"/>
      <c r="L20" s="14"/>
      <c r="M20" s="14"/>
      <c r="N20" s="16"/>
      <c r="O20" s="47">
        <f t="shared" si="2"/>
        <v>267</v>
      </c>
      <c r="P20" s="58"/>
      <c r="Q20" s="40"/>
      <c r="R20" s="75">
        <f t="shared" si="3"/>
        <v>6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>
      <c r="A21" s="8" t="s">
        <v>1824</v>
      </c>
      <c r="B21" s="9">
        <v>45448.0</v>
      </c>
      <c r="C21" s="73" t="s">
        <v>1161</v>
      </c>
      <c r="D21" s="69" t="s">
        <v>1933</v>
      </c>
      <c r="E21" s="27" t="s">
        <v>1908</v>
      </c>
      <c r="F21" s="13" t="s">
        <v>1908</v>
      </c>
      <c r="G21" s="15">
        <v>0.0</v>
      </c>
      <c r="H21" s="15">
        <v>267.0</v>
      </c>
      <c r="I21" s="14"/>
      <c r="J21" s="15">
        <v>267.0</v>
      </c>
      <c r="K21" s="14"/>
      <c r="L21" s="14"/>
      <c r="M21" s="14"/>
      <c r="N21" s="16"/>
      <c r="O21" s="47">
        <f t="shared" si="2"/>
        <v>267</v>
      </c>
      <c r="P21" s="58"/>
      <c r="Q21" s="40"/>
      <c r="R21" s="75">
        <f t="shared" si="3"/>
        <v>6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>
      <c r="A22" s="8" t="s">
        <v>1824</v>
      </c>
      <c r="B22" s="9">
        <v>45457.0</v>
      </c>
      <c r="C22" s="76" t="s">
        <v>1925</v>
      </c>
      <c r="D22" s="69" t="s">
        <v>1934</v>
      </c>
      <c r="E22" s="27" t="s">
        <v>1925</v>
      </c>
      <c r="F22" s="13" t="s">
        <v>1908</v>
      </c>
      <c r="G22" s="15">
        <v>249.0</v>
      </c>
      <c r="H22" s="15">
        <v>267.0</v>
      </c>
      <c r="I22" s="14"/>
      <c r="J22" s="15">
        <v>267.0</v>
      </c>
      <c r="K22" s="14"/>
      <c r="L22" s="14"/>
      <c r="M22" s="14"/>
      <c r="N22" s="16"/>
      <c r="O22" s="47">
        <f t="shared" si="2"/>
        <v>267</v>
      </c>
      <c r="P22" s="58"/>
      <c r="Q22" s="28"/>
      <c r="R22" s="75">
        <f t="shared" si="3"/>
        <v>6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>
      <c r="A23" s="8" t="s">
        <v>1824</v>
      </c>
      <c r="B23" s="9">
        <v>45462.0</v>
      </c>
      <c r="C23" s="73" t="s">
        <v>20</v>
      </c>
      <c r="D23" s="69" t="s">
        <v>1935</v>
      </c>
      <c r="E23" s="27" t="s">
        <v>1908</v>
      </c>
      <c r="F23" s="13" t="s">
        <v>1908</v>
      </c>
      <c r="G23" s="15">
        <v>299.0</v>
      </c>
      <c r="H23" s="15">
        <v>317.0</v>
      </c>
      <c r="I23" s="14"/>
      <c r="J23" s="15">
        <v>317.0</v>
      </c>
      <c r="K23" s="14"/>
      <c r="L23" s="14"/>
      <c r="M23" s="14"/>
      <c r="N23" s="16"/>
      <c r="O23" s="47">
        <f t="shared" si="2"/>
        <v>317</v>
      </c>
      <c r="P23" s="58"/>
      <c r="Q23" s="40"/>
      <c r="R23" s="75">
        <f t="shared" si="3"/>
        <v>6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>
      <c r="A24" s="8" t="s">
        <v>1824</v>
      </c>
      <c r="B24" s="9">
        <v>45462.0</v>
      </c>
      <c r="C24" s="73" t="s">
        <v>20</v>
      </c>
      <c r="D24" s="69" t="s">
        <v>1936</v>
      </c>
      <c r="E24" s="27" t="s">
        <v>1908</v>
      </c>
      <c r="F24" s="13" t="s">
        <v>1908</v>
      </c>
      <c r="G24" s="15">
        <v>299.0</v>
      </c>
      <c r="H24" s="15">
        <v>317.0</v>
      </c>
      <c r="I24" s="14"/>
      <c r="J24" s="15">
        <v>317.0</v>
      </c>
      <c r="K24" s="14"/>
      <c r="L24" s="14"/>
      <c r="M24" s="14"/>
      <c r="N24" s="16"/>
      <c r="O24" s="47">
        <f t="shared" si="2"/>
        <v>317</v>
      </c>
      <c r="P24" s="58"/>
      <c r="Q24" s="40"/>
      <c r="R24" s="75">
        <f t="shared" si="3"/>
        <v>6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>
      <c r="A25" s="8" t="s">
        <v>1824</v>
      </c>
      <c r="B25" s="9">
        <v>45489.0</v>
      </c>
      <c r="C25" s="73" t="s">
        <v>1079</v>
      </c>
      <c r="D25" s="69" t="s">
        <v>1937</v>
      </c>
      <c r="E25" s="27" t="s">
        <v>1079</v>
      </c>
      <c r="F25" s="13" t="s">
        <v>1908</v>
      </c>
      <c r="G25" s="15">
        <v>249.0</v>
      </c>
      <c r="H25" s="15">
        <v>267.0</v>
      </c>
      <c r="I25" s="14"/>
      <c r="J25" s="15">
        <v>267.0</v>
      </c>
      <c r="K25" s="14"/>
      <c r="L25" s="14"/>
      <c r="M25" s="14"/>
      <c r="N25" s="16"/>
      <c r="O25" s="47">
        <f t="shared" si="2"/>
        <v>267</v>
      </c>
      <c r="P25" s="58"/>
      <c r="Q25" s="40"/>
      <c r="R25" s="75">
        <f t="shared" si="3"/>
        <v>7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>
      <c r="A26" s="8" t="s">
        <v>1824</v>
      </c>
      <c r="B26" s="9">
        <v>45498.0</v>
      </c>
      <c r="C26" s="73" t="s">
        <v>20</v>
      </c>
      <c r="D26" s="69" t="s">
        <v>1938</v>
      </c>
      <c r="E26" s="27" t="s">
        <v>1939</v>
      </c>
      <c r="F26" s="13" t="s">
        <v>1940</v>
      </c>
      <c r="G26" s="15">
        <v>99.0</v>
      </c>
      <c r="H26" s="15">
        <v>99.0</v>
      </c>
      <c r="I26" s="14"/>
      <c r="J26" s="15">
        <v>99.0</v>
      </c>
      <c r="K26" s="14"/>
      <c r="L26" s="14"/>
      <c r="M26" s="14"/>
      <c r="N26" s="16"/>
      <c r="O26" s="47">
        <f t="shared" si="2"/>
        <v>99</v>
      </c>
      <c r="P26" s="58"/>
      <c r="Q26" s="45" t="s">
        <v>1941</v>
      </c>
      <c r="R26" s="75">
        <f t="shared" si="3"/>
        <v>7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>
      <c r="A27" s="8" t="s">
        <v>1824</v>
      </c>
      <c r="B27" s="9">
        <v>45500.0</v>
      </c>
      <c r="C27" s="73" t="s">
        <v>1918</v>
      </c>
      <c r="D27" s="69" t="s">
        <v>1942</v>
      </c>
      <c r="E27" s="27" t="s">
        <v>1918</v>
      </c>
      <c r="F27" s="13" t="s">
        <v>1908</v>
      </c>
      <c r="G27" s="15">
        <v>299.0</v>
      </c>
      <c r="H27" s="15">
        <v>317.0</v>
      </c>
      <c r="I27" s="14"/>
      <c r="J27" s="15">
        <v>317.0</v>
      </c>
      <c r="K27" s="14"/>
      <c r="L27" s="14"/>
      <c r="M27" s="14"/>
      <c r="N27" s="16"/>
      <c r="O27" s="47">
        <f t="shared" si="2"/>
        <v>317</v>
      </c>
      <c r="P27" s="58"/>
      <c r="Q27" s="40"/>
      <c r="R27" s="75">
        <f t="shared" si="3"/>
        <v>7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>
      <c r="A28" s="8" t="s">
        <v>1824</v>
      </c>
      <c r="B28" s="9">
        <v>45501.0</v>
      </c>
      <c r="C28" s="73" t="s">
        <v>20</v>
      </c>
      <c r="D28" s="69" t="s">
        <v>1943</v>
      </c>
      <c r="E28" s="27" t="s">
        <v>1908</v>
      </c>
      <c r="F28" s="13" t="s">
        <v>1908</v>
      </c>
      <c r="G28" s="15">
        <v>699.0</v>
      </c>
      <c r="H28" s="15">
        <v>299.0</v>
      </c>
      <c r="I28" s="14"/>
      <c r="J28" s="15">
        <v>299.0</v>
      </c>
      <c r="K28" s="14"/>
      <c r="L28" s="14"/>
      <c r="M28" s="14"/>
      <c r="N28" s="16"/>
      <c r="O28" s="47">
        <f t="shared" si="2"/>
        <v>299</v>
      </c>
      <c r="P28" s="58"/>
      <c r="Q28" s="40"/>
      <c r="R28" s="75">
        <f t="shared" si="3"/>
        <v>7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>
      <c r="A29" s="8" t="s">
        <v>1824</v>
      </c>
      <c r="B29" s="9">
        <v>45505.0</v>
      </c>
      <c r="C29" s="73" t="s">
        <v>20</v>
      </c>
      <c r="D29" s="69" t="s">
        <v>1944</v>
      </c>
      <c r="E29" s="27" t="s">
        <v>1908</v>
      </c>
      <c r="F29" s="13" t="s">
        <v>1908</v>
      </c>
      <c r="G29" s="15">
        <v>299.0</v>
      </c>
      <c r="H29" s="15">
        <v>317.0</v>
      </c>
      <c r="I29" s="14"/>
      <c r="J29" s="15">
        <v>317.0</v>
      </c>
      <c r="K29" s="14"/>
      <c r="L29" s="14"/>
      <c r="M29" s="14"/>
      <c r="N29" s="16"/>
      <c r="O29" s="47">
        <f t="shared" si="2"/>
        <v>317</v>
      </c>
      <c r="P29" s="58"/>
      <c r="Q29" s="40"/>
      <c r="R29" s="75">
        <f t="shared" si="3"/>
        <v>8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>
      <c r="A30" s="8" t="s">
        <v>1824</v>
      </c>
      <c r="B30" s="9">
        <v>45506.0</v>
      </c>
      <c r="C30" s="73" t="s">
        <v>1079</v>
      </c>
      <c r="D30" s="69" t="s">
        <v>1945</v>
      </c>
      <c r="E30" s="27" t="s">
        <v>1079</v>
      </c>
      <c r="F30" s="13" t="s">
        <v>1908</v>
      </c>
      <c r="G30" s="15">
        <v>299.0</v>
      </c>
      <c r="H30" s="15">
        <v>317.0</v>
      </c>
      <c r="I30" s="14"/>
      <c r="J30" s="15">
        <v>317.0</v>
      </c>
      <c r="K30" s="14"/>
      <c r="L30" s="14"/>
      <c r="M30" s="14"/>
      <c r="N30" s="16"/>
      <c r="O30" s="47">
        <f t="shared" si="2"/>
        <v>317</v>
      </c>
      <c r="P30" s="58"/>
      <c r="Q30" s="40"/>
      <c r="R30" s="75">
        <f t="shared" si="3"/>
        <v>8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>
      <c r="A31" s="8" t="s">
        <v>1824</v>
      </c>
      <c r="B31" s="9">
        <v>45509.0</v>
      </c>
      <c r="C31" s="73" t="s">
        <v>20</v>
      </c>
      <c r="D31" s="69" t="s">
        <v>1946</v>
      </c>
      <c r="E31" s="27" t="s">
        <v>1939</v>
      </c>
      <c r="F31" s="13" t="s">
        <v>1940</v>
      </c>
      <c r="G31" s="15">
        <v>99.0</v>
      </c>
      <c r="H31" s="15">
        <v>117.0</v>
      </c>
      <c r="I31" s="14"/>
      <c r="J31" s="15">
        <v>117.0</v>
      </c>
      <c r="K31" s="14"/>
      <c r="L31" s="14"/>
      <c r="M31" s="14"/>
      <c r="N31" s="23">
        <v>18.0</v>
      </c>
      <c r="O31" s="47">
        <f t="shared" si="2"/>
        <v>99</v>
      </c>
      <c r="P31" s="58"/>
      <c r="Q31" s="45" t="s">
        <v>1947</v>
      </c>
      <c r="R31" s="75">
        <f t="shared" si="3"/>
        <v>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>
      <c r="A32" s="8" t="s">
        <v>1824</v>
      </c>
      <c r="B32" s="9">
        <v>45506.0</v>
      </c>
      <c r="C32" s="73" t="s">
        <v>20</v>
      </c>
      <c r="D32" s="69" t="s">
        <v>1948</v>
      </c>
      <c r="E32" s="27" t="s">
        <v>1908</v>
      </c>
      <c r="F32" s="13" t="s">
        <v>1908</v>
      </c>
      <c r="G32" s="15">
        <v>299.0</v>
      </c>
      <c r="H32" s="15">
        <v>317.0</v>
      </c>
      <c r="I32" s="14"/>
      <c r="J32" s="15">
        <v>317.0</v>
      </c>
      <c r="K32" s="14"/>
      <c r="L32" s="14"/>
      <c r="M32" s="14"/>
      <c r="N32" s="16"/>
      <c r="O32" s="47">
        <f t="shared" si="2"/>
        <v>317</v>
      </c>
      <c r="P32" s="58"/>
      <c r="Q32" s="40"/>
      <c r="R32" s="75">
        <f t="shared" si="3"/>
        <v>8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>
      <c r="A33" s="8" t="s">
        <v>1824</v>
      </c>
      <c r="B33" s="9">
        <v>45519.0</v>
      </c>
      <c r="C33" s="73" t="s">
        <v>1079</v>
      </c>
      <c r="D33" s="69" t="s">
        <v>1949</v>
      </c>
      <c r="E33" s="27" t="s">
        <v>1079</v>
      </c>
      <c r="F33" s="13" t="s">
        <v>1908</v>
      </c>
      <c r="G33" s="15">
        <v>299.0</v>
      </c>
      <c r="H33" s="15">
        <v>267.0</v>
      </c>
      <c r="I33" s="14"/>
      <c r="J33" s="15">
        <v>267.0</v>
      </c>
      <c r="K33" s="14"/>
      <c r="L33" s="14"/>
      <c r="M33" s="14"/>
      <c r="N33" s="16"/>
      <c r="O33" s="47">
        <f t="shared" si="2"/>
        <v>267</v>
      </c>
      <c r="P33" s="58"/>
      <c r="Q33" s="40"/>
      <c r="R33" s="75">
        <f t="shared" si="3"/>
        <v>8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>
      <c r="A34" s="8" t="s">
        <v>1824</v>
      </c>
      <c r="B34" s="9">
        <v>45532.0</v>
      </c>
      <c r="C34" s="73" t="s">
        <v>20</v>
      </c>
      <c r="D34" s="69" t="s">
        <v>1950</v>
      </c>
      <c r="E34" s="27" t="s">
        <v>1908</v>
      </c>
      <c r="F34" s="13" t="s">
        <v>1908</v>
      </c>
      <c r="G34" s="15">
        <v>800.0</v>
      </c>
      <c r="H34" s="15">
        <v>317.0</v>
      </c>
      <c r="I34" s="14"/>
      <c r="J34" s="15">
        <v>317.0</v>
      </c>
      <c r="K34" s="14"/>
      <c r="L34" s="14"/>
      <c r="M34" s="14"/>
      <c r="N34" s="16"/>
      <c r="O34" s="47">
        <f t="shared" si="2"/>
        <v>317</v>
      </c>
      <c r="P34" s="58"/>
      <c r="Q34" s="40"/>
      <c r="R34" s="75">
        <f t="shared" si="3"/>
        <v>8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>
      <c r="A35" s="8" t="s">
        <v>1824</v>
      </c>
      <c r="B35" s="9">
        <v>45533.0</v>
      </c>
      <c r="C35" s="73" t="s">
        <v>20</v>
      </c>
      <c r="D35" s="69" t="s">
        <v>1951</v>
      </c>
      <c r="E35" s="27" t="s">
        <v>1939</v>
      </c>
      <c r="F35" s="13" t="s">
        <v>1940</v>
      </c>
      <c r="G35" s="15">
        <v>99.0</v>
      </c>
      <c r="H35" s="15">
        <v>99.0</v>
      </c>
      <c r="I35" s="14"/>
      <c r="J35" s="15">
        <v>99.0</v>
      </c>
      <c r="K35" s="14"/>
      <c r="L35" s="14"/>
      <c r="M35" s="14"/>
      <c r="N35" s="16"/>
      <c r="O35" s="47">
        <f t="shared" si="2"/>
        <v>99</v>
      </c>
      <c r="P35" s="58"/>
      <c r="Q35" s="45" t="s">
        <v>1952</v>
      </c>
      <c r="R35" s="75">
        <f t="shared" si="3"/>
        <v>8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>
      <c r="A36" s="8" t="s">
        <v>1824</v>
      </c>
      <c r="B36" s="9">
        <v>45533.0</v>
      </c>
      <c r="C36" s="73" t="s">
        <v>20</v>
      </c>
      <c r="D36" s="69" t="s">
        <v>1953</v>
      </c>
      <c r="E36" s="27" t="s">
        <v>1939</v>
      </c>
      <c r="F36" s="13" t="s">
        <v>1940</v>
      </c>
      <c r="G36" s="15">
        <v>99.0</v>
      </c>
      <c r="H36" s="15">
        <v>117.0</v>
      </c>
      <c r="I36" s="14"/>
      <c r="J36" s="15">
        <v>117.0</v>
      </c>
      <c r="K36" s="14"/>
      <c r="L36" s="14"/>
      <c r="M36" s="14"/>
      <c r="N36" s="16"/>
      <c r="O36" s="47">
        <f t="shared" si="2"/>
        <v>117</v>
      </c>
      <c r="P36" s="58"/>
      <c r="Q36" s="45" t="s">
        <v>1954</v>
      </c>
      <c r="R36" s="75">
        <f t="shared" si="3"/>
        <v>8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>
      <c r="A37" s="8" t="s">
        <v>1824</v>
      </c>
      <c r="B37" s="9">
        <v>45539.0</v>
      </c>
      <c r="C37" s="73" t="s">
        <v>20</v>
      </c>
      <c r="D37" s="69" t="s">
        <v>1955</v>
      </c>
      <c r="E37" s="27" t="s">
        <v>1908</v>
      </c>
      <c r="F37" s="13" t="s">
        <v>1908</v>
      </c>
      <c r="G37" s="15">
        <v>800.0</v>
      </c>
      <c r="H37" s="15">
        <v>317.0</v>
      </c>
      <c r="I37" s="14"/>
      <c r="J37" s="15">
        <v>317.0</v>
      </c>
      <c r="K37" s="14"/>
      <c r="L37" s="14"/>
      <c r="M37" s="14"/>
      <c r="N37" s="16"/>
      <c r="O37" s="47">
        <f t="shared" si="2"/>
        <v>317</v>
      </c>
      <c r="P37" s="58"/>
      <c r="Q37" s="40"/>
      <c r="R37" s="75">
        <f t="shared" si="3"/>
        <v>9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</row>
    <row r="38">
      <c r="A38" s="8" t="s">
        <v>1824</v>
      </c>
      <c r="B38" s="9">
        <v>45539.0</v>
      </c>
      <c r="C38" s="76" t="s">
        <v>1925</v>
      </c>
      <c r="D38" s="69" t="s">
        <v>1956</v>
      </c>
      <c r="E38" s="27" t="s">
        <v>1925</v>
      </c>
      <c r="F38" s="13" t="s">
        <v>1908</v>
      </c>
      <c r="G38" s="15">
        <v>800.0</v>
      </c>
      <c r="H38" s="15">
        <v>267.0</v>
      </c>
      <c r="I38" s="14"/>
      <c r="J38" s="15">
        <v>267.0</v>
      </c>
      <c r="K38" s="14"/>
      <c r="L38" s="14"/>
      <c r="M38" s="14"/>
      <c r="N38" s="16"/>
      <c r="O38" s="47">
        <f t="shared" si="2"/>
        <v>267</v>
      </c>
      <c r="P38" s="58"/>
      <c r="Q38" s="40"/>
      <c r="R38" s="75">
        <f t="shared" si="3"/>
        <v>9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>
      <c r="A39" s="8" t="s">
        <v>1824</v>
      </c>
      <c r="B39" s="9">
        <v>45539.0</v>
      </c>
      <c r="C39" s="73" t="s">
        <v>20</v>
      </c>
      <c r="D39" s="69" t="s">
        <v>1957</v>
      </c>
      <c r="E39" s="27" t="s">
        <v>1908</v>
      </c>
      <c r="F39" s="13" t="s">
        <v>1908</v>
      </c>
      <c r="G39" s="15">
        <v>249.0</v>
      </c>
      <c r="H39" s="15">
        <v>267.0</v>
      </c>
      <c r="I39" s="14"/>
      <c r="J39" s="15">
        <v>267.0</v>
      </c>
      <c r="K39" s="14"/>
      <c r="L39" s="14"/>
      <c r="M39" s="14"/>
      <c r="N39" s="16"/>
      <c r="O39" s="47">
        <f t="shared" si="2"/>
        <v>267</v>
      </c>
      <c r="P39" s="58"/>
      <c r="Q39" s="40"/>
      <c r="R39" s="75">
        <f t="shared" si="3"/>
        <v>9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</row>
    <row r="40">
      <c r="A40" s="8" t="s">
        <v>1824</v>
      </c>
      <c r="B40" s="9">
        <v>45541.0</v>
      </c>
      <c r="C40" s="73" t="s">
        <v>20</v>
      </c>
      <c r="D40" s="69" t="s">
        <v>1958</v>
      </c>
      <c r="E40" s="27" t="s">
        <v>1908</v>
      </c>
      <c r="F40" s="13" t="s">
        <v>1908</v>
      </c>
      <c r="G40" s="15">
        <f>800+299</f>
        <v>1099</v>
      </c>
      <c r="H40" s="15">
        <v>317.0</v>
      </c>
      <c r="I40" s="14"/>
      <c r="J40" s="15">
        <v>317.0</v>
      </c>
      <c r="K40" s="14"/>
      <c r="L40" s="14"/>
      <c r="M40" s="14"/>
      <c r="N40" s="16"/>
      <c r="O40" s="47">
        <f t="shared" si="2"/>
        <v>317</v>
      </c>
      <c r="P40" s="58"/>
      <c r="Q40" s="40"/>
      <c r="R40" s="75">
        <f t="shared" si="3"/>
        <v>9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</row>
    <row r="41">
      <c r="A41" s="8" t="s">
        <v>1824</v>
      </c>
      <c r="B41" s="9">
        <v>45547.0</v>
      </c>
      <c r="C41" s="73" t="s">
        <v>20</v>
      </c>
      <c r="D41" s="69" t="s">
        <v>1959</v>
      </c>
      <c r="E41" s="27" t="s">
        <v>1939</v>
      </c>
      <c r="F41" s="13" t="s">
        <v>1940</v>
      </c>
      <c r="G41" s="15">
        <v>99.0</v>
      </c>
      <c r="H41" s="15">
        <v>99.0</v>
      </c>
      <c r="I41" s="14"/>
      <c r="J41" s="15">
        <v>99.0</v>
      </c>
      <c r="K41" s="14"/>
      <c r="L41" s="14"/>
      <c r="M41" s="14"/>
      <c r="N41" s="16"/>
      <c r="O41" s="47">
        <f t="shared" si="2"/>
        <v>99</v>
      </c>
      <c r="P41" s="58"/>
      <c r="Q41" s="45" t="s">
        <v>1960</v>
      </c>
      <c r="R41" s="75">
        <f t="shared" si="3"/>
        <v>9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</row>
    <row r="42">
      <c r="A42" s="8" t="s">
        <v>1824</v>
      </c>
      <c r="B42" s="9">
        <v>45548.0</v>
      </c>
      <c r="C42" s="73" t="s">
        <v>20</v>
      </c>
      <c r="D42" s="69" t="s">
        <v>1961</v>
      </c>
      <c r="E42" s="27" t="s">
        <v>1908</v>
      </c>
      <c r="F42" s="13" t="s">
        <v>1908</v>
      </c>
      <c r="G42" s="15">
        <v>299.0</v>
      </c>
      <c r="H42" s="15">
        <v>317.0</v>
      </c>
      <c r="I42" s="14"/>
      <c r="J42" s="15">
        <v>317.0</v>
      </c>
      <c r="K42" s="14"/>
      <c r="L42" s="14"/>
      <c r="M42" s="14"/>
      <c r="N42" s="16"/>
      <c r="O42" s="47">
        <f t="shared" si="2"/>
        <v>317</v>
      </c>
      <c r="P42" s="58"/>
      <c r="Q42" s="40"/>
      <c r="R42" s="75">
        <f t="shared" si="3"/>
        <v>9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</row>
    <row r="43">
      <c r="A43" s="8" t="s">
        <v>1824</v>
      </c>
      <c r="B43" s="9">
        <v>45548.0</v>
      </c>
      <c r="C43" s="73" t="s">
        <v>20</v>
      </c>
      <c r="D43" s="69" t="s">
        <v>1962</v>
      </c>
      <c r="E43" s="27" t="s">
        <v>1908</v>
      </c>
      <c r="F43" s="13" t="s">
        <v>1908</v>
      </c>
      <c r="G43" s="15">
        <v>299.0</v>
      </c>
      <c r="H43" s="15">
        <v>317.0</v>
      </c>
      <c r="I43" s="14"/>
      <c r="J43" s="15">
        <v>317.0</v>
      </c>
      <c r="K43" s="14"/>
      <c r="L43" s="14"/>
      <c r="M43" s="14"/>
      <c r="N43" s="16"/>
      <c r="O43" s="47">
        <f t="shared" si="2"/>
        <v>317</v>
      </c>
      <c r="P43" s="58"/>
      <c r="Q43" s="40"/>
      <c r="R43" s="57">
        <f t="shared" si="3"/>
        <v>9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</row>
    <row r="44">
      <c r="A44" s="8" t="s">
        <v>1824</v>
      </c>
      <c r="B44" s="9">
        <v>45509.0</v>
      </c>
      <c r="C44" s="73" t="s">
        <v>20</v>
      </c>
      <c r="D44" s="69" t="s">
        <v>1963</v>
      </c>
      <c r="E44" s="27" t="s">
        <v>1908</v>
      </c>
      <c r="F44" s="13" t="s">
        <v>1908</v>
      </c>
      <c r="G44" s="15">
        <v>299.0</v>
      </c>
      <c r="H44" s="15">
        <v>317.0</v>
      </c>
      <c r="I44" s="14"/>
      <c r="J44" s="15">
        <v>317.0</v>
      </c>
      <c r="K44" s="14"/>
      <c r="L44" s="14"/>
      <c r="M44" s="14"/>
      <c r="N44" s="16"/>
      <c r="O44" s="47">
        <f t="shared" si="2"/>
        <v>317</v>
      </c>
      <c r="P44" s="58"/>
      <c r="Q44" s="40"/>
      <c r="R44" s="75">
        <f t="shared" si="3"/>
        <v>8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</row>
    <row r="45">
      <c r="A45" s="8" t="s">
        <v>1824</v>
      </c>
      <c r="B45" s="9">
        <v>45553.0</v>
      </c>
      <c r="C45" s="73" t="s">
        <v>20</v>
      </c>
      <c r="D45" s="69" t="s">
        <v>1950</v>
      </c>
      <c r="E45" s="27" t="s">
        <v>1908</v>
      </c>
      <c r="F45" s="13" t="s">
        <v>1090</v>
      </c>
      <c r="G45" s="15">
        <v>300.0</v>
      </c>
      <c r="H45" s="14"/>
      <c r="I45" s="14"/>
      <c r="J45" s="14"/>
      <c r="K45" s="14"/>
      <c r="L45" s="15">
        <v>300.0</v>
      </c>
      <c r="M45" s="14"/>
      <c r="N45" s="16"/>
      <c r="O45" s="47">
        <f t="shared" si="2"/>
        <v>300</v>
      </c>
      <c r="P45" s="58"/>
      <c r="Q45" s="40"/>
      <c r="R45" s="75">
        <f t="shared" si="3"/>
        <v>9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</row>
    <row r="46">
      <c r="A46" s="8" t="s">
        <v>1824</v>
      </c>
      <c r="B46" s="9">
        <v>45554.0</v>
      </c>
      <c r="C46" s="73" t="s">
        <v>20</v>
      </c>
      <c r="D46" s="69" t="s">
        <v>1964</v>
      </c>
      <c r="E46" s="27" t="s">
        <v>1908</v>
      </c>
      <c r="F46" s="13" t="s">
        <v>1908</v>
      </c>
      <c r="G46" s="15">
        <v>299.0</v>
      </c>
      <c r="H46" s="15">
        <v>317.0</v>
      </c>
      <c r="I46" s="14"/>
      <c r="J46" s="15">
        <v>317.0</v>
      </c>
      <c r="K46" s="14"/>
      <c r="L46" s="14"/>
      <c r="M46" s="14"/>
      <c r="N46" s="16"/>
      <c r="O46" s="47">
        <f t="shared" si="2"/>
        <v>317</v>
      </c>
      <c r="P46" s="58"/>
      <c r="Q46" s="40"/>
      <c r="R46" s="75">
        <f t="shared" si="3"/>
        <v>9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</row>
    <row r="47">
      <c r="A47" s="8" t="s">
        <v>1824</v>
      </c>
      <c r="B47" s="9">
        <v>45558.0</v>
      </c>
      <c r="C47" s="73" t="s">
        <v>20</v>
      </c>
      <c r="D47" s="69" t="s">
        <v>1965</v>
      </c>
      <c r="E47" s="27" t="s">
        <v>1908</v>
      </c>
      <c r="F47" s="13" t="s">
        <v>1908</v>
      </c>
      <c r="G47" s="15">
        <v>299.0</v>
      </c>
      <c r="H47" s="15">
        <v>317.0</v>
      </c>
      <c r="I47" s="14"/>
      <c r="J47" s="15">
        <v>317.0</v>
      </c>
      <c r="K47" s="14"/>
      <c r="L47" s="15">
        <v>149.0</v>
      </c>
      <c r="M47" s="14"/>
      <c r="N47" s="16"/>
      <c r="O47" s="47">
        <f t="shared" si="2"/>
        <v>466</v>
      </c>
      <c r="P47" s="58"/>
      <c r="Q47" s="40"/>
      <c r="R47" s="75">
        <f t="shared" si="3"/>
        <v>9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</row>
    <row r="48">
      <c r="A48" s="8" t="s">
        <v>1824</v>
      </c>
      <c r="B48" s="9">
        <v>45566.0</v>
      </c>
      <c r="C48" s="73" t="s">
        <v>20</v>
      </c>
      <c r="D48" s="69" t="s">
        <v>1966</v>
      </c>
      <c r="E48" s="27" t="s">
        <v>1908</v>
      </c>
      <c r="F48" s="13" t="s">
        <v>1908</v>
      </c>
      <c r="G48" s="15">
        <v>299.0</v>
      </c>
      <c r="H48" s="15">
        <v>317.0</v>
      </c>
      <c r="I48" s="14"/>
      <c r="J48" s="15">
        <v>317.0</v>
      </c>
      <c r="K48" s="14"/>
      <c r="L48" s="14"/>
      <c r="M48" s="14"/>
      <c r="N48" s="16"/>
      <c r="O48" s="47">
        <f t="shared" si="2"/>
        <v>317</v>
      </c>
      <c r="P48" s="58"/>
      <c r="Q48" s="40"/>
      <c r="R48" s="75">
        <f t="shared" si="3"/>
        <v>10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</row>
    <row r="49">
      <c r="A49" s="8" t="s">
        <v>1824</v>
      </c>
      <c r="B49" s="9">
        <v>45566.0</v>
      </c>
      <c r="C49" s="73" t="s">
        <v>20</v>
      </c>
      <c r="D49" s="69" t="s">
        <v>1967</v>
      </c>
      <c r="E49" s="27" t="s">
        <v>1908</v>
      </c>
      <c r="F49" s="13" t="s">
        <v>1908</v>
      </c>
      <c r="G49" s="15">
        <f>800+299</f>
        <v>1099</v>
      </c>
      <c r="H49" s="15">
        <v>317.0</v>
      </c>
      <c r="I49" s="14"/>
      <c r="J49" s="15">
        <v>317.0</v>
      </c>
      <c r="K49" s="14"/>
      <c r="L49" s="14"/>
      <c r="M49" s="14"/>
      <c r="N49" s="16"/>
      <c r="O49" s="47">
        <f t="shared" si="2"/>
        <v>317</v>
      </c>
      <c r="P49" s="58"/>
      <c r="Q49" s="40"/>
      <c r="R49" s="75">
        <f t="shared" si="3"/>
        <v>10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</row>
    <row r="50">
      <c r="A50" s="8" t="s">
        <v>1824</v>
      </c>
      <c r="B50" s="9">
        <v>45566.0</v>
      </c>
      <c r="C50" s="73" t="s">
        <v>20</v>
      </c>
      <c r="D50" s="69" t="s">
        <v>1968</v>
      </c>
      <c r="E50" s="27" t="s">
        <v>1939</v>
      </c>
      <c r="F50" s="13" t="s">
        <v>1969</v>
      </c>
      <c r="G50" s="14"/>
      <c r="H50" s="15">
        <v>29.9</v>
      </c>
      <c r="I50" s="14"/>
      <c r="J50" s="15">
        <v>29.9</v>
      </c>
      <c r="K50" s="14"/>
      <c r="L50" s="14"/>
      <c r="M50" s="14"/>
      <c r="N50" s="16"/>
      <c r="O50" s="47">
        <f t="shared" si="2"/>
        <v>29.9</v>
      </c>
      <c r="P50" s="58"/>
      <c r="Q50" s="45" t="s">
        <v>1970</v>
      </c>
      <c r="R50" s="75">
        <f t="shared" si="3"/>
        <v>10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</row>
    <row r="51">
      <c r="A51" s="8" t="s">
        <v>1824</v>
      </c>
      <c r="B51" s="9">
        <v>45567.0</v>
      </c>
      <c r="C51" s="73" t="s">
        <v>20</v>
      </c>
      <c r="D51" s="69" t="s">
        <v>1971</v>
      </c>
      <c r="E51" s="27" t="s">
        <v>1908</v>
      </c>
      <c r="F51" s="13" t="s">
        <v>1908</v>
      </c>
      <c r="G51" s="15">
        <v>299.0</v>
      </c>
      <c r="H51" s="15">
        <v>317.0</v>
      </c>
      <c r="I51" s="14"/>
      <c r="J51" s="15">
        <v>317.0</v>
      </c>
      <c r="K51" s="14"/>
      <c r="L51" s="14"/>
      <c r="M51" s="14"/>
      <c r="N51" s="16"/>
      <c r="O51" s="47">
        <f t="shared" si="2"/>
        <v>317</v>
      </c>
      <c r="P51" s="58"/>
      <c r="Q51" s="40"/>
      <c r="R51" s="75">
        <f t="shared" si="3"/>
        <v>10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>
      <c r="A52" s="8" t="s">
        <v>1824</v>
      </c>
      <c r="B52" s="9">
        <v>45572.0</v>
      </c>
      <c r="C52" s="73" t="s">
        <v>1918</v>
      </c>
      <c r="D52" s="69" t="s">
        <v>1972</v>
      </c>
      <c r="E52" s="27" t="s">
        <v>1918</v>
      </c>
      <c r="F52" s="13" t="s">
        <v>1908</v>
      </c>
      <c r="G52" s="15">
        <v>299.0</v>
      </c>
      <c r="H52" s="15">
        <v>317.0</v>
      </c>
      <c r="I52" s="14"/>
      <c r="J52" s="15">
        <v>317.0</v>
      </c>
      <c r="K52" s="14"/>
      <c r="L52" s="14"/>
      <c r="M52" s="14"/>
      <c r="N52" s="16"/>
      <c r="O52" s="47">
        <f t="shared" si="2"/>
        <v>317</v>
      </c>
      <c r="P52" s="58"/>
      <c r="Q52" s="40"/>
      <c r="R52" s="75">
        <f t="shared" si="3"/>
        <v>10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</row>
    <row r="53">
      <c r="A53" s="8" t="s">
        <v>1824</v>
      </c>
      <c r="B53" s="9">
        <v>45568.0</v>
      </c>
      <c r="C53" s="73" t="s">
        <v>1918</v>
      </c>
      <c r="D53" s="69" t="s">
        <v>1973</v>
      </c>
      <c r="E53" s="27" t="s">
        <v>1918</v>
      </c>
      <c r="F53" s="13" t="s">
        <v>1908</v>
      </c>
      <c r="G53" s="15">
        <v>299.0</v>
      </c>
      <c r="H53" s="15">
        <v>317.0</v>
      </c>
      <c r="I53" s="14"/>
      <c r="J53" s="15">
        <v>317.0</v>
      </c>
      <c r="K53" s="14"/>
      <c r="L53" s="14"/>
      <c r="M53" s="14"/>
      <c r="N53" s="16"/>
      <c r="O53" s="47">
        <f t="shared" si="2"/>
        <v>317</v>
      </c>
      <c r="P53" s="58"/>
      <c r="Q53" s="40"/>
      <c r="R53" s="75">
        <f t="shared" si="3"/>
        <v>10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</row>
    <row r="54">
      <c r="A54" s="8" t="s">
        <v>1824</v>
      </c>
      <c r="B54" s="9">
        <v>45576.0</v>
      </c>
      <c r="C54" s="73" t="s">
        <v>20</v>
      </c>
      <c r="D54" s="69" t="s">
        <v>1974</v>
      </c>
      <c r="E54" s="27" t="s">
        <v>1939</v>
      </c>
      <c r="F54" s="13" t="s">
        <v>1975</v>
      </c>
      <c r="G54" s="15">
        <v>99.0</v>
      </c>
      <c r="H54" s="15">
        <v>99.0</v>
      </c>
      <c r="I54" s="14"/>
      <c r="J54" s="15">
        <v>99.0</v>
      </c>
      <c r="K54" s="14"/>
      <c r="L54" s="14"/>
      <c r="M54" s="14"/>
      <c r="N54" s="16"/>
      <c r="O54" s="47">
        <f t="shared" si="2"/>
        <v>99</v>
      </c>
      <c r="P54" s="58"/>
      <c r="Q54" s="45" t="s">
        <v>1976</v>
      </c>
      <c r="R54" s="75">
        <f t="shared" si="3"/>
        <v>10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</row>
    <row r="55">
      <c r="A55" s="8" t="s">
        <v>1824</v>
      </c>
      <c r="B55" s="9">
        <v>45580.0</v>
      </c>
      <c r="C55" s="73" t="s">
        <v>1172</v>
      </c>
      <c r="D55" s="69" t="s">
        <v>1977</v>
      </c>
      <c r="E55" s="27" t="s">
        <v>1172</v>
      </c>
      <c r="F55" s="13" t="s">
        <v>1908</v>
      </c>
      <c r="G55" s="15">
        <v>299.0</v>
      </c>
      <c r="H55" s="15">
        <v>317.0</v>
      </c>
      <c r="I55" s="14"/>
      <c r="J55" s="15">
        <v>317.0</v>
      </c>
      <c r="K55" s="14"/>
      <c r="L55" s="14"/>
      <c r="M55" s="14"/>
      <c r="N55" s="16"/>
      <c r="O55" s="47">
        <f t="shared" si="2"/>
        <v>317</v>
      </c>
      <c r="P55" s="58"/>
      <c r="Q55" s="40"/>
      <c r="R55" s="75">
        <f t="shared" si="3"/>
        <v>10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>
      <c r="A56" s="8" t="s">
        <v>1824</v>
      </c>
      <c r="B56" s="9">
        <v>45581.0</v>
      </c>
      <c r="C56" s="73" t="s">
        <v>1918</v>
      </c>
      <c r="D56" s="69" t="s">
        <v>1973</v>
      </c>
      <c r="E56" s="27" t="s">
        <v>1918</v>
      </c>
      <c r="F56" s="13" t="s">
        <v>1272</v>
      </c>
      <c r="G56" s="15">
        <v>800.0</v>
      </c>
      <c r="H56" s="14"/>
      <c r="I56" s="14"/>
      <c r="J56" s="14"/>
      <c r="K56" s="14"/>
      <c r="L56" s="14"/>
      <c r="M56" s="14"/>
      <c r="N56" s="16"/>
      <c r="O56" s="47">
        <f t="shared" si="2"/>
        <v>0</v>
      </c>
      <c r="P56" s="58"/>
      <c r="Q56" s="40"/>
      <c r="R56" s="75">
        <f t="shared" si="3"/>
        <v>10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>
      <c r="A57" s="8" t="s">
        <v>1824</v>
      </c>
      <c r="B57" s="9">
        <v>45582.0</v>
      </c>
      <c r="C57" s="76" t="s">
        <v>1925</v>
      </c>
      <c r="D57" s="69" t="s">
        <v>1978</v>
      </c>
      <c r="E57" s="27" t="s">
        <v>1925</v>
      </c>
      <c r="F57" s="13" t="s">
        <v>1908</v>
      </c>
      <c r="G57" s="15">
        <v>299.0</v>
      </c>
      <c r="H57" s="15">
        <v>317.0</v>
      </c>
      <c r="I57" s="14"/>
      <c r="J57" s="15">
        <v>317.0</v>
      </c>
      <c r="K57" s="14"/>
      <c r="L57" s="14"/>
      <c r="M57" s="14"/>
      <c r="N57" s="16"/>
      <c r="O57" s="47">
        <f t="shared" si="2"/>
        <v>317</v>
      </c>
      <c r="P57" s="58"/>
      <c r="Q57" s="40"/>
      <c r="R57" s="75">
        <f t="shared" si="3"/>
        <v>10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</row>
    <row r="58">
      <c r="A58" s="8" t="s">
        <v>1824</v>
      </c>
      <c r="B58" s="9">
        <v>45583.0</v>
      </c>
      <c r="C58" s="73" t="s">
        <v>20</v>
      </c>
      <c r="D58" s="69" t="s">
        <v>1979</v>
      </c>
      <c r="E58" s="27" t="s">
        <v>1908</v>
      </c>
      <c r="F58" s="13" t="s">
        <v>1908</v>
      </c>
      <c r="G58" s="15">
        <v>299.0</v>
      </c>
      <c r="H58" s="15">
        <v>317.0</v>
      </c>
      <c r="I58" s="14"/>
      <c r="J58" s="15">
        <v>317.0</v>
      </c>
      <c r="K58" s="14"/>
      <c r="L58" s="14"/>
      <c r="M58" s="14"/>
      <c r="N58" s="16"/>
      <c r="O58" s="47">
        <f t="shared" si="2"/>
        <v>317</v>
      </c>
      <c r="P58" s="58"/>
      <c r="Q58" s="40"/>
      <c r="R58" s="75">
        <f t="shared" si="3"/>
        <v>10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</row>
    <row r="59">
      <c r="A59" s="8" t="s">
        <v>1824</v>
      </c>
      <c r="B59" s="9">
        <v>45583.0</v>
      </c>
      <c r="C59" s="73" t="s">
        <v>1079</v>
      </c>
      <c r="D59" s="69" t="s">
        <v>1980</v>
      </c>
      <c r="E59" s="27" t="s">
        <v>1079</v>
      </c>
      <c r="F59" s="13" t="s">
        <v>1908</v>
      </c>
      <c r="G59" s="15">
        <v>299.0</v>
      </c>
      <c r="H59" s="15">
        <v>317.0</v>
      </c>
      <c r="I59" s="14"/>
      <c r="J59" s="15">
        <v>317.0</v>
      </c>
      <c r="K59" s="14"/>
      <c r="L59" s="14"/>
      <c r="M59" s="14"/>
      <c r="N59" s="16"/>
      <c r="O59" s="47">
        <f t="shared" si="2"/>
        <v>317</v>
      </c>
      <c r="P59" s="58"/>
      <c r="Q59" s="40"/>
      <c r="R59" s="75">
        <f t="shared" si="3"/>
        <v>10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</row>
    <row r="60">
      <c r="A60" s="8" t="s">
        <v>1824</v>
      </c>
      <c r="B60" s="9">
        <v>45586.0</v>
      </c>
      <c r="C60" s="73" t="s">
        <v>1161</v>
      </c>
      <c r="D60" s="69" t="s">
        <v>1162</v>
      </c>
      <c r="E60" s="27" t="s">
        <v>1163</v>
      </c>
      <c r="F60" s="13" t="s">
        <v>1981</v>
      </c>
      <c r="G60" s="14"/>
      <c r="H60" s="14"/>
      <c r="I60" s="14"/>
      <c r="J60" s="14"/>
      <c r="K60" s="14"/>
      <c r="L60" s="14"/>
      <c r="M60" s="15">
        <v>249.0</v>
      </c>
      <c r="N60" s="16"/>
      <c r="O60" s="47">
        <f t="shared" si="2"/>
        <v>249</v>
      </c>
      <c r="P60" s="58"/>
      <c r="Q60" s="40"/>
      <c r="R60" s="57">
        <f t="shared" si="3"/>
        <v>10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</row>
    <row r="61">
      <c r="A61" s="8" t="s">
        <v>1824</v>
      </c>
      <c r="B61" s="9">
        <v>45587.0</v>
      </c>
      <c r="C61" s="73" t="s">
        <v>1918</v>
      </c>
      <c r="D61" s="69" t="s">
        <v>1982</v>
      </c>
      <c r="E61" s="27" t="s">
        <v>1918</v>
      </c>
      <c r="F61" s="13" t="s">
        <v>1908</v>
      </c>
      <c r="G61" s="15">
        <v>299.0</v>
      </c>
      <c r="H61" s="15">
        <v>317.0</v>
      </c>
      <c r="I61" s="14"/>
      <c r="J61" s="15">
        <v>317.0</v>
      </c>
      <c r="K61" s="14"/>
      <c r="L61" s="14"/>
      <c r="M61" s="14"/>
      <c r="N61" s="16"/>
      <c r="O61" s="47">
        <f t="shared" si="2"/>
        <v>317</v>
      </c>
      <c r="P61" s="58"/>
      <c r="Q61" s="40"/>
      <c r="R61" s="75">
        <f t="shared" si="3"/>
        <v>10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</row>
    <row r="62">
      <c r="A62" s="8" t="s">
        <v>1824</v>
      </c>
      <c r="B62" s="9">
        <v>45593.0</v>
      </c>
      <c r="C62" s="73" t="s">
        <v>1925</v>
      </c>
      <c r="D62" s="69" t="s">
        <v>1983</v>
      </c>
      <c r="E62" s="27" t="s">
        <v>1908</v>
      </c>
      <c r="F62" s="13" t="s">
        <v>1908</v>
      </c>
      <c r="G62" s="15">
        <v>299.0</v>
      </c>
      <c r="H62" s="15">
        <v>317.0</v>
      </c>
      <c r="I62" s="14"/>
      <c r="J62" s="15">
        <v>317.0</v>
      </c>
      <c r="K62" s="14"/>
      <c r="L62" s="14"/>
      <c r="M62" s="14"/>
      <c r="N62" s="16"/>
      <c r="O62" s="47">
        <f t="shared" si="2"/>
        <v>317</v>
      </c>
      <c r="P62" s="58"/>
      <c r="Q62" s="40"/>
      <c r="R62" s="75">
        <f t="shared" si="3"/>
        <v>10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</row>
    <row r="63">
      <c r="A63" s="8" t="s">
        <v>1824</v>
      </c>
      <c r="B63" s="9">
        <v>45594.0</v>
      </c>
      <c r="C63" s="73" t="s">
        <v>1172</v>
      </c>
      <c r="D63" s="69" t="s">
        <v>1984</v>
      </c>
      <c r="E63" s="77" t="s">
        <v>1172</v>
      </c>
      <c r="F63" s="13" t="s">
        <v>1908</v>
      </c>
      <c r="G63" s="15">
        <v>299.0</v>
      </c>
      <c r="H63" s="15">
        <v>317.0</v>
      </c>
      <c r="I63" s="14"/>
      <c r="J63" s="15">
        <v>317.0</v>
      </c>
      <c r="K63" s="14"/>
      <c r="L63" s="14"/>
      <c r="M63" s="14"/>
      <c r="N63" s="16"/>
      <c r="O63" s="47">
        <f t="shared" si="2"/>
        <v>317</v>
      </c>
      <c r="P63" s="58"/>
      <c r="Q63" s="40"/>
      <c r="R63" s="75">
        <f t="shared" si="3"/>
        <v>10</v>
      </c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</row>
    <row r="64">
      <c r="A64" s="8" t="s">
        <v>1824</v>
      </c>
      <c r="B64" s="9">
        <v>45594.0</v>
      </c>
      <c r="C64" s="73" t="s">
        <v>20</v>
      </c>
      <c r="D64" s="69" t="s">
        <v>1985</v>
      </c>
      <c r="E64" s="27" t="s">
        <v>1908</v>
      </c>
      <c r="F64" s="13" t="s">
        <v>1908</v>
      </c>
      <c r="G64" s="14"/>
      <c r="H64" s="15">
        <v>317.0</v>
      </c>
      <c r="I64" s="14"/>
      <c r="J64" s="15">
        <v>317.0</v>
      </c>
      <c r="K64" s="14"/>
      <c r="L64" s="14"/>
      <c r="M64" s="14"/>
      <c r="N64" s="16"/>
      <c r="O64" s="47">
        <f t="shared" si="2"/>
        <v>317</v>
      </c>
      <c r="P64" s="58"/>
      <c r="Q64" s="40"/>
      <c r="R64" s="57">
        <f t="shared" si="3"/>
        <v>10</v>
      </c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</row>
    <row r="65">
      <c r="A65" s="8" t="s">
        <v>1824</v>
      </c>
      <c r="B65" s="9">
        <v>45594.0</v>
      </c>
      <c r="C65" s="73" t="s">
        <v>1918</v>
      </c>
      <c r="D65" s="69" t="s">
        <v>1986</v>
      </c>
      <c r="E65" s="27" t="s">
        <v>1918</v>
      </c>
      <c r="F65" s="13" t="s">
        <v>1908</v>
      </c>
      <c r="G65" s="15">
        <v>299.0</v>
      </c>
      <c r="H65" s="15">
        <v>317.0</v>
      </c>
      <c r="I65" s="14"/>
      <c r="J65" s="15">
        <v>317.0</v>
      </c>
      <c r="K65" s="14"/>
      <c r="L65" s="14"/>
      <c r="M65" s="14"/>
      <c r="N65" s="16"/>
      <c r="O65" s="47">
        <f t="shared" si="2"/>
        <v>317</v>
      </c>
      <c r="P65" s="58"/>
      <c r="Q65" s="40"/>
      <c r="R65" s="75">
        <f t="shared" si="3"/>
        <v>10</v>
      </c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</row>
    <row r="66">
      <c r="A66" s="8" t="s">
        <v>1824</v>
      </c>
      <c r="B66" s="9">
        <v>45594.0</v>
      </c>
      <c r="C66" s="76" t="s">
        <v>1925</v>
      </c>
      <c r="D66" s="78" t="s">
        <v>1987</v>
      </c>
      <c r="E66" s="27" t="s">
        <v>1925</v>
      </c>
      <c r="F66" s="13" t="s">
        <v>1908</v>
      </c>
      <c r="G66" s="15">
        <f>800+299</f>
        <v>1099</v>
      </c>
      <c r="H66" s="15">
        <v>317.0</v>
      </c>
      <c r="I66" s="14"/>
      <c r="J66" s="15">
        <v>317.0</v>
      </c>
      <c r="K66" s="14"/>
      <c r="L66" s="14"/>
      <c r="M66" s="14"/>
      <c r="N66" s="16"/>
      <c r="O66" s="47">
        <f t="shared" si="2"/>
        <v>317</v>
      </c>
      <c r="P66" s="58"/>
      <c r="Q66" s="40"/>
      <c r="R66" s="75">
        <f t="shared" si="3"/>
        <v>10</v>
      </c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</row>
    <row r="67">
      <c r="A67" s="8" t="s">
        <v>1824</v>
      </c>
      <c r="B67" s="9">
        <v>45595.0</v>
      </c>
      <c r="C67" s="73" t="s">
        <v>1079</v>
      </c>
      <c r="D67" s="69" t="s">
        <v>1988</v>
      </c>
      <c r="E67" s="77" t="s">
        <v>1079</v>
      </c>
      <c r="F67" s="13" t="s">
        <v>1908</v>
      </c>
      <c r="G67" s="15">
        <v>299.0</v>
      </c>
      <c r="H67" s="15">
        <v>317.0</v>
      </c>
      <c r="I67" s="14"/>
      <c r="J67" s="15">
        <v>317.0</v>
      </c>
      <c r="K67" s="14"/>
      <c r="L67" s="14"/>
      <c r="M67" s="14"/>
      <c r="N67" s="16"/>
      <c r="O67" s="47">
        <f t="shared" si="2"/>
        <v>317</v>
      </c>
      <c r="P67" s="58"/>
      <c r="Q67" s="40"/>
      <c r="R67" s="75">
        <f t="shared" si="3"/>
        <v>10</v>
      </c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</row>
    <row r="68">
      <c r="A68" s="8" t="s">
        <v>1824</v>
      </c>
      <c r="B68" s="9">
        <v>45546.0</v>
      </c>
      <c r="C68" s="73" t="s">
        <v>20</v>
      </c>
      <c r="D68" s="69" t="s">
        <v>1989</v>
      </c>
      <c r="E68" s="27" t="s">
        <v>1908</v>
      </c>
      <c r="F68" s="13" t="s">
        <v>1908</v>
      </c>
      <c r="G68" s="15">
        <v>299.0</v>
      </c>
      <c r="H68" s="15">
        <v>317.0</v>
      </c>
      <c r="I68" s="14"/>
      <c r="J68" s="15">
        <v>317.0</v>
      </c>
      <c r="K68" s="14"/>
      <c r="L68" s="14"/>
      <c r="M68" s="14"/>
      <c r="N68" s="16"/>
      <c r="O68" s="47">
        <f t="shared" si="2"/>
        <v>317</v>
      </c>
      <c r="P68" s="28"/>
      <c r="Q68" s="40"/>
      <c r="R68" s="75">
        <f t="shared" si="3"/>
        <v>9</v>
      </c>
      <c r="S68" s="40"/>
      <c r="T68" s="32"/>
      <c r="U68" s="79"/>
      <c r="V68" s="79"/>
      <c r="W68" s="17"/>
      <c r="X68" s="32"/>
      <c r="Y68" s="17"/>
      <c r="Z68" s="80"/>
      <c r="AA68" s="80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</row>
    <row r="69">
      <c r="A69" s="8" t="s">
        <v>1824</v>
      </c>
      <c r="B69" s="82">
        <v>45600.0</v>
      </c>
      <c r="C69" s="76" t="s">
        <v>20</v>
      </c>
      <c r="D69" s="83" t="s">
        <v>1990</v>
      </c>
      <c r="E69" s="84" t="s">
        <v>1908</v>
      </c>
      <c r="F69" s="85" t="s">
        <v>1908</v>
      </c>
      <c r="G69" s="86">
        <v>299.0</v>
      </c>
      <c r="H69" s="86">
        <v>317.0</v>
      </c>
      <c r="I69" s="14"/>
      <c r="J69" s="86">
        <f t="shared" ref="J69:J84" si="4">H69</f>
        <v>317</v>
      </c>
      <c r="K69" s="14"/>
      <c r="L69" s="14"/>
      <c r="M69" s="14"/>
      <c r="N69" s="16"/>
      <c r="O69" s="47">
        <f t="shared" si="2"/>
        <v>317</v>
      </c>
      <c r="P69" s="28"/>
      <c r="Q69" s="28"/>
      <c r="R69" s="57">
        <f t="shared" si="3"/>
        <v>11</v>
      </c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</row>
    <row r="70">
      <c r="A70" s="8" t="s">
        <v>1824</v>
      </c>
      <c r="B70" s="82">
        <v>45601.0</v>
      </c>
      <c r="C70" s="76" t="s">
        <v>20</v>
      </c>
      <c r="D70" s="83" t="s">
        <v>1991</v>
      </c>
      <c r="E70" s="84" t="s">
        <v>1939</v>
      </c>
      <c r="F70" s="87" t="s">
        <v>1969</v>
      </c>
      <c r="G70" s="86">
        <v>29.9</v>
      </c>
      <c r="H70" s="86">
        <v>29.9</v>
      </c>
      <c r="I70" s="14"/>
      <c r="J70" s="86">
        <f t="shared" si="4"/>
        <v>29.9</v>
      </c>
      <c r="K70" s="14"/>
      <c r="L70" s="14"/>
      <c r="M70" s="14"/>
      <c r="N70" s="16"/>
      <c r="O70" s="47">
        <f t="shared" si="2"/>
        <v>29.9</v>
      </c>
      <c r="P70" s="28"/>
      <c r="Q70" s="28"/>
      <c r="R70" s="57">
        <f t="shared" si="3"/>
        <v>11</v>
      </c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</row>
    <row r="71">
      <c r="A71" s="8" t="s">
        <v>1824</v>
      </c>
      <c r="B71" s="82">
        <v>45603.0</v>
      </c>
      <c r="C71" s="76" t="s">
        <v>20</v>
      </c>
      <c r="D71" s="83" t="s">
        <v>1992</v>
      </c>
      <c r="E71" s="84" t="s">
        <v>1908</v>
      </c>
      <c r="F71" s="85" t="s">
        <v>1908</v>
      </c>
      <c r="G71" s="86">
        <v>299.0</v>
      </c>
      <c r="H71" s="86">
        <v>317.0</v>
      </c>
      <c r="I71" s="14"/>
      <c r="J71" s="86">
        <f t="shared" si="4"/>
        <v>317</v>
      </c>
      <c r="K71" s="14"/>
      <c r="L71" s="14"/>
      <c r="M71" s="14"/>
      <c r="N71" s="16"/>
      <c r="O71" s="47">
        <f t="shared" si="2"/>
        <v>317</v>
      </c>
      <c r="P71" s="28"/>
      <c r="Q71" s="28"/>
      <c r="R71" s="57">
        <f t="shared" si="3"/>
        <v>11</v>
      </c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</row>
    <row r="72">
      <c r="A72" s="8" t="s">
        <v>1824</v>
      </c>
      <c r="B72" s="82">
        <v>45603.0</v>
      </c>
      <c r="C72" s="76" t="s">
        <v>1910</v>
      </c>
      <c r="D72" s="83" t="s">
        <v>1993</v>
      </c>
      <c r="E72" s="84" t="s">
        <v>1910</v>
      </c>
      <c r="F72" s="85" t="s">
        <v>1908</v>
      </c>
      <c r="G72" s="86">
        <v>299.0</v>
      </c>
      <c r="H72" s="86">
        <v>317.0</v>
      </c>
      <c r="I72" s="14"/>
      <c r="J72" s="86">
        <f t="shared" si="4"/>
        <v>317</v>
      </c>
      <c r="K72" s="14"/>
      <c r="L72" s="14"/>
      <c r="M72" s="14"/>
      <c r="N72" s="16"/>
      <c r="O72" s="47">
        <f t="shared" si="2"/>
        <v>317</v>
      </c>
      <c r="P72" s="28"/>
      <c r="Q72" s="13" t="s">
        <v>1994</v>
      </c>
      <c r="R72" s="57">
        <f t="shared" si="3"/>
        <v>11</v>
      </c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</row>
    <row r="73">
      <c r="A73" s="8" t="s">
        <v>1824</v>
      </c>
      <c r="B73" s="82">
        <v>45603.0</v>
      </c>
      <c r="C73" s="76" t="s">
        <v>20</v>
      </c>
      <c r="D73" s="83" t="s">
        <v>2828</v>
      </c>
      <c r="E73" s="84" t="s">
        <v>1939</v>
      </c>
      <c r="F73" s="87" t="s">
        <v>1969</v>
      </c>
      <c r="G73" s="86">
        <v>29.9</v>
      </c>
      <c r="H73" s="86">
        <v>29.9</v>
      </c>
      <c r="I73" s="14"/>
      <c r="J73" s="86">
        <f t="shared" si="4"/>
        <v>29.9</v>
      </c>
      <c r="K73" s="14"/>
      <c r="L73" s="14"/>
      <c r="M73" s="14"/>
      <c r="N73" s="16"/>
      <c r="O73" s="47">
        <f t="shared" si="2"/>
        <v>29.9</v>
      </c>
      <c r="P73" s="28"/>
      <c r="Q73" s="8" t="s">
        <v>2829</v>
      </c>
      <c r="R73" s="57">
        <f t="shared" si="3"/>
        <v>11</v>
      </c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</row>
    <row r="74">
      <c r="A74" s="8" t="s">
        <v>1824</v>
      </c>
      <c r="B74" s="82">
        <v>45604.0</v>
      </c>
      <c r="C74" s="73" t="s">
        <v>1918</v>
      </c>
      <c r="D74" s="69" t="s">
        <v>1995</v>
      </c>
      <c r="E74" s="27" t="s">
        <v>1918</v>
      </c>
      <c r="F74" s="13" t="s">
        <v>1272</v>
      </c>
      <c r="G74" s="15">
        <v>800.0</v>
      </c>
      <c r="H74" s="14"/>
      <c r="I74" s="14"/>
      <c r="J74" s="14" t="str">
        <f t="shared" si="4"/>
        <v/>
      </c>
      <c r="K74" s="14"/>
      <c r="L74" s="14"/>
      <c r="M74" s="14"/>
      <c r="N74" s="16"/>
      <c r="O74" s="47">
        <f t="shared" si="2"/>
        <v>0</v>
      </c>
      <c r="P74" s="40"/>
      <c r="Q74" s="44" t="s">
        <v>1996</v>
      </c>
      <c r="R74" s="57">
        <f t="shared" si="3"/>
        <v>11</v>
      </c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</row>
    <row r="75">
      <c r="A75" s="8" t="s">
        <v>1824</v>
      </c>
      <c r="B75" s="82">
        <v>45604.0</v>
      </c>
      <c r="C75" s="76" t="s">
        <v>20</v>
      </c>
      <c r="D75" s="83" t="s">
        <v>1997</v>
      </c>
      <c r="E75" s="84" t="s">
        <v>1908</v>
      </c>
      <c r="F75" s="85" t="s">
        <v>1908</v>
      </c>
      <c r="G75" s="86">
        <v>299.0</v>
      </c>
      <c r="H75" s="86">
        <v>317.0</v>
      </c>
      <c r="I75" s="14"/>
      <c r="J75" s="86">
        <f t="shared" si="4"/>
        <v>317</v>
      </c>
      <c r="K75" s="14"/>
      <c r="L75" s="14"/>
      <c r="M75" s="14"/>
      <c r="N75" s="16"/>
      <c r="O75" s="47">
        <f t="shared" si="2"/>
        <v>317</v>
      </c>
      <c r="P75" s="28"/>
      <c r="Q75" s="8" t="s">
        <v>1998</v>
      </c>
      <c r="R75" s="57">
        <f t="shared" si="3"/>
        <v>11</v>
      </c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</row>
    <row r="76">
      <c r="A76" s="8" t="s">
        <v>1824</v>
      </c>
      <c r="B76" s="82">
        <v>45608.0</v>
      </c>
      <c r="C76" s="76" t="s">
        <v>1910</v>
      </c>
      <c r="D76" s="83" t="s">
        <v>1999</v>
      </c>
      <c r="E76" s="84" t="s">
        <v>1908</v>
      </c>
      <c r="F76" s="85" t="s">
        <v>1908</v>
      </c>
      <c r="G76" s="86">
        <v>299.0</v>
      </c>
      <c r="H76" s="86">
        <v>317.0</v>
      </c>
      <c r="I76" s="14"/>
      <c r="J76" s="86">
        <f t="shared" si="4"/>
        <v>317</v>
      </c>
      <c r="K76" s="14"/>
      <c r="L76" s="14"/>
      <c r="M76" s="14"/>
      <c r="N76" s="16"/>
      <c r="O76" s="47">
        <f t="shared" si="2"/>
        <v>317</v>
      </c>
      <c r="P76" s="28"/>
      <c r="Q76" s="8" t="s">
        <v>2000</v>
      </c>
      <c r="R76" s="57">
        <f t="shared" si="3"/>
        <v>11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</row>
    <row r="77">
      <c r="A77" s="8" t="s">
        <v>1824</v>
      </c>
      <c r="B77" s="82">
        <v>45610.0</v>
      </c>
      <c r="C77" s="73" t="s">
        <v>20</v>
      </c>
      <c r="D77" s="69" t="s">
        <v>2001</v>
      </c>
      <c r="E77" s="27" t="s">
        <v>1939</v>
      </c>
      <c r="F77" s="87" t="s">
        <v>1969</v>
      </c>
      <c r="G77" s="86">
        <v>29.9</v>
      </c>
      <c r="H77" s="86">
        <v>29.9</v>
      </c>
      <c r="I77" s="14"/>
      <c r="J77" s="86">
        <f t="shared" si="4"/>
        <v>29.9</v>
      </c>
      <c r="K77" s="14"/>
      <c r="L77" s="14"/>
      <c r="M77" s="14"/>
      <c r="N77" s="16"/>
      <c r="O77" s="47">
        <f t="shared" si="2"/>
        <v>29.9</v>
      </c>
      <c r="P77" s="28"/>
      <c r="Q77" s="8" t="s">
        <v>2002</v>
      </c>
      <c r="R77" s="57">
        <f t="shared" si="3"/>
        <v>11</v>
      </c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</row>
    <row r="78">
      <c r="A78" s="8" t="s">
        <v>1824</v>
      </c>
      <c r="B78" s="82">
        <v>45614.0</v>
      </c>
      <c r="C78" s="76" t="s">
        <v>20</v>
      </c>
      <c r="D78" s="83" t="s">
        <v>2003</v>
      </c>
      <c r="E78" s="84" t="s">
        <v>1908</v>
      </c>
      <c r="F78" s="85" t="s">
        <v>1908</v>
      </c>
      <c r="G78" s="86">
        <v>299.0</v>
      </c>
      <c r="H78" s="86">
        <v>317.0</v>
      </c>
      <c r="I78" s="14"/>
      <c r="J78" s="86">
        <f t="shared" si="4"/>
        <v>317</v>
      </c>
      <c r="K78" s="14"/>
      <c r="L78" s="14"/>
      <c r="M78" s="14"/>
      <c r="N78" s="16"/>
      <c r="O78" s="47">
        <f t="shared" si="2"/>
        <v>317</v>
      </c>
      <c r="P78" s="28"/>
      <c r="Q78" s="8" t="s">
        <v>2004</v>
      </c>
      <c r="R78" s="57">
        <f t="shared" si="3"/>
        <v>11</v>
      </c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</row>
    <row r="79">
      <c r="A79" s="8" t="s">
        <v>1824</v>
      </c>
      <c r="B79" s="82">
        <v>45617.0</v>
      </c>
      <c r="C79" s="76" t="s">
        <v>20</v>
      </c>
      <c r="D79" s="83" t="s">
        <v>2005</v>
      </c>
      <c r="E79" s="84" t="s">
        <v>1908</v>
      </c>
      <c r="F79" s="85" t="s">
        <v>1908</v>
      </c>
      <c r="G79" s="86">
        <v>299.0</v>
      </c>
      <c r="H79" s="86">
        <v>317.0</v>
      </c>
      <c r="I79" s="14"/>
      <c r="J79" s="86">
        <f t="shared" si="4"/>
        <v>317</v>
      </c>
      <c r="K79" s="14"/>
      <c r="L79" s="14"/>
      <c r="M79" s="14"/>
      <c r="N79" s="16"/>
      <c r="O79" s="47">
        <f t="shared" si="2"/>
        <v>317</v>
      </c>
      <c r="P79" s="28"/>
      <c r="Q79" s="8" t="s">
        <v>2006</v>
      </c>
      <c r="R79" s="57">
        <f t="shared" si="3"/>
        <v>11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</row>
    <row r="80">
      <c r="A80" s="8" t="s">
        <v>1824</v>
      </c>
      <c r="B80" s="82">
        <v>45617.0</v>
      </c>
      <c r="C80" s="76" t="s">
        <v>1910</v>
      </c>
      <c r="D80" s="83" t="s">
        <v>2007</v>
      </c>
      <c r="E80" s="84" t="s">
        <v>1908</v>
      </c>
      <c r="F80" s="85" t="s">
        <v>1908</v>
      </c>
      <c r="G80" s="86">
        <v>299.0</v>
      </c>
      <c r="H80" s="86">
        <v>317.0</v>
      </c>
      <c r="I80" s="14"/>
      <c r="J80" s="86">
        <f t="shared" si="4"/>
        <v>317</v>
      </c>
      <c r="K80" s="14"/>
      <c r="L80" s="14"/>
      <c r="M80" s="14"/>
      <c r="N80" s="16"/>
      <c r="O80" s="47">
        <f t="shared" si="2"/>
        <v>317</v>
      </c>
      <c r="P80" s="28"/>
      <c r="Q80" s="8" t="s">
        <v>2008</v>
      </c>
      <c r="R80" s="57">
        <f t="shared" si="3"/>
        <v>11</v>
      </c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</row>
    <row r="81">
      <c r="A81" s="8" t="s">
        <v>1824</v>
      </c>
      <c r="B81" s="82">
        <v>45618.0</v>
      </c>
      <c r="C81" s="73" t="s">
        <v>20</v>
      </c>
      <c r="D81" s="69" t="s">
        <v>2009</v>
      </c>
      <c r="E81" s="27" t="s">
        <v>1939</v>
      </c>
      <c r="F81" s="87" t="s">
        <v>1969</v>
      </c>
      <c r="G81" s="86">
        <v>29.9</v>
      </c>
      <c r="H81" s="86">
        <v>29.9</v>
      </c>
      <c r="I81" s="14"/>
      <c r="J81" s="86">
        <f t="shared" si="4"/>
        <v>29.9</v>
      </c>
      <c r="K81" s="14"/>
      <c r="L81" s="14"/>
      <c r="M81" s="14"/>
      <c r="N81" s="16"/>
      <c r="O81" s="47">
        <f t="shared" si="2"/>
        <v>29.9</v>
      </c>
      <c r="P81" s="28"/>
      <c r="Q81" s="8" t="s">
        <v>2010</v>
      </c>
      <c r="R81" s="57">
        <f t="shared" si="3"/>
        <v>11</v>
      </c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</row>
    <row r="82">
      <c r="A82" s="8" t="s">
        <v>1824</v>
      </c>
      <c r="B82" s="82">
        <v>45623.0</v>
      </c>
      <c r="C82" s="76" t="s">
        <v>20</v>
      </c>
      <c r="D82" s="83" t="s">
        <v>2011</v>
      </c>
      <c r="E82" s="84" t="s">
        <v>1908</v>
      </c>
      <c r="F82" s="85" t="s">
        <v>1908</v>
      </c>
      <c r="G82" s="86">
        <v>299.0</v>
      </c>
      <c r="H82" s="86">
        <v>317.0</v>
      </c>
      <c r="I82" s="14"/>
      <c r="J82" s="86">
        <f t="shared" si="4"/>
        <v>317</v>
      </c>
      <c r="K82" s="14"/>
      <c r="L82" s="14"/>
      <c r="M82" s="14"/>
      <c r="N82" s="16"/>
      <c r="O82" s="47">
        <f t="shared" si="2"/>
        <v>317</v>
      </c>
      <c r="P82" s="28"/>
      <c r="Q82" s="8" t="s">
        <v>2012</v>
      </c>
      <c r="R82" s="57">
        <f t="shared" si="3"/>
        <v>11</v>
      </c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</row>
    <row r="83">
      <c r="A83" s="8" t="s">
        <v>1824</v>
      </c>
      <c r="B83" s="82">
        <v>45623.0</v>
      </c>
      <c r="C83" s="73" t="s">
        <v>20</v>
      </c>
      <c r="D83" s="69" t="s">
        <v>2013</v>
      </c>
      <c r="E83" s="27" t="s">
        <v>1939</v>
      </c>
      <c r="F83" s="87" t="s">
        <v>1969</v>
      </c>
      <c r="G83" s="86">
        <v>29.9</v>
      </c>
      <c r="H83" s="86">
        <v>29.9</v>
      </c>
      <c r="I83" s="14"/>
      <c r="J83" s="86">
        <f t="shared" si="4"/>
        <v>29.9</v>
      </c>
      <c r="K83" s="14"/>
      <c r="L83" s="14"/>
      <c r="M83" s="14"/>
      <c r="N83" s="16"/>
      <c r="O83" s="47">
        <f t="shared" si="2"/>
        <v>29.9</v>
      </c>
      <c r="P83" s="28"/>
      <c r="Q83" s="8" t="s">
        <v>2014</v>
      </c>
      <c r="R83" s="57">
        <f t="shared" si="3"/>
        <v>11</v>
      </c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</row>
    <row r="84">
      <c r="A84" s="8" t="s">
        <v>1824</v>
      </c>
      <c r="B84" s="82">
        <v>45623.0</v>
      </c>
      <c r="C84" s="76" t="s">
        <v>1925</v>
      </c>
      <c r="D84" s="83" t="s">
        <v>2015</v>
      </c>
      <c r="E84" s="84" t="s">
        <v>1908</v>
      </c>
      <c r="F84" s="85" t="s">
        <v>1908</v>
      </c>
      <c r="G84" s="86">
        <v>800.0</v>
      </c>
      <c r="H84" s="86">
        <v>317.0</v>
      </c>
      <c r="I84" s="14"/>
      <c r="J84" s="86">
        <f t="shared" si="4"/>
        <v>317</v>
      </c>
      <c r="K84" s="14"/>
      <c r="L84" s="14"/>
      <c r="M84" s="14"/>
      <c r="N84" s="16"/>
      <c r="O84" s="47">
        <f t="shared" si="2"/>
        <v>317</v>
      </c>
      <c r="P84" s="28"/>
      <c r="Q84" s="8" t="s">
        <v>2016</v>
      </c>
      <c r="R84" s="57">
        <f t="shared" si="3"/>
        <v>11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</row>
    <row r="85">
      <c r="A85" s="8" t="s">
        <v>1824</v>
      </c>
      <c r="B85" s="9">
        <v>45625.0</v>
      </c>
      <c r="C85" s="73" t="s">
        <v>20</v>
      </c>
      <c r="D85" s="69" t="s">
        <v>1965</v>
      </c>
      <c r="E85" s="27" t="s">
        <v>1908</v>
      </c>
      <c r="F85" s="13" t="s">
        <v>1090</v>
      </c>
      <c r="G85" s="15">
        <v>240.0</v>
      </c>
      <c r="H85" s="14"/>
      <c r="I85" s="14"/>
      <c r="J85" s="14"/>
      <c r="K85" s="14"/>
      <c r="L85" s="15">
        <v>240.0</v>
      </c>
      <c r="M85" s="14"/>
      <c r="N85" s="16"/>
      <c r="O85" s="47">
        <f t="shared" si="2"/>
        <v>240</v>
      </c>
      <c r="P85" s="40"/>
      <c r="Q85" s="40"/>
      <c r="R85" s="57">
        <f t="shared" si="3"/>
        <v>11</v>
      </c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</row>
    <row r="86">
      <c r="A86" s="8" t="s">
        <v>1824</v>
      </c>
      <c r="B86" s="9">
        <v>45572.0</v>
      </c>
      <c r="C86" s="73" t="s">
        <v>20</v>
      </c>
      <c r="D86" s="69" t="s">
        <v>2017</v>
      </c>
      <c r="E86" s="27" t="s">
        <v>2018</v>
      </c>
      <c r="F86" s="13" t="s">
        <v>1908</v>
      </c>
      <c r="G86" s="15">
        <v>249.0</v>
      </c>
      <c r="H86" s="15">
        <v>267.0</v>
      </c>
      <c r="I86" s="14"/>
      <c r="J86" s="15">
        <v>267.0</v>
      </c>
      <c r="K86" s="14"/>
      <c r="L86" s="14"/>
      <c r="M86" s="14"/>
      <c r="N86" s="16"/>
      <c r="O86" s="47">
        <f t="shared" si="2"/>
        <v>267</v>
      </c>
      <c r="P86" s="28"/>
      <c r="Q86" s="40"/>
      <c r="R86" s="57">
        <f t="shared" si="3"/>
        <v>10</v>
      </c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</row>
    <row r="87">
      <c r="A87" s="8" t="s">
        <v>1824</v>
      </c>
      <c r="B87" s="9">
        <v>45629.0</v>
      </c>
      <c r="C87" s="73" t="s">
        <v>1910</v>
      </c>
      <c r="D87" s="69" t="s">
        <v>2019</v>
      </c>
      <c r="E87" s="27" t="s">
        <v>1908</v>
      </c>
      <c r="F87" s="13" t="s">
        <v>1908</v>
      </c>
      <c r="G87" s="15">
        <v>299.0</v>
      </c>
      <c r="H87" s="15">
        <v>299.0</v>
      </c>
      <c r="I87" s="15">
        <v>18.0</v>
      </c>
      <c r="J87" s="15">
        <v>317.0</v>
      </c>
      <c r="K87" s="14"/>
      <c r="L87" s="14"/>
      <c r="M87" s="14"/>
      <c r="N87" s="16"/>
      <c r="O87" s="47">
        <f t="shared" si="2"/>
        <v>317</v>
      </c>
      <c r="P87" s="28"/>
      <c r="Q87" s="8" t="s">
        <v>2020</v>
      </c>
      <c r="R87" s="57">
        <f t="shared" si="3"/>
        <v>12</v>
      </c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</row>
    <row r="88">
      <c r="A88" s="8" t="s">
        <v>1824</v>
      </c>
      <c r="B88" s="9">
        <v>45637.0</v>
      </c>
      <c r="C88" s="73" t="s">
        <v>20</v>
      </c>
      <c r="D88" s="69" t="s">
        <v>2021</v>
      </c>
      <c r="E88" s="27" t="s">
        <v>1908</v>
      </c>
      <c r="F88" s="13" t="s">
        <v>1908</v>
      </c>
      <c r="G88" s="15">
        <v>299.0</v>
      </c>
      <c r="H88" s="15">
        <v>299.0</v>
      </c>
      <c r="I88" s="15">
        <v>18.0</v>
      </c>
      <c r="J88" s="15">
        <v>317.0</v>
      </c>
      <c r="K88" s="14"/>
      <c r="L88" s="14"/>
      <c r="M88" s="14"/>
      <c r="N88" s="16"/>
      <c r="O88" s="47">
        <f t="shared" si="2"/>
        <v>317</v>
      </c>
      <c r="P88" s="28"/>
      <c r="Q88" s="8" t="s">
        <v>2022</v>
      </c>
      <c r="R88" s="57">
        <f t="shared" si="3"/>
        <v>12</v>
      </c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</row>
    <row r="89">
      <c r="A89" s="8" t="s">
        <v>1824</v>
      </c>
      <c r="B89" s="9">
        <v>45638.0</v>
      </c>
      <c r="C89" s="73" t="s">
        <v>20</v>
      </c>
      <c r="D89" s="69" t="s">
        <v>2023</v>
      </c>
      <c r="E89" s="27" t="s">
        <v>1939</v>
      </c>
      <c r="F89" s="13" t="s">
        <v>2024</v>
      </c>
      <c r="G89" s="15">
        <v>99.9</v>
      </c>
      <c r="H89" s="15">
        <v>99.9</v>
      </c>
      <c r="I89" s="14"/>
      <c r="J89" s="15">
        <f t="shared" ref="J89:J103" si="5">H89</f>
        <v>99.9</v>
      </c>
      <c r="K89" s="14"/>
      <c r="L89" s="14"/>
      <c r="M89" s="14"/>
      <c r="N89" s="16"/>
      <c r="O89" s="47">
        <f t="shared" si="2"/>
        <v>99.9</v>
      </c>
      <c r="P89" s="28"/>
      <c r="Q89" s="8" t="s">
        <v>2025</v>
      </c>
      <c r="R89" s="57">
        <f t="shared" si="3"/>
        <v>12</v>
      </c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</row>
    <row r="90">
      <c r="A90" s="8" t="s">
        <v>1824</v>
      </c>
      <c r="B90" s="9">
        <v>45639.0</v>
      </c>
      <c r="C90" s="73" t="s">
        <v>20</v>
      </c>
      <c r="D90" s="69" t="s">
        <v>2026</v>
      </c>
      <c r="E90" s="27" t="s">
        <v>1939</v>
      </c>
      <c r="F90" s="13" t="s">
        <v>1969</v>
      </c>
      <c r="G90" s="15">
        <v>29.9</v>
      </c>
      <c r="H90" s="15">
        <v>29.9</v>
      </c>
      <c r="I90" s="14"/>
      <c r="J90" s="15">
        <f t="shared" si="5"/>
        <v>29.9</v>
      </c>
      <c r="K90" s="14"/>
      <c r="L90" s="14"/>
      <c r="M90" s="14"/>
      <c r="N90" s="16"/>
      <c r="O90" s="47">
        <f t="shared" si="2"/>
        <v>29.9</v>
      </c>
      <c r="P90" s="28"/>
      <c r="Q90" s="8" t="s">
        <v>2027</v>
      </c>
      <c r="R90" s="57">
        <f t="shared" si="3"/>
        <v>12</v>
      </c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</row>
    <row r="91">
      <c r="A91" s="8" t="s">
        <v>1824</v>
      </c>
      <c r="B91" s="9">
        <v>45659.0</v>
      </c>
      <c r="C91" s="73" t="s">
        <v>20</v>
      </c>
      <c r="D91" s="69" t="s">
        <v>2029</v>
      </c>
      <c r="E91" s="27" t="s">
        <v>1939</v>
      </c>
      <c r="F91" s="13" t="s">
        <v>1969</v>
      </c>
      <c r="G91" s="15">
        <v>29.9</v>
      </c>
      <c r="H91" s="15">
        <v>29.9</v>
      </c>
      <c r="I91" s="14"/>
      <c r="J91" s="15">
        <f t="shared" si="5"/>
        <v>29.9</v>
      </c>
      <c r="K91" s="14"/>
      <c r="L91" s="14"/>
      <c r="M91" s="14"/>
      <c r="N91" s="16"/>
      <c r="O91" s="47">
        <f t="shared" si="2"/>
        <v>29.9</v>
      </c>
      <c r="P91" s="13" t="s">
        <v>2030</v>
      </c>
      <c r="Q91" s="8" t="s">
        <v>2031</v>
      </c>
      <c r="R91" s="17" t="s">
        <v>547</v>
      </c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</row>
    <row r="92">
      <c r="A92" s="8" t="s">
        <v>1824</v>
      </c>
      <c r="B92" s="9">
        <v>45665.0</v>
      </c>
      <c r="C92" s="73" t="s">
        <v>1910</v>
      </c>
      <c r="D92" s="69" t="s">
        <v>2032</v>
      </c>
      <c r="E92" s="74" t="s">
        <v>1910</v>
      </c>
      <c r="F92" s="13" t="s">
        <v>1908</v>
      </c>
      <c r="G92" s="15">
        <v>299.0</v>
      </c>
      <c r="H92" s="15">
        <v>299.0</v>
      </c>
      <c r="I92" s="14"/>
      <c r="J92" s="15">
        <f t="shared" si="5"/>
        <v>299</v>
      </c>
      <c r="K92" s="14"/>
      <c r="L92" s="14"/>
      <c r="M92" s="14"/>
      <c r="N92" s="16"/>
      <c r="O92" s="47">
        <f t="shared" si="2"/>
        <v>299</v>
      </c>
      <c r="P92" s="28"/>
      <c r="Q92" s="8" t="s">
        <v>2033</v>
      </c>
      <c r="R92" s="17" t="s">
        <v>547</v>
      </c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</row>
    <row r="93">
      <c r="A93" s="8" t="s">
        <v>1824</v>
      </c>
      <c r="B93" s="9">
        <v>45665.0</v>
      </c>
      <c r="C93" s="73" t="s">
        <v>20</v>
      </c>
      <c r="D93" s="69" t="s">
        <v>2034</v>
      </c>
      <c r="E93" s="27" t="s">
        <v>1908</v>
      </c>
      <c r="F93" s="13" t="s">
        <v>1908</v>
      </c>
      <c r="G93" s="15">
        <v>299.0</v>
      </c>
      <c r="H93" s="15">
        <v>299.0</v>
      </c>
      <c r="I93" s="14"/>
      <c r="J93" s="15">
        <f t="shared" si="5"/>
        <v>299</v>
      </c>
      <c r="K93" s="14"/>
      <c r="L93" s="14"/>
      <c r="M93" s="14"/>
      <c r="N93" s="16"/>
      <c r="O93" s="47">
        <f t="shared" si="2"/>
        <v>299</v>
      </c>
      <c r="P93" s="13" t="s">
        <v>2035</v>
      </c>
      <c r="Q93" s="8" t="s">
        <v>2036</v>
      </c>
      <c r="R93" s="17" t="s">
        <v>547</v>
      </c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</row>
    <row r="94">
      <c r="A94" s="8" t="s">
        <v>1824</v>
      </c>
      <c r="B94" s="9">
        <v>45665.0</v>
      </c>
      <c r="C94" s="73" t="s">
        <v>1925</v>
      </c>
      <c r="D94" s="69" t="s">
        <v>2037</v>
      </c>
      <c r="E94" s="27" t="s">
        <v>1908</v>
      </c>
      <c r="F94" s="13" t="s">
        <v>1908</v>
      </c>
      <c r="G94" s="15">
        <v>299.0</v>
      </c>
      <c r="H94" s="15">
        <v>299.0</v>
      </c>
      <c r="I94" s="14"/>
      <c r="J94" s="15">
        <f t="shared" si="5"/>
        <v>299</v>
      </c>
      <c r="K94" s="14"/>
      <c r="L94" s="14"/>
      <c r="M94" s="14"/>
      <c r="N94" s="16"/>
      <c r="O94" s="47">
        <f t="shared" si="2"/>
        <v>299</v>
      </c>
      <c r="P94" s="28"/>
      <c r="Q94" s="8" t="s">
        <v>2038</v>
      </c>
      <c r="R94" s="17" t="s">
        <v>547</v>
      </c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</row>
    <row r="95">
      <c r="A95" s="8" t="s">
        <v>1824</v>
      </c>
      <c r="B95" s="9">
        <v>45667.0</v>
      </c>
      <c r="C95" s="73" t="s">
        <v>20</v>
      </c>
      <c r="D95" s="69" t="s">
        <v>2039</v>
      </c>
      <c r="E95" s="27" t="s">
        <v>1939</v>
      </c>
      <c r="F95" s="13" t="s">
        <v>2024</v>
      </c>
      <c r="G95" s="15">
        <v>99.9</v>
      </c>
      <c r="H95" s="15">
        <v>99.9</v>
      </c>
      <c r="I95" s="14"/>
      <c r="J95" s="15">
        <f t="shared" si="5"/>
        <v>99.9</v>
      </c>
      <c r="K95" s="14"/>
      <c r="L95" s="14"/>
      <c r="M95" s="14"/>
      <c r="N95" s="16"/>
      <c r="O95" s="47">
        <f t="shared" si="2"/>
        <v>99.9</v>
      </c>
      <c r="P95" s="28"/>
      <c r="Q95" s="8" t="s">
        <v>2040</v>
      </c>
      <c r="R95" s="17" t="s">
        <v>547</v>
      </c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</row>
    <row r="96">
      <c r="A96" s="8" t="s">
        <v>1824</v>
      </c>
      <c r="B96" s="9">
        <v>45670.0</v>
      </c>
      <c r="C96" s="73" t="s">
        <v>1925</v>
      </c>
      <c r="D96" s="69" t="s">
        <v>2041</v>
      </c>
      <c r="E96" s="27" t="s">
        <v>1908</v>
      </c>
      <c r="F96" s="13" t="s">
        <v>1908</v>
      </c>
      <c r="G96" s="15">
        <v>299.0</v>
      </c>
      <c r="H96" s="15">
        <v>299.0</v>
      </c>
      <c r="I96" s="14"/>
      <c r="J96" s="15">
        <f t="shared" si="5"/>
        <v>299</v>
      </c>
      <c r="K96" s="14"/>
      <c r="L96" s="14"/>
      <c r="M96" s="14"/>
      <c r="N96" s="16"/>
      <c r="O96" s="47">
        <f t="shared" si="2"/>
        <v>299</v>
      </c>
      <c r="P96" s="13" t="s">
        <v>2042</v>
      </c>
      <c r="Q96" s="8" t="s">
        <v>2043</v>
      </c>
      <c r="R96" s="17" t="s">
        <v>547</v>
      </c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</row>
    <row r="97">
      <c r="A97" s="8" t="s">
        <v>1824</v>
      </c>
      <c r="B97" s="9">
        <v>45671.0</v>
      </c>
      <c r="C97" s="73" t="s">
        <v>1910</v>
      </c>
      <c r="D97" s="69" t="s">
        <v>2044</v>
      </c>
      <c r="E97" s="27" t="s">
        <v>1910</v>
      </c>
      <c r="F97" s="13" t="s">
        <v>1908</v>
      </c>
      <c r="G97" s="15">
        <v>299.0</v>
      </c>
      <c r="H97" s="15">
        <v>299.0</v>
      </c>
      <c r="I97" s="14"/>
      <c r="J97" s="15">
        <f t="shared" si="5"/>
        <v>299</v>
      </c>
      <c r="K97" s="14"/>
      <c r="L97" s="14"/>
      <c r="M97" s="14"/>
      <c r="N97" s="16"/>
      <c r="O97" s="47">
        <f t="shared" si="2"/>
        <v>299</v>
      </c>
      <c r="P97" s="13" t="s">
        <v>2044</v>
      </c>
      <c r="Q97" s="8" t="s">
        <v>2045</v>
      </c>
      <c r="R97" s="17" t="s">
        <v>547</v>
      </c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</row>
    <row r="98">
      <c r="A98" s="8" t="s">
        <v>1824</v>
      </c>
      <c r="B98" s="9">
        <v>45671.0</v>
      </c>
      <c r="C98" s="73" t="s">
        <v>20</v>
      </c>
      <c r="D98" s="69" t="s">
        <v>2046</v>
      </c>
      <c r="E98" s="27" t="s">
        <v>1939</v>
      </c>
      <c r="F98" s="13" t="s">
        <v>1969</v>
      </c>
      <c r="G98" s="15">
        <v>29.9</v>
      </c>
      <c r="H98" s="15">
        <v>29.9</v>
      </c>
      <c r="I98" s="14"/>
      <c r="J98" s="15">
        <f t="shared" si="5"/>
        <v>29.9</v>
      </c>
      <c r="K98" s="14"/>
      <c r="L98" s="14"/>
      <c r="M98" s="14"/>
      <c r="N98" s="16"/>
      <c r="O98" s="47">
        <f t="shared" si="2"/>
        <v>29.9</v>
      </c>
      <c r="P98" s="28"/>
      <c r="Q98" s="8" t="s">
        <v>2047</v>
      </c>
      <c r="R98" s="17" t="s">
        <v>547</v>
      </c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</row>
    <row r="99">
      <c r="A99" s="8" t="s">
        <v>1824</v>
      </c>
      <c r="B99" s="9">
        <v>45673.0</v>
      </c>
      <c r="C99" s="73" t="s">
        <v>1910</v>
      </c>
      <c r="D99" s="69" t="s">
        <v>2048</v>
      </c>
      <c r="E99" s="27" t="s">
        <v>1910</v>
      </c>
      <c r="F99" s="13" t="s">
        <v>1908</v>
      </c>
      <c r="G99" s="15">
        <v>299.0</v>
      </c>
      <c r="H99" s="15">
        <v>299.0</v>
      </c>
      <c r="I99" s="14"/>
      <c r="J99" s="15">
        <f t="shared" si="5"/>
        <v>299</v>
      </c>
      <c r="K99" s="14"/>
      <c r="L99" s="14"/>
      <c r="M99" s="14"/>
      <c r="N99" s="16"/>
      <c r="O99" s="47">
        <f t="shared" si="2"/>
        <v>299</v>
      </c>
      <c r="P99" s="13" t="s">
        <v>2049</v>
      </c>
      <c r="Q99" s="8" t="s">
        <v>2050</v>
      </c>
      <c r="R99" s="17" t="s">
        <v>547</v>
      </c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</row>
    <row r="100">
      <c r="A100" s="8" t="s">
        <v>1824</v>
      </c>
      <c r="B100" s="9">
        <v>45673.0</v>
      </c>
      <c r="C100" s="73" t="s">
        <v>2051</v>
      </c>
      <c r="D100" s="69" t="s">
        <v>2052</v>
      </c>
      <c r="E100" s="27" t="s">
        <v>1908</v>
      </c>
      <c r="F100" s="13" t="s">
        <v>1908</v>
      </c>
      <c r="G100" s="15">
        <v>800.0</v>
      </c>
      <c r="H100" s="15">
        <v>299.0</v>
      </c>
      <c r="I100" s="14"/>
      <c r="J100" s="15">
        <f t="shared" si="5"/>
        <v>299</v>
      </c>
      <c r="K100" s="14"/>
      <c r="L100" s="14"/>
      <c r="M100" s="14"/>
      <c r="N100" s="16"/>
      <c r="O100" s="47">
        <f t="shared" si="2"/>
        <v>299</v>
      </c>
      <c r="P100" s="28"/>
      <c r="Q100" s="8" t="s">
        <v>2053</v>
      </c>
      <c r="R100" s="17" t="s">
        <v>547</v>
      </c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</row>
    <row r="101">
      <c r="A101" s="8" t="s">
        <v>1824</v>
      </c>
      <c r="B101" s="9">
        <v>45681.0</v>
      </c>
      <c r="C101" s="73" t="s">
        <v>20</v>
      </c>
      <c r="D101" s="69" t="s">
        <v>2054</v>
      </c>
      <c r="E101" s="27" t="s">
        <v>1939</v>
      </c>
      <c r="F101" s="13" t="s">
        <v>1969</v>
      </c>
      <c r="G101" s="15">
        <v>29.9</v>
      </c>
      <c r="H101" s="15">
        <v>29.9</v>
      </c>
      <c r="I101" s="14"/>
      <c r="J101" s="15">
        <f t="shared" si="5"/>
        <v>29.9</v>
      </c>
      <c r="K101" s="14"/>
      <c r="L101" s="14"/>
      <c r="M101" s="14"/>
      <c r="N101" s="16"/>
      <c r="O101" s="47">
        <f t="shared" si="2"/>
        <v>29.9</v>
      </c>
      <c r="P101" s="28"/>
      <c r="Q101" s="8" t="s">
        <v>2055</v>
      </c>
      <c r="R101" s="17" t="s">
        <v>547</v>
      </c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</row>
    <row r="102">
      <c r="A102" s="8" t="s">
        <v>1824</v>
      </c>
      <c r="B102" s="9">
        <v>45687.0</v>
      </c>
      <c r="C102" s="73" t="s">
        <v>1172</v>
      </c>
      <c r="D102" s="69" t="s">
        <v>2056</v>
      </c>
      <c r="E102" s="27" t="s">
        <v>1172</v>
      </c>
      <c r="F102" s="13" t="s">
        <v>1908</v>
      </c>
      <c r="G102" s="15">
        <v>1029.0</v>
      </c>
      <c r="H102" s="15">
        <v>299.0</v>
      </c>
      <c r="I102" s="14"/>
      <c r="J102" s="15">
        <f t="shared" si="5"/>
        <v>299</v>
      </c>
      <c r="K102" s="14"/>
      <c r="L102" s="14"/>
      <c r="M102" s="14"/>
      <c r="N102" s="16"/>
      <c r="O102" s="47">
        <f t="shared" si="2"/>
        <v>299</v>
      </c>
      <c r="P102" s="56"/>
      <c r="Q102" s="8" t="s">
        <v>2057</v>
      </c>
      <c r="R102" s="17" t="s">
        <v>547</v>
      </c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</row>
    <row r="103">
      <c r="A103" s="8" t="s">
        <v>1824</v>
      </c>
      <c r="B103" s="9">
        <v>45688.0</v>
      </c>
      <c r="C103" s="73" t="s">
        <v>2058</v>
      </c>
      <c r="D103" s="69" t="s">
        <v>2059</v>
      </c>
      <c r="E103" s="27" t="s">
        <v>1908</v>
      </c>
      <c r="F103" s="13" t="s">
        <v>1908</v>
      </c>
      <c r="G103" s="15">
        <v>299.0</v>
      </c>
      <c r="H103" s="15">
        <v>299.0</v>
      </c>
      <c r="I103" s="14"/>
      <c r="J103" s="15">
        <f t="shared" si="5"/>
        <v>299</v>
      </c>
      <c r="K103" s="14"/>
      <c r="L103" s="14"/>
      <c r="M103" s="14"/>
      <c r="N103" s="16"/>
      <c r="O103" s="47">
        <f t="shared" si="2"/>
        <v>299</v>
      </c>
      <c r="P103" s="56"/>
      <c r="Q103" s="8" t="s">
        <v>2060</v>
      </c>
      <c r="R103" s="17" t="s">
        <v>547</v>
      </c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</row>
    <row r="104">
      <c r="A104" s="8" t="s">
        <v>1824</v>
      </c>
      <c r="B104" s="9">
        <v>45562.0</v>
      </c>
      <c r="C104" s="73" t="s">
        <v>1918</v>
      </c>
      <c r="D104" s="69" t="s">
        <v>1995</v>
      </c>
      <c r="E104" s="27" t="s">
        <v>1918</v>
      </c>
      <c r="F104" s="13" t="s">
        <v>1908</v>
      </c>
      <c r="G104" s="15">
        <v>299.0</v>
      </c>
      <c r="H104" s="15">
        <v>317.0</v>
      </c>
      <c r="I104" s="14"/>
      <c r="J104" s="15">
        <v>317.0</v>
      </c>
      <c r="K104" s="14"/>
      <c r="L104" s="14"/>
      <c r="M104" s="14"/>
      <c r="N104" s="16"/>
      <c r="O104" s="47">
        <f t="shared" si="2"/>
        <v>317</v>
      </c>
      <c r="P104" s="28"/>
      <c r="Q104" s="40"/>
      <c r="R104" s="75">
        <f>MONTH(B104)</f>
        <v>9</v>
      </c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</row>
    <row r="105">
      <c r="A105" s="8" t="s">
        <v>1824</v>
      </c>
      <c r="B105" s="9">
        <v>45691.0</v>
      </c>
      <c r="C105" s="73" t="s">
        <v>20</v>
      </c>
      <c r="D105" s="69" t="s">
        <v>2061</v>
      </c>
      <c r="E105" s="27" t="s">
        <v>1939</v>
      </c>
      <c r="F105" s="13" t="s">
        <v>1969</v>
      </c>
      <c r="G105" s="15">
        <v>29.9</v>
      </c>
      <c r="H105" s="15">
        <v>29.9</v>
      </c>
      <c r="I105" s="14"/>
      <c r="J105" s="15">
        <f t="shared" ref="J105:J107" si="6">H105</f>
        <v>29.9</v>
      </c>
      <c r="K105" s="14"/>
      <c r="L105" s="14"/>
      <c r="M105" s="14"/>
      <c r="N105" s="16"/>
      <c r="O105" s="47">
        <f t="shared" si="2"/>
        <v>29.9</v>
      </c>
      <c r="P105" s="28"/>
      <c r="Q105" s="8" t="s">
        <v>2062</v>
      </c>
      <c r="R105" s="17" t="s">
        <v>557</v>
      </c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</row>
    <row r="106">
      <c r="A106" s="8" t="s">
        <v>1824</v>
      </c>
      <c r="B106" s="9">
        <v>45691.0</v>
      </c>
      <c r="C106" s="73" t="s">
        <v>20</v>
      </c>
      <c r="D106" s="69" t="s">
        <v>2063</v>
      </c>
      <c r="E106" s="27" t="s">
        <v>1939</v>
      </c>
      <c r="F106" s="13" t="s">
        <v>1969</v>
      </c>
      <c r="G106" s="15">
        <v>29.9</v>
      </c>
      <c r="H106" s="15">
        <v>29.9</v>
      </c>
      <c r="I106" s="14"/>
      <c r="J106" s="15">
        <f t="shared" si="6"/>
        <v>29.9</v>
      </c>
      <c r="K106" s="14"/>
      <c r="L106" s="14"/>
      <c r="M106" s="14"/>
      <c r="N106" s="16"/>
      <c r="O106" s="47">
        <f t="shared" si="2"/>
        <v>29.9</v>
      </c>
      <c r="P106" s="28"/>
      <c r="Q106" s="8" t="s">
        <v>2064</v>
      </c>
      <c r="R106" s="25" t="s">
        <v>557</v>
      </c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</row>
    <row r="107">
      <c r="A107" s="8" t="s">
        <v>1824</v>
      </c>
      <c r="B107" s="9">
        <v>45693.0</v>
      </c>
      <c r="C107" s="73" t="s">
        <v>20</v>
      </c>
      <c r="D107" s="69" t="s">
        <v>2065</v>
      </c>
      <c r="E107" s="27" t="s">
        <v>1939</v>
      </c>
      <c r="F107" s="13" t="s">
        <v>1969</v>
      </c>
      <c r="G107" s="15">
        <v>29.9</v>
      </c>
      <c r="H107" s="15">
        <v>29.9</v>
      </c>
      <c r="I107" s="14"/>
      <c r="J107" s="15">
        <f t="shared" si="6"/>
        <v>29.9</v>
      </c>
      <c r="K107" s="14"/>
      <c r="L107" s="14"/>
      <c r="M107" s="14"/>
      <c r="N107" s="16"/>
      <c r="O107" s="47">
        <f t="shared" si="2"/>
        <v>29.9</v>
      </c>
      <c r="P107" s="28"/>
      <c r="Q107" s="8" t="s">
        <v>2066</v>
      </c>
      <c r="R107" s="25" t="s">
        <v>557</v>
      </c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</row>
    <row r="108">
      <c r="A108" s="8" t="s">
        <v>1824</v>
      </c>
      <c r="B108" s="9">
        <v>45694.0</v>
      </c>
      <c r="C108" s="73" t="s">
        <v>1910</v>
      </c>
      <c r="D108" s="69" t="s">
        <v>2067</v>
      </c>
      <c r="E108" s="27" t="s">
        <v>1908</v>
      </c>
      <c r="F108" s="13" t="s">
        <v>1908</v>
      </c>
      <c r="G108" s="15">
        <v>299.0</v>
      </c>
      <c r="H108" s="15">
        <v>299.0</v>
      </c>
      <c r="I108" s="14"/>
      <c r="J108" s="15">
        <v>299.0</v>
      </c>
      <c r="K108" s="14"/>
      <c r="L108" s="14"/>
      <c r="M108" s="14"/>
      <c r="N108" s="16"/>
      <c r="O108" s="47">
        <f t="shared" si="2"/>
        <v>299</v>
      </c>
      <c r="P108" s="28"/>
      <c r="Q108" s="8" t="s">
        <v>2068</v>
      </c>
      <c r="R108" s="25" t="s">
        <v>557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</row>
    <row r="109">
      <c r="A109" s="8" t="s">
        <v>1824</v>
      </c>
      <c r="B109" s="9">
        <v>45698.0</v>
      </c>
      <c r="C109" s="73" t="s">
        <v>20</v>
      </c>
      <c r="D109" s="69" t="s">
        <v>2069</v>
      </c>
      <c r="E109" s="27" t="s">
        <v>1939</v>
      </c>
      <c r="F109" s="13" t="s">
        <v>1969</v>
      </c>
      <c r="G109" s="15">
        <v>29.9</v>
      </c>
      <c r="H109" s="15">
        <v>29.9</v>
      </c>
      <c r="I109" s="14"/>
      <c r="J109" s="15">
        <f t="shared" ref="J109:J113" si="7">H109</f>
        <v>29.9</v>
      </c>
      <c r="K109" s="14"/>
      <c r="L109" s="14"/>
      <c r="M109" s="14"/>
      <c r="N109" s="16"/>
      <c r="O109" s="47">
        <f t="shared" si="2"/>
        <v>29.9</v>
      </c>
      <c r="P109" s="28"/>
      <c r="Q109" s="8" t="s">
        <v>2070</v>
      </c>
      <c r="R109" s="25" t="s">
        <v>557</v>
      </c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</row>
    <row r="110">
      <c r="A110" s="8" t="s">
        <v>1824</v>
      </c>
      <c r="B110" s="9">
        <v>45698.0</v>
      </c>
      <c r="C110" s="73" t="s">
        <v>20</v>
      </c>
      <c r="D110" s="69" t="s">
        <v>2071</v>
      </c>
      <c r="E110" s="27" t="s">
        <v>1939</v>
      </c>
      <c r="F110" s="13" t="s">
        <v>1969</v>
      </c>
      <c r="G110" s="15">
        <v>29.9</v>
      </c>
      <c r="H110" s="15">
        <v>29.9</v>
      </c>
      <c r="I110" s="14"/>
      <c r="J110" s="15">
        <f t="shared" si="7"/>
        <v>29.9</v>
      </c>
      <c r="K110" s="14"/>
      <c r="L110" s="14"/>
      <c r="M110" s="14"/>
      <c r="N110" s="16"/>
      <c r="O110" s="47">
        <f t="shared" si="2"/>
        <v>29.9</v>
      </c>
      <c r="P110" s="28"/>
      <c r="Q110" s="8" t="s">
        <v>2072</v>
      </c>
      <c r="R110" s="25" t="s">
        <v>557</v>
      </c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</row>
    <row r="111">
      <c r="A111" s="8" t="s">
        <v>1824</v>
      </c>
      <c r="B111" s="9">
        <v>45698.0</v>
      </c>
      <c r="C111" s="73" t="s">
        <v>20</v>
      </c>
      <c r="D111" s="69" t="s">
        <v>2073</v>
      </c>
      <c r="E111" s="27" t="s">
        <v>1939</v>
      </c>
      <c r="F111" s="13" t="s">
        <v>1969</v>
      </c>
      <c r="G111" s="15">
        <v>29.9</v>
      </c>
      <c r="H111" s="15">
        <v>29.9</v>
      </c>
      <c r="I111" s="14"/>
      <c r="J111" s="15">
        <f t="shared" si="7"/>
        <v>29.9</v>
      </c>
      <c r="K111" s="14"/>
      <c r="L111" s="14"/>
      <c r="M111" s="14"/>
      <c r="N111" s="16"/>
      <c r="O111" s="47">
        <f t="shared" si="2"/>
        <v>29.9</v>
      </c>
      <c r="P111" s="28"/>
      <c r="Q111" s="8" t="s">
        <v>2074</v>
      </c>
      <c r="R111" s="25" t="s">
        <v>557</v>
      </c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</row>
    <row r="112">
      <c r="A112" s="8" t="s">
        <v>1824</v>
      </c>
      <c r="B112" s="9">
        <v>45699.0</v>
      </c>
      <c r="C112" s="73" t="s">
        <v>1925</v>
      </c>
      <c r="D112" s="69" t="s">
        <v>2075</v>
      </c>
      <c r="E112" s="27" t="s">
        <v>1925</v>
      </c>
      <c r="F112" s="13" t="s">
        <v>1908</v>
      </c>
      <c r="G112" s="15">
        <v>299.0</v>
      </c>
      <c r="H112" s="15">
        <v>299.0</v>
      </c>
      <c r="I112" s="14"/>
      <c r="J112" s="15">
        <f t="shared" si="7"/>
        <v>299</v>
      </c>
      <c r="K112" s="14"/>
      <c r="L112" s="14"/>
      <c r="M112" s="14"/>
      <c r="N112" s="16"/>
      <c r="O112" s="47">
        <f t="shared" si="2"/>
        <v>299</v>
      </c>
      <c r="P112" s="28"/>
      <c r="Q112" s="8" t="s">
        <v>2076</v>
      </c>
      <c r="R112" s="25" t="s">
        <v>557</v>
      </c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</row>
    <row r="113">
      <c r="A113" s="8" t="s">
        <v>1824</v>
      </c>
      <c r="B113" s="9">
        <v>45699.0</v>
      </c>
      <c r="C113" s="73" t="s">
        <v>2058</v>
      </c>
      <c r="D113" s="69" t="s">
        <v>2077</v>
      </c>
      <c r="E113" s="27" t="s">
        <v>1908</v>
      </c>
      <c r="F113" s="13" t="s">
        <v>1908</v>
      </c>
      <c r="G113" s="15">
        <v>299.0</v>
      </c>
      <c r="H113" s="15">
        <v>299.0</v>
      </c>
      <c r="I113" s="14"/>
      <c r="J113" s="15">
        <f t="shared" si="7"/>
        <v>299</v>
      </c>
      <c r="K113" s="14"/>
      <c r="L113" s="14"/>
      <c r="M113" s="14"/>
      <c r="N113" s="16"/>
      <c r="O113" s="47">
        <f t="shared" si="2"/>
        <v>299</v>
      </c>
      <c r="P113" s="28"/>
      <c r="Q113" s="8" t="s">
        <v>2078</v>
      </c>
      <c r="R113" s="25" t="s">
        <v>557</v>
      </c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</row>
    <row r="114">
      <c r="A114" s="8" t="s">
        <v>1824</v>
      </c>
      <c r="B114" s="9">
        <v>45700.0</v>
      </c>
      <c r="C114" s="73" t="s">
        <v>27</v>
      </c>
      <c r="D114" s="69" t="s">
        <v>2079</v>
      </c>
      <c r="E114" s="27" t="s">
        <v>1908</v>
      </c>
      <c r="F114" s="31" t="s">
        <v>1908</v>
      </c>
      <c r="G114" s="14"/>
      <c r="H114" s="15">
        <v>299.0</v>
      </c>
      <c r="I114" s="14"/>
      <c r="J114" s="15">
        <v>299.0</v>
      </c>
      <c r="K114" s="14"/>
      <c r="L114" s="14"/>
      <c r="M114" s="14"/>
      <c r="N114" s="16"/>
      <c r="O114" s="47">
        <f t="shared" si="2"/>
        <v>299</v>
      </c>
      <c r="P114" s="28"/>
      <c r="Q114" s="25" t="s">
        <v>2080</v>
      </c>
      <c r="R114" s="25" t="s">
        <v>557</v>
      </c>
      <c r="S114" s="17"/>
      <c r="T114" s="28"/>
      <c r="U114" s="17"/>
      <c r="V114" s="17"/>
      <c r="W114" s="17"/>
      <c r="X114" s="28"/>
      <c r="Y114" s="28"/>
      <c r="Z114" s="80"/>
      <c r="AA114" s="80"/>
      <c r="AB114" s="28"/>
      <c r="AC114" s="28"/>
      <c r="AD114" s="28"/>
      <c r="AE114" s="28"/>
      <c r="AF114" s="28"/>
      <c r="AG114" s="28"/>
      <c r="AH114" s="28"/>
      <c r="AI114" s="28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</row>
    <row r="115">
      <c r="A115" s="8" t="s">
        <v>1824</v>
      </c>
      <c r="B115" s="9">
        <v>44510.0</v>
      </c>
      <c r="C115" s="73" t="s">
        <v>20</v>
      </c>
      <c r="D115" s="69" t="s">
        <v>2081</v>
      </c>
      <c r="E115" s="27" t="s">
        <v>1908</v>
      </c>
      <c r="F115" s="31" t="s">
        <v>1908</v>
      </c>
      <c r="G115" s="14"/>
      <c r="H115" s="15">
        <v>317.0</v>
      </c>
      <c r="I115" s="14"/>
      <c r="J115" s="15">
        <v>317.0</v>
      </c>
      <c r="K115" s="14"/>
      <c r="L115" s="14"/>
      <c r="M115" s="14"/>
      <c r="N115" s="16"/>
      <c r="O115" s="47">
        <f t="shared" si="2"/>
        <v>317</v>
      </c>
      <c r="P115" s="28"/>
      <c r="Q115" s="25" t="s">
        <v>2082</v>
      </c>
      <c r="R115" s="25" t="s">
        <v>61</v>
      </c>
      <c r="S115" s="17"/>
      <c r="T115" s="28"/>
      <c r="U115" s="17"/>
      <c r="V115" s="17"/>
      <c r="W115" s="17"/>
      <c r="X115" s="28"/>
      <c r="Y115" s="28"/>
      <c r="Z115" s="80"/>
      <c r="AA115" s="80"/>
      <c r="AB115" s="28"/>
      <c r="AC115" s="28"/>
      <c r="AD115" s="28"/>
      <c r="AE115" s="28"/>
      <c r="AF115" s="28"/>
      <c r="AG115" s="28"/>
      <c r="AH115" s="28"/>
      <c r="AI115" s="28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</row>
    <row r="116">
      <c r="A116" s="8" t="s">
        <v>1824</v>
      </c>
      <c r="B116" s="9">
        <v>45705.0</v>
      </c>
      <c r="C116" s="73" t="s">
        <v>20</v>
      </c>
      <c r="D116" s="69" t="s">
        <v>2083</v>
      </c>
      <c r="E116" s="27" t="s">
        <v>1939</v>
      </c>
      <c r="F116" s="13" t="s">
        <v>1969</v>
      </c>
      <c r="G116" s="15">
        <v>29.9</v>
      </c>
      <c r="H116" s="15">
        <v>29.9</v>
      </c>
      <c r="I116" s="14"/>
      <c r="J116" s="15">
        <f>H116</f>
        <v>29.9</v>
      </c>
      <c r="K116" s="14"/>
      <c r="L116" s="14"/>
      <c r="M116" s="14"/>
      <c r="N116" s="16"/>
      <c r="O116" s="47">
        <f t="shared" si="2"/>
        <v>29.9</v>
      </c>
      <c r="P116" s="28"/>
      <c r="Q116" s="8" t="s">
        <v>2084</v>
      </c>
      <c r="R116" s="25" t="s">
        <v>557</v>
      </c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</row>
    <row r="117">
      <c r="A117" s="8" t="s">
        <v>1824</v>
      </c>
      <c r="B117" s="9">
        <v>45705.0</v>
      </c>
      <c r="C117" s="73" t="s">
        <v>1910</v>
      </c>
      <c r="D117" s="69" t="s">
        <v>2085</v>
      </c>
      <c r="E117" s="27" t="s">
        <v>1910</v>
      </c>
      <c r="F117" s="31" t="s">
        <v>2086</v>
      </c>
      <c r="G117" s="15">
        <v>429.0</v>
      </c>
      <c r="H117" s="15">
        <v>429.0</v>
      </c>
      <c r="I117" s="14"/>
      <c r="J117" s="15">
        <v>429.0</v>
      </c>
      <c r="K117" s="14"/>
      <c r="L117" s="14"/>
      <c r="M117" s="14"/>
      <c r="N117" s="16"/>
      <c r="O117" s="47">
        <f t="shared" si="2"/>
        <v>429</v>
      </c>
      <c r="P117" s="28"/>
      <c r="Q117" s="25" t="s">
        <v>2087</v>
      </c>
      <c r="R117" s="25" t="s">
        <v>557</v>
      </c>
      <c r="S117" s="17"/>
      <c r="T117" s="28"/>
      <c r="U117" s="17"/>
      <c r="V117" s="17"/>
      <c r="W117" s="17"/>
      <c r="X117" s="28"/>
      <c r="Y117" s="28"/>
      <c r="Z117" s="80"/>
      <c r="AA117" s="80"/>
      <c r="AB117" s="28"/>
      <c r="AC117" s="28"/>
      <c r="AD117" s="28"/>
      <c r="AE117" s="28"/>
      <c r="AF117" s="28"/>
      <c r="AG117" s="28"/>
      <c r="AH117" s="28"/>
      <c r="AI117" s="28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</row>
    <row r="118">
      <c r="A118" s="8" t="s">
        <v>1824</v>
      </c>
      <c r="B118" s="9">
        <v>45705.0</v>
      </c>
      <c r="C118" s="73" t="s">
        <v>27</v>
      </c>
      <c r="D118" s="69" t="s">
        <v>2088</v>
      </c>
      <c r="E118" s="27" t="s">
        <v>2089</v>
      </c>
      <c r="F118" s="31" t="s">
        <v>1908</v>
      </c>
      <c r="G118" s="15">
        <v>299.0</v>
      </c>
      <c r="H118" s="15">
        <v>299.0</v>
      </c>
      <c r="I118" s="14"/>
      <c r="J118" s="15">
        <v>299.0</v>
      </c>
      <c r="K118" s="14"/>
      <c r="L118" s="14"/>
      <c r="M118" s="14"/>
      <c r="N118" s="16"/>
      <c r="O118" s="47">
        <f t="shared" si="2"/>
        <v>299</v>
      </c>
      <c r="P118" s="28"/>
      <c r="Q118" s="25" t="s">
        <v>2090</v>
      </c>
      <c r="R118" s="25" t="s">
        <v>557</v>
      </c>
      <c r="S118" s="17"/>
      <c r="T118" s="28"/>
      <c r="U118" s="17"/>
      <c r="V118" s="17"/>
      <c r="W118" s="17"/>
      <c r="X118" s="28"/>
      <c r="Y118" s="28"/>
      <c r="Z118" s="80"/>
      <c r="AA118" s="80"/>
      <c r="AB118" s="28"/>
      <c r="AC118" s="28"/>
      <c r="AD118" s="28"/>
      <c r="AE118" s="28"/>
      <c r="AF118" s="28"/>
      <c r="AG118" s="28"/>
      <c r="AH118" s="28"/>
      <c r="AI118" s="28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</row>
    <row r="119">
      <c r="A119" s="8" t="s">
        <v>1824</v>
      </c>
      <c r="B119" s="9">
        <v>45553.0</v>
      </c>
      <c r="C119" s="73" t="s">
        <v>20</v>
      </c>
      <c r="D119" s="69" t="s">
        <v>2092</v>
      </c>
      <c r="E119" s="27" t="s">
        <v>1939</v>
      </c>
      <c r="F119" s="13" t="s">
        <v>1969</v>
      </c>
      <c r="G119" s="15">
        <v>29.9</v>
      </c>
      <c r="H119" s="15">
        <v>29.9</v>
      </c>
      <c r="I119" s="14"/>
      <c r="J119" s="15">
        <v>29.9</v>
      </c>
      <c r="K119" s="14"/>
      <c r="L119" s="14"/>
      <c r="M119" s="14"/>
      <c r="N119" s="16"/>
      <c r="O119" s="47">
        <f t="shared" si="2"/>
        <v>29.9</v>
      </c>
      <c r="P119" s="28"/>
      <c r="Q119" s="45" t="s">
        <v>2093</v>
      </c>
      <c r="R119" s="88">
        <v>9.0</v>
      </c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</row>
    <row r="120">
      <c r="A120" s="8" t="s">
        <v>1824</v>
      </c>
      <c r="B120" s="9">
        <v>45712.0</v>
      </c>
      <c r="C120" s="73" t="s">
        <v>1172</v>
      </c>
      <c r="D120" s="69" t="s">
        <v>2094</v>
      </c>
      <c r="E120" s="27" t="s">
        <v>1172</v>
      </c>
      <c r="F120" s="13" t="s">
        <v>1908</v>
      </c>
      <c r="G120" s="15">
        <v>299.0</v>
      </c>
      <c r="H120" s="15">
        <v>299.0</v>
      </c>
      <c r="I120" s="14"/>
      <c r="J120" s="15">
        <f>H120</f>
        <v>299</v>
      </c>
      <c r="K120" s="14"/>
      <c r="L120" s="14"/>
      <c r="M120" s="14"/>
      <c r="N120" s="16"/>
      <c r="O120" s="47">
        <f t="shared" si="2"/>
        <v>299</v>
      </c>
      <c r="P120" s="28"/>
      <c r="Q120" s="8" t="s">
        <v>2095</v>
      </c>
      <c r="R120" s="25" t="s">
        <v>557</v>
      </c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</row>
    <row r="121">
      <c r="A121" s="8" t="s">
        <v>1824</v>
      </c>
      <c r="B121" s="9">
        <v>45714.0</v>
      </c>
      <c r="C121" s="73" t="s">
        <v>1910</v>
      </c>
      <c r="D121" s="69" t="s">
        <v>2096</v>
      </c>
      <c r="E121" s="27" t="s">
        <v>1910</v>
      </c>
      <c r="F121" s="13" t="s">
        <v>1908</v>
      </c>
      <c r="G121" s="15">
        <v>299.0</v>
      </c>
      <c r="H121" s="15">
        <v>299.0</v>
      </c>
      <c r="I121" s="14"/>
      <c r="J121" s="15">
        <v>299.0</v>
      </c>
      <c r="K121" s="14"/>
      <c r="L121" s="14"/>
      <c r="M121" s="14"/>
      <c r="N121" s="16"/>
      <c r="O121" s="47">
        <f t="shared" si="2"/>
        <v>299</v>
      </c>
      <c r="P121" s="28"/>
      <c r="Q121" s="8" t="s">
        <v>2097</v>
      </c>
      <c r="R121" s="25" t="s">
        <v>557</v>
      </c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</row>
    <row r="122">
      <c r="A122" s="8" t="s">
        <v>1824</v>
      </c>
      <c r="B122" s="9">
        <v>45714.0</v>
      </c>
      <c r="C122" s="73" t="s">
        <v>27</v>
      </c>
      <c r="D122" s="69" t="s">
        <v>2098</v>
      </c>
      <c r="E122" s="27" t="s">
        <v>2089</v>
      </c>
      <c r="F122" s="31" t="s">
        <v>1908</v>
      </c>
      <c r="G122" s="15">
        <v>299.0</v>
      </c>
      <c r="H122" s="15">
        <v>299.0</v>
      </c>
      <c r="I122" s="14"/>
      <c r="J122" s="15">
        <v>299.0</v>
      </c>
      <c r="K122" s="14"/>
      <c r="L122" s="14"/>
      <c r="M122" s="14"/>
      <c r="N122" s="16"/>
      <c r="O122" s="47">
        <f t="shared" si="2"/>
        <v>299</v>
      </c>
      <c r="P122" s="28"/>
      <c r="Q122" s="25" t="s">
        <v>2099</v>
      </c>
      <c r="R122" s="25" t="s">
        <v>557</v>
      </c>
      <c r="S122" s="17"/>
      <c r="T122" s="28"/>
      <c r="U122" s="17"/>
      <c r="V122" s="17"/>
      <c r="W122" s="17"/>
      <c r="X122" s="28"/>
      <c r="Y122" s="28"/>
      <c r="Z122" s="80"/>
      <c r="AA122" s="80"/>
      <c r="AB122" s="28"/>
      <c r="AC122" s="28"/>
      <c r="AD122" s="28"/>
      <c r="AE122" s="28"/>
      <c r="AF122" s="28"/>
      <c r="AG122" s="28"/>
      <c r="AH122" s="28"/>
      <c r="AI122" s="28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</row>
    <row r="123">
      <c r="A123" s="8" t="s">
        <v>1824</v>
      </c>
      <c r="B123" s="9">
        <v>45716.0</v>
      </c>
      <c r="C123" s="73" t="s">
        <v>20</v>
      </c>
      <c r="D123" s="69" t="s">
        <v>2100</v>
      </c>
      <c r="E123" s="27" t="s">
        <v>1939</v>
      </c>
      <c r="F123" s="13" t="s">
        <v>1969</v>
      </c>
      <c r="G123" s="15">
        <v>29.9</v>
      </c>
      <c r="H123" s="15">
        <v>29.9</v>
      </c>
      <c r="I123" s="14"/>
      <c r="J123" s="15">
        <f t="shared" ref="J123:J125" si="8">H123</f>
        <v>29.9</v>
      </c>
      <c r="K123" s="14"/>
      <c r="L123" s="14"/>
      <c r="M123" s="14"/>
      <c r="N123" s="16"/>
      <c r="O123" s="47">
        <f t="shared" si="2"/>
        <v>29.9</v>
      </c>
      <c r="P123" s="28"/>
      <c r="Q123" s="8" t="s">
        <v>2101</v>
      </c>
      <c r="R123" s="25" t="s">
        <v>557</v>
      </c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</row>
    <row r="124">
      <c r="A124" s="8" t="s">
        <v>1824</v>
      </c>
      <c r="B124" s="9">
        <v>45722.0</v>
      </c>
      <c r="C124" s="73" t="s">
        <v>20</v>
      </c>
      <c r="D124" s="69" t="s">
        <v>2102</v>
      </c>
      <c r="E124" s="27" t="s">
        <v>1939</v>
      </c>
      <c r="F124" s="13" t="s">
        <v>2103</v>
      </c>
      <c r="G124" s="15">
        <v>39.9</v>
      </c>
      <c r="H124" s="15">
        <v>39.9</v>
      </c>
      <c r="I124" s="14"/>
      <c r="J124" s="15">
        <f t="shared" si="8"/>
        <v>39.9</v>
      </c>
      <c r="K124" s="14"/>
      <c r="L124" s="14"/>
      <c r="M124" s="14"/>
      <c r="N124" s="16"/>
      <c r="O124" s="47">
        <f t="shared" si="2"/>
        <v>39.9</v>
      </c>
      <c r="P124" s="28"/>
      <c r="Q124" s="8" t="s">
        <v>2104</v>
      </c>
      <c r="R124" s="25" t="s">
        <v>577</v>
      </c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</row>
    <row r="125">
      <c r="A125" s="8" t="s">
        <v>1824</v>
      </c>
      <c r="B125" s="9">
        <v>45726.0</v>
      </c>
      <c r="C125" s="73" t="s">
        <v>20</v>
      </c>
      <c r="D125" s="69" t="s">
        <v>3247</v>
      </c>
      <c r="E125" s="27" t="s">
        <v>1939</v>
      </c>
      <c r="F125" s="13" t="s">
        <v>2103</v>
      </c>
      <c r="G125" s="15">
        <v>39.9</v>
      </c>
      <c r="H125" s="15">
        <v>39.9</v>
      </c>
      <c r="I125" s="14"/>
      <c r="J125" s="15">
        <f t="shared" si="8"/>
        <v>39.9</v>
      </c>
      <c r="K125" s="14"/>
      <c r="L125" s="14"/>
      <c r="M125" s="14"/>
      <c r="N125" s="16"/>
      <c r="O125" s="47">
        <f t="shared" si="2"/>
        <v>39.9</v>
      </c>
      <c r="P125" s="28"/>
      <c r="Q125" s="8" t="s">
        <v>3248</v>
      </c>
      <c r="R125" s="25" t="s">
        <v>577</v>
      </c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</row>
    <row r="126">
      <c r="A126" s="8" t="s">
        <v>1824</v>
      </c>
      <c r="B126" s="9">
        <v>45726.0</v>
      </c>
      <c r="C126" s="73" t="s">
        <v>2105</v>
      </c>
      <c r="D126" s="69" t="s">
        <v>2106</v>
      </c>
      <c r="E126" s="27" t="s">
        <v>1908</v>
      </c>
      <c r="F126" s="31" t="s">
        <v>2086</v>
      </c>
      <c r="G126" s="15">
        <v>429.0</v>
      </c>
      <c r="H126" s="15">
        <v>429.0</v>
      </c>
      <c r="I126" s="14"/>
      <c r="J126" s="15">
        <v>429.0</v>
      </c>
      <c r="K126" s="14"/>
      <c r="L126" s="14"/>
      <c r="M126" s="14"/>
      <c r="N126" s="16"/>
      <c r="O126" s="47">
        <f t="shared" si="2"/>
        <v>429</v>
      </c>
      <c r="P126" s="28"/>
      <c r="Q126" s="25" t="s">
        <v>2107</v>
      </c>
      <c r="R126" s="25" t="s">
        <v>577</v>
      </c>
      <c r="S126" s="17"/>
      <c r="T126" s="28"/>
      <c r="U126" s="17"/>
      <c r="V126" s="17"/>
      <c r="W126" s="17"/>
      <c r="X126" s="28"/>
      <c r="Y126" s="28"/>
      <c r="Z126" s="80"/>
      <c r="AA126" s="80"/>
      <c r="AB126" s="28"/>
      <c r="AC126" s="28"/>
      <c r="AD126" s="28"/>
      <c r="AE126" s="28"/>
      <c r="AF126" s="28"/>
      <c r="AG126" s="28"/>
      <c r="AH126" s="28"/>
      <c r="AI126" s="28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</row>
    <row r="127">
      <c r="A127" s="8" t="s">
        <v>1824</v>
      </c>
      <c r="B127" s="9">
        <v>45726.0</v>
      </c>
      <c r="C127" s="73" t="s">
        <v>20</v>
      </c>
      <c r="D127" s="69" t="s">
        <v>2108</v>
      </c>
      <c r="E127" s="27" t="s">
        <v>1939</v>
      </c>
      <c r="F127" s="13" t="s">
        <v>2103</v>
      </c>
      <c r="G127" s="15">
        <v>39.9</v>
      </c>
      <c r="H127" s="15">
        <v>39.9</v>
      </c>
      <c r="I127" s="14"/>
      <c r="J127" s="15">
        <f>H127</f>
        <v>39.9</v>
      </c>
      <c r="K127" s="14"/>
      <c r="L127" s="14"/>
      <c r="M127" s="15">
        <v>39.9</v>
      </c>
      <c r="N127" s="16"/>
      <c r="O127" s="47">
        <f t="shared" si="2"/>
        <v>79.8</v>
      </c>
      <c r="P127" s="28"/>
      <c r="Q127" s="8" t="s">
        <v>2109</v>
      </c>
      <c r="R127" s="25" t="s">
        <v>577</v>
      </c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</row>
    <row r="128">
      <c r="A128" s="8" t="s">
        <v>1824</v>
      </c>
      <c r="B128" s="9">
        <v>45722.0</v>
      </c>
      <c r="C128" s="73" t="s">
        <v>2110</v>
      </c>
      <c r="D128" s="69" t="s">
        <v>2111</v>
      </c>
      <c r="E128" s="27" t="s">
        <v>2112</v>
      </c>
      <c r="F128" s="31" t="s">
        <v>2086</v>
      </c>
      <c r="G128" s="15">
        <v>429.0</v>
      </c>
      <c r="H128" s="15">
        <v>429.0</v>
      </c>
      <c r="I128" s="14"/>
      <c r="J128" s="15">
        <v>429.0</v>
      </c>
      <c r="K128" s="14"/>
      <c r="L128" s="14"/>
      <c r="M128" s="14"/>
      <c r="N128" s="16"/>
      <c r="O128" s="47">
        <f t="shared" si="2"/>
        <v>429</v>
      </c>
      <c r="P128" s="28"/>
      <c r="Q128" s="25" t="s">
        <v>2113</v>
      </c>
      <c r="R128" s="25" t="s">
        <v>577</v>
      </c>
      <c r="S128" s="17"/>
      <c r="T128" s="28"/>
      <c r="U128" s="17"/>
      <c r="V128" s="17"/>
      <c r="W128" s="17"/>
      <c r="X128" s="28"/>
      <c r="Y128" s="28"/>
      <c r="Z128" s="80"/>
      <c r="AA128" s="80"/>
      <c r="AB128" s="28"/>
      <c r="AC128" s="28"/>
      <c r="AD128" s="28"/>
      <c r="AE128" s="28"/>
      <c r="AF128" s="28"/>
      <c r="AG128" s="28"/>
      <c r="AH128" s="28"/>
      <c r="AI128" s="28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</row>
    <row r="129">
      <c r="A129" s="8" t="s">
        <v>1824</v>
      </c>
      <c r="B129" s="9">
        <v>45730.0</v>
      </c>
      <c r="C129" s="73" t="s">
        <v>20</v>
      </c>
      <c r="D129" s="69" t="s">
        <v>3251</v>
      </c>
      <c r="E129" s="27" t="s">
        <v>1939</v>
      </c>
      <c r="F129" s="13" t="s">
        <v>2024</v>
      </c>
      <c r="G129" s="15">
        <v>99.9</v>
      </c>
      <c r="H129" s="15">
        <v>99.9</v>
      </c>
      <c r="I129" s="14"/>
      <c r="J129" s="15">
        <f>H129</f>
        <v>99.9</v>
      </c>
      <c r="K129" s="14"/>
      <c r="L129" s="14"/>
      <c r="M129" s="14"/>
      <c r="N129" s="16"/>
      <c r="O129" s="47">
        <f t="shared" si="2"/>
        <v>99.9</v>
      </c>
      <c r="P129" s="28"/>
      <c r="Q129" s="8" t="s">
        <v>3252</v>
      </c>
      <c r="R129" s="25" t="s">
        <v>577</v>
      </c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</row>
    <row r="130">
      <c r="A130" s="8" t="s">
        <v>1824</v>
      </c>
      <c r="B130" s="9">
        <v>45735.0</v>
      </c>
      <c r="C130" s="73" t="s">
        <v>27</v>
      </c>
      <c r="D130" s="69" t="s">
        <v>2114</v>
      </c>
      <c r="E130" s="27" t="s">
        <v>2089</v>
      </c>
      <c r="F130" s="31" t="s">
        <v>2086</v>
      </c>
      <c r="G130" s="15">
        <v>429.0</v>
      </c>
      <c r="H130" s="15">
        <v>429.0</v>
      </c>
      <c r="I130" s="14"/>
      <c r="J130" s="15">
        <v>429.0</v>
      </c>
      <c r="K130" s="14"/>
      <c r="L130" s="14"/>
      <c r="M130" s="14"/>
      <c r="N130" s="16"/>
      <c r="O130" s="47">
        <f t="shared" si="2"/>
        <v>429</v>
      </c>
      <c r="P130" s="28"/>
      <c r="Q130" s="25" t="s">
        <v>2115</v>
      </c>
      <c r="R130" s="25" t="s">
        <v>577</v>
      </c>
      <c r="S130" s="17"/>
      <c r="T130" s="28"/>
      <c r="U130" s="17"/>
      <c r="V130" s="17"/>
      <c r="W130" s="17"/>
      <c r="X130" s="28"/>
      <c r="Y130" s="28"/>
      <c r="Z130" s="80"/>
      <c r="AA130" s="80"/>
      <c r="AB130" s="28"/>
      <c r="AC130" s="28"/>
      <c r="AD130" s="28"/>
      <c r="AE130" s="28"/>
      <c r="AF130" s="28"/>
      <c r="AG130" s="28"/>
      <c r="AH130" s="28"/>
      <c r="AI130" s="28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</row>
    <row r="131">
      <c r="A131" s="8" t="s">
        <v>1824</v>
      </c>
      <c r="B131" s="9">
        <v>45737.0</v>
      </c>
      <c r="C131" s="73" t="s">
        <v>20</v>
      </c>
      <c r="D131" s="69" t="s">
        <v>2116</v>
      </c>
      <c r="E131" s="27" t="s">
        <v>1908</v>
      </c>
      <c r="F131" s="31" t="s">
        <v>2086</v>
      </c>
      <c r="G131" s="15">
        <v>1029.0</v>
      </c>
      <c r="H131" s="15">
        <v>429.0</v>
      </c>
      <c r="I131" s="14"/>
      <c r="J131" s="15">
        <v>429.0</v>
      </c>
      <c r="K131" s="14"/>
      <c r="L131" s="14"/>
      <c r="M131" s="14"/>
      <c r="N131" s="16"/>
      <c r="O131" s="47">
        <f t="shared" si="2"/>
        <v>429</v>
      </c>
      <c r="P131" s="28"/>
      <c r="Q131" s="25" t="s">
        <v>2117</v>
      </c>
      <c r="R131" s="25" t="s">
        <v>577</v>
      </c>
      <c r="S131" s="17"/>
      <c r="T131" s="28"/>
      <c r="U131" s="17"/>
      <c r="V131" s="17"/>
      <c r="W131" s="17"/>
      <c r="X131" s="28"/>
      <c r="Y131" s="28"/>
      <c r="Z131" s="80"/>
      <c r="AA131" s="80"/>
      <c r="AB131" s="28"/>
      <c r="AC131" s="28"/>
      <c r="AD131" s="28"/>
      <c r="AE131" s="28"/>
      <c r="AF131" s="28"/>
      <c r="AG131" s="28"/>
      <c r="AH131" s="28"/>
      <c r="AI131" s="28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</row>
    <row r="132">
      <c r="A132" s="8" t="s">
        <v>1824</v>
      </c>
      <c r="B132" s="9">
        <v>45741.0</v>
      </c>
      <c r="C132" s="73" t="s">
        <v>1910</v>
      </c>
      <c r="D132" s="69" t="s">
        <v>2048</v>
      </c>
      <c r="E132" s="27" t="s">
        <v>1910</v>
      </c>
      <c r="F132" s="13" t="s">
        <v>1908</v>
      </c>
      <c r="G132" s="15">
        <v>800.0</v>
      </c>
      <c r="H132" s="14"/>
      <c r="I132" s="14"/>
      <c r="J132" s="14"/>
      <c r="K132" s="14"/>
      <c r="L132" s="14"/>
      <c r="M132" s="14"/>
      <c r="N132" s="16"/>
      <c r="O132" s="47">
        <f t="shared" si="2"/>
        <v>0</v>
      </c>
      <c r="P132" s="28"/>
      <c r="Q132" s="8" t="s">
        <v>2050</v>
      </c>
      <c r="R132" s="25" t="s">
        <v>577</v>
      </c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</row>
    <row r="133">
      <c r="A133" s="8" t="s">
        <v>1824</v>
      </c>
      <c r="B133" s="9">
        <v>45742.0</v>
      </c>
      <c r="C133" s="73" t="s">
        <v>1925</v>
      </c>
      <c r="D133" s="69" t="s">
        <v>2119</v>
      </c>
      <c r="E133" s="27" t="s">
        <v>1925</v>
      </c>
      <c r="F133" s="31" t="s">
        <v>2086</v>
      </c>
      <c r="G133" s="15">
        <v>429.0</v>
      </c>
      <c r="H133" s="15">
        <v>429.0</v>
      </c>
      <c r="I133" s="14"/>
      <c r="J133" s="15">
        <v>429.0</v>
      </c>
      <c r="K133" s="14"/>
      <c r="L133" s="14"/>
      <c r="M133" s="14"/>
      <c r="N133" s="16"/>
      <c r="O133" s="47">
        <f t="shared" si="2"/>
        <v>429</v>
      </c>
      <c r="P133" s="28"/>
      <c r="Q133" s="25" t="s">
        <v>2120</v>
      </c>
      <c r="R133" s="25" t="s">
        <v>577</v>
      </c>
      <c r="S133" s="17"/>
      <c r="T133" s="28"/>
      <c r="U133" s="17"/>
      <c r="V133" s="17"/>
      <c r="W133" s="17"/>
      <c r="X133" s="28"/>
      <c r="Y133" s="28"/>
      <c r="Z133" s="80"/>
      <c r="AA133" s="80"/>
      <c r="AB133" s="28"/>
      <c r="AC133" s="28"/>
      <c r="AD133" s="28"/>
      <c r="AE133" s="28"/>
      <c r="AF133" s="28"/>
      <c r="AG133" s="28"/>
      <c r="AH133" s="28"/>
      <c r="AI133" s="28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</row>
    <row r="134">
      <c r="A134" s="8" t="s">
        <v>1824</v>
      </c>
      <c r="B134" s="9">
        <v>45742.0</v>
      </c>
      <c r="C134" s="73" t="s">
        <v>20</v>
      </c>
      <c r="D134" s="69" t="s">
        <v>2121</v>
      </c>
      <c r="E134" s="27" t="s">
        <v>1939</v>
      </c>
      <c r="F134" s="13" t="s">
        <v>2103</v>
      </c>
      <c r="G134" s="15">
        <v>39.9</v>
      </c>
      <c r="H134" s="15">
        <v>39.9</v>
      </c>
      <c r="I134" s="14"/>
      <c r="J134" s="15">
        <f t="shared" ref="J134:J135" si="9">H134</f>
        <v>39.9</v>
      </c>
      <c r="K134" s="14"/>
      <c r="L134" s="14"/>
      <c r="M134" s="14"/>
      <c r="N134" s="16"/>
      <c r="O134" s="47">
        <f t="shared" si="2"/>
        <v>39.9</v>
      </c>
      <c r="P134" s="28"/>
      <c r="Q134" s="8" t="s">
        <v>2122</v>
      </c>
      <c r="R134" s="25" t="s">
        <v>577</v>
      </c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</row>
    <row r="135">
      <c r="A135" s="8" t="s">
        <v>1824</v>
      </c>
      <c r="B135" s="9">
        <v>45744.0</v>
      </c>
      <c r="C135" s="73" t="s">
        <v>20</v>
      </c>
      <c r="D135" s="69" t="s">
        <v>2123</v>
      </c>
      <c r="E135" s="27" t="s">
        <v>1939</v>
      </c>
      <c r="F135" s="13" t="s">
        <v>2103</v>
      </c>
      <c r="G135" s="15">
        <v>39.9</v>
      </c>
      <c r="H135" s="15">
        <v>39.9</v>
      </c>
      <c r="I135" s="14"/>
      <c r="J135" s="15">
        <f t="shared" si="9"/>
        <v>39.9</v>
      </c>
      <c r="K135" s="14"/>
      <c r="L135" s="14"/>
      <c r="M135" s="15">
        <v>39.9</v>
      </c>
      <c r="N135" s="16"/>
      <c r="O135" s="47">
        <f t="shared" si="2"/>
        <v>79.8</v>
      </c>
      <c r="P135" s="28"/>
      <c r="Q135" s="8" t="s">
        <v>2124</v>
      </c>
      <c r="R135" s="25" t="s">
        <v>577</v>
      </c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</row>
    <row r="136">
      <c r="A136" s="8" t="s">
        <v>1824</v>
      </c>
      <c r="B136" s="9">
        <v>45744.0</v>
      </c>
      <c r="C136" s="73" t="s">
        <v>1172</v>
      </c>
      <c r="D136" s="69" t="s">
        <v>2125</v>
      </c>
      <c r="E136" s="27" t="s">
        <v>1172</v>
      </c>
      <c r="F136" s="31" t="s">
        <v>2086</v>
      </c>
      <c r="G136" s="15">
        <v>429.0</v>
      </c>
      <c r="H136" s="15">
        <v>429.0</v>
      </c>
      <c r="I136" s="14"/>
      <c r="J136" s="15">
        <v>429.0</v>
      </c>
      <c r="K136" s="14"/>
      <c r="L136" s="14"/>
      <c r="M136" s="14"/>
      <c r="N136" s="16"/>
      <c r="O136" s="47">
        <f t="shared" si="2"/>
        <v>429</v>
      </c>
      <c r="P136" s="28"/>
      <c r="Q136" s="25" t="s">
        <v>2126</v>
      </c>
      <c r="R136" s="25" t="s">
        <v>577</v>
      </c>
      <c r="S136" s="17"/>
      <c r="T136" s="28"/>
      <c r="U136" s="17"/>
      <c r="V136" s="17"/>
      <c r="W136" s="17"/>
      <c r="X136" s="28"/>
      <c r="Y136" s="28"/>
      <c r="Z136" s="80"/>
      <c r="AA136" s="80"/>
      <c r="AB136" s="28"/>
      <c r="AC136" s="28"/>
      <c r="AD136" s="28"/>
      <c r="AE136" s="28"/>
      <c r="AF136" s="28"/>
      <c r="AG136" s="28"/>
      <c r="AH136" s="28"/>
      <c r="AI136" s="28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</row>
    <row r="137">
      <c r="A137" s="8" t="s">
        <v>1824</v>
      </c>
      <c r="B137" s="9">
        <v>45744.0</v>
      </c>
      <c r="C137" s="73" t="s">
        <v>1172</v>
      </c>
      <c r="D137" s="69" t="s">
        <v>2127</v>
      </c>
      <c r="E137" s="27" t="s">
        <v>1172</v>
      </c>
      <c r="F137" s="31" t="s">
        <v>2086</v>
      </c>
      <c r="G137" s="15">
        <v>429.0</v>
      </c>
      <c r="H137" s="15">
        <v>429.0</v>
      </c>
      <c r="I137" s="14"/>
      <c r="J137" s="15">
        <v>429.0</v>
      </c>
      <c r="K137" s="14"/>
      <c r="L137" s="14"/>
      <c r="M137" s="14"/>
      <c r="N137" s="16"/>
      <c r="O137" s="47">
        <f t="shared" si="2"/>
        <v>429</v>
      </c>
      <c r="P137" s="28"/>
      <c r="Q137" s="25" t="s">
        <v>2128</v>
      </c>
      <c r="R137" s="25" t="s">
        <v>577</v>
      </c>
      <c r="S137" s="17"/>
      <c r="T137" s="28"/>
      <c r="U137" s="17"/>
      <c r="V137" s="17"/>
      <c r="W137" s="17"/>
      <c r="X137" s="28"/>
      <c r="Y137" s="28"/>
      <c r="Z137" s="80"/>
      <c r="AA137" s="80"/>
      <c r="AB137" s="28"/>
      <c r="AC137" s="28"/>
      <c r="AD137" s="28"/>
      <c r="AE137" s="28"/>
      <c r="AF137" s="28"/>
      <c r="AG137" s="28"/>
      <c r="AH137" s="28"/>
      <c r="AI137" s="28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</row>
    <row r="138">
      <c r="A138" s="8" t="s">
        <v>1824</v>
      </c>
      <c r="B138" s="9">
        <v>45744.0</v>
      </c>
      <c r="C138" s="73" t="s">
        <v>1172</v>
      </c>
      <c r="D138" s="69" t="s">
        <v>2129</v>
      </c>
      <c r="E138" s="27" t="s">
        <v>1172</v>
      </c>
      <c r="F138" s="31" t="s">
        <v>2086</v>
      </c>
      <c r="G138" s="15">
        <v>429.0</v>
      </c>
      <c r="H138" s="15">
        <v>429.0</v>
      </c>
      <c r="I138" s="14"/>
      <c r="J138" s="15">
        <v>429.0</v>
      </c>
      <c r="K138" s="14"/>
      <c r="L138" s="14"/>
      <c r="M138" s="14"/>
      <c r="N138" s="16"/>
      <c r="O138" s="47">
        <f t="shared" si="2"/>
        <v>429</v>
      </c>
      <c r="P138" s="28"/>
      <c r="Q138" s="25" t="s">
        <v>2130</v>
      </c>
      <c r="R138" s="25" t="s">
        <v>577</v>
      </c>
      <c r="S138" s="17"/>
      <c r="T138" s="28"/>
      <c r="U138" s="17"/>
      <c r="V138" s="17"/>
      <c r="W138" s="17"/>
      <c r="X138" s="28"/>
      <c r="Y138" s="28"/>
      <c r="Z138" s="80"/>
      <c r="AA138" s="80"/>
      <c r="AB138" s="28"/>
      <c r="AC138" s="28"/>
      <c r="AD138" s="28"/>
      <c r="AE138" s="28"/>
      <c r="AF138" s="28"/>
      <c r="AG138" s="28"/>
      <c r="AH138" s="28"/>
      <c r="AI138" s="28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</row>
    <row r="139">
      <c r="A139" s="8" t="s">
        <v>1824</v>
      </c>
      <c r="B139" s="9">
        <v>43160.0</v>
      </c>
      <c r="C139" s="73" t="s">
        <v>20</v>
      </c>
      <c r="D139" s="69" t="s">
        <v>2131</v>
      </c>
      <c r="E139" s="12" t="s">
        <v>367</v>
      </c>
      <c r="F139" s="13" t="s">
        <v>2086</v>
      </c>
      <c r="G139" s="14"/>
      <c r="H139" s="15">
        <v>429.0</v>
      </c>
      <c r="I139" s="14"/>
      <c r="J139" s="15">
        <v>429.0</v>
      </c>
      <c r="K139" s="14"/>
      <c r="L139" s="14"/>
      <c r="M139" s="14"/>
      <c r="N139" s="16"/>
      <c r="O139" s="3">
        <f t="shared" si="2"/>
        <v>429</v>
      </c>
      <c r="P139" s="56"/>
      <c r="Q139" s="8" t="s">
        <v>2132</v>
      </c>
      <c r="R139" s="25" t="s">
        <v>577</v>
      </c>
      <c r="S139" s="32"/>
      <c r="T139" s="32"/>
      <c r="U139" s="17"/>
      <c r="V139" s="28"/>
      <c r="W139" s="17"/>
      <c r="X139" s="32"/>
      <c r="Y139" s="17"/>
      <c r="Z139" s="80"/>
      <c r="AA139" s="80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</row>
    <row r="140">
      <c r="A140" s="8" t="s">
        <v>1824</v>
      </c>
      <c r="B140" s="9">
        <v>45706.0</v>
      </c>
      <c r="C140" s="73" t="s">
        <v>1172</v>
      </c>
      <c r="D140" s="69" t="s">
        <v>2133</v>
      </c>
      <c r="E140" s="27" t="s">
        <v>1172</v>
      </c>
      <c r="F140" s="13" t="s">
        <v>1908</v>
      </c>
      <c r="G140" s="15">
        <v>299.0</v>
      </c>
      <c r="H140" s="15">
        <v>299.0</v>
      </c>
      <c r="I140" s="14"/>
      <c r="J140" s="15">
        <f t="shared" ref="J140:J142" si="10">H140</f>
        <v>299</v>
      </c>
      <c r="K140" s="14"/>
      <c r="L140" s="14"/>
      <c r="M140" s="14"/>
      <c r="N140" s="16"/>
      <c r="O140" s="47">
        <f t="shared" si="2"/>
        <v>299</v>
      </c>
      <c r="P140" s="28"/>
      <c r="Q140" s="8" t="s">
        <v>2134</v>
      </c>
      <c r="R140" s="25" t="s">
        <v>557</v>
      </c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</row>
    <row r="141">
      <c r="A141" s="8" t="s">
        <v>1824</v>
      </c>
      <c r="B141" s="9">
        <v>45712.0</v>
      </c>
      <c r="C141" s="73" t="s">
        <v>1172</v>
      </c>
      <c r="D141" s="69" t="s">
        <v>2135</v>
      </c>
      <c r="E141" s="27" t="s">
        <v>1172</v>
      </c>
      <c r="F141" s="13" t="s">
        <v>1908</v>
      </c>
      <c r="G141" s="15">
        <v>299.0</v>
      </c>
      <c r="H141" s="15">
        <v>299.0</v>
      </c>
      <c r="I141" s="14"/>
      <c r="J141" s="15">
        <f t="shared" si="10"/>
        <v>299</v>
      </c>
      <c r="K141" s="14"/>
      <c r="L141" s="14"/>
      <c r="M141" s="14"/>
      <c r="N141" s="16"/>
      <c r="O141" s="47">
        <f t="shared" si="2"/>
        <v>299</v>
      </c>
      <c r="P141" s="56"/>
      <c r="Q141" s="8" t="s">
        <v>2136</v>
      </c>
      <c r="R141" s="25" t="s">
        <v>557</v>
      </c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</row>
    <row r="142">
      <c r="A142" s="8" t="s">
        <v>1824</v>
      </c>
      <c r="B142" s="9">
        <v>45749.0</v>
      </c>
      <c r="C142" s="73" t="s">
        <v>20</v>
      </c>
      <c r="D142" s="69" t="s">
        <v>2137</v>
      </c>
      <c r="E142" s="27" t="s">
        <v>1939</v>
      </c>
      <c r="F142" s="13" t="s">
        <v>2103</v>
      </c>
      <c r="G142" s="15">
        <v>39.9</v>
      </c>
      <c r="H142" s="15">
        <v>39.9</v>
      </c>
      <c r="I142" s="14"/>
      <c r="J142" s="15">
        <f t="shared" si="10"/>
        <v>39.9</v>
      </c>
      <c r="K142" s="14"/>
      <c r="L142" s="14"/>
      <c r="M142" s="14"/>
      <c r="N142" s="16"/>
      <c r="O142" s="47">
        <f t="shared" si="2"/>
        <v>39.9</v>
      </c>
      <c r="P142" s="28"/>
      <c r="Q142" s="8" t="s">
        <v>2138</v>
      </c>
      <c r="R142" s="25" t="s">
        <v>31</v>
      </c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</row>
    <row r="143">
      <c r="A143" s="8" t="s">
        <v>1824</v>
      </c>
      <c r="B143" s="9">
        <v>45750.0</v>
      </c>
      <c r="C143" s="73" t="s">
        <v>20</v>
      </c>
      <c r="D143" s="69" t="s">
        <v>2139</v>
      </c>
      <c r="E143" s="27" t="s">
        <v>2112</v>
      </c>
      <c r="F143" s="31" t="s">
        <v>2086</v>
      </c>
      <c r="G143" s="15">
        <v>800.0</v>
      </c>
      <c r="H143" s="15">
        <v>429.0</v>
      </c>
      <c r="I143" s="14"/>
      <c r="J143" s="15">
        <v>429.0</v>
      </c>
      <c r="K143" s="14"/>
      <c r="L143" s="14"/>
      <c r="M143" s="14"/>
      <c r="N143" s="16"/>
      <c r="O143" s="47">
        <f t="shared" si="2"/>
        <v>429</v>
      </c>
      <c r="P143" s="28"/>
      <c r="Q143" s="25" t="s">
        <v>2140</v>
      </c>
      <c r="R143" s="25" t="s">
        <v>31</v>
      </c>
      <c r="S143" s="17"/>
      <c r="T143" s="17"/>
      <c r="U143" s="17"/>
      <c r="V143" s="17"/>
      <c r="W143" s="17"/>
      <c r="X143" s="17"/>
      <c r="Y143" s="17"/>
      <c r="Z143" s="80"/>
      <c r="AA143" s="80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</row>
    <row r="144">
      <c r="A144" s="8" t="s">
        <v>1824</v>
      </c>
      <c r="B144" s="9">
        <v>45750.0</v>
      </c>
      <c r="C144" s="73" t="s">
        <v>2141</v>
      </c>
      <c r="D144" s="69" t="s">
        <v>2142</v>
      </c>
      <c r="E144" s="27" t="s">
        <v>2112</v>
      </c>
      <c r="F144" s="31" t="s">
        <v>2086</v>
      </c>
      <c r="G144" s="15">
        <v>429.0</v>
      </c>
      <c r="H144" s="15">
        <v>429.0</v>
      </c>
      <c r="I144" s="14"/>
      <c r="J144" s="15">
        <v>429.0</v>
      </c>
      <c r="K144" s="14"/>
      <c r="L144" s="14"/>
      <c r="M144" s="14"/>
      <c r="N144" s="16"/>
      <c r="O144" s="47">
        <f t="shared" si="2"/>
        <v>429</v>
      </c>
      <c r="P144" s="28"/>
      <c r="Q144" s="25" t="s">
        <v>2143</v>
      </c>
      <c r="R144" s="25" t="s">
        <v>31</v>
      </c>
      <c r="S144" s="17"/>
      <c r="T144" s="17"/>
      <c r="U144" s="17"/>
      <c r="V144" s="17"/>
      <c r="W144" s="17"/>
      <c r="X144" s="17"/>
      <c r="Y144" s="17"/>
      <c r="Z144" s="80"/>
      <c r="AA144" s="80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</row>
    <row r="145">
      <c r="A145" s="8" t="s">
        <v>1824</v>
      </c>
      <c r="B145" s="9">
        <v>45754.0</v>
      </c>
      <c r="C145" s="73" t="s">
        <v>2110</v>
      </c>
      <c r="D145" s="69" t="s">
        <v>2144</v>
      </c>
      <c r="E145" s="27" t="s">
        <v>2112</v>
      </c>
      <c r="F145" s="31" t="s">
        <v>2086</v>
      </c>
      <c r="G145" s="15">
        <v>429.0</v>
      </c>
      <c r="H145" s="15">
        <v>429.0</v>
      </c>
      <c r="I145" s="14"/>
      <c r="J145" s="15">
        <v>429.0</v>
      </c>
      <c r="K145" s="14"/>
      <c r="L145" s="14"/>
      <c r="M145" s="14"/>
      <c r="N145" s="16"/>
      <c r="O145" s="47">
        <f t="shared" si="2"/>
        <v>429</v>
      </c>
      <c r="P145" s="28"/>
      <c r="Q145" s="25" t="s">
        <v>2145</v>
      </c>
      <c r="R145" s="25" t="s">
        <v>31</v>
      </c>
      <c r="S145" s="17"/>
      <c r="T145" s="17"/>
      <c r="U145" s="17"/>
      <c r="V145" s="17"/>
      <c r="W145" s="17"/>
      <c r="X145" s="17"/>
      <c r="Y145" s="17"/>
      <c r="Z145" s="80"/>
      <c r="AA145" s="80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</row>
    <row r="146">
      <c r="A146" s="8" t="s">
        <v>1824</v>
      </c>
      <c r="B146" s="9">
        <v>45755.0</v>
      </c>
      <c r="C146" s="73" t="s">
        <v>20</v>
      </c>
      <c r="D146" s="69" t="s">
        <v>2146</v>
      </c>
      <c r="E146" s="27" t="s">
        <v>1939</v>
      </c>
      <c r="F146" s="13" t="s">
        <v>2024</v>
      </c>
      <c r="G146" s="15">
        <v>99.9</v>
      </c>
      <c r="H146" s="15">
        <v>99.9</v>
      </c>
      <c r="I146" s="14"/>
      <c r="J146" s="15">
        <f>H146</f>
        <v>99.9</v>
      </c>
      <c r="K146" s="14"/>
      <c r="L146" s="14"/>
      <c r="M146" s="14"/>
      <c r="N146" s="16"/>
      <c r="O146" s="47">
        <f t="shared" si="2"/>
        <v>99.9</v>
      </c>
      <c r="P146" s="28"/>
      <c r="Q146" s="8" t="s">
        <v>2147</v>
      </c>
      <c r="R146" s="25" t="s">
        <v>31</v>
      </c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</row>
    <row r="147">
      <c r="A147" s="8" t="s">
        <v>1824</v>
      </c>
      <c r="B147" s="9">
        <v>45755.0</v>
      </c>
      <c r="C147" s="73" t="s">
        <v>2110</v>
      </c>
      <c r="D147" s="69" t="s">
        <v>2148</v>
      </c>
      <c r="E147" s="27" t="s">
        <v>2112</v>
      </c>
      <c r="F147" s="31" t="s">
        <v>2086</v>
      </c>
      <c r="G147" s="15">
        <v>977.55</v>
      </c>
      <c r="H147" s="15">
        <v>429.0</v>
      </c>
      <c r="I147" s="14"/>
      <c r="J147" s="15">
        <v>429.0</v>
      </c>
      <c r="K147" s="14"/>
      <c r="L147" s="14"/>
      <c r="M147" s="14"/>
      <c r="N147" s="16"/>
      <c r="O147" s="47">
        <f t="shared" si="2"/>
        <v>429</v>
      </c>
      <c r="P147" s="28"/>
      <c r="Q147" s="25" t="s">
        <v>2149</v>
      </c>
      <c r="R147" s="25" t="s">
        <v>31</v>
      </c>
      <c r="S147" s="17"/>
      <c r="T147" s="17"/>
      <c r="U147" s="17"/>
      <c r="V147" s="17"/>
      <c r="W147" s="17"/>
      <c r="X147" s="17"/>
      <c r="Y147" s="17"/>
      <c r="Z147" s="80"/>
      <c r="AA147" s="80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</row>
    <row r="148">
      <c r="A148" s="8" t="s">
        <v>1824</v>
      </c>
      <c r="B148" s="9">
        <v>45755.0</v>
      </c>
      <c r="C148" s="73" t="s">
        <v>20</v>
      </c>
      <c r="D148" s="69" t="s">
        <v>2150</v>
      </c>
      <c r="E148" s="27" t="s">
        <v>2112</v>
      </c>
      <c r="F148" s="31" t="s">
        <v>2086</v>
      </c>
      <c r="G148" s="15">
        <v>977.55</v>
      </c>
      <c r="H148" s="15">
        <v>429.0</v>
      </c>
      <c r="I148" s="14"/>
      <c r="J148" s="15">
        <v>429.0</v>
      </c>
      <c r="K148" s="14"/>
      <c r="L148" s="14"/>
      <c r="M148" s="14"/>
      <c r="N148" s="16"/>
      <c r="O148" s="47">
        <f t="shared" si="2"/>
        <v>429</v>
      </c>
      <c r="P148" s="28"/>
      <c r="Q148" s="25" t="s">
        <v>2151</v>
      </c>
      <c r="R148" s="25" t="s">
        <v>31</v>
      </c>
      <c r="S148" s="17"/>
      <c r="T148" s="17"/>
      <c r="U148" s="17"/>
      <c r="V148" s="17"/>
      <c r="W148" s="17"/>
      <c r="X148" s="17"/>
      <c r="Y148" s="17"/>
      <c r="Z148" s="80"/>
      <c r="AA148" s="80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</row>
    <row r="149">
      <c r="A149" s="8" t="s">
        <v>1824</v>
      </c>
      <c r="B149" s="9">
        <v>45756.0</v>
      </c>
      <c r="C149" s="73" t="s">
        <v>27</v>
      </c>
      <c r="D149" s="69" t="s">
        <v>2152</v>
      </c>
      <c r="E149" s="27" t="s">
        <v>2089</v>
      </c>
      <c r="F149" s="31" t="s">
        <v>2086</v>
      </c>
      <c r="G149" s="15">
        <v>429.0</v>
      </c>
      <c r="H149" s="15">
        <v>429.0</v>
      </c>
      <c r="I149" s="14"/>
      <c r="J149" s="15">
        <v>429.0</v>
      </c>
      <c r="K149" s="14"/>
      <c r="L149" s="14"/>
      <c r="M149" s="14"/>
      <c r="N149" s="16"/>
      <c r="O149" s="47">
        <f t="shared" si="2"/>
        <v>429</v>
      </c>
      <c r="P149" s="28"/>
      <c r="Q149" s="25" t="s">
        <v>2153</v>
      </c>
      <c r="R149" s="25" t="s">
        <v>31</v>
      </c>
      <c r="S149" s="17"/>
      <c r="T149" s="17"/>
      <c r="U149" s="17"/>
      <c r="V149" s="17"/>
      <c r="W149" s="17"/>
      <c r="X149" s="17"/>
      <c r="Y149" s="17"/>
      <c r="Z149" s="80"/>
      <c r="AA149" s="80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</row>
    <row r="150">
      <c r="A150" s="8" t="s">
        <v>1824</v>
      </c>
      <c r="B150" s="9">
        <v>45756.0</v>
      </c>
      <c r="C150" s="73" t="s">
        <v>20</v>
      </c>
      <c r="D150" s="69" t="s">
        <v>2154</v>
      </c>
      <c r="E150" s="27" t="s">
        <v>1939</v>
      </c>
      <c r="F150" s="13" t="s">
        <v>2024</v>
      </c>
      <c r="G150" s="15">
        <v>99.9</v>
      </c>
      <c r="H150" s="15">
        <v>99.9</v>
      </c>
      <c r="I150" s="14"/>
      <c r="J150" s="15">
        <f t="shared" ref="J150:J152" si="11">H150</f>
        <v>99.9</v>
      </c>
      <c r="K150" s="14"/>
      <c r="L150" s="14"/>
      <c r="M150" s="14"/>
      <c r="N150" s="16"/>
      <c r="O150" s="47">
        <f t="shared" si="2"/>
        <v>99.9</v>
      </c>
      <c r="P150" s="28"/>
      <c r="Q150" s="8" t="s">
        <v>2155</v>
      </c>
      <c r="R150" s="25" t="s">
        <v>31</v>
      </c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</row>
    <row r="151">
      <c r="A151" s="8" t="s">
        <v>1824</v>
      </c>
      <c r="B151" s="9">
        <v>45758.0</v>
      </c>
      <c r="C151" s="73" t="s">
        <v>20</v>
      </c>
      <c r="D151" s="69" t="s">
        <v>2157</v>
      </c>
      <c r="E151" s="27" t="s">
        <v>1939</v>
      </c>
      <c r="F151" s="13" t="s">
        <v>2024</v>
      </c>
      <c r="G151" s="15">
        <v>99.9</v>
      </c>
      <c r="H151" s="15">
        <v>99.9</v>
      </c>
      <c r="I151" s="14"/>
      <c r="J151" s="15">
        <f t="shared" si="11"/>
        <v>99.9</v>
      </c>
      <c r="K151" s="14"/>
      <c r="L151" s="14"/>
      <c r="M151" s="14"/>
      <c r="N151" s="16"/>
      <c r="O151" s="47">
        <f t="shared" si="2"/>
        <v>99.9</v>
      </c>
      <c r="P151" s="28"/>
      <c r="Q151" s="8" t="s">
        <v>2158</v>
      </c>
      <c r="R151" s="25" t="s">
        <v>31</v>
      </c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</row>
    <row r="152">
      <c r="A152" s="8" t="s">
        <v>1824</v>
      </c>
      <c r="B152" s="9">
        <v>45758.0</v>
      </c>
      <c r="C152" s="73" t="s">
        <v>20</v>
      </c>
      <c r="D152" s="69" t="s">
        <v>2159</v>
      </c>
      <c r="E152" s="27" t="s">
        <v>1939</v>
      </c>
      <c r="F152" s="13" t="s">
        <v>2103</v>
      </c>
      <c r="G152" s="15">
        <v>39.9</v>
      </c>
      <c r="H152" s="15">
        <v>39.9</v>
      </c>
      <c r="I152" s="14"/>
      <c r="J152" s="15">
        <f t="shared" si="11"/>
        <v>39.9</v>
      </c>
      <c r="K152" s="14"/>
      <c r="L152" s="14"/>
      <c r="M152" s="14"/>
      <c r="N152" s="16"/>
      <c r="O152" s="47">
        <f t="shared" si="2"/>
        <v>39.9</v>
      </c>
      <c r="P152" s="28"/>
      <c r="Q152" s="8" t="s">
        <v>2160</v>
      </c>
      <c r="R152" s="25" t="s">
        <v>31</v>
      </c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</row>
    <row r="153">
      <c r="A153" s="8" t="s">
        <v>1824</v>
      </c>
      <c r="B153" s="9">
        <v>45758.0</v>
      </c>
      <c r="C153" s="73" t="s">
        <v>20</v>
      </c>
      <c r="D153" s="69" t="s">
        <v>2161</v>
      </c>
      <c r="E153" s="27" t="s">
        <v>2112</v>
      </c>
      <c r="F153" s="31" t="s">
        <v>2086</v>
      </c>
      <c r="G153" s="15">
        <v>429.0</v>
      </c>
      <c r="H153" s="15">
        <v>429.0</v>
      </c>
      <c r="I153" s="14"/>
      <c r="J153" s="15">
        <v>429.0</v>
      </c>
      <c r="K153" s="14"/>
      <c r="L153" s="14"/>
      <c r="M153" s="14"/>
      <c r="N153" s="16"/>
      <c r="O153" s="47">
        <f t="shared" si="2"/>
        <v>429</v>
      </c>
      <c r="P153" s="28"/>
      <c r="Q153" s="25" t="s">
        <v>2162</v>
      </c>
      <c r="R153" s="25" t="s">
        <v>31</v>
      </c>
      <c r="S153" s="17"/>
      <c r="T153" s="17"/>
      <c r="U153" s="17"/>
      <c r="V153" s="17"/>
      <c r="W153" s="17"/>
      <c r="X153" s="17"/>
      <c r="Y153" s="17"/>
      <c r="Z153" s="80"/>
      <c r="AA153" s="80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</row>
    <row r="154">
      <c r="A154" s="8" t="s">
        <v>1824</v>
      </c>
      <c r="B154" s="9">
        <v>45761.0</v>
      </c>
      <c r="C154" s="73" t="s">
        <v>20</v>
      </c>
      <c r="D154" s="69" t="s">
        <v>2163</v>
      </c>
      <c r="E154" s="27" t="s">
        <v>1939</v>
      </c>
      <c r="F154" s="13" t="s">
        <v>2024</v>
      </c>
      <c r="G154" s="15">
        <v>99.9</v>
      </c>
      <c r="H154" s="15">
        <v>99.9</v>
      </c>
      <c r="I154" s="14"/>
      <c r="J154" s="15">
        <f t="shared" ref="J154:J156" si="12">H154</f>
        <v>99.9</v>
      </c>
      <c r="K154" s="14"/>
      <c r="L154" s="14"/>
      <c r="M154" s="14"/>
      <c r="N154" s="16"/>
      <c r="O154" s="47">
        <f t="shared" si="2"/>
        <v>99.9</v>
      </c>
      <c r="P154" s="28"/>
      <c r="Q154" s="8" t="s">
        <v>2164</v>
      </c>
      <c r="R154" s="25" t="s">
        <v>31</v>
      </c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</row>
    <row r="155">
      <c r="A155" s="8" t="s">
        <v>1824</v>
      </c>
      <c r="B155" s="9">
        <v>45761.0</v>
      </c>
      <c r="C155" s="73" t="s">
        <v>20</v>
      </c>
      <c r="D155" s="69" t="s">
        <v>2165</v>
      </c>
      <c r="E155" s="27" t="s">
        <v>1939</v>
      </c>
      <c r="F155" s="13" t="s">
        <v>2103</v>
      </c>
      <c r="G155" s="15">
        <v>39.9</v>
      </c>
      <c r="H155" s="15">
        <v>39.9</v>
      </c>
      <c r="I155" s="14"/>
      <c r="J155" s="15">
        <f t="shared" si="12"/>
        <v>39.9</v>
      </c>
      <c r="K155" s="14"/>
      <c r="L155" s="14"/>
      <c r="M155" s="14"/>
      <c r="N155" s="16"/>
      <c r="O155" s="47">
        <f t="shared" si="2"/>
        <v>39.9</v>
      </c>
      <c r="P155" s="28"/>
      <c r="Q155" s="8" t="s">
        <v>2166</v>
      </c>
      <c r="R155" s="25" t="s">
        <v>31</v>
      </c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</row>
    <row r="156">
      <c r="A156" s="8" t="s">
        <v>1824</v>
      </c>
      <c r="B156" s="9">
        <v>45762.0</v>
      </c>
      <c r="C156" s="73" t="s">
        <v>20</v>
      </c>
      <c r="D156" s="69" t="s">
        <v>2167</v>
      </c>
      <c r="E156" s="27" t="s">
        <v>1939</v>
      </c>
      <c r="F156" s="13" t="s">
        <v>2103</v>
      </c>
      <c r="G156" s="15">
        <v>39.9</v>
      </c>
      <c r="H156" s="15">
        <v>39.9</v>
      </c>
      <c r="I156" s="14"/>
      <c r="J156" s="15">
        <f t="shared" si="12"/>
        <v>39.9</v>
      </c>
      <c r="K156" s="14"/>
      <c r="L156" s="14"/>
      <c r="M156" s="14"/>
      <c r="N156" s="16"/>
      <c r="O156" s="47">
        <f t="shared" si="2"/>
        <v>39.9</v>
      </c>
      <c r="P156" s="28"/>
      <c r="Q156" s="8" t="s">
        <v>2168</v>
      </c>
      <c r="R156" s="25" t="s">
        <v>31</v>
      </c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</row>
    <row r="157">
      <c r="A157" s="8" t="s">
        <v>1824</v>
      </c>
      <c r="B157" s="9">
        <v>45762.0</v>
      </c>
      <c r="C157" s="73" t="s">
        <v>20</v>
      </c>
      <c r="D157" s="69" t="s">
        <v>2169</v>
      </c>
      <c r="E157" s="27" t="s">
        <v>2112</v>
      </c>
      <c r="F157" s="31" t="s">
        <v>2086</v>
      </c>
      <c r="G157" s="15">
        <v>429.0</v>
      </c>
      <c r="H157" s="15">
        <v>429.0</v>
      </c>
      <c r="I157" s="14"/>
      <c r="J157" s="15">
        <v>429.0</v>
      </c>
      <c r="K157" s="14"/>
      <c r="L157" s="14"/>
      <c r="M157" s="14"/>
      <c r="N157" s="16"/>
      <c r="O157" s="47">
        <f t="shared" si="2"/>
        <v>429</v>
      </c>
      <c r="P157" s="28"/>
      <c r="Q157" s="25" t="s">
        <v>2170</v>
      </c>
      <c r="R157" s="25" t="s">
        <v>31</v>
      </c>
      <c r="S157" s="17"/>
      <c r="T157" s="17"/>
      <c r="U157" s="17"/>
      <c r="V157" s="17"/>
      <c r="W157" s="17"/>
      <c r="X157" s="17"/>
      <c r="Y157" s="17"/>
      <c r="Z157" s="80"/>
      <c r="AA157" s="80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</row>
    <row r="158">
      <c r="A158" s="8" t="s">
        <v>1824</v>
      </c>
      <c r="B158" s="9">
        <v>45763.0</v>
      </c>
      <c r="C158" s="73" t="s">
        <v>1172</v>
      </c>
      <c r="D158" s="69" t="s">
        <v>2171</v>
      </c>
      <c r="E158" s="27" t="s">
        <v>1172</v>
      </c>
      <c r="F158" s="31" t="s">
        <v>2086</v>
      </c>
      <c r="G158" s="15">
        <v>429.0</v>
      </c>
      <c r="H158" s="15">
        <v>429.0</v>
      </c>
      <c r="I158" s="14"/>
      <c r="J158" s="15">
        <v>429.0</v>
      </c>
      <c r="K158" s="14"/>
      <c r="L158" s="14"/>
      <c r="M158" s="14"/>
      <c r="N158" s="16"/>
      <c r="O158" s="47">
        <f t="shared" si="2"/>
        <v>429</v>
      </c>
      <c r="P158" s="28"/>
      <c r="Q158" s="25" t="s">
        <v>2172</v>
      </c>
      <c r="R158" s="25" t="s">
        <v>31</v>
      </c>
      <c r="S158" s="17"/>
      <c r="T158" s="17"/>
      <c r="U158" s="17"/>
      <c r="V158" s="17"/>
      <c r="W158" s="17"/>
      <c r="X158" s="17"/>
      <c r="Y158" s="17"/>
      <c r="Z158" s="80"/>
      <c r="AA158" s="80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</row>
    <row r="159">
      <c r="A159" s="8" t="s">
        <v>1824</v>
      </c>
      <c r="B159" s="9">
        <v>45764.0</v>
      </c>
      <c r="C159" s="73" t="s">
        <v>20</v>
      </c>
      <c r="D159" s="69" t="s">
        <v>2173</v>
      </c>
      <c r="E159" s="27" t="s">
        <v>1939</v>
      </c>
      <c r="F159" s="13" t="s">
        <v>2103</v>
      </c>
      <c r="G159" s="15">
        <v>39.9</v>
      </c>
      <c r="H159" s="15">
        <v>39.9</v>
      </c>
      <c r="I159" s="14"/>
      <c r="J159" s="15">
        <f t="shared" ref="J159:J160" si="13">H159</f>
        <v>39.9</v>
      </c>
      <c r="K159" s="14"/>
      <c r="L159" s="14"/>
      <c r="M159" s="14"/>
      <c r="N159" s="16"/>
      <c r="O159" s="47">
        <f t="shared" si="2"/>
        <v>39.9</v>
      </c>
      <c r="P159" s="28"/>
      <c r="Q159" s="8" t="s">
        <v>2174</v>
      </c>
      <c r="R159" s="25" t="s">
        <v>31</v>
      </c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</row>
    <row r="160">
      <c r="A160" s="8" t="s">
        <v>1824</v>
      </c>
      <c r="B160" s="9">
        <v>45770.0</v>
      </c>
      <c r="C160" s="73" t="s">
        <v>20</v>
      </c>
      <c r="D160" s="69" t="s">
        <v>2175</v>
      </c>
      <c r="E160" s="27" t="s">
        <v>1939</v>
      </c>
      <c r="F160" s="13" t="s">
        <v>2024</v>
      </c>
      <c r="G160" s="15">
        <v>99.9</v>
      </c>
      <c r="H160" s="15">
        <v>99.9</v>
      </c>
      <c r="I160" s="14"/>
      <c r="J160" s="15">
        <f t="shared" si="13"/>
        <v>99.9</v>
      </c>
      <c r="K160" s="14"/>
      <c r="L160" s="14"/>
      <c r="M160" s="14"/>
      <c r="N160" s="16"/>
      <c r="O160" s="47">
        <f t="shared" si="2"/>
        <v>99.9</v>
      </c>
      <c r="P160" s="28"/>
      <c r="Q160" s="8" t="s">
        <v>2176</v>
      </c>
      <c r="R160" s="25" t="s">
        <v>31</v>
      </c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</row>
    <row r="161">
      <c r="A161" s="8" t="s">
        <v>1824</v>
      </c>
      <c r="B161" s="9">
        <v>45770.0</v>
      </c>
      <c r="C161" s="73" t="s">
        <v>1172</v>
      </c>
      <c r="D161" s="69" t="s">
        <v>2177</v>
      </c>
      <c r="E161" s="27" t="s">
        <v>1172</v>
      </c>
      <c r="F161" s="31" t="s">
        <v>2086</v>
      </c>
      <c r="G161" s="15">
        <v>429.0</v>
      </c>
      <c r="H161" s="15">
        <v>429.0</v>
      </c>
      <c r="I161" s="14"/>
      <c r="J161" s="15">
        <v>429.0</v>
      </c>
      <c r="K161" s="14"/>
      <c r="L161" s="14"/>
      <c r="M161" s="14"/>
      <c r="N161" s="16"/>
      <c r="O161" s="47">
        <f t="shared" si="2"/>
        <v>429</v>
      </c>
      <c r="P161" s="28" t="s">
        <v>2178</v>
      </c>
      <c r="Q161" s="90" t="s">
        <v>2179</v>
      </c>
      <c r="R161" s="25" t="s">
        <v>31</v>
      </c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</row>
    <row r="162">
      <c r="A162" s="8" t="s">
        <v>1824</v>
      </c>
      <c r="B162" s="9">
        <v>45770.0</v>
      </c>
      <c r="C162" s="73" t="s">
        <v>1910</v>
      </c>
      <c r="D162" s="69" t="s">
        <v>2181</v>
      </c>
      <c r="E162" s="27" t="s">
        <v>1910</v>
      </c>
      <c r="F162" s="13" t="s">
        <v>1908</v>
      </c>
      <c r="G162" s="15">
        <v>299.0</v>
      </c>
      <c r="H162" s="15">
        <v>299.0</v>
      </c>
      <c r="I162" s="14"/>
      <c r="J162" s="15">
        <f>H162</f>
        <v>299</v>
      </c>
      <c r="K162" s="14"/>
      <c r="L162" s="14"/>
      <c r="M162" s="14"/>
      <c r="N162" s="16"/>
      <c r="O162" s="47">
        <f t="shared" si="2"/>
        <v>299</v>
      </c>
      <c r="P162" s="28"/>
      <c r="Q162" s="8" t="s">
        <v>2182</v>
      </c>
      <c r="R162" s="25" t="s">
        <v>31</v>
      </c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</row>
    <row r="163">
      <c r="A163" s="8" t="s">
        <v>1824</v>
      </c>
      <c r="B163" s="9">
        <v>45770.0</v>
      </c>
      <c r="C163" s="73" t="s">
        <v>20</v>
      </c>
      <c r="D163" s="69" t="s">
        <v>2183</v>
      </c>
      <c r="E163" s="27" t="s">
        <v>2112</v>
      </c>
      <c r="F163" s="31" t="s">
        <v>2086</v>
      </c>
      <c r="G163" s="15">
        <v>429.0</v>
      </c>
      <c r="H163" s="15">
        <v>429.0</v>
      </c>
      <c r="I163" s="14"/>
      <c r="J163" s="15">
        <v>429.0</v>
      </c>
      <c r="K163" s="14"/>
      <c r="L163" s="14"/>
      <c r="M163" s="14"/>
      <c r="N163" s="16"/>
      <c r="O163" s="47">
        <f t="shared" si="2"/>
        <v>429</v>
      </c>
      <c r="P163" s="28"/>
      <c r="Q163" s="25" t="s">
        <v>2184</v>
      </c>
      <c r="R163" s="25" t="s">
        <v>31</v>
      </c>
      <c r="S163" s="17"/>
      <c r="T163" s="17"/>
      <c r="U163" s="17"/>
      <c r="V163" s="17"/>
      <c r="W163" s="17"/>
      <c r="X163" s="17"/>
      <c r="Y163" s="17"/>
      <c r="Z163" s="80"/>
      <c r="AA163" s="80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</row>
    <row r="164">
      <c r="A164" s="8" t="s">
        <v>1824</v>
      </c>
      <c r="B164" s="9">
        <v>45773.0</v>
      </c>
      <c r="C164" s="73" t="s">
        <v>20</v>
      </c>
      <c r="D164" s="69" t="s">
        <v>2185</v>
      </c>
      <c r="E164" s="27" t="s">
        <v>1939</v>
      </c>
      <c r="F164" s="13" t="s">
        <v>2103</v>
      </c>
      <c r="G164" s="15">
        <v>39.9</v>
      </c>
      <c r="H164" s="15">
        <v>39.9</v>
      </c>
      <c r="I164" s="14"/>
      <c r="J164" s="15">
        <f t="shared" ref="J164:J166" si="14">H164</f>
        <v>39.9</v>
      </c>
      <c r="K164" s="14"/>
      <c r="L164" s="14"/>
      <c r="M164" s="14"/>
      <c r="N164" s="16"/>
      <c r="O164" s="47">
        <f t="shared" si="2"/>
        <v>39.9</v>
      </c>
      <c r="P164" s="28"/>
      <c r="Q164" s="8" t="s">
        <v>2186</v>
      </c>
      <c r="R164" s="25" t="s">
        <v>31</v>
      </c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</row>
    <row r="165">
      <c r="A165" s="8" t="s">
        <v>1824</v>
      </c>
      <c r="B165" s="9">
        <v>45775.0</v>
      </c>
      <c r="C165" s="73" t="s">
        <v>20</v>
      </c>
      <c r="D165" s="69" t="s">
        <v>2187</v>
      </c>
      <c r="E165" s="27" t="s">
        <v>1939</v>
      </c>
      <c r="F165" s="13" t="s">
        <v>2103</v>
      </c>
      <c r="G165" s="15">
        <v>39.9</v>
      </c>
      <c r="H165" s="15">
        <v>39.9</v>
      </c>
      <c r="I165" s="14"/>
      <c r="J165" s="15">
        <f t="shared" si="14"/>
        <v>39.9</v>
      </c>
      <c r="K165" s="14"/>
      <c r="L165" s="14"/>
      <c r="M165" s="14"/>
      <c r="N165" s="16"/>
      <c r="O165" s="47">
        <f t="shared" si="2"/>
        <v>39.9</v>
      </c>
      <c r="P165" s="28"/>
      <c r="Q165" s="8" t="s">
        <v>2188</v>
      </c>
      <c r="R165" s="25" t="s">
        <v>31</v>
      </c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</row>
    <row r="166">
      <c r="A166" s="8" t="s">
        <v>1824</v>
      </c>
      <c r="B166" s="9">
        <v>45776.0</v>
      </c>
      <c r="C166" s="73" t="s">
        <v>20</v>
      </c>
      <c r="D166" s="69" t="s">
        <v>2189</v>
      </c>
      <c r="E166" s="27" t="s">
        <v>1939</v>
      </c>
      <c r="F166" s="13" t="s">
        <v>2103</v>
      </c>
      <c r="G166" s="15">
        <v>39.9</v>
      </c>
      <c r="H166" s="15">
        <v>39.9</v>
      </c>
      <c r="I166" s="14"/>
      <c r="J166" s="15">
        <f t="shared" si="14"/>
        <v>39.9</v>
      </c>
      <c r="K166" s="14"/>
      <c r="L166" s="14"/>
      <c r="M166" s="14"/>
      <c r="N166" s="16"/>
      <c r="O166" s="47">
        <f t="shared" si="2"/>
        <v>39.9</v>
      </c>
      <c r="P166" s="28"/>
      <c r="Q166" s="8" t="s">
        <v>2190</v>
      </c>
      <c r="R166" s="25" t="s">
        <v>31</v>
      </c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</row>
    <row r="167">
      <c r="A167" s="8" t="s">
        <v>1824</v>
      </c>
      <c r="B167" s="9">
        <v>45777.0</v>
      </c>
      <c r="C167" s="73" t="s">
        <v>20</v>
      </c>
      <c r="D167" s="69" t="s">
        <v>2191</v>
      </c>
      <c r="E167" s="27" t="s">
        <v>2112</v>
      </c>
      <c r="F167" s="31" t="s">
        <v>2086</v>
      </c>
      <c r="G167" s="15">
        <v>429.0</v>
      </c>
      <c r="H167" s="15">
        <v>429.0</v>
      </c>
      <c r="I167" s="14"/>
      <c r="J167" s="15">
        <v>429.0</v>
      </c>
      <c r="K167" s="14"/>
      <c r="L167" s="14"/>
      <c r="M167" s="14"/>
      <c r="N167" s="16"/>
      <c r="O167" s="47">
        <f t="shared" si="2"/>
        <v>429</v>
      </c>
      <c r="P167" s="64" t="s">
        <v>2192</v>
      </c>
      <c r="Q167" s="25" t="s">
        <v>2193</v>
      </c>
      <c r="R167" s="25" t="s">
        <v>31</v>
      </c>
      <c r="S167" s="17"/>
      <c r="T167" s="17"/>
      <c r="U167" s="17"/>
      <c r="V167" s="17"/>
      <c r="W167" s="17"/>
      <c r="X167" s="17"/>
      <c r="Y167" s="17"/>
      <c r="Z167" s="80"/>
      <c r="AA167" s="80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</row>
    <row r="168">
      <c r="A168" s="8" t="s">
        <v>1824</v>
      </c>
      <c r="B168" s="9">
        <v>45782.0</v>
      </c>
      <c r="C168" s="73" t="s">
        <v>20</v>
      </c>
      <c r="D168" s="69" t="s">
        <v>2194</v>
      </c>
      <c r="E168" s="27" t="s">
        <v>2112</v>
      </c>
      <c r="F168" s="31" t="s">
        <v>2086</v>
      </c>
      <c r="G168" s="15">
        <v>429.0</v>
      </c>
      <c r="H168" s="15">
        <v>429.0</v>
      </c>
      <c r="I168" s="14"/>
      <c r="J168" s="15">
        <v>429.0</v>
      </c>
      <c r="K168" s="14"/>
      <c r="L168" s="14"/>
      <c r="M168" s="14"/>
      <c r="N168" s="16"/>
      <c r="O168" s="47">
        <f t="shared" si="2"/>
        <v>429</v>
      </c>
      <c r="P168" s="28"/>
      <c r="Q168" s="25" t="s">
        <v>2195</v>
      </c>
      <c r="R168" s="8" t="s">
        <v>918</v>
      </c>
      <c r="S168" s="17"/>
      <c r="T168" s="17"/>
      <c r="U168" s="17"/>
      <c r="V168" s="17"/>
      <c r="W168" s="17"/>
      <c r="X168" s="17"/>
      <c r="Y168" s="17"/>
      <c r="Z168" s="80"/>
      <c r="AA168" s="80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</row>
    <row r="169">
      <c r="A169" s="8" t="s">
        <v>1824</v>
      </c>
      <c r="B169" s="9">
        <v>45783.0</v>
      </c>
      <c r="C169" s="73" t="s">
        <v>1172</v>
      </c>
      <c r="D169" s="69" t="s">
        <v>2196</v>
      </c>
      <c r="E169" s="27" t="s">
        <v>1172</v>
      </c>
      <c r="F169" s="31" t="s">
        <v>2086</v>
      </c>
      <c r="G169" s="15">
        <v>429.0</v>
      </c>
      <c r="H169" s="15">
        <v>429.0</v>
      </c>
      <c r="I169" s="14"/>
      <c r="J169" s="15">
        <v>429.0</v>
      </c>
      <c r="K169" s="14"/>
      <c r="L169" s="14"/>
      <c r="M169" s="14"/>
      <c r="N169" s="16"/>
      <c r="O169" s="47">
        <f t="shared" si="2"/>
        <v>429</v>
      </c>
      <c r="P169" s="28"/>
      <c r="Q169" s="90" t="s">
        <v>2197</v>
      </c>
      <c r="R169" s="8" t="s">
        <v>918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</row>
    <row r="170">
      <c r="A170" s="8" t="s">
        <v>1824</v>
      </c>
      <c r="B170" s="9">
        <v>45783.0</v>
      </c>
      <c r="C170" s="73" t="s">
        <v>20</v>
      </c>
      <c r="D170" s="69" t="s">
        <v>2198</v>
      </c>
      <c r="E170" s="27" t="s">
        <v>1939</v>
      </c>
      <c r="F170" s="13" t="s">
        <v>2024</v>
      </c>
      <c r="G170" s="15">
        <v>99.9</v>
      </c>
      <c r="H170" s="15">
        <v>99.9</v>
      </c>
      <c r="I170" s="14"/>
      <c r="J170" s="15">
        <f>H170</f>
        <v>99.9</v>
      </c>
      <c r="K170" s="14"/>
      <c r="L170" s="14"/>
      <c r="M170" s="14"/>
      <c r="N170" s="16"/>
      <c r="O170" s="47">
        <f t="shared" si="2"/>
        <v>99.9</v>
      </c>
      <c r="P170" s="28"/>
      <c r="Q170" s="8" t="s">
        <v>2199</v>
      </c>
      <c r="R170" s="8" t="s">
        <v>918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</row>
    <row r="171">
      <c r="A171" s="8" t="s">
        <v>1824</v>
      </c>
      <c r="B171" s="9">
        <v>45786.0</v>
      </c>
      <c r="C171" s="73" t="s">
        <v>1172</v>
      </c>
      <c r="D171" s="69" t="s">
        <v>2200</v>
      </c>
      <c r="E171" s="27" t="s">
        <v>1172</v>
      </c>
      <c r="F171" s="31" t="s">
        <v>2086</v>
      </c>
      <c r="G171" s="15">
        <v>429.0</v>
      </c>
      <c r="H171" s="15">
        <v>429.0</v>
      </c>
      <c r="I171" s="14"/>
      <c r="J171" s="15">
        <v>429.0</v>
      </c>
      <c r="K171" s="14"/>
      <c r="L171" s="14"/>
      <c r="M171" s="14"/>
      <c r="N171" s="16"/>
      <c r="O171" s="47">
        <f t="shared" si="2"/>
        <v>429</v>
      </c>
      <c r="P171" s="28"/>
      <c r="Q171" s="8" t="s">
        <v>2201</v>
      </c>
      <c r="R171" s="8" t="s">
        <v>918</v>
      </c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</row>
    <row r="172">
      <c r="A172" s="8" t="s">
        <v>1824</v>
      </c>
      <c r="B172" s="9">
        <v>45786.0</v>
      </c>
      <c r="C172" s="73" t="s">
        <v>1172</v>
      </c>
      <c r="D172" s="69" t="s">
        <v>2202</v>
      </c>
      <c r="E172" s="27" t="s">
        <v>1172</v>
      </c>
      <c r="F172" s="31" t="s">
        <v>2086</v>
      </c>
      <c r="G172" s="15">
        <v>429.0</v>
      </c>
      <c r="H172" s="15">
        <v>429.0</v>
      </c>
      <c r="I172" s="14"/>
      <c r="J172" s="15">
        <v>429.0</v>
      </c>
      <c r="K172" s="14"/>
      <c r="L172" s="14"/>
      <c r="M172" s="14"/>
      <c r="N172" s="16"/>
      <c r="O172" s="47">
        <f t="shared" si="2"/>
        <v>429</v>
      </c>
      <c r="P172" s="28"/>
      <c r="Q172" s="8" t="s">
        <v>2203</v>
      </c>
      <c r="R172" s="8" t="s">
        <v>918</v>
      </c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</row>
    <row r="173">
      <c r="A173" s="8" t="s">
        <v>1824</v>
      </c>
      <c r="B173" s="9">
        <v>45786.0</v>
      </c>
      <c r="C173" s="73" t="s">
        <v>20</v>
      </c>
      <c r="D173" s="69" t="s">
        <v>2205</v>
      </c>
      <c r="E173" s="27" t="s">
        <v>1939</v>
      </c>
      <c r="F173" s="13" t="s">
        <v>2103</v>
      </c>
      <c r="G173" s="15">
        <v>39.9</v>
      </c>
      <c r="H173" s="15">
        <v>39.9</v>
      </c>
      <c r="I173" s="14"/>
      <c r="J173" s="15">
        <f>H173</f>
        <v>39.9</v>
      </c>
      <c r="K173" s="14"/>
      <c r="L173" s="14"/>
      <c r="M173" s="14"/>
      <c r="N173" s="16"/>
      <c r="O173" s="47">
        <f t="shared" si="2"/>
        <v>39.9</v>
      </c>
      <c r="P173" s="28"/>
      <c r="Q173" s="8" t="s">
        <v>2206</v>
      </c>
      <c r="R173" s="24">
        <f>MONTH(B173)</f>
        <v>5</v>
      </c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</row>
    <row r="174">
      <c r="A174" s="8" t="s">
        <v>1824</v>
      </c>
      <c r="B174" s="9">
        <v>45789.0</v>
      </c>
      <c r="C174" s="73" t="s">
        <v>1172</v>
      </c>
      <c r="D174" s="69" t="s">
        <v>2207</v>
      </c>
      <c r="E174" s="27" t="s">
        <v>1172</v>
      </c>
      <c r="F174" s="31" t="s">
        <v>2086</v>
      </c>
      <c r="G174" s="15">
        <v>429.0</v>
      </c>
      <c r="H174" s="15">
        <v>429.0</v>
      </c>
      <c r="I174" s="14"/>
      <c r="J174" s="15">
        <v>429.0</v>
      </c>
      <c r="K174" s="14"/>
      <c r="L174" s="14"/>
      <c r="M174" s="14"/>
      <c r="N174" s="16"/>
      <c r="O174" s="47">
        <f t="shared" si="2"/>
        <v>429</v>
      </c>
      <c r="P174" s="28"/>
      <c r="Q174" s="8" t="s">
        <v>2208</v>
      </c>
      <c r="R174" s="8" t="s">
        <v>918</v>
      </c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</row>
    <row r="175">
      <c r="A175" s="8" t="s">
        <v>1824</v>
      </c>
      <c r="B175" s="9">
        <v>45790.0</v>
      </c>
      <c r="C175" s="73" t="s">
        <v>20</v>
      </c>
      <c r="D175" s="69" t="s">
        <v>2209</v>
      </c>
      <c r="E175" s="27" t="s">
        <v>1939</v>
      </c>
      <c r="F175" s="13" t="s">
        <v>2024</v>
      </c>
      <c r="G175" s="15">
        <v>99.9</v>
      </c>
      <c r="H175" s="15">
        <v>99.9</v>
      </c>
      <c r="I175" s="14"/>
      <c r="J175" s="15">
        <f>H175</f>
        <v>99.9</v>
      </c>
      <c r="K175" s="14"/>
      <c r="L175" s="14"/>
      <c r="M175" s="14"/>
      <c r="N175" s="16"/>
      <c r="O175" s="47">
        <f t="shared" si="2"/>
        <v>99.9</v>
      </c>
      <c r="P175" s="28"/>
      <c r="Q175" s="8" t="s">
        <v>2210</v>
      </c>
      <c r="R175" s="8" t="s">
        <v>918</v>
      </c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</row>
    <row r="176">
      <c r="A176" s="8" t="s">
        <v>1824</v>
      </c>
      <c r="B176" s="9">
        <v>45791.0</v>
      </c>
      <c r="C176" s="73" t="s">
        <v>1172</v>
      </c>
      <c r="D176" s="69" t="s">
        <v>2211</v>
      </c>
      <c r="E176" s="27" t="s">
        <v>1172</v>
      </c>
      <c r="F176" s="31" t="s">
        <v>2086</v>
      </c>
      <c r="G176" s="15">
        <v>429.0</v>
      </c>
      <c r="H176" s="15">
        <v>429.0</v>
      </c>
      <c r="I176" s="14"/>
      <c r="J176" s="15">
        <v>429.0</v>
      </c>
      <c r="K176" s="14"/>
      <c r="L176" s="14"/>
      <c r="M176" s="14"/>
      <c r="N176" s="16"/>
      <c r="O176" s="47">
        <f t="shared" si="2"/>
        <v>429</v>
      </c>
      <c r="P176" s="28"/>
      <c r="Q176" s="8" t="s">
        <v>2212</v>
      </c>
      <c r="R176" s="8" t="s">
        <v>918</v>
      </c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</row>
    <row r="177">
      <c r="A177" s="8" t="s">
        <v>1824</v>
      </c>
      <c r="B177" s="9">
        <v>45793.0</v>
      </c>
      <c r="C177" s="73" t="s">
        <v>20</v>
      </c>
      <c r="D177" s="69" t="s">
        <v>2213</v>
      </c>
      <c r="E177" s="27" t="s">
        <v>1939</v>
      </c>
      <c r="F177" s="13" t="s">
        <v>2103</v>
      </c>
      <c r="G177" s="15">
        <v>39.9</v>
      </c>
      <c r="H177" s="15">
        <v>39.9</v>
      </c>
      <c r="I177" s="14"/>
      <c r="J177" s="15">
        <f>H177</f>
        <v>39.9</v>
      </c>
      <c r="K177" s="14"/>
      <c r="L177" s="14"/>
      <c r="M177" s="14"/>
      <c r="N177" s="16"/>
      <c r="O177" s="47">
        <f t="shared" si="2"/>
        <v>39.9</v>
      </c>
      <c r="P177" s="28"/>
      <c r="Q177" s="8" t="s">
        <v>2214</v>
      </c>
      <c r="R177" s="8" t="s">
        <v>918</v>
      </c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</row>
    <row r="178">
      <c r="A178" s="8" t="s">
        <v>1824</v>
      </c>
      <c r="B178" s="9">
        <v>45797.0</v>
      </c>
      <c r="C178" s="41" t="s">
        <v>2215</v>
      </c>
      <c r="D178" s="69" t="s">
        <v>2216</v>
      </c>
      <c r="E178" s="27" t="s">
        <v>2112</v>
      </c>
      <c r="F178" s="13" t="s">
        <v>2086</v>
      </c>
      <c r="G178" s="15">
        <v>1029.0</v>
      </c>
      <c r="H178" s="14"/>
      <c r="I178" s="14"/>
      <c r="J178" s="15">
        <v>429.0</v>
      </c>
      <c r="K178" s="14"/>
      <c r="L178" s="14"/>
      <c r="M178" s="14"/>
      <c r="N178" s="16"/>
      <c r="O178" s="47">
        <f t="shared" si="2"/>
        <v>429</v>
      </c>
      <c r="P178" s="28"/>
      <c r="Q178" s="25" t="s">
        <v>2217</v>
      </c>
      <c r="R178" s="8" t="s">
        <v>918</v>
      </c>
      <c r="S178" s="17"/>
      <c r="T178" s="17"/>
      <c r="U178" s="17"/>
      <c r="V178" s="17"/>
      <c r="W178" s="17"/>
      <c r="X178" s="17"/>
      <c r="Y178" s="17"/>
      <c r="Z178" s="80"/>
      <c r="AA178" s="80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</row>
    <row r="179">
      <c r="A179" s="8" t="s">
        <v>1824</v>
      </c>
      <c r="B179" s="9">
        <v>45797.0</v>
      </c>
      <c r="C179" s="73" t="s">
        <v>1172</v>
      </c>
      <c r="D179" s="69" t="s">
        <v>2218</v>
      </c>
      <c r="E179" s="27" t="s">
        <v>1172</v>
      </c>
      <c r="F179" s="31" t="s">
        <v>2086</v>
      </c>
      <c r="G179" s="15">
        <v>429.0</v>
      </c>
      <c r="H179" s="15">
        <v>429.0</v>
      </c>
      <c r="I179" s="14"/>
      <c r="J179" s="15">
        <v>429.0</v>
      </c>
      <c r="K179" s="14"/>
      <c r="L179" s="14"/>
      <c r="M179" s="14"/>
      <c r="N179" s="16"/>
      <c r="O179" s="47">
        <f t="shared" si="2"/>
        <v>429</v>
      </c>
      <c r="P179" s="28"/>
      <c r="Q179" s="8" t="s">
        <v>2219</v>
      </c>
      <c r="R179" s="8" t="s">
        <v>918</v>
      </c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</row>
    <row r="180">
      <c r="A180" s="8" t="s">
        <v>1824</v>
      </c>
      <c r="B180" s="9">
        <v>45797.0</v>
      </c>
      <c r="C180" s="73" t="s">
        <v>20</v>
      </c>
      <c r="D180" s="69" t="s">
        <v>2220</v>
      </c>
      <c r="E180" s="27" t="s">
        <v>1939</v>
      </c>
      <c r="F180" s="13" t="s">
        <v>2103</v>
      </c>
      <c r="G180" s="15">
        <v>39.9</v>
      </c>
      <c r="H180" s="15">
        <v>39.9</v>
      </c>
      <c r="I180" s="14"/>
      <c r="J180" s="15">
        <f t="shared" ref="J180:J182" si="15">H180</f>
        <v>39.9</v>
      </c>
      <c r="K180" s="14"/>
      <c r="L180" s="14"/>
      <c r="M180" s="14"/>
      <c r="N180" s="16"/>
      <c r="O180" s="47">
        <f t="shared" si="2"/>
        <v>39.9</v>
      </c>
      <c r="P180" s="40"/>
      <c r="Q180" s="45" t="s">
        <v>2221</v>
      </c>
      <c r="R180" s="91">
        <f>MONTH(B180)</f>
        <v>5</v>
      </c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</row>
    <row r="181">
      <c r="A181" s="8" t="s">
        <v>1824</v>
      </c>
      <c r="B181" s="9">
        <v>45799.0</v>
      </c>
      <c r="C181" s="73" t="s">
        <v>20</v>
      </c>
      <c r="D181" s="69" t="s">
        <v>2222</v>
      </c>
      <c r="E181" s="27" t="s">
        <v>1939</v>
      </c>
      <c r="F181" s="13" t="s">
        <v>2103</v>
      </c>
      <c r="G181" s="15">
        <v>39.9</v>
      </c>
      <c r="H181" s="15">
        <v>39.9</v>
      </c>
      <c r="I181" s="14"/>
      <c r="J181" s="15">
        <f t="shared" si="15"/>
        <v>39.9</v>
      </c>
      <c r="K181" s="14"/>
      <c r="L181" s="14"/>
      <c r="M181" s="14"/>
      <c r="N181" s="16"/>
      <c r="O181" s="47">
        <f t="shared" si="2"/>
        <v>39.9</v>
      </c>
      <c r="P181" s="28"/>
      <c r="Q181" s="8" t="s">
        <v>2223</v>
      </c>
      <c r="R181" s="8" t="s">
        <v>918</v>
      </c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</row>
    <row r="182">
      <c r="A182" s="8" t="s">
        <v>1824</v>
      </c>
      <c r="B182" s="9">
        <v>45799.0</v>
      </c>
      <c r="C182" s="73" t="s">
        <v>20</v>
      </c>
      <c r="D182" s="69" t="s">
        <v>2224</v>
      </c>
      <c r="E182" s="27" t="s">
        <v>1939</v>
      </c>
      <c r="F182" s="13" t="s">
        <v>2103</v>
      </c>
      <c r="G182" s="15">
        <v>39.9</v>
      </c>
      <c r="H182" s="15">
        <v>39.9</v>
      </c>
      <c r="I182" s="14"/>
      <c r="J182" s="15">
        <f t="shared" si="15"/>
        <v>39.9</v>
      </c>
      <c r="K182" s="14"/>
      <c r="L182" s="14"/>
      <c r="M182" s="14"/>
      <c r="N182" s="16"/>
      <c r="O182" s="47">
        <f t="shared" si="2"/>
        <v>39.9</v>
      </c>
      <c r="P182" s="28"/>
      <c r="Q182" s="8" t="s">
        <v>2225</v>
      </c>
      <c r="R182" s="8" t="s">
        <v>918</v>
      </c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</row>
    <row r="183">
      <c r="A183" s="8" t="s">
        <v>1824</v>
      </c>
      <c r="B183" s="9">
        <v>45803.0</v>
      </c>
      <c r="C183" s="73" t="s">
        <v>1172</v>
      </c>
      <c r="D183" s="69" t="s">
        <v>2226</v>
      </c>
      <c r="E183" s="27" t="s">
        <v>1172</v>
      </c>
      <c r="F183" s="31" t="s">
        <v>2086</v>
      </c>
      <c r="G183" s="15">
        <v>429.0</v>
      </c>
      <c r="H183" s="15">
        <v>429.0</v>
      </c>
      <c r="I183" s="14"/>
      <c r="J183" s="15">
        <v>429.0</v>
      </c>
      <c r="K183" s="14"/>
      <c r="L183" s="14"/>
      <c r="M183" s="14"/>
      <c r="N183" s="16"/>
      <c r="O183" s="47">
        <f t="shared" si="2"/>
        <v>429</v>
      </c>
      <c r="P183" s="28"/>
      <c r="Q183" s="8" t="s">
        <v>2227</v>
      </c>
      <c r="R183" s="8" t="s">
        <v>918</v>
      </c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</row>
    <row r="184">
      <c r="A184" s="8" t="s">
        <v>1824</v>
      </c>
      <c r="B184" s="9">
        <v>45806.0</v>
      </c>
      <c r="C184" s="73" t="s">
        <v>20</v>
      </c>
      <c r="D184" s="69" t="s">
        <v>2228</v>
      </c>
      <c r="E184" s="27" t="s">
        <v>1939</v>
      </c>
      <c r="F184" s="13" t="s">
        <v>2024</v>
      </c>
      <c r="G184" s="15">
        <v>99.9</v>
      </c>
      <c r="H184" s="15">
        <v>99.9</v>
      </c>
      <c r="I184" s="14"/>
      <c r="J184" s="15">
        <f>H184</f>
        <v>99.9</v>
      </c>
      <c r="K184" s="14"/>
      <c r="L184" s="14"/>
      <c r="M184" s="14"/>
      <c r="N184" s="16"/>
      <c r="O184" s="47">
        <f t="shared" si="2"/>
        <v>99.9</v>
      </c>
      <c r="P184" s="28"/>
      <c r="Q184" s="8" t="s">
        <v>2229</v>
      </c>
      <c r="R184" s="8" t="s">
        <v>918</v>
      </c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</row>
    <row r="185">
      <c r="A185" s="8" t="s">
        <v>1824</v>
      </c>
      <c r="B185" s="9">
        <v>45806.0</v>
      </c>
      <c r="C185" s="73" t="s">
        <v>1172</v>
      </c>
      <c r="D185" s="69" t="s">
        <v>2230</v>
      </c>
      <c r="E185" s="27" t="s">
        <v>1172</v>
      </c>
      <c r="F185" s="31" t="s">
        <v>2086</v>
      </c>
      <c r="G185" s="15">
        <v>429.0</v>
      </c>
      <c r="H185" s="15">
        <v>429.0</v>
      </c>
      <c r="I185" s="14"/>
      <c r="J185" s="15">
        <v>429.0</v>
      </c>
      <c r="K185" s="14"/>
      <c r="L185" s="14"/>
      <c r="M185" s="14"/>
      <c r="N185" s="16"/>
      <c r="O185" s="47">
        <f t="shared" si="2"/>
        <v>429</v>
      </c>
      <c r="P185" s="64" t="s">
        <v>2231</v>
      </c>
      <c r="Q185" s="8" t="s">
        <v>2232</v>
      </c>
      <c r="R185" s="8" t="s">
        <v>918</v>
      </c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</row>
    <row r="186">
      <c r="A186" s="8" t="s">
        <v>1824</v>
      </c>
      <c r="B186" s="9">
        <v>45807.0</v>
      </c>
      <c r="C186" s="73" t="s">
        <v>20</v>
      </c>
      <c r="D186" s="69" t="s">
        <v>2233</v>
      </c>
      <c r="E186" s="27" t="s">
        <v>1939</v>
      </c>
      <c r="F186" s="13" t="s">
        <v>2103</v>
      </c>
      <c r="G186" s="15">
        <v>39.9</v>
      </c>
      <c r="H186" s="15">
        <v>39.9</v>
      </c>
      <c r="I186" s="14"/>
      <c r="J186" s="15">
        <f t="shared" ref="J186:J187" si="16">H186</f>
        <v>39.9</v>
      </c>
      <c r="K186" s="14"/>
      <c r="L186" s="14"/>
      <c r="M186" s="14"/>
      <c r="N186" s="16"/>
      <c r="O186" s="47">
        <f t="shared" si="2"/>
        <v>39.9</v>
      </c>
      <c r="P186" s="28"/>
      <c r="Q186" s="8" t="s">
        <v>2234</v>
      </c>
      <c r="R186" s="8" t="s">
        <v>918</v>
      </c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</row>
    <row r="187">
      <c r="A187" s="8" t="s">
        <v>1824</v>
      </c>
      <c r="B187" s="9">
        <v>45811.0</v>
      </c>
      <c r="C187" s="73" t="s">
        <v>20</v>
      </c>
      <c r="D187" s="69" t="s">
        <v>2235</v>
      </c>
      <c r="E187" s="27" t="s">
        <v>1939</v>
      </c>
      <c r="F187" s="13" t="s">
        <v>2103</v>
      </c>
      <c r="G187" s="15">
        <v>39.9</v>
      </c>
      <c r="H187" s="15">
        <v>39.9</v>
      </c>
      <c r="I187" s="14"/>
      <c r="J187" s="15">
        <f t="shared" si="16"/>
        <v>39.9</v>
      </c>
      <c r="K187" s="14"/>
      <c r="L187" s="14"/>
      <c r="M187" s="14"/>
      <c r="N187" s="16"/>
      <c r="O187" s="47">
        <f t="shared" si="2"/>
        <v>39.9</v>
      </c>
      <c r="P187" s="28"/>
      <c r="Q187" s="8" t="s">
        <v>2236</v>
      </c>
      <c r="R187" s="8" t="s">
        <v>438</v>
      </c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</row>
    <row r="188">
      <c r="A188" s="8" t="s">
        <v>1824</v>
      </c>
      <c r="B188" s="9">
        <v>45812.0</v>
      </c>
      <c r="C188" s="73" t="s">
        <v>20</v>
      </c>
      <c r="D188" s="69" t="s">
        <v>2237</v>
      </c>
      <c r="E188" s="27" t="s">
        <v>2112</v>
      </c>
      <c r="F188" s="31" t="s">
        <v>2086</v>
      </c>
      <c r="G188" s="15">
        <v>429.0</v>
      </c>
      <c r="H188" s="15">
        <v>429.0</v>
      </c>
      <c r="I188" s="14"/>
      <c r="J188" s="15">
        <v>429.0</v>
      </c>
      <c r="K188" s="14"/>
      <c r="L188" s="14"/>
      <c r="M188" s="14"/>
      <c r="N188" s="16"/>
      <c r="O188" s="47">
        <f t="shared" si="2"/>
        <v>429</v>
      </c>
      <c r="P188" s="28"/>
      <c r="Q188" s="25" t="s">
        <v>2238</v>
      </c>
      <c r="R188" s="8" t="s">
        <v>438</v>
      </c>
      <c r="S188" s="17"/>
      <c r="T188" s="17"/>
      <c r="U188" s="17"/>
      <c r="V188" s="17"/>
      <c r="W188" s="17"/>
      <c r="X188" s="17"/>
      <c r="Y188" s="17"/>
      <c r="Z188" s="80"/>
      <c r="AA188" s="80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</row>
    <row r="189">
      <c r="A189" s="8" t="s">
        <v>1824</v>
      </c>
      <c r="B189" s="9">
        <v>45813.0</v>
      </c>
      <c r="C189" s="73" t="s">
        <v>1910</v>
      </c>
      <c r="D189" s="69" t="s">
        <v>2239</v>
      </c>
      <c r="E189" s="27" t="s">
        <v>1910</v>
      </c>
      <c r="F189" s="13" t="s">
        <v>1908</v>
      </c>
      <c r="G189" s="15">
        <v>299.0</v>
      </c>
      <c r="H189" s="15">
        <v>299.0</v>
      </c>
      <c r="I189" s="14"/>
      <c r="J189" s="15">
        <v>299.0</v>
      </c>
      <c r="K189" s="14"/>
      <c r="L189" s="14"/>
      <c r="M189" s="14"/>
      <c r="N189" s="16"/>
      <c r="O189" s="47">
        <f t="shared" si="2"/>
        <v>299</v>
      </c>
      <c r="P189" s="13" t="s">
        <v>2240</v>
      </c>
      <c r="Q189" s="8" t="s">
        <v>2241</v>
      </c>
      <c r="R189" s="8" t="s">
        <v>438</v>
      </c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</row>
    <row r="190">
      <c r="A190" s="8" t="s">
        <v>1824</v>
      </c>
      <c r="B190" s="9">
        <v>45813.0</v>
      </c>
      <c r="C190" s="73" t="s">
        <v>20</v>
      </c>
      <c r="D190" s="69" t="s">
        <v>2242</v>
      </c>
      <c r="E190" s="27" t="s">
        <v>1939</v>
      </c>
      <c r="F190" s="13" t="s">
        <v>2103</v>
      </c>
      <c r="G190" s="15">
        <v>39.9</v>
      </c>
      <c r="H190" s="15">
        <v>39.9</v>
      </c>
      <c r="I190" s="14"/>
      <c r="J190" s="15">
        <f>H190</f>
        <v>39.9</v>
      </c>
      <c r="K190" s="14"/>
      <c r="L190" s="14"/>
      <c r="M190" s="14"/>
      <c r="N190" s="16"/>
      <c r="O190" s="47">
        <f t="shared" si="2"/>
        <v>39.9</v>
      </c>
      <c r="P190" s="28"/>
      <c r="Q190" s="8" t="s">
        <v>2243</v>
      </c>
      <c r="R190" s="8" t="s">
        <v>438</v>
      </c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</row>
    <row r="191">
      <c r="A191" s="8" t="s">
        <v>1824</v>
      </c>
      <c r="B191" s="9">
        <v>45813.0</v>
      </c>
      <c r="C191" s="73" t="s">
        <v>20</v>
      </c>
      <c r="D191" s="69" t="s">
        <v>2244</v>
      </c>
      <c r="E191" s="27" t="s">
        <v>2112</v>
      </c>
      <c r="F191" s="31" t="s">
        <v>2086</v>
      </c>
      <c r="G191" s="15">
        <v>429.0</v>
      </c>
      <c r="H191" s="15">
        <v>429.0</v>
      </c>
      <c r="I191" s="14"/>
      <c r="J191" s="15">
        <v>429.0</v>
      </c>
      <c r="K191" s="14"/>
      <c r="L191" s="14"/>
      <c r="M191" s="14"/>
      <c r="N191" s="16"/>
      <c r="O191" s="47">
        <f t="shared" si="2"/>
        <v>429</v>
      </c>
      <c r="P191" s="28"/>
      <c r="Q191" s="25" t="s">
        <v>2245</v>
      </c>
      <c r="R191" s="8" t="s">
        <v>438</v>
      </c>
      <c r="S191" s="17"/>
      <c r="T191" s="17"/>
      <c r="U191" s="17"/>
      <c r="V191" s="17"/>
      <c r="W191" s="17"/>
      <c r="X191" s="17"/>
      <c r="Y191" s="17"/>
      <c r="Z191" s="80"/>
      <c r="AA191" s="8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</row>
    <row r="192">
      <c r="A192" s="8" t="s">
        <v>1824</v>
      </c>
      <c r="B192" s="9">
        <v>45813.0</v>
      </c>
      <c r="C192" s="73" t="s">
        <v>20</v>
      </c>
      <c r="D192" s="69" t="s">
        <v>3304</v>
      </c>
      <c r="E192" s="27" t="s">
        <v>2112</v>
      </c>
      <c r="F192" s="31" t="s">
        <v>2086</v>
      </c>
      <c r="G192" s="15">
        <v>429.0</v>
      </c>
      <c r="H192" s="15">
        <v>429.0</v>
      </c>
      <c r="I192" s="14"/>
      <c r="J192" s="15">
        <v>429.0</v>
      </c>
      <c r="K192" s="14"/>
      <c r="L192" s="14"/>
      <c r="M192" s="14"/>
      <c r="N192" s="16"/>
      <c r="O192" s="47">
        <f t="shared" si="2"/>
        <v>429</v>
      </c>
      <c r="P192" s="28"/>
      <c r="Q192" s="25" t="s">
        <v>3305</v>
      </c>
      <c r="R192" s="8" t="s">
        <v>438</v>
      </c>
      <c r="S192" s="17"/>
      <c r="T192" s="17"/>
      <c r="U192" s="17"/>
      <c r="V192" s="17"/>
      <c r="W192" s="17"/>
      <c r="X192" s="17"/>
      <c r="Y192" s="17"/>
      <c r="Z192" s="80"/>
      <c r="AA192" s="8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</row>
    <row r="193">
      <c r="A193" s="8" t="s">
        <v>1824</v>
      </c>
      <c r="B193" s="9">
        <v>45814.0</v>
      </c>
      <c r="C193" s="73" t="s">
        <v>20</v>
      </c>
      <c r="D193" s="69" t="s">
        <v>2246</v>
      </c>
      <c r="E193" s="27" t="s">
        <v>2112</v>
      </c>
      <c r="F193" s="31" t="s">
        <v>2086</v>
      </c>
      <c r="G193" s="15">
        <v>429.0</v>
      </c>
      <c r="H193" s="15">
        <v>429.0</v>
      </c>
      <c r="I193" s="14"/>
      <c r="J193" s="15">
        <v>429.0</v>
      </c>
      <c r="K193" s="14"/>
      <c r="L193" s="14"/>
      <c r="M193" s="14"/>
      <c r="N193" s="16"/>
      <c r="O193" s="47">
        <f t="shared" si="2"/>
        <v>429</v>
      </c>
      <c r="P193" s="28"/>
      <c r="Q193" s="25" t="s">
        <v>2247</v>
      </c>
      <c r="R193" s="8" t="s">
        <v>438</v>
      </c>
      <c r="S193" s="17"/>
      <c r="T193" s="17"/>
      <c r="U193" s="17"/>
      <c r="V193" s="17"/>
      <c r="W193" s="17"/>
      <c r="X193" s="17"/>
      <c r="Y193" s="17"/>
      <c r="Z193" s="80"/>
      <c r="AA193" s="8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</row>
    <row r="194">
      <c r="A194" s="8" t="s">
        <v>1824</v>
      </c>
      <c r="B194" s="9">
        <v>45817.0</v>
      </c>
      <c r="C194" s="73" t="s">
        <v>20</v>
      </c>
      <c r="D194" s="69" t="s">
        <v>3306</v>
      </c>
      <c r="E194" s="27" t="s">
        <v>1939</v>
      </c>
      <c r="F194" s="13" t="s">
        <v>2103</v>
      </c>
      <c r="G194" s="15">
        <v>39.9</v>
      </c>
      <c r="H194" s="15">
        <v>39.9</v>
      </c>
      <c r="I194" s="14"/>
      <c r="J194" s="15">
        <f t="shared" ref="J194:J195" si="17">H194</f>
        <v>39.9</v>
      </c>
      <c r="K194" s="14"/>
      <c r="L194" s="14"/>
      <c r="M194" s="14"/>
      <c r="N194" s="16"/>
      <c r="O194" s="47">
        <f t="shared" si="2"/>
        <v>39.9</v>
      </c>
      <c r="P194" s="28"/>
      <c r="Q194" s="8" t="s">
        <v>3307</v>
      </c>
      <c r="R194" s="8" t="s">
        <v>438</v>
      </c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</row>
    <row r="195">
      <c r="A195" s="8" t="s">
        <v>1824</v>
      </c>
      <c r="B195" s="9">
        <v>45817.0</v>
      </c>
      <c r="C195" s="73" t="s">
        <v>20</v>
      </c>
      <c r="D195" s="69" t="s">
        <v>2248</v>
      </c>
      <c r="E195" s="27" t="s">
        <v>1939</v>
      </c>
      <c r="F195" s="13" t="s">
        <v>2024</v>
      </c>
      <c r="G195" s="15">
        <v>99.9</v>
      </c>
      <c r="H195" s="15">
        <v>99.9</v>
      </c>
      <c r="I195" s="14"/>
      <c r="J195" s="15">
        <f t="shared" si="17"/>
        <v>99.9</v>
      </c>
      <c r="K195" s="14"/>
      <c r="L195" s="14"/>
      <c r="M195" s="14"/>
      <c r="N195" s="16"/>
      <c r="O195" s="47">
        <f t="shared" si="2"/>
        <v>99.9</v>
      </c>
      <c r="P195" s="28"/>
      <c r="Q195" s="8" t="s">
        <v>2249</v>
      </c>
      <c r="R195" s="8" t="s">
        <v>438</v>
      </c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</row>
    <row r="196">
      <c r="A196" s="8" t="s">
        <v>1824</v>
      </c>
      <c r="B196" s="9">
        <v>45818.0</v>
      </c>
      <c r="C196" s="73" t="s">
        <v>20</v>
      </c>
      <c r="D196" s="69" t="s">
        <v>2250</v>
      </c>
      <c r="E196" s="27" t="s">
        <v>2112</v>
      </c>
      <c r="F196" s="31" t="s">
        <v>2086</v>
      </c>
      <c r="G196" s="15">
        <v>429.0</v>
      </c>
      <c r="H196" s="15">
        <v>429.0</v>
      </c>
      <c r="I196" s="14"/>
      <c r="J196" s="15">
        <v>429.0</v>
      </c>
      <c r="K196" s="14"/>
      <c r="L196" s="14"/>
      <c r="M196" s="14"/>
      <c r="N196" s="16"/>
      <c r="O196" s="47">
        <f t="shared" si="2"/>
        <v>429</v>
      </c>
      <c r="P196" s="28"/>
      <c r="Q196" s="25" t="s">
        <v>2251</v>
      </c>
      <c r="R196" s="8" t="s">
        <v>438</v>
      </c>
      <c r="S196" s="17"/>
      <c r="T196" s="17"/>
      <c r="U196" s="17"/>
      <c r="V196" s="17"/>
      <c r="W196" s="17"/>
      <c r="X196" s="17"/>
      <c r="Y196" s="17"/>
      <c r="Z196" s="80"/>
      <c r="AA196" s="80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</row>
    <row r="197">
      <c r="A197" s="8" t="s">
        <v>1824</v>
      </c>
      <c r="B197" s="9">
        <v>45818.0</v>
      </c>
      <c r="C197" s="73" t="s">
        <v>1925</v>
      </c>
      <c r="D197" s="69" t="s">
        <v>2252</v>
      </c>
      <c r="E197" s="27" t="s">
        <v>1925</v>
      </c>
      <c r="F197" s="31" t="s">
        <v>2086</v>
      </c>
      <c r="G197" s="15">
        <v>429.0</v>
      </c>
      <c r="H197" s="15">
        <v>429.0</v>
      </c>
      <c r="I197" s="14"/>
      <c r="J197" s="15">
        <v>429.0</v>
      </c>
      <c r="K197" s="14"/>
      <c r="L197" s="14"/>
      <c r="M197" s="14"/>
      <c r="N197" s="16"/>
      <c r="O197" s="47">
        <f t="shared" si="2"/>
        <v>429</v>
      </c>
      <c r="P197" s="28"/>
      <c r="Q197" s="8" t="s">
        <v>2253</v>
      </c>
      <c r="R197" s="24">
        <f>MONTH(B197)</f>
        <v>6</v>
      </c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</row>
    <row r="198">
      <c r="A198" s="8" t="s">
        <v>1824</v>
      </c>
      <c r="B198" s="9">
        <v>45825.0</v>
      </c>
      <c r="C198" s="73" t="s">
        <v>20</v>
      </c>
      <c r="D198" s="69" t="s">
        <v>2183</v>
      </c>
      <c r="E198" s="27" t="s">
        <v>2112</v>
      </c>
      <c r="F198" s="31" t="s">
        <v>2086</v>
      </c>
      <c r="G198" s="14"/>
      <c r="H198" s="14"/>
      <c r="I198" s="14"/>
      <c r="J198" s="14"/>
      <c r="K198" s="14"/>
      <c r="L198" s="15">
        <v>150.0</v>
      </c>
      <c r="M198" s="14"/>
      <c r="N198" s="16"/>
      <c r="O198" s="47">
        <f t="shared" si="2"/>
        <v>150</v>
      </c>
      <c r="P198" s="28"/>
      <c r="Q198" s="25" t="s">
        <v>2184</v>
      </c>
      <c r="R198" s="25" t="s">
        <v>31</v>
      </c>
      <c r="S198" s="17"/>
      <c r="T198" s="17"/>
      <c r="U198" s="17"/>
      <c r="V198" s="17"/>
      <c r="W198" s="17"/>
      <c r="X198" s="17"/>
      <c r="Y198" s="17"/>
      <c r="Z198" s="80"/>
      <c r="AA198" s="80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</row>
    <row r="199">
      <c r="A199" s="8" t="s">
        <v>1824</v>
      </c>
      <c r="B199" s="9">
        <v>45828.0</v>
      </c>
      <c r="C199" s="73" t="s">
        <v>20</v>
      </c>
      <c r="D199" s="69" t="s">
        <v>2254</v>
      </c>
      <c r="E199" s="27" t="s">
        <v>1939</v>
      </c>
      <c r="F199" s="13" t="s">
        <v>2103</v>
      </c>
      <c r="G199" s="15">
        <v>39.9</v>
      </c>
      <c r="H199" s="15">
        <v>39.9</v>
      </c>
      <c r="I199" s="14"/>
      <c r="J199" s="15">
        <f>H199</f>
        <v>39.9</v>
      </c>
      <c r="K199" s="14"/>
      <c r="L199" s="14"/>
      <c r="M199" s="14"/>
      <c r="N199" s="16"/>
      <c r="O199" s="47">
        <f t="shared" si="2"/>
        <v>39.9</v>
      </c>
      <c r="P199" s="28"/>
      <c r="Q199" s="8" t="s">
        <v>2255</v>
      </c>
      <c r="R199" s="8" t="s">
        <v>438</v>
      </c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</row>
    <row r="200">
      <c r="A200" s="8" t="s">
        <v>1824</v>
      </c>
      <c r="B200" s="9">
        <v>45833.0</v>
      </c>
      <c r="C200" s="73" t="s">
        <v>1172</v>
      </c>
      <c r="D200" s="69" t="s">
        <v>2256</v>
      </c>
      <c r="E200" s="27" t="s">
        <v>1172</v>
      </c>
      <c r="F200" s="92" t="s">
        <v>2086</v>
      </c>
      <c r="G200" s="15">
        <v>429.0</v>
      </c>
      <c r="H200" s="14"/>
      <c r="I200" s="14"/>
      <c r="J200" s="15">
        <v>429.0</v>
      </c>
      <c r="K200" s="14"/>
      <c r="L200" s="14"/>
      <c r="M200" s="14"/>
      <c r="N200" s="16"/>
      <c r="O200" s="47">
        <f t="shared" si="2"/>
        <v>429</v>
      </c>
      <c r="P200" s="28"/>
      <c r="Q200" s="8" t="s">
        <v>2257</v>
      </c>
      <c r="R200" s="8" t="s">
        <v>438</v>
      </c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</row>
    <row r="201">
      <c r="A201" s="8" t="s">
        <v>1824</v>
      </c>
      <c r="B201" s="9">
        <v>45838.0</v>
      </c>
      <c r="C201" s="73" t="s">
        <v>1172</v>
      </c>
      <c r="D201" s="69" t="s">
        <v>2258</v>
      </c>
      <c r="E201" s="27" t="s">
        <v>1172</v>
      </c>
      <c r="F201" s="31" t="s">
        <v>2086</v>
      </c>
      <c r="G201" s="15">
        <v>429.0</v>
      </c>
      <c r="H201" s="15">
        <v>429.0</v>
      </c>
      <c r="I201" s="14"/>
      <c r="J201" s="15">
        <v>429.0</v>
      </c>
      <c r="K201" s="14"/>
      <c r="L201" s="14"/>
      <c r="M201" s="14"/>
      <c r="N201" s="16"/>
      <c r="O201" s="47">
        <f t="shared" si="2"/>
        <v>429</v>
      </c>
      <c r="P201" s="28"/>
      <c r="Q201" s="8" t="s">
        <v>2259</v>
      </c>
      <c r="R201" s="8" t="s">
        <v>438</v>
      </c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</row>
    <row r="202">
      <c r="A202" s="8" t="s">
        <v>1824</v>
      </c>
      <c r="B202" s="9">
        <v>45838.0</v>
      </c>
      <c r="C202" s="73" t="s">
        <v>1172</v>
      </c>
      <c r="D202" s="69" t="s">
        <v>3332</v>
      </c>
      <c r="E202" s="27" t="s">
        <v>1172</v>
      </c>
      <c r="F202" s="31" t="s">
        <v>2086</v>
      </c>
      <c r="G202" s="15">
        <v>429.0</v>
      </c>
      <c r="H202" s="15">
        <v>429.0</v>
      </c>
      <c r="I202" s="14"/>
      <c r="J202" s="15">
        <v>429.0</v>
      </c>
      <c r="K202" s="14"/>
      <c r="L202" s="14"/>
      <c r="M202" s="14"/>
      <c r="N202" s="16"/>
      <c r="O202" s="47">
        <f t="shared" si="2"/>
        <v>429</v>
      </c>
      <c r="P202" s="28"/>
      <c r="Q202" s="8" t="s">
        <v>3333</v>
      </c>
      <c r="R202" s="8" t="s">
        <v>438</v>
      </c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</row>
    <row r="203">
      <c r="A203" s="8" t="s">
        <v>1824</v>
      </c>
      <c r="B203" s="9">
        <v>45838.0</v>
      </c>
      <c r="C203" s="73" t="s">
        <v>20</v>
      </c>
      <c r="D203" s="69" t="s">
        <v>2260</v>
      </c>
      <c r="E203" s="27" t="s">
        <v>2112</v>
      </c>
      <c r="F203" s="31" t="s">
        <v>2086</v>
      </c>
      <c r="G203" s="15">
        <v>429.0</v>
      </c>
      <c r="H203" s="15">
        <v>429.0</v>
      </c>
      <c r="I203" s="14"/>
      <c r="J203" s="15">
        <v>429.0</v>
      </c>
      <c r="K203" s="14"/>
      <c r="L203" s="14"/>
      <c r="M203" s="14"/>
      <c r="N203" s="16"/>
      <c r="O203" s="47">
        <f t="shared" si="2"/>
        <v>429</v>
      </c>
      <c r="P203" s="28"/>
      <c r="Q203" s="8" t="s">
        <v>2261</v>
      </c>
      <c r="R203" s="8" t="s">
        <v>438</v>
      </c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</row>
    <row r="204">
      <c r="A204" s="8" t="s">
        <v>1824</v>
      </c>
      <c r="B204" s="9">
        <v>45838.0</v>
      </c>
      <c r="C204" s="73" t="s">
        <v>20</v>
      </c>
      <c r="D204" s="69" t="s">
        <v>2262</v>
      </c>
      <c r="E204" s="27" t="s">
        <v>2112</v>
      </c>
      <c r="F204" s="31" t="s">
        <v>2086</v>
      </c>
      <c r="G204" s="15">
        <v>429.0</v>
      </c>
      <c r="H204" s="15">
        <v>429.0</v>
      </c>
      <c r="I204" s="14"/>
      <c r="J204" s="15">
        <v>429.0</v>
      </c>
      <c r="K204" s="14"/>
      <c r="L204" s="14"/>
      <c r="M204" s="14"/>
      <c r="N204" s="16"/>
      <c r="O204" s="47">
        <f t="shared" si="2"/>
        <v>429</v>
      </c>
      <c r="P204" s="28"/>
      <c r="Q204" s="25" t="s">
        <v>2263</v>
      </c>
      <c r="R204" s="8" t="s">
        <v>438</v>
      </c>
      <c r="S204" s="17"/>
      <c r="T204" s="17"/>
      <c r="U204" s="17"/>
      <c r="V204" s="17"/>
      <c r="W204" s="17"/>
      <c r="X204" s="17"/>
      <c r="Y204" s="17"/>
      <c r="Z204" s="80"/>
      <c r="AA204" s="80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</row>
    <row r="205">
      <c r="A205" s="8" t="s">
        <v>1824</v>
      </c>
      <c r="B205" s="9">
        <v>45580.0</v>
      </c>
      <c r="C205" s="73" t="s">
        <v>20</v>
      </c>
      <c r="D205" s="69" t="s">
        <v>2532</v>
      </c>
      <c r="E205" s="27" t="s">
        <v>1939</v>
      </c>
      <c r="F205" s="13" t="s">
        <v>1975</v>
      </c>
      <c r="G205" s="15">
        <v>99.0</v>
      </c>
      <c r="H205" s="15">
        <v>99.0</v>
      </c>
      <c r="I205" s="14"/>
      <c r="J205" s="15">
        <v>99.0</v>
      </c>
      <c r="K205" s="14"/>
      <c r="L205" s="14"/>
      <c r="M205" s="14"/>
      <c r="N205" s="16"/>
      <c r="O205" s="47">
        <f t="shared" si="2"/>
        <v>99</v>
      </c>
      <c r="P205" s="28"/>
      <c r="Q205" s="45" t="s">
        <v>2860</v>
      </c>
      <c r="R205" s="75">
        <f>MONTH(B205)</f>
        <v>10</v>
      </c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</row>
    <row r="206">
      <c r="A206" s="8" t="s">
        <v>1824</v>
      </c>
      <c r="B206" s="9">
        <v>45840.0</v>
      </c>
      <c r="C206" s="73" t="s">
        <v>20</v>
      </c>
      <c r="D206" s="69" t="s">
        <v>2262</v>
      </c>
      <c r="E206" s="27" t="s">
        <v>2112</v>
      </c>
      <c r="F206" s="13" t="s">
        <v>1272</v>
      </c>
      <c r="G206" s="15">
        <v>720.3</v>
      </c>
      <c r="H206" s="14"/>
      <c r="I206" s="14"/>
      <c r="J206" s="14"/>
      <c r="K206" s="14"/>
      <c r="L206" s="14"/>
      <c r="M206" s="14"/>
      <c r="N206" s="16"/>
      <c r="O206" s="47">
        <f t="shared" si="2"/>
        <v>0</v>
      </c>
      <c r="P206" s="28"/>
      <c r="Q206" s="25" t="s">
        <v>2263</v>
      </c>
      <c r="R206" s="8" t="s">
        <v>622</v>
      </c>
      <c r="S206" s="17"/>
      <c r="T206" s="17"/>
      <c r="U206" s="17"/>
      <c r="V206" s="17"/>
      <c r="W206" s="17"/>
      <c r="X206" s="17"/>
      <c r="Y206" s="17"/>
      <c r="Z206" s="80"/>
      <c r="AA206" s="80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</row>
    <row r="207">
      <c r="A207" s="8" t="s">
        <v>1824</v>
      </c>
      <c r="B207" s="9">
        <v>45841.0</v>
      </c>
      <c r="C207" s="73" t="s">
        <v>2264</v>
      </c>
      <c r="D207" s="69" t="s">
        <v>2265</v>
      </c>
      <c r="E207" s="27" t="s">
        <v>2112</v>
      </c>
      <c r="F207" s="31" t="s">
        <v>2086</v>
      </c>
      <c r="G207" s="15">
        <v>429.0</v>
      </c>
      <c r="H207" s="15">
        <v>429.0</v>
      </c>
      <c r="I207" s="14"/>
      <c r="J207" s="15">
        <v>429.0</v>
      </c>
      <c r="K207" s="14"/>
      <c r="L207" s="14"/>
      <c r="M207" s="14"/>
      <c r="N207" s="16"/>
      <c r="O207" s="47">
        <f t="shared" si="2"/>
        <v>429</v>
      </c>
      <c r="P207" s="28"/>
      <c r="Q207" s="25" t="s">
        <v>2266</v>
      </c>
      <c r="R207" s="8" t="s">
        <v>622</v>
      </c>
      <c r="S207" s="17"/>
      <c r="T207" s="17"/>
      <c r="U207" s="17"/>
      <c r="V207" s="17"/>
      <c r="W207" s="17"/>
      <c r="X207" s="17"/>
      <c r="Y207" s="17"/>
      <c r="Z207" s="80"/>
      <c r="AA207" s="8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</row>
    <row r="208">
      <c r="A208" s="8" t="s">
        <v>1824</v>
      </c>
      <c r="B208" s="9">
        <v>45842.0</v>
      </c>
      <c r="C208" s="73" t="s">
        <v>20</v>
      </c>
      <c r="D208" s="69" t="s">
        <v>2267</v>
      </c>
      <c r="E208" s="27" t="s">
        <v>2112</v>
      </c>
      <c r="F208" s="31" t="s">
        <v>2086</v>
      </c>
      <c r="G208" s="15">
        <v>429.0</v>
      </c>
      <c r="H208" s="15">
        <v>429.0</v>
      </c>
      <c r="I208" s="14"/>
      <c r="J208" s="15">
        <v>429.0</v>
      </c>
      <c r="K208" s="14"/>
      <c r="L208" s="14"/>
      <c r="M208" s="14"/>
      <c r="N208" s="16"/>
      <c r="O208" s="47">
        <f t="shared" si="2"/>
        <v>429</v>
      </c>
      <c r="P208" s="28"/>
      <c r="Q208" s="8" t="s">
        <v>2268</v>
      </c>
      <c r="R208" s="8" t="s">
        <v>622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</row>
    <row r="209">
      <c r="A209" s="8" t="s">
        <v>1824</v>
      </c>
      <c r="B209" s="9">
        <v>45842.0</v>
      </c>
      <c r="C209" s="73" t="s">
        <v>20</v>
      </c>
      <c r="D209" s="69" t="s">
        <v>2269</v>
      </c>
      <c r="E209" s="27" t="s">
        <v>2112</v>
      </c>
      <c r="F209" s="31" t="s">
        <v>2086</v>
      </c>
      <c r="G209" s="15">
        <v>1029.0</v>
      </c>
      <c r="H209" s="15">
        <v>429.0</v>
      </c>
      <c r="I209" s="14"/>
      <c r="J209" s="15">
        <v>429.0</v>
      </c>
      <c r="K209" s="14"/>
      <c r="L209" s="14"/>
      <c r="M209" s="14"/>
      <c r="N209" s="16"/>
      <c r="O209" s="47">
        <f t="shared" si="2"/>
        <v>429</v>
      </c>
      <c r="P209" s="28"/>
      <c r="Q209" s="25" t="s">
        <v>2270</v>
      </c>
      <c r="R209" s="25" t="s">
        <v>31</v>
      </c>
      <c r="S209" s="17"/>
      <c r="T209" s="17"/>
      <c r="U209" s="17"/>
      <c r="V209" s="17"/>
      <c r="W209" s="17"/>
      <c r="X209" s="17"/>
      <c r="Y209" s="17"/>
      <c r="Z209" s="80"/>
      <c r="AA209" s="8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</row>
    <row r="210">
      <c r="A210" s="8" t="s">
        <v>1824</v>
      </c>
      <c r="B210" s="9">
        <v>45845.0</v>
      </c>
      <c r="C210" s="73" t="s">
        <v>1172</v>
      </c>
      <c r="D210" s="69" t="s">
        <v>2271</v>
      </c>
      <c r="E210" s="27" t="s">
        <v>1172</v>
      </c>
      <c r="F210" s="31" t="s">
        <v>2086</v>
      </c>
      <c r="G210" s="15">
        <v>429.0</v>
      </c>
      <c r="H210" s="15">
        <v>429.0</v>
      </c>
      <c r="I210" s="14"/>
      <c r="J210" s="15">
        <v>429.0</v>
      </c>
      <c r="K210" s="14"/>
      <c r="L210" s="14"/>
      <c r="M210" s="14"/>
      <c r="N210" s="16"/>
      <c r="O210" s="47">
        <f t="shared" si="2"/>
        <v>429</v>
      </c>
      <c r="P210" s="28"/>
      <c r="Q210" s="8" t="s">
        <v>2272</v>
      </c>
      <c r="R210" s="8" t="s">
        <v>622</v>
      </c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</row>
    <row r="211">
      <c r="A211" s="8" t="s">
        <v>1824</v>
      </c>
      <c r="B211" s="9">
        <v>45846.0</v>
      </c>
      <c r="C211" s="73" t="s">
        <v>20</v>
      </c>
      <c r="D211" s="69" t="s">
        <v>2273</v>
      </c>
      <c r="E211" s="27" t="s">
        <v>2112</v>
      </c>
      <c r="F211" s="31" t="s">
        <v>2086</v>
      </c>
      <c r="G211" s="15">
        <v>429.0</v>
      </c>
      <c r="H211" s="15">
        <v>429.0</v>
      </c>
      <c r="I211" s="14"/>
      <c r="J211" s="15">
        <v>429.0</v>
      </c>
      <c r="K211" s="14"/>
      <c r="L211" s="14"/>
      <c r="M211" s="14"/>
      <c r="N211" s="16"/>
      <c r="O211" s="47">
        <f t="shared" si="2"/>
        <v>429</v>
      </c>
      <c r="P211" s="28"/>
      <c r="Q211" s="25" t="s">
        <v>2274</v>
      </c>
      <c r="R211" s="8" t="s">
        <v>622</v>
      </c>
      <c r="S211" s="17"/>
      <c r="T211" s="17"/>
      <c r="U211" s="17"/>
      <c r="V211" s="17"/>
      <c r="W211" s="17"/>
      <c r="X211" s="17"/>
      <c r="Y211" s="17"/>
      <c r="Z211" s="80"/>
      <c r="AA211" s="80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</row>
    <row r="212">
      <c r="A212" s="8" t="s">
        <v>1824</v>
      </c>
      <c r="B212" s="9">
        <v>45848.0</v>
      </c>
      <c r="C212" s="73" t="s">
        <v>20</v>
      </c>
      <c r="D212" s="69" t="s">
        <v>2275</v>
      </c>
      <c r="E212" s="27" t="s">
        <v>1939</v>
      </c>
      <c r="F212" s="13" t="s">
        <v>2103</v>
      </c>
      <c r="G212" s="15">
        <v>39.9</v>
      </c>
      <c r="H212" s="15">
        <v>39.9</v>
      </c>
      <c r="I212" s="14"/>
      <c r="J212" s="15">
        <f>H212</f>
        <v>39.9</v>
      </c>
      <c r="K212" s="14"/>
      <c r="L212" s="14"/>
      <c r="M212" s="14"/>
      <c r="N212" s="16"/>
      <c r="O212" s="47">
        <f t="shared" si="2"/>
        <v>39.9</v>
      </c>
      <c r="P212" s="40"/>
      <c r="Q212" s="45" t="s">
        <v>2276</v>
      </c>
      <c r="R212" s="91">
        <f>MONTH(B212)</f>
        <v>7</v>
      </c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</row>
    <row r="213">
      <c r="A213" s="8" t="s">
        <v>1824</v>
      </c>
      <c r="B213" s="9">
        <v>45853.0</v>
      </c>
      <c r="C213" s="73" t="s">
        <v>20</v>
      </c>
      <c r="D213" s="69" t="s">
        <v>2277</v>
      </c>
      <c r="E213" s="27" t="s">
        <v>2112</v>
      </c>
      <c r="F213" s="31" t="s">
        <v>2086</v>
      </c>
      <c r="G213" s="15">
        <v>429.0</v>
      </c>
      <c r="H213" s="15">
        <v>429.0</v>
      </c>
      <c r="I213" s="14"/>
      <c r="J213" s="15">
        <v>429.0</v>
      </c>
      <c r="K213" s="14"/>
      <c r="L213" s="14"/>
      <c r="M213" s="14"/>
      <c r="N213" s="16"/>
      <c r="O213" s="47">
        <f t="shared" si="2"/>
        <v>429</v>
      </c>
      <c r="P213" s="28"/>
      <c r="Q213" s="25" t="s">
        <v>2278</v>
      </c>
      <c r="R213" s="8" t="s">
        <v>622</v>
      </c>
      <c r="S213" s="17"/>
      <c r="T213" s="17"/>
      <c r="U213" s="17"/>
      <c r="V213" s="17"/>
      <c r="W213" s="17"/>
      <c r="X213" s="17"/>
      <c r="Y213" s="17"/>
      <c r="Z213" s="80"/>
      <c r="AA213" s="80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</row>
    <row r="214">
      <c r="A214" s="8" t="s">
        <v>1824</v>
      </c>
      <c r="B214" s="9">
        <v>45854.0</v>
      </c>
      <c r="C214" s="73" t="s">
        <v>20</v>
      </c>
      <c r="D214" s="69" t="s">
        <v>2273</v>
      </c>
      <c r="E214" s="27" t="s">
        <v>2112</v>
      </c>
      <c r="F214" s="31" t="s">
        <v>1272</v>
      </c>
      <c r="G214" s="15">
        <v>1029.0</v>
      </c>
      <c r="H214" s="14"/>
      <c r="I214" s="14"/>
      <c r="J214" s="14"/>
      <c r="K214" s="15">
        <v>1029.0</v>
      </c>
      <c r="L214" s="14"/>
      <c r="M214" s="14"/>
      <c r="N214" s="16"/>
      <c r="O214" s="47">
        <f t="shared" si="2"/>
        <v>1029</v>
      </c>
      <c r="P214" s="28"/>
      <c r="Q214" s="25" t="s">
        <v>2274</v>
      </c>
      <c r="R214" s="8" t="s">
        <v>622</v>
      </c>
      <c r="S214" s="17"/>
      <c r="T214" s="17"/>
      <c r="U214" s="17"/>
      <c r="V214" s="17"/>
      <c r="W214" s="17"/>
      <c r="X214" s="17"/>
      <c r="Y214" s="17"/>
      <c r="Z214" s="80"/>
      <c r="AA214" s="80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</row>
    <row r="215">
      <c r="A215" s="8" t="s">
        <v>1824</v>
      </c>
      <c r="B215" s="9">
        <v>45854.0</v>
      </c>
      <c r="C215" s="73" t="s">
        <v>20</v>
      </c>
      <c r="D215" s="69" t="s">
        <v>2279</v>
      </c>
      <c r="E215" s="27" t="s">
        <v>2112</v>
      </c>
      <c r="F215" s="31" t="s">
        <v>2086</v>
      </c>
      <c r="G215" s="15">
        <v>429.0</v>
      </c>
      <c r="H215" s="15">
        <v>429.0</v>
      </c>
      <c r="I215" s="14"/>
      <c r="J215" s="15">
        <v>429.0</v>
      </c>
      <c r="K215" s="14"/>
      <c r="L215" s="14"/>
      <c r="M215" s="14"/>
      <c r="N215" s="16"/>
      <c r="O215" s="47">
        <f t="shared" si="2"/>
        <v>429</v>
      </c>
      <c r="P215" s="28"/>
      <c r="Q215" s="25" t="s">
        <v>2280</v>
      </c>
      <c r="R215" s="8" t="s">
        <v>622</v>
      </c>
      <c r="S215" s="17"/>
      <c r="T215" s="17"/>
      <c r="U215" s="17"/>
      <c r="V215" s="17"/>
      <c r="W215" s="17"/>
      <c r="X215" s="17"/>
      <c r="Y215" s="17"/>
      <c r="Z215" s="80"/>
      <c r="AA215" s="8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</row>
    <row r="216">
      <c r="A216" s="8" t="s">
        <v>1824</v>
      </c>
      <c r="B216" s="9">
        <v>45855.0</v>
      </c>
      <c r="C216" s="73" t="s">
        <v>27</v>
      </c>
      <c r="D216" s="69" t="s">
        <v>2281</v>
      </c>
      <c r="E216" s="27" t="s">
        <v>2089</v>
      </c>
      <c r="F216" s="31" t="s">
        <v>2086</v>
      </c>
      <c r="G216" s="15">
        <v>429.0</v>
      </c>
      <c r="H216" s="15">
        <v>429.0</v>
      </c>
      <c r="I216" s="14"/>
      <c r="J216" s="15">
        <v>429.0</v>
      </c>
      <c r="K216" s="14"/>
      <c r="L216" s="14"/>
      <c r="M216" s="14"/>
      <c r="N216" s="16"/>
      <c r="O216" s="47">
        <f t="shared" si="2"/>
        <v>429</v>
      </c>
      <c r="P216" s="28"/>
      <c r="Q216" s="25" t="s">
        <v>2282</v>
      </c>
      <c r="R216" s="8" t="s">
        <v>622</v>
      </c>
      <c r="S216" s="17"/>
      <c r="T216" s="17"/>
      <c r="U216" s="17"/>
      <c r="V216" s="17"/>
      <c r="W216" s="17"/>
      <c r="X216" s="17"/>
      <c r="Y216" s="17"/>
      <c r="Z216" s="80"/>
      <c r="AA216" s="8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</row>
    <row r="217">
      <c r="A217" s="8" t="s">
        <v>1824</v>
      </c>
      <c r="B217" s="9">
        <v>45856.0</v>
      </c>
      <c r="C217" s="73" t="s">
        <v>20</v>
      </c>
      <c r="D217" s="69" t="s">
        <v>2283</v>
      </c>
      <c r="E217" s="27" t="s">
        <v>2112</v>
      </c>
      <c r="F217" s="31" t="s">
        <v>2086</v>
      </c>
      <c r="G217" s="15">
        <v>429.0</v>
      </c>
      <c r="H217" s="15">
        <v>429.0</v>
      </c>
      <c r="I217" s="14"/>
      <c r="J217" s="15">
        <v>429.0</v>
      </c>
      <c r="K217" s="14"/>
      <c r="L217" s="14"/>
      <c r="M217" s="15">
        <f>271+150</f>
        <v>421</v>
      </c>
      <c r="N217" s="16"/>
      <c r="O217" s="47">
        <f t="shared" si="2"/>
        <v>850</v>
      </c>
      <c r="P217" s="28"/>
      <c r="Q217" s="25" t="s">
        <v>2284</v>
      </c>
      <c r="R217" s="8" t="s">
        <v>622</v>
      </c>
      <c r="S217" s="17"/>
      <c r="T217" s="17"/>
      <c r="U217" s="17"/>
      <c r="V217" s="17"/>
      <c r="W217" s="17"/>
      <c r="X217" s="17"/>
      <c r="Y217" s="17"/>
      <c r="Z217" s="80"/>
      <c r="AA217" s="8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</row>
    <row r="218">
      <c r="A218" s="8" t="s">
        <v>1824</v>
      </c>
      <c r="B218" s="9">
        <v>45862.0</v>
      </c>
      <c r="C218" s="73" t="s">
        <v>20</v>
      </c>
      <c r="D218" s="69" t="s">
        <v>2285</v>
      </c>
      <c r="E218" s="27" t="s">
        <v>2112</v>
      </c>
      <c r="F218" s="31" t="s">
        <v>2086</v>
      </c>
      <c r="G218" s="15">
        <v>429.0</v>
      </c>
      <c r="H218" s="15">
        <v>429.0</v>
      </c>
      <c r="I218" s="14"/>
      <c r="J218" s="15">
        <v>429.0</v>
      </c>
      <c r="K218" s="14"/>
      <c r="L218" s="14"/>
      <c r="M218" s="14"/>
      <c r="N218" s="16"/>
      <c r="O218" s="47">
        <f t="shared" si="2"/>
        <v>429</v>
      </c>
      <c r="P218" s="28"/>
      <c r="Q218" s="25" t="s">
        <v>2286</v>
      </c>
      <c r="R218" s="8" t="s">
        <v>622</v>
      </c>
      <c r="S218" s="17"/>
      <c r="T218" s="17"/>
      <c r="U218" s="17"/>
      <c r="V218" s="17"/>
      <c r="W218" s="17"/>
      <c r="X218" s="17"/>
      <c r="Y218" s="17"/>
      <c r="Z218" s="80"/>
      <c r="AA218" s="80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</row>
    <row r="219">
      <c r="A219" s="8" t="s">
        <v>1824</v>
      </c>
      <c r="B219" s="9">
        <v>45863.0</v>
      </c>
      <c r="C219" s="73" t="s">
        <v>20</v>
      </c>
      <c r="D219" s="69" t="s">
        <v>2287</v>
      </c>
      <c r="E219" s="27" t="s">
        <v>2112</v>
      </c>
      <c r="F219" s="31" t="s">
        <v>2086</v>
      </c>
      <c r="G219" s="15">
        <v>429.0</v>
      </c>
      <c r="H219" s="15">
        <v>429.0</v>
      </c>
      <c r="I219" s="14"/>
      <c r="J219" s="15">
        <v>429.0</v>
      </c>
      <c r="K219" s="14"/>
      <c r="L219" s="14"/>
      <c r="M219" s="14"/>
      <c r="N219" s="16"/>
      <c r="O219" s="47">
        <f t="shared" si="2"/>
        <v>429</v>
      </c>
      <c r="P219" s="28"/>
      <c r="Q219" s="25" t="s">
        <v>2288</v>
      </c>
      <c r="R219" s="8" t="s">
        <v>622</v>
      </c>
      <c r="S219" s="17"/>
      <c r="T219" s="17"/>
      <c r="U219" s="17"/>
      <c r="V219" s="17"/>
      <c r="W219" s="17"/>
      <c r="X219" s="17"/>
      <c r="Y219" s="17"/>
      <c r="Z219" s="80"/>
      <c r="AA219" s="80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</row>
    <row r="220">
      <c r="A220" s="8" t="s">
        <v>1824</v>
      </c>
      <c r="B220" s="9">
        <v>45863.0</v>
      </c>
      <c r="C220" s="73" t="s">
        <v>1261</v>
      </c>
      <c r="D220" s="69" t="s">
        <v>2289</v>
      </c>
      <c r="E220" s="27" t="s">
        <v>1079</v>
      </c>
      <c r="F220" s="31" t="s">
        <v>2086</v>
      </c>
      <c r="G220" s="15">
        <v>429.0</v>
      </c>
      <c r="H220" s="15">
        <v>429.0</v>
      </c>
      <c r="I220" s="14"/>
      <c r="J220" s="15">
        <v>429.0</v>
      </c>
      <c r="K220" s="14"/>
      <c r="L220" s="14"/>
      <c r="M220" s="14"/>
      <c r="N220" s="16"/>
      <c r="O220" s="47">
        <f t="shared" si="2"/>
        <v>429</v>
      </c>
      <c r="P220" s="28"/>
      <c r="Q220" s="25" t="s">
        <v>2290</v>
      </c>
      <c r="R220" s="8" t="s">
        <v>622</v>
      </c>
      <c r="S220" s="17"/>
      <c r="T220" s="17"/>
      <c r="U220" s="17"/>
      <c r="V220" s="17"/>
      <c r="W220" s="17"/>
      <c r="X220" s="17"/>
      <c r="Y220" s="17"/>
      <c r="Z220" s="80"/>
      <c r="AA220" s="80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</row>
    <row r="221">
      <c r="A221" s="8" t="s">
        <v>1824</v>
      </c>
      <c r="B221" s="9">
        <v>45869.0</v>
      </c>
      <c r="C221" s="73" t="s">
        <v>20</v>
      </c>
      <c r="D221" s="69" t="s">
        <v>2291</v>
      </c>
      <c r="E221" s="27" t="s">
        <v>2112</v>
      </c>
      <c r="F221" s="31" t="s">
        <v>2086</v>
      </c>
      <c r="G221" s="15">
        <v>429.0</v>
      </c>
      <c r="H221" s="15">
        <v>429.0</v>
      </c>
      <c r="I221" s="14"/>
      <c r="J221" s="15">
        <v>429.0</v>
      </c>
      <c r="K221" s="14"/>
      <c r="L221" s="14"/>
      <c r="M221" s="14"/>
      <c r="N221" s="16"/>
      <c r="O221" s="47">
        <f t="shared" si="2"/>
        <v>429</v>
      </c>
      <c r="P221" s="28"/>
      <c r="Q221" s="25" t="s">
        <v>2292</v>
      </c>
      <c r="R221" s="8" t="s">
        <v>622</v>
      </c>
      <c r="S221" s="17"/>
      <c r="T221" s="17"/>
      <c r="U221" s="17"/>
      <c r="V221" s="17"/>
      <c r="W221" s="17"/>
      <c r="X221" s="17"/>
      <c r="Y221" s="17"/>
      <c r="Z221" s="80"/>
      <c r="AA221" s="80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</row>
    <row r="222">
      <c r="A222" s="8" t="s">
        <v>1824</v>
      </c>
      <c r="B222" s="9">
        <v>45869.0</v>
      </c>
      <c r="C222" s="73" t="s">
        <v>20</v>
      </c>
      <c r="D222" s="69" t="s">
        <v>1965</v>
      </c>
      <c r="E222" s="27" t="s">
        <v>2112</v>
      </c>
      <c r="F222" s="13" t="s">
        <v>2294</v>
      </c>
      <c r="G222" s="15">
        <v>369.0</v>
      </c>
      <c r="H222" s="14"/>
      <c r="I222" s="14"/>
      <c r="J222" s="14"/>
      <c r="K222" s="14"/>
      <c r="L222" s="14"/>
      <c r="M222" s="15">
        <v>369.0</v>
      </c>
      <c r="N222" s="16"/>
      <c r="O222" s="47">
        <f t="shared" si="2"/>
        <v>369</v>
      </c>
      <c r="P222" s="40"/>
      <c r="Q222" s="40"/>
      <c r="R222" s="91">
        <f>MONTH(B222)</f>
        <v>7</v>
      </c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</row>
    <row r="223">
      <c r="A223" s="8" t="s">
        <v>1824</v>
      </c>
      <c r="B223" s="9">
        <v>45896.0</v>
      </c>
      <c r="C223" s="73" t="s">
        <v>27</v>
      </c>
      <c r="D223" s="69" t="s">
        <v>2295</v>
      </c>
      <c r="E223" s="27" t="s">
        <v>1908</v>
      </c>
      <c r="F223" s="13" t="s">
        <v>1908</v>
      </c>
      <c r="G223" s="15">
        <v>299.0</v>
      </c>
      <c r="H223" s="15">
        <v>299.0</v>
      </c>
      <c r="I223" s="14"/>
      <c r="J223" s="15">
        <v>299.0</v>
      </c>
      <c r="K223" s="14"/>
      <c r="L223" s="14"/>
      <c r="M223" s="14"/>
      <c r="N223" s="16"/>
      <c r="O223" s="47">
        <f t="shared" si="2"/>
        <v>299</v>
      </c>
      <c r="P223" s="40"/>
      <c r="Q223" s="48" t="s">
        <v>2296</v>
      </c>
      <c r="R223" s="8" t="s">
        <v>476</v>
      </c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</row>
    <row r="224">
      <c r="A224" s="8" t="s">
        <v>1824</v>
      </c>
      <c r="B224" s="9">
        <v>45880.0</v>
      </c>
      <c r="C224" s="73" t="s">
        <v>20</v>
      </c>
      <c r="D224" s="69" t="s">
        <v>2297</v>
      </c>
      <c r="E224" s="27" t="s">
        <v>2112</v>
      </c>
      <c r="F224" s="31" t="s">
        <v>2086</v>
      </c>
      <c r="G224" s="15">
        <v>429.0</v>
      </c>
      <c r="H224" s="15">
        <v>429.0</v>
      </c>
      <c r="I224" s="14"/>
      <c r="J224" s="15">
        <v>429.0</v>
      </c>
      <c r="K224" s="14"/>
      <c r="L224" s="14"/>
      <c r="M224" s="14"/>
      <c r="N224" s="16"/>
      <c r="O224" s="47">
        <f t="shared" si="2"/>
        <v>429</v>
      </c>
      <c r="P224" s="28"/>
      <c r="Q224" s="25" t="s">
        <v>2298</v>
      </c>
      <c r="R224" s="8" t="s">
        <v>476</v>
      </c>
      <c r="S224" s="17"/>
      <c r="T224" s="17"/>
      <c r="U224" s="17"/>
      <c r="V224" s="17"/>
      <c r="W224" s="17"/>
      <c r="X224" s="17"/>
      <c r="Y224" s="17"/>
      <c r="Z224" s="80"/>
      <c r="AA224" s="80"/>
      <c r="AB224" s="17"/>
      <c r="AC224" s="17"/>
      <c r="AD224" s="17" t="s">
        <v>2299</v>
      </c>
      <c r="AE224" s="17" t="s">
        <v>2300</v>
      </c>
      <c r="AF224" s="17"/>
      <c r="AG224" s="17" t="s">
        <v>2301</v>
      </c>
      <c r="AH224" s="17" t="s">
        <v>2302</v>
      </c>
      <c r="AI224" s="17" t="s">
        <v>2303</v>
      </c>
      <c r="AJ224" s="17" t="s">
        <v>2304</v>
      </c>
      <c r="AK224" s="93" t="s">
        <v>2305</v>
      </c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</row>
    <row r="225">
      <c r="A225" s="8" t="s">
        <v>1824</v>
      </c>
      <c r="B225" s="9">
        <v>45881.0</v>
      </c>
      <c r="C225" s="73" t="s">
        <v>20</v>
      </c>
      <c r="D225" s="69" t="s">
        <v>2306</v>
      </c>
      <c r="E225" s="27" t="s">
        <v>2112</v>
      </c>
      <c r="F225" s="31" t="s">
        <v>2086</v>
      </c>
      <c r="G225" s="15">
        <v>429.0</v>
      </c>
      <c r="H225" s="15">
        <v>429.0</v>
      </c>
      <c r="I225" s="14"/>
      <c r="J225" s="15">
        <v>429.0</v>
      </c>
      <c r="K225" s="14"/>
      <c r="L225" s="14"/>
      <c r="M225" s="14"/>
      <c r="N225" s="16"/>
      <c r="O225" s="47">
        <f t="shared" si="2"/>
        <v>429</v>
      </c>
      <c r="P225" s="28"/>
      <c r="Q225" s="25" t="s">
        <v>2307</v>
      </c>
      <c r="R225" s="8" t="s">
        <v>476</v>
      </c>
      <c r="S225" s="17"/>
      <c r="T225" s="17"/>
      <c r="U225" s="17"/>
      <c r="V225" s="17"/>
      <c r="W225" s="17"/>
      <c r="X225" s="17"/>
      <c r="Y225" s="17"/>
      <c r="Z225" s="80"/>
      <c r="AA225" s="80"/>
      <c r="AB225" s="17"/>
      <c r="AC225" s="17"/>
      <c r="AD225" s="17" t="s">
        <v>2299</v>
      </c>
      <c r="AE225" s="17" t="s">
        <v>2300</v>
      </c>
      <c r="AF225" s="17"/>
      <c r="AG225" s="17" t="s">
        <v>2301</v>
      </c>
      <c r="AH225" s="17" t="s">
        <v>2302</v>
      </c>
      <c r="AI225" s="17" t="s">
        <v>2303</v>
      </c>
      <c r="AJ225" s="17" t="s">
        <v>2304</v>
      </c>
      <c r="AK225" s="93" t="s">
        <v>2305</v>
      </c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</row>
    <row r="226">
      <c r="A226" s="8" t="s">
        <v>1824</v>
      </c>
      <c r="B226" s="9">
        <v>45881.0</v>
      </c>
      <c r="C226" s="73" t="s">
        <v>20</v>
      </c>
      <c r="D226" s="69" t="s">
        <v>2308</v>
      </c>
      <c r="E226" s="27" t="s">
        <v>2112</v>
      </c>
      <c r="F226" s="31" t="s">
        <v>2086</v>
      </c>
      <c r="G226" s="15">
        <v>429.0</v>
      </c>
      <c r="H226" s="15">
        <v>429.0</v>
      </c>
      <c r="I226" s="14"/>
      <c r="J226" s="15">
        <v>429.0</v>
      </c>
      <c r="K226" s="14"/>
      <c r="L226" s="14"/>
      <c r="M226" s="14"/>
      <c r="N226" s="16"/>
      <c r="O226" s="47">
        <f t="shared" si="2"/>
        <v>429</v>
      </c>
      <c r="P226" s="28"/>
      <c r="Q226" s="25" t="s">
        <v>2309</v>
      </c>
      <c r="R226" s="8" t="s">
        <v>476</v>
      </c>
      <c r="S226" s="17"/>
      <c r="T226" s="17"/>
      <c r="U226" s="17"/>
      <c r="V226" s="17"/>
      <c r="W226" s="17"/>
      <c r="X226" s="17"/>
      <c r="Y226" s="17"/>
      <c r="Z226" s="80"/>
      <c r="AA226" s="80"/>
      <c r="AB226" s="17"/>
      <c r="AC226" s="17"/>
      <c r="AD226" s="17" t="s">
        <v>2299</v>
      </c>
      <c r="AE226" s="17" t="s">
        <v>2300</v>
      </c>
      <c r="AF226" s="17"/>
      <c r="AG226" s="17" t="s">
        <v>2301</v>
      </c>
      <c r="AH226" s="17" t="s">
        <v>2302</v>
      </c>
      <c r="AI226" s="17" t="s">
        <v>2303</v>
      </c>
      <c r="AJ226" s="17" t="s">
        <v>2304</v>
      </c>
      <c r="AK226" s="93" t="s">
        <v>2305</v>
      </c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</row>
    <row r="227">
      <c r="A227" s="8" t="s">
        <v>1824</v>
      </c>
      <c r="B227" s="9">
        <v>45881.0</v>
      </c>
      <c r="C227" s="73" t="s">
        <v>1172</v>
      </c>
      <c r="D227" s="69" t="s">
        <v>2310</v>
      </c>
      <c r="E227" s="27" t="s">
        <v>1172</v>
      </c>
      <c r="F227" s="31" t="s">
        <v>2086</v>
      </c>
      <c r="G227" s="15">
        <v>429.0</v>
      </c>
      <c r="H227" s="15">
        <v>429.0</v>
      </c>
      <c r="I227" s="14"/>
      <c r="J227" s="15">
        <v>429.0</v>
      </c>
      <c r="K227" s="14"/>
      <c r="L227" s="14"/>
      <c r="M227" s="14"/>
      <c r="N227" s="16"/>
      <c r="O227" s="47">
        <f t="shared" si="2"/>
        <v>429</v>
      </c>
      <c r="P227" s="28"/>
      <c r="Q227" s="8" t="s">
        <v>2311</v>
      </c>
      <c r="R227" s="8" t="s">
        <v>476</v>
      </c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</row>
    <row r="228">
      <c r="A228" s="8" t="s">
        <v>1824</v>
      </c>
      <c r="B228" s="9">
        <v>45882.0</v>
      </c>
      <c r="C228" s="73" t="s">
        <v>1918</v>
      </c>
      <c r="D228" s="69" t="s">
        <v>2312</v>
      </c>
      <c r="E228" s="27" t="s">
        <v>1918</v>
      </c>
      <c r="F228" s="31" t="s">
        <v>2086</v>
      </c>
      <c r="G228" s="15">
        <v>429.0</v>
      </c>
      <c r="H228" s="15">
        <v>429.0</v>
      </c>
      <c r="I228" s="14"/>
      <c r="J228" s="15">
        <v>429.0</v>
      </c>
      <c r="K228" s="14"/>
      <c r="L228" s="14"/>
      <c r="M228" s="14"/>
      <c r="N228" s="16"/>
      <c r="O228" s="47">
        <f t="shared" si="2"/>
        <v>429</v>
      </c>
      <c r="P228" s="28"/>
      <c r="Q228" s="8" t="s">
        <v>2313</v>
      </c>
      <c r="R228" s="8" t="s">
        <v>476</v>
      </c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</row>
    <row r="229">
      <c r="A229" s="8" t="s">
        <v>1824</v>
      </c>
      <c r="B229" s="9">
        <v>45883.0</v>
      </c>
      <c r="C229" s="73" t="s">
        <v>20</v>
      </c>
      <c r="D229" s="69" t="s">
        <v>2021</v>
      </c>
      <c r="E229" s="27" t="s">
        <v>1908</v>
      </c>
      <c r="F229" s="13" t="s">
        <v>1090</v>
      </c>
      <c r="G229" s="15">
        <v>300.0</v>
      </c>
      <c r="H229" s="14"/>
      <c r="I229" s="14"/>
      <c r="J229" s="14" t="str">
        <f>H229</f>
        <v/>
      </c>
      <c r="K229" s="14"/>
      <c r="L229" s="15">
        <v>300.0</v>
      </c>
      <c r="M229" s="14"/>
      <c r="N229" s="16"/>
      <c r="O229" s="47">
        <f t="shared" si="2"/>
        <v>300</v>
      </c>
      <c r="P229" s="28"/>
      <c r="Q229" s="8" t="s">
        <v>2022</v>
      </c>
      <c r="R229" s="8" t="s">
        <v>476</v>
      </c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</row>
    <row r="230">
      <c r="A230" s="8" t="s">
        <v>1824</v>
      </c>
      <c r="B230" s="9">
        <v>45887.0</v>
      </c>
      <c r="C230" s="73" t="s">
        <v>1172</v>
      </c>
      <c r="D230" s="69" t="s">
        <v>3366</v>
      </c>
      <c r="E230" s="27" t="s">
        <v>1172</v>
      </c>
      <c r="F230" s="31" t="s">
        <v>2086</v>
      </c>
      <c r="G230" s="15">
        <v>429.0</v>
      </c>
      <c r="H230" s="15">
        <v>429.0</v>
      </c>
      <c r="I230" s="14"/>
      <c r="J230" s="15">
        <v>429.0</v>
      </c>
      <c r="K230" s="14"/>
      <c r="L230" s="14"/>
      <c r="M230" s="14"/>
      <c r="N230" s="16"/>
      <c r="O230" s="47">
        <f t="shared" si="2"/>
        <v>429</v>
      </c>
      <c r="P230" s="28"/>
      <c r="Q230" s="8" t="s">
        <v>3367</v>
      </c>
      <c r="R230" s="8" t="s">
        <v>476</v>
      </c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</row>
    <row r="231">
      <c r="A231" s="8" t="s">
        <v>1824</v>
      </c>
      <c r="B231" s="9">
        <v>45887.0</v>
      </c>
      <c r="C231" s="73" t="s">
        <v>1172</v>
      </c>
      <c r="D231" s="69" t="s">
        <v>2314</v>
      </c>
      <c r="E231" s="27" t="s">
        <v>1172</v>
      </c>
      <c r="F231" s="31" t="s">
        <v>2086</v>
      </c>
      <c r="G231" s="15">
        <v>429.0</v>
      </c>
      <c r="H231" s="15">
        <v>429.0</v>
      </c>
      <c r="I231" s="14"/>
      <c r="J231" s="15">
        <v>429.0</v>
      </c>
      <c r="K231" s="14"/>
      <c r="L231" s="14"/>
      <c r="M231" s="14"/>
      <c r="N231" s="16"/>
      <c r="O231" s="47">
        <f t="shared" si="2"/>
        <v>429</v>
      </c>
      <c r="P231" s="28"/>
      <c r="Q231" s="8" t="s">
        <v>2315</v>
      </c>
      <c r="R231" s="8" t="s">
        <v>476</v>
      </c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</row>
    <row r="232">
      <c r="A232" s="8" t="s">
        <v>1824</v>
      </c>
      <c r="B232" s="9">
        <v>45888.0</v>
      </c>
      <c r="C232" s="73" t="s">
        <v>20</v>
      </c>
      <c r="D232" s="69" t="s">
        <v>2316</v>
      </c>
      <c r="E232" s="27" t="s">
        <v>2112</v>
      </c>
      <c r="F232" s="31" t="s">
        <v>2086</v>
      </c>
      <c r="G232" s="15">
        <v>429.0</v>
      </c>
      <c r="H232" s="15">
        <v>429.0</v>
      </c>
      <c r="I232" s="14"/>
      <c r="J232" s="15">
        <v>429.0</v>
      </c>
      <c r="K232" s="14"/>
      <c r="L232" s="14"/>
      <c r="M232" s="14"/>
      <c r="N232" s="16"/>
      <c r="O232" s="47">
        <f t="shared" si="2"/>
        <v>429</v>
      </c>
      <c r="P232" s="28"/>
      <c r="Q232" s="25" t="s">
        <v>2317</v>
      </c>
      <c r="R232" s="8" t="s">
        <v>476</v>
      </c>
      <c r="S232" s="17"/>
      <c r="T232" s="17"/>
      <c r="U232" s="17"/>
      <c r="V232" s="17"/>
      <c r="W232" s="17"/>
      <c r="X232" s="17"/>
      <c r="Y232" s="17"/>
      <c r="Z232" s="80"/>
      <c r="AA232" s="8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</row>
    <row r="233">
      <c r="A233" s="8" t="s">
        <v>1824</v>
      </c>
      <c r="B233" s="9">
        <v>45890.0</v>
      </c>
      <c r="C233" s="73" t="s">
        <v>20</v>
      </c>
      <c r="D233" s="69" t="s">
        <v>2318</v>
      </c>
      <c r="E233" s="27" t="s">
        <v>2112</v>
      </c>
      <c r="F233" s="31" t="s">
        <v>2086</v>
      </c>
      <c r="G233" s="15">
        <v>429.0</v>
      </c>
      <c r="H233" s="15">
        <v>429.0</v>
      </c>
      <c r="I233" s="14"/>
      <c r="J233" s="15">
        <v>429.0</v>
      </c>
      <c r="K233" s="14"/>
      <c r="L233" s="14"/>
      <c r="M233" s="14"/>
      <c r="N233" s="16"/>
      <c r="O233" s="47">
        <f t="shared" si="2"/>
        <v>429</v>
      </c>
      <c r="P233" s="28"/>
      <c r="Q233" s="25" t="s">
        <v>2319</v>
      </c>
      <c r="R233" s="8" t="s">
        <v>476</v>
      </c>
      <c r="S233" s="17"/>
      <c r="T233" s="17"/>
      <c r="U233" s="17"/>
      <c r="V233" s="17"/>
      <c r="W233" s="17"/>
      <c r="X233" s="17"/>
      <c r="Y233" s="17"/>
      <c r="Z233" s="80"/>
      <c r="AA233" s="8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</row>
    <row r="234">
      <c r="A234" s="8" t="s">
        <v>1824</v>
      </c>
      <c r="B234" s="9">
        <v>45891.0</v>
      </c>
      <c r="C234" s="73" t="s">
        <v>20</v>
      </c>
      <c r="D234" s="69" t="s">
        <v>2320</v>
      </c>
      <c r="E234" s="27" t="s">
        <v>1939</v>
      </c>
      <c r="F234" s="13" t="s">
        <v>2024</v>
      </c>
      <c r="G234" s="15">
        <v>99.9</v>
      </c>
      <c r="H234" s="15">
        <v>99.9</v>
      </c>
      <c r="I234" s="14"/>
      <c r="J234" s="15">
        <f>H234</f>
        <v>99.9</v>
      </c>
      <c r="K234" s="14"/>
      <c r="L234" s="14"/>
      <c r="M234" s="14"/>
      <c r="N234" s="16"/>
      <c r="O234" s="47">
        <f t="shared" si="2"/>
        <v>99.9</v>
      </c>
      <c r="P234" s="28"/>
      <c r="Q234" s="8" t="s">
        <v>2321</v>
      </c>
      <c r="R234" s="8" t="s">
        <v>476</v>
      </c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</row>
    <row r="235">
      <c r="A235" s="8" t="s">
        <v>1824</v>
      </c>
      <c r="B235" s="9">
        <v>45894.0</v>
      </c>
      <c r="C235" s="73" t="s">
        <v>1172</v>
      </c>
      <c r="D235" s="69" t="s">
        <v>2322</v>
      </c>
      <c r="E235" s="27" t="s">
        <v>1172</v>
      </c>
      <c r="F235" s="31" t="s">
        <v>2086</v>
      </c>
      <c r="G235" s="15">
        <v>429.0</v>
      </c>
      <c r="H235" s="15">
        <v>429.0</v>
      </c>
      <c r="I235" s="14"/>
      <c r="J235" s="15">
        <v>429.0</v>
      </c>
      <c r="K235" s="14"/>
      <c r="L235" s="14"/>
      <c r="M235" s="14"/>
      <c r="N235" s="16"/>
      <c r="O235" s="47">
        <f t="shared" si="2"/>
        <v>429</v>
      </c>
      <c r="P235" s="28"/>
      <c r="Q235" s="8" t="s">
        <v>2323</v>
      </c>
      <c r="R235" s="8" t="s">
        <v>476</v>
      </c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</row>
    <row r="236">
      <c r="A236" s="8" t="s">
        <v>1824</v>
      </c>
      <c r="B236" s="9">
        <v>45806.0</v>
      </c>
      <c r="C236" s="73" t="s">
        <v>27</v>
      </c>
      <c r="D236" s="69" t="s">
        <v>2325</v>
      </c>
      <c r="E236" s="27" t="s">
        <v>2326</v>
      </c>
      <c r="F236" s="31" t="s">
        <v>2086</v>
      </c>
      <c r="G236" s="15">
        <v>429.0</v>
      </c>
      <c r="H236" s="15">
        <v>429.0</v>
      </c>
      <c r="I236" s="14"/>
      <c r="J236" s="15">
        <v>429.0</v>
      </c>
      <c r="K236" s="14"/>
      <c r="L236" s="14"/>
      <c r="M236" s="14"/>
      <c r="N236" s="16"/>
      <c r="O236" s="47">
        <f t="shared" si="2"/>
        <v>429</v>
      </c>
      <c r="P236" s="28"/>
      <c r="Q236" s="25" t="s">
        <v>2327</v>
      </c>
      <c r="R236" s="8" t="s">
        <v>476</v>
      </c>
      <c r="S236" s="17"/>
      <c r="T236" s="17"/>
      <c r="U236" s="17"/>
      <c r="V236" s="17"/>
      <c r="W236" s="17"/>
      <c r="X236" s="17"/>
      <c r="Y236" s="17"/>
      <c r="Z236" s="80"/>
      <c r="AA236" s="80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</row>
    <row r="237">
      <c r="A237" s="8" t="s">
        <v>1824</v>
      </c>
      <c r="B237" s="9">
        <v>45895.0</v>
      </c>
      <c r="C237" s="73" t="s">
        <v>20</v>
      </c>
      <c r="D237" s="69" t="s">
        <v>2328</v>
      </c>
      <c r="E237" s="27" t="s">
        <v>2112</v>
      </c>
      <c r="F237" s="31" t="s">
        <v>2086</v>
      </c>
      <c r="G237" s="15">
        <v>1029.0</v>
      </c>
      <c r="H237" s="15">
        <v>429.0</v>
      </c>
      <c r="I237" s="14"/>
      <c r="J237" s="15">
        <v>429.0</v>
      </c>
      <c r="K237" s="14"/>
      <c r="L237" s="14"/>
      <c r="M237" s="14"/>
      <c r="N237" s="16"/>
      <c r="O237" s="47">
        <f t="shared" si="2"/>
        <v>429</v>
      </c>
      <c r="P237" s="28"/>
      <c r="Q237" s="25" t="s">
        <v>2329</v>
      </c>
      <c r="R237" s="8" t="s">
        <v>476</v>
      </c>
      <c r="S237" s="17"/>
      <c r="T237" s="17"/>
      <c r="U237" s="17"/>
      <c r="V237" s="17"/>
      <c r="W237" s="17"/>
      <c r="X237" s="17"/>
      <c r="Y237" s="17"/>
      <c r="Z237" s="80"/>
      <c r="AA237" s="80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</row>
    <row r="238">
      <c r="A238" s="8" t="s">
        <v>1824</v>
      </c>
      <c r="B238" s="9">
        <v>45896.0</v>
      </c>
      <c r="C238" s="73" t="s">
        <v>20</v>
      </c>
      <c r="D238" s="69" t="s">
        <v>2330</v>
      </c>
      <c r="E238" s="27" t="s">
        <v>2112</v>
      </c>
      <c r="F238" s="31" t="s">
        <v>2086</v>
      </c>
      <c r="G238" s="15">
        <v>1029.0</v>
      </c>
      <c r="H238" s="15">
        <v>429.0</v>
      </c>
      <c r="I238" s="14"/>
      <c r="J238" s="15">
        <v>429.0</v>
      </c>
      <c r="K238" s="14"/>
      <c r="L238" s="14"/>
      <c r="M238" s="14"/>
      <c r="N238" s="16"/>
      <c r="O238" s="47">
        <f t="shared" si="2"/>
        <v>429</v>
      </c>
      <c r="P238" s="28"/>
      <c r="Q238" s="25" t="s">
        <v>2331</v>
      </c>
      <c r="R238" s="8" t="s">
        <v>476</v>
      </c>
      <c r="S238" s="17"/>
      <c r="T238" s="17"/>
      <c r="U238" s="17"/>
      <c r="V238" s="17"/>
      <c r="W238" s="17"/>
      <c r="X238" s="17"/>
      <c r="Y238" s="17"/>
      <c r="Z238" s="80"/>
      <c r="AA238" s="80"/>
      <c r="AB238" s="17"/>
      <c r="AC238" s="17"/>
      <c r="AD238" s="17" t="s">
        <v>2299</v>
      </c>
      <c r="AE238" s="17" t="s">
        <v>2300</v>
      </c>
      <c r="AF238" s="17"/>
      <c r="AG238" s="17" t="s">
        <v>2301</v>
      </c>
      <c r="AH238" s="17" t="s">
        <v>2302</v>
      </c>
      <c r="AI238" s="17" t="s">
        <v>2303</v>
      </c>
      <c r="AJ238" s="17" t="s">
        <v>2304</v>
      </c>
      <c r="AK238" s="93" t="s">
        <v>2305</v>
      </c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</row>
    <row r="239">
      <c r="A239" s="8" t="s">
        <v>1824</v>
      </c>
      <c r="B239" s="9">
        <v>45896.0</v>
      </c>
      <c r="C239" s="73" t="s">
        <v>27</v>
      </c>
      <c r="D239" s="69" t="s">
        <v>2332</v>
      </c>
      <c r="E239" s="27" t="s">
        <v>2089</v>
      </c>
      <c r="F239" s="31" t="s">
        <v>2086</v>
      </c>
      <c r="G239" s="15">
        <v>429.0</v>
      </c>
      <c r="H239" s="15">
        <v>429.0</v>
      </c>
      <c r="I239" s="14"/>
      <c r="J239" s="15">
        <v>429.0</v>
      </c>
      <c r="K239" s="14"/>
      <c r="L239" s="14"/>
      <c r="M239" s="14"/>
      <c r="N239" s="16"/>
      <c r="O239" s="47">
        <f t="shared" si="2"/>
        <v>429</v>
      </c>
      <c r="P239" s="28"/>
      <c r="Q239" s="25" t="s">
        <v>2333</v>
      </c>
      <c r="R239" s="8" t="s">
        <v>476</v>
      </c>
      <c r="S239" s="17"/>
      <c r="T239" s="17"/>
      <c r="U239" s="17"/>
      <c r="V239" s="17"/>
      <c r="W239" s="17"/>
      <c r="X239" s="17"/>
      <c r="Y239" s="17"/>
      <c r="Z239" s="80"/>
      <c r="AA239" s="80"/>
      <c r="AB239" s="17"/>
      <c r="AC239" s="17"/>
      <c r="AD239" s="17" t="s">
        <v>2299</v>
      </c>
      <c r="AE239" s="17" t="s">
        <v>2300</v>
      </c>
      <c r="AF239" s="17"/>
      <c r="AG239" s="17" t="s">
        <v>2301</v>
      </c>
      <c r="AH239" s="17" t="s">
        <v>2302</v>
      </c>
      <c r="AI239" s="17" t="s">
        <v>2303</v>
      </c>
      <c r="AJ239" s="17" t="s">
        <v>2304</v>
      </c>
      <c r="AK239" s="93" t="s">
        <v>2305</v>
      </c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</row>
    <row r="240">
      <c r="A240" s="8" t="s">
        <v>1824</v>
      </c>
      <c r="B240" s="9">
        <v>45896.0</v>
      </c>
      <c r="C240" s="73" t="s">
        <v>27</v>
      </c>
      <c r="D240" s="69" t="s">
        <v>2334</v>
      </c>
      <c r="E240" s="27" t="s">
        <v>2089</v>
      </c>
      <c r="F240" s="31" t="s">
        <v>2086</v>
      </c>
      <c r="G240" s="15">
        <v>429.0</v>
      </c>
      <c r="H240" s="15">
        <v>429.0</v>
      </c>
      <c r="I240" s="14"/>
      <c r="J240" s="15">
        <v>429.0</v>
      </c>
      <c r="K240" s="14"/>
      <c r="L240" s="14"/>
      <c r="M240" s="14"/>
      <c r="N240" s="16"/>
      <c r="O240" s="47">
        <f t="shared" si="2"/>
        <v>429</v>
      </c>
      <c r="P240" s="28"/>
      <c r="Q240" s="25" t="s">
        <v>2335</v>
      </c>
      <c r="R240" s="8" t="s">
        <v>476</v>
      </c>
      <c r="S240" s="17"/>
      <c r="T240" s="28"/>
      <c r="U240" s="17"/>
      <c r="V240" s="17"/>
      <c r="W240" s="17"/>
      <c r="X240" s="28"/>
      <c r="Y240" s="28"/>
      <c r="Z240" s="80"/>
      <c r="AA240" s="80"/>
      <c r="AB240" s="28"/>
      <c r="AC240" s="28"/>
      <c r="AD240" s="28"/>
      <c r="AE240" s="28"/>
      <c r="AF240" s="28"/>
      <c r="AG240" s="28"/>
      <c r="AH240" s="28"/>
      <c r="AI240" s="28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</row>
    <row r="241">
      <c r="A241" s="8" t="s">
        <v>1824</v>
      </c>
      <c r="B241" s="9">
        <v>45897.0</v>
      </c>
      <c r="C241" s="73" t="s">
        <v>20</v>
      </c>
      <c r="D241" s="69" t="s">
        <v>3384</v>
      </c>
      <c r="E241" s="27" t="s">
        <v>2112</v>
      </c>
      <c r="F241" s="31" t="s">
        <v>2086</v>
      </c>
      <c r="G241" s="15">
        <v>429.0</v>
      </c>
      <c r="H241" s="15">
        <v>429.0</v>
      </c>
      <c r="I241" s="14"/>
      <c r="J241" s="15">
        <v>429.0</v>
      </c>
      <c r="K241" s="14"/>
      <c r="L241" s="14"/>
      <c r="M241" s="14"/>
      <c r="N241" s="16"/>
      <c r="O241" s="47">
        <f t="shared" si="2"/>
        <v>429</v>
      </c>
      <c r="P241" s="28"/>
      <c r="Q241" s="25" t="s">
        <v>3385</v>
      </c>
      <c r="R241" s="8" t="s">
        <v>476</v>
      </c>
      <c r="S241" s="17"/>
      <c r="T241" s="17"/>
      <c r="U241" s="17"/>
      <c r="V241" s="17"/>
      <c r="W241" s="17"/>
      <c r="X241" s="17"/>
      <c r="Y241" s="17"/>
      <c r="Z241" s="80"/>
      <c r="AA241" s="80"/>
      <c r="AB241" s="17"/>
      <c r="AC241" s="17"/>
      <c r="AD241" s="17" t="s">
        <v>2299</v>
      </c>
      <c r="AE241" s="17" t="s">
        <v>2300</v>
      </c>
      <c r="AF241" s="17"/>
      <c r="AG241" s="17" t="s">
        <v>2301</v>
      </c>
      <c r="AH241" s="17" t="s">
        <v>2302</v>
      </c>
      <c r="AI241" s="17" t="s">
        <v>2303</v>
      </c>
      <c r="AJ241" s="17" t="s">
        <v>2304</v>
      </c>
      <c r="AK241" s="93" t="s">
        <v>2305</v>
      </c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</row>
    <row r="242">
      <c r="A242" s="8" t="s">
        <v>1824</v>
      </c>
      <c r="B242" s="9">
        <v>45897.0</v>
      </c>
      <c r="C242" s="73" t="s">
        <v>20</v>
      </c>
      <c r="D242" s="69" t="s">
        <v>2336</v>
      </c>
      <c r="E242" s="27" t="s">
        <v>2112</v>
      </c>
      <c r="F242" s="31" t="s">
        <v>2086</v>
      </c>
      <c r="G242" s="15">
        <v>429.0</v>
      </c>
      <c r="H242" s="15">
        <v>429.0</v>
      </c>
      <c r="I242" s="14"/>
      <c r="J242" s="15">
        <v>429.0</v>
      </c>
      <c r="K242" s="14"/>
      <c r="L242" s="14"/>
      <c r="M242" s="14"/>
      <c r="N242" s="16"/>
      <c r="O242" s="47">
        <f t="shared" si="2"/>
        <v>429</v>
      </c>
      <c r="P242" s="28"/>
      <c r="Q242" s="25" t="s">
        <v>2337</v>
      </c>
      <c r="R242" s="8" t="s">
        <v>476</v>
      </c>
      <c r="S242" s="17"/>
      <c r="T242" s="17"/>
      <c r="U242" s="17"/>
      <c r="V242" s="17"/>
      <c r="W242" s="17"/>
      <c r="X242" s="17"/>
      <c r="Y242" s="17"/>
      <c r="Z242" s="80"/>
      <c r="AA242" s="80"/>
      <c r="AB242" s="17"/>
      <c r="AC242" s="17"/>
      <c r="AD242" s="17" t="s">
        <v>2299</v>
      </c>
      <c r="AE242" s="17" t="s">
        <v>2300</v>
      </c>
      <c r="AF242" s="17"/>
      <c r="AG242" s="17" t="s">
        <v>2301</v>
      </c>
      <c r="AH242" s="17" t="s">
        <v>2302</v>
      </c>
      <c r="AI242" s="17" t="s">
        <v>2303</v>
      </c>
      <c r="AJ242" s="17" t="s">
        <v>2304</v>
      </c>
      <c r="AK242" s="93" t="s">
        <v>2305</v>
      </c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</row>
    <row r="243">
      <c r="A243" s="8" t="s">
        <v>1824</v>
      </c>
      <c r="B243" s="9">
        <v>45899.0</v>
      </c>
      <c r="C243" s="73" t="s">
        <v>20</v>
      </c>
      <c r="D243" s="69" t="s">
        <v>2338</v>
      </c>
      <c r="E243" s="27" t="s">
        <v>2112</v>
      </c>
      <c r="F243" s="31" t="s">
        <v>2086</v>
      </c>
      <c r="G243" s="15">
        <v>300.0</v>
      </c>
      <c r="H243" s="15">
        <v>300.0</v>
      </c>
      <c r="I243" s="14"/>
      <c r="J243" s="15">
        <v>429.0</v>
      </c>
      <c r="K243" s="14"/>
      <c r="L243" s="14"/>
      <c r="M243" s="14"/>
      <c r="N243" s="16"/>
      <c r="O243" s="47">
        <f t="shared" si="2"/>
        <v>429</v>
      </c>
      <c r="P243" s="28"/>
      <c r="Q243" s="25" t="s">
        <v>2339</v>
      </c>
      <c r="R243" s="8" t="s">
        <v>476</v>
      </c>
      <c r="S243" s="17"/>
      <c r="T243" s="17"/>
      <c r="U243" s="17"/>
      <c r="V243" s="17"/>
      <c r="W243" s="17"/>
      <c r="X243" s="17"/>
      <c r="Y243" s="17"/>
      <c r="Z243" s="80"/>
      <c r="AA243" s="80"/>
      <c r="AB243" s="17"/>
      <c r="AC243" s="17"/>
      <c r="AD243" s="17" t="s">
        <v>2299</v>
      </c>
      <c r="AE243" s="17" t="s">
        <v>2300</v>
      </c>
      <c r="AF243" s="17"/>
      <c r="AG243" s="17" t="s">
        <v>2301</v>
      </c>
      <c r="AH243" s="17" t="s">
        <v>2302</v>
      </c>
      <c r="AI243" s="17" t="s">
        <v>2303</v>
      </c>
      <c r="AJ243" s="17" t="s">
        <v>2304</v>
      </c>
      <c r="AK243" s="93" t="s">
        <v>2305</v>
      </c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</row>
    <row r="244">
      <c r="A244" s="8" t="s">
        <v>1824</v>
      </c>
      <c r="B244" s="9">
        <v>45901.0</v>
      </c>
      <c r="C244" s="73" t="s">
        <v>20</v>
      </c>
      <c r="D244" s="69" t="s">
        <v>2340</v>
      </c>
      <c r="E244" s="27" t="s">
        <v>2112</v>
      </c>
      <c r="F244" s="31" t="s">
        <v>2086</v>
      </c>
      <c r="G244" s="15">
        <v>429.0</v>
      </c>
      <c r="H244" s="15">
        <v>429.0</v>
      </c>
      <c r="I244" s="14"/>
      <c r="J244" s="15">
        <v>429.0</v>
      </c>
      <c r="K244" s="14"/>
      <c r="L244" s="14"/>
      <c r="M244" s="14"/>
      <c r="N244" s="16"/>
      <c r="O244" s="47">
        <f t="shared" si="2"/>
        <v>429</v>
      </c>
      <c r="P244" s="28"/>
      <c r="Q244" s="25" t="s">
        <v>2341</v>
      </c>
      <c r="R244" s="8" t="s">
        <v>379</v>
      </c>
      <c r="S244" s="17"/>
      <c r="T244" s="17"/>
      <c r="U244" s="17"/>
      <c r="V244" s="17"/>
      <c r="W244" s="17"/>
      <c r="X244" s="17"/>
      <c r="Y244" s="17"/>
      <c r="Z244" s="80"/>
      <c r="AA244" s="80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</row>
    <row r="245">
      <c r="A245" s="8" t="s">
        <v>1824</v>
      </c>
      <c r="B245" s="9">
        <v>45901.0</v>
      </c>
      <c r="C245" s="73" t="s">
        <v>20</v>
      </c>
      <c r="D245" s="69" t="s">
        <v>3390</v>
      </c>
      <c r="E245" s="27" t="s">
        <v>2112</v>
      </c>
      <c r="F245" s="31" t="s">
        <v>2086</v>
      </c>
      <c r="G245" s="15">
        <v>429.0</v>
      </c>
      <c r="H245" s="15">
        <v>429.0</v>
      </c>
      <c r="I245" s="14"/>
      <c r="J245" s="15">
        <v>429.0</v>
      </c>
      <c r="K245" s="14"/>
      <c r="L245" s="14"/>
      <c r="M245" s="14"/>
      <c r="N245" s="16"/>
      <c r="O245" s="47">
        <f t="shared" si="2"/>
        <v>429</v>
      </c>
      <c r="P245" s="28"/>
      <c r="Q245" s="25" t="s">
        <v>3391</v>
      </c>
      <c r="R245" s="8" t="s">
        <v>379</v>
      </c>
      <c r="S245" s="17"/>
      <c r="T245" s="17"/>
      <c r="U245" s="17"/>
      <c r="V245" s="17"/>
      <c r="W245" s="17"/>
      <c r="X245" s="17"/>
      <c r="Y245" s="17"/>
      <c r="Z245" s="80"/>
      <c r="AA245" s="80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</row>
    <row r="246">
      <c r="A246" s="8" t="s">
        <v>1824</v>
      </c>
      <c r="B246" s="9">
        <v>45901.0</v>
      </c>
      <c r="C246" s="73" t="s">
        <v>27</v>
      </c>
      <c r="D246" s="69" t="s">
        <v>2342</v>
      </c>
      <c r="E246" s="27" t="s">
        <v>2089</v>
      </c>
      <c r="F246" s="31" t="s">
        <v>2086</v>
      </c>
      <c r="G246" s="15">
        <v>429.0</v>
      </c>
      <c r="H246" s="15">
        <v>429.0</v>
      </c>
      <c r="I246" s="14"/>
      <c r="J246" s="15">
        <v>429.0</v>
      </c>
      <c r="K246" s="14"/>
      <c r="L246" s="14"/>
      <c r="M246" s="14"/>
      <c r="N246" s="16"/>
      <c r="O246" s="47">
        <f t="shared" si="2"/>
        <v>429</v>
      </c>
      <c r="P246" s="28"/>
      <c r="Q246" s="25" t="s">
        <v>2343</v>
      </c>
      <c r="R246" s="8" t="s">
        <v>379</v>
      </c>
      <c r="S246" s="17"/>
      <c r="T246" s="17"/>
      <c r="U246" s="17"/>
      <c r="V246" s="17"/>
      <c r="W246" s="17"/>
      <c r="X246" s="17"/>
      <c r="Y246" s="17"/>
      <c r="Z246" s="80"/>
      <c r="AA246" s="80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</row>
    <row r="247">
      <c r="A247" s="8" t="s">
        <v>1824</v>
      </c>
      <c r="B247" s="9">
        <v>45903.0</v>
      </c>
      <c r="C247" s="73" t="s">
        <v>27</v>
      </c>
      <c r="D247" s="69" t="s">
        <v>2344</v>
      </c>
      <c r="E247" s="27" t="s">
        <v>2089</v>
      </c>
      <c r="F247" s="31" t="s">
        <v>2086</v>
      </c>
      <c r="G247" s="15">
        <v>429.0</v>
      </c>
      <c r="H247" s="15">
        <v>429.0</v>
      </c>
      <c r="I247" s="14"/>
      <c r="J247" s="15">
        <v>429.0</v>
      </c>
      <c r="K247" s="14"/>
      <c r="L247" s="14"/>
      <c r="M247" s="14"/>
      <c r="N247" s="16"/>
      <c r="O247" s="47">
        <f t="shared" si="2"/>
        <v>429</v>
      </c>
      <c r="P247" s="28"/>
      <c r="Q247" s="25" t="s">
        <v>2345</v>
      </c>
      <c r="R247" s="8" t="s">
        <v>379</v>
      </c>
      <c r="S247" s="17"/>
      <c r="T247" s="17"/>
      <c r="U247" s="17"/>
      <c r="V247" s="17"/>
      <c r="W247" s="17"/>
      <c r="X247" s="17"/>
      <c r="Y247" s="17"/>
      <c r="Z247" s="80"/>
      <c r="AA247" s="80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</row>
    <row r="248">
      <c r="A248" s="8" t="s">
        <v>1824</v>
      </c>
      <c r="B248" s="9">
        <v>45904.0</v>
      </c>
      <c r="C248" s="73" t="s">
        <v>20</v>
      </c>
      <c r="D248" s="69" t="s">
        <v>2346</v>
      </c>
      <c r="E248" s="27" t="s">
        <v>2112</v>
      </c>
      <c r="F248" s="31" t="s">
        <v>2086</v>
      </c>
      <c r="G248" s="14"/>
      <c r="H248" s="15">
        <v>429.0</v>
      </c>
      <c r="I248" s="14"/>
      <c r="J248" s="15">
        <v>429.0</v>
      </c>
      <c r="K248" s="14"/>
      <c r="L248" s="14"/>
      <c r="M248" s="14"/>
      <c r="N248" s="16"/>
      <c r="O248" s="47">
        <f t="shared" si="2"/>
        <v>429</v>
      </c>
      <c r="P248" s="28"/>
      <c r="Q248" s="25" t="s">
        <v>2347</v>
      </c>
      <c r="R248" s="8" t="s">
        <v>379</v>
      </c>
      <c r="S248" s="17"/>
      <c r="T248" s="17"/>
      <c r="U248" s="17"/>
      <c r="V248" s="17"/>
      <c r="W248" s="17"/>
      <c r="X248" s="17"/>
      <c r="Y248" s="17"/>
      <c r="Z248" s="80"/>
      <c r="AA248" s="80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</row>
    <row r="249">
      <c r="A249" s="8" t="s">
        <v>1824</v>
      </c>
      <c r="B249" s="9">
        <v>45908.0</v>
      </c>
      <c r="C249" s="73" t="s">
        <v>20</v>
      </c>
      <c r="D249" s="69" t="s">
        <v>2285</v>
      </c>
      <c r="E249" s="27" t="s">
        <v>2112</v>
      </c>
      <c r="F249" s="31" t="s">
        <v>1272</v>
      </c>
      <c r="G249" s="15">
        <v>1029.0</v>
      </c>
      <c r="H249" s="14"/>
      <c r="I249" s="14"/>
      <c r="J249" s="14"/>
      <c r="K249" s="14"/>
      <c r="L249" s="14"/>
      <c r="M249" s="14"/>
      <c r="N249" s="16"/>
      <c r="O249" s="47">
        <f t="shared" si="2"/>
        <v>0</v>
      </c>
      <c r="P249" s="28"/>
      <c r="Q249" s="25" t="s">
        <v>2286</v>
      </c>
      <c r="R249" s="8" t="s">
        <v>379</v>
      </c>
      <c r="S249" s="17"/>
      <c r="T249" s="17"/>
      <c r="U249" s="17"/>
      <c r="V249" s="17"/>
      <c r="W249" s="17"/>
      <c r="X249" s="17"/>
      <c r="Y249" s="17"/>
      <c r="Z249" s="80"/>
      <c r="AA249" s="80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</row>
    <row r="250">
      <c r="A250" s="8" t="s">
        <v>1824</v>
      </c>
      <c r="B250" s="9">
        <v>45910.0</v>
      </c>
      <c r="C250" s="73" t="s">
        <v>20</v>
      </c>
      <c r="D250" s="69" t="s">
        <v>2348</v>
      </c>
      <c r="E250" s="27" t="s">
        <v>2112</v>
      </c>
      <c r="F250" s="31" t="s">
        <v>2086</v>
      </c>
      <c r="G250" s="15">
        <v>410.0</v>
      </c>
      <c r="H250" s="15">
        <v>410.0</v>
      </c>
      <c r="I250" s="14"/>
      <c r="J250" s="15">
        <v>410.0</v>
      </c>
      <c r="K250" s="14"/>
      <c r="L250" s="14"/>
      <c r="M250" s="14"/>
      <c r="N250" s="16"/>
      <c r="O250" s="47">
        <f t="shared" si="2"/>
        <v>410</v>
      </c>
      <c r="P250" s="31" t="s">
        <v>2349</v>
      </c>
      <c r="Q250" s="25" t="s">
        <v>2350</v>
      </c>
      <c r="R250" s="8" t="s">
        <v>379</v>
      </c>
      <c r="S250" s="17"/>
      <c r="T250" s="17"/>
      <c r="U250" s="17"/>
      <c r="V250" s="17"/>
      <c r="W250" s="17"/>
      <c r="X250" s="17"/>
      <c r="Y250" s="17"/>
      <c r="Z250" s="80"/>
      <c r="AA250" s="80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</row>
    <row r="251">
      <c r="A251" s="8" t="s">
        <v>1824</v>
      </c>
      <c r="B251" s="9">
        <v>45607.0</v>
      </c>
      <c r="C251" s="73" t="s">
        <v>20</v>
      </c>
      <c r="D251" s="94" t="s">
        <v>2351</v>
      </c>
      <c r="E251" s="27" t="s">
        <v>2112</v>
      </c>
      <c r="F251" s="85" t="s">
        <v>1908</v>
      </c>
      <c r="G251" s="86">
        <v>299.0</v>
      </c>
      <c r="H251" s="86">
        <v>299.0</v>
      </c>
      <c r="I251" s="14"/>
      <c r="J251" s="86">
        <f t="shared" ref="J251:J252" si="18">H251</f>
        <v>299</v>
      </c>
      <c r="K251" s="14"/>
      <c r="L251" s="14"/>
      <c r="M251" s="14"/>
      <c r="N251" s="16"/>
      <c r="O251" s="47">
        <f t="shared" si="2"/>
        <v>299</v>
      </c>
      <c r="P251" s="28"/>
      <c r="Q251" s="25" t="s">
        <v>2352</v>
      </c>
      <c r="R251" s="24">
        <f>MONTH(B251)</f>
        <v>11</v>
      </c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</row>
    <row r="252">
      <c r="A252" s="8" t="s">
        <v>1824</v>
      </c>
      <c r="B252" s="9">
        <v>45709.0</v>
      </c>
      <c r="C252" s="73" t="s">
        <v>20</v>
      </c>
      <c r="D252" s="69" t="s">
        <v>2353</v>
      </c>
      <c r="E252" s="27" t="s">
        <v>2112</v>
      </c>
      <c r="F252" s="13" t="s">
        <v>1908</v>
      </c>
      <c r="G252" s="15">
        <v>299.0</v>
      </c>
      <c r="H252" s="15">
        <v>299.0</v>
      </c>
      <c r="I252" s="14"/>
      <c r="J252" s="15">
        <f t="shared" si="18"/>
        <v>299</v>
      </c>
      <c r="K252" s="14"/>
      <c r="L252" s="14"/>
      <c r="M252" s="14"/>
      <c r="N252" s="16"/>
      <c r="O252" s="47">
        <f t="shared" si="2"/>
        <v>299</v>
      </c>
      <c r="P252" s="28"/>
      <c r="Q252" s="8" t="s">
        <v>2354</v>
      </c>
      <c r="R252" s="8" t="s">
        <v>550</v>
      </c>
      <c r="S252" s="51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</row>
    <row r="253">
      <c r="A253" s="8" t="s">
        <v>1824</v>
      </c>
      <c r="B253" s="9">
        <v>45912.0</v>
      </c>
      <c r="C253" s="73" t="s">
        <v>20</v>
      </c>
      <c r="D253" s="69" t="s">
        <v>2355</v>
      </c>
      <c r="E253" s="27" t="s">
        <v>2112</v>
      </c>
      <c r="F253" s="31" t="s">
        <v>2086</v>
      </c>
      <c r="G253" s="15">
        <v>429.0</v>
      </c>
      <c r="H253" s="15">
        <v>429.0</v>
      </c>
      <c r="I253" s="14"/>
      <c r="J253" s="15">
        <v>429.0</v>
      </c>
      <c r="K253" s="14"/>
      <c r="L253" s="14"/>
      <c r="M253" s="14"/>
      <c r="N253" s="16"/>
      <c r="O253" s="47">
        <f t="shared" si="2"/>
        <v>429</v>
      </c>
      <c r="P253" s="28"/>
      <c r="Q253" s="25" t="s">
        <v>2356</v>
      </c>
      <c r="R253" s="8" t="s">
        <v>379</v>
      </c>
      <c r="S253" s="17"/>
      <c r="T253" s="17"/>
      <c r="U253" s="17"/>
      <c r="V253" s="17"/>
      <c r="W253" s="17"/>
      <c r="X253" s="17"/>
      <c r="Y253" s="17"/>
      <c r="Z253" s="80"/>
      <c r="AA253" s="80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</row>
    <row r="254">
      <c r="A254" s="8" t="s">
        <v>1824</v>
      </c>
      <c r="B254" s="9">
        <v>45915.0</v>
      </c>
      <c r="C254" s="73" t="s">
        <v>1079</v>
      </c>
      <c r="D254" s="69" t="s">
        <v>2357</v>
      </c>
      <c r="E254" s="27" t="s">
        <v>1079</v>
      </c>
      <c r="F254" s="31" t="s">
        <v>2086</v>
      </c>
      <c r="G254" s="15">
        <v>429.0</v>
      </c>
      <c r="H254" s="15">
        <v>429.0</v>
      </c>
      <c r="I254" s="14"/>
      <c r="J254" s="15">
        <v>429.0</v>
      </c>
      <c r="K254" s="14"/>
      <c r="L254" s="14"/>
      <c r="M254" s="14"/>
      <c r="N254" s="16"/>
      <c r="O254" s="47">
        <f t="shared" si="2"/>
        <v>429</v>
      </c>
      <c r="P254" s="28"/>
      <c r="Q254" s="25" t="s">
        <v>2358</v>
      </c>
      <c r="R254" s="8" t="s">
        <v>379</v>
      </c>
      <c r="S254" s="17"/>
      <c r="T254" s="17"/>
      <c r="U254" s="17"/>
      <c r="V254" s="17"/>
      <c r="W254" s="17"/>
      <c r="X254" s="17"/>
      <c r="Y254" s="17"/>
      <c r="Z254" s="80"/>
      <c r="AA254" s="80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</row>
    <row r="255">
      <c r="A255" s="8" t="s">
        <v>1824</v>
      </c>
      <c r="B255" s="9">
        <v>45916.0</v>
      </c>
      <c r="C255" s="73" t="s">
        <v>27</v>
      </c>
      <c r="D255" s="69" t="s">
        <v>3209</v>
      </c>
      <c r="E255" s="27" t="s">
        <v>22</v>
      </c>
      <c r="F255" s="31" t="s">
        <v>2086</v>
      </c>
      <c r="G255" s="15">
        <v>429.0</v>
      </c>
      <c r="H255" s="15">
        <v>429.0</v>
      </c>
      <c r="I255" s="14"/>
      <c r="J255" s="15">
        <v>429.0</v>
      </c>
      <c r="K255" s="14"/>
      <c r="L255" s="14"/>
      <c r="M255" s="14"/>
      <c r="N255" s="16"/>
      <c r="O255" s="47">
        <f t="shared" si="2"/>
        <v>429</v>
      </c>
      <c r="P255" s="28"/>
      <c r="Q255" s="25" t="s">
        <v>3399</v>
      </c>
      <c r="R255" s="8" t="s">
        <v>379</v>
      </c>
      <c r="S255" s="17"/>
      <c r="T255" s="17"/>
      <c r="U255" s="17"/>
      <c r="V255" s="17"/>
      <c r="W255" s="17"/>
      <c r="X255" s="17" t="s">
        <v>3400</v>
      </c>
      <c r="Y255" s="17" t="s">
        <v>3065</v>
      </c>
      <c r="Z255" s="80" t="s">
        <v>918</v>
      </c>
      <c r="AA255" s="80" t="s">
        <v>557</v>
      </c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</row>
    <row r="256">
      <c r="A256" s="8" t="s">
        <v>1824</v>
      </c>
      <c r="B256" s="9">
        <v>45917.0</v>
      </c>
      <c r="C256" s="73" t="s">
        <v>1172</v>
      </c>
      <c r="D256" s="69" t="s">
        <v>2602</v>
      </c>
      <c r="E256" s="27" t="s">
        <v>1172</v>
      </c>
      <c r="F256" s="31" t="s">
        <v>2086</v>
      </c>
      <c r="G256" s="15">
        <v>1029.0</v>
      </c>
      <c r="H256" s="15">
        <v>429.0</v>
      </c>
      <c r="I256" s="14"/>
      <c r="J256" s="15">
        <v>429.0</v>
      </c>
      <c r="K256" s="14"/>
      <c r="L256" s="14"/>
      <c r="M256" s="14"/>
      <c r="N256" s="16"/>
      <c r="O256" s="47">
        <f t="shared" si="2"/>
        <v>429</v>
      </c>
      <c r="P256" s="28"/>
      <c r="Q256" s="8" t="s">
        <v>2603</v>
      </c>
      <c r="R256" s="8" t="s">
        <v>379</v>
      </c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</row>
    <row r="257">
      <c r="A257" s="8" t="s">
        <v>1824</v>
      </c>
      <c r="B257" s="9">
        <v>45917.0</v>
      </c>
      <c r="C257" s="73" t="s">
        <v>20</v>
      </c>
      <c r="D257" s="69" t="s">
        <v>2359</v>
      </c>
      <c r="E257" s="27" t="s">
        <v>2112</v>
      </c>
      <c r="F257" s="31" t="s">
        <v>2086</v>
      </c>
      <c r="G257" s="15">
        <f>429+429</f>
        <v>858</v>
      </c>
      <c r="H257" s="15">
        <v>429.0</v>
      </c>
      <c r="I257" s="14"/>
      <c r="J257" s="15">
        <v>429.0</v>
      </c>
      <c r="K257" s="14"/>
      <c r="L257" s="14"/>
      <c r="M257" s="15">
        <v>429.0</v>
      </c>
      <c r="N257" s="16"/>
      <c r="O257" s="47">
        <f t="shared" si="2"/>
        <v>858</v>
      </c>
      <c r="P257" s="64" t="s">
        <v>2360</v>
      </c>
      <c r="Q257" s="25" t="s">
        <v>2361</v>
      </c>
      <c r="R257" s="8" t="s">
        <v>379</v>
      </c>
      <c r="S257" s="17"/>
      <c r="T257" s="17"/>
      <c r="U257" s="17"/>
      <c r="V257" s="17"/>
      <c r="W257" s="17"/>
      <c r="X257" s="17"/>
      <c r="Y257" s="17"/>
      <c r="Z257" s="80"/>
      <c r="AA257" s="80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</row>
    <row r="258">
      <c r="A258" s="8" t="s">
        <v>1824</v>
      </c>
      <c r="B258" s="9">
        <v>45918.0</v>
      </c>
      <c r="C258" s="73" t="s">
        <v>20</v>
      </c>
      <c r="D258" s="69" t="s">
        <v>2362</v>
      </c>
      <c r="E258" s="27" t="s">
        <v>2112</v>
      </c>
      <c r="F258" s="31" t="s">
        <v>2086</v>
      </c>
      <c r="G258" s="15">
        <v>429.0</v>
      </c>
      <c r="H258" s="15">
        <v>429.0</v>
      </c>
      <c r="I258" s="14"/>
      <c r="J258" s="15">
        <v>429.0</v>
      </c>
      <c r="K258" s="14"/>
      <c r="L258" s="14"/>
      <c r="M258" s="14"/>
      <c r="N258" s="16"/>
      <c r="O258" s="47">
        <f t="shared" si="2"/>
        <v>429</v>
      </c>
      <c r="P258" s="28"/>
      <c r="Q258" s="25" t="s">
        <v>2363</v>
      </c>
      <c r="R258" s="8" t="s">
        <v>379</v>
      </c>
      <c r="S258" s="17"/>
      <c r="T258" s="17"/>
      <c r="U258" s="17"/>
      <c r="V258" s="17"/>
      <c r="W258" s="17"/>
      <c r="X258" s="17"/>
      <c r="Y258" s="17"/>
      <c r="Z258" s="80"/>
      <c r="AA258" s="80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</row>
    <row r="259">
      <c r="A259" s="8" t="s">
        <v>1824</v>
      </c>
      <c r="B259" s="9">
        <v>45918.0</v>
      </c>
      <c r="C259" s="73" t="s">
        <v>20</v>
      </c>
      <c r="D259" s="69" t="s">
        <v>2364</v>
      </c>
      <c r="E259" s="27" t="s">
        <v>2112</v>
      </c>
      <c r="F259" s="31" t="s">
        <v>2086</v>
      </c>
      <c r="G259" s="15">
        <v>429.0</v>
      </c>
      <c r="H259" s="15">
        <v>429.0</v>
      </c>
      <c r="I259" s="14"/>
      <c r="J259" s="15">
        <v>429.0</v>
      </c>
      <c r="K259" s="14"/>
      <c r="L259" s="14"/>
      <c r="M259" s="14"/>
      <c r="N259" s="16"/>
      <c r="O259" s="47">
        <f t="shared" si="2"/>
        <v>429</v>
      </c>
      <c r="P259" s="28"/>
      <c r="Q259" s="25" t="s">
        <v>2365</v>
      </c>
      <c r="R259" s="8" t="s">
        <v>379</v>
      </c>
      <c r="S259" s="17"/>
      <c r="T259" s="17"/>
      <c r="U259" s="17"/>
      <c r="V259" s="17"/>
      <c r="W259" s="17"/>
      <c r="X259" s="17"/>
      <c r="Y259" s="17"/>
      <c r="Z259" s="80"/>
      <c r="AA259" s="80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</row>
    <row r="260">
      <c r="A260" s="8" t="s">
        <v>1824</v>
      </c>
      <c r="B260" s="9">
        <v>45919.0</v>
      </c>
      <c r="C260" s="73" t="s">
        <v>20</v>
      </c>
      <c r="D260" s="69" t="s">
        <v>2366</v>
      </c>
      <c r="E260" s="27" t="s">
        <v>2112</v>
      </c>
      <c r="F260" s="31" t="s">
        <v>2086</v>
      </c>
      <c r="G260" s="15">
        <v>429.0</v>
      </c>
      <c r="H260" s="15">
        <v>429.0</v>
      </c>
      <c r="I260" s="14"/>
      <c r="J260" s="15">
        <v>429.0</v>
      </c>
      <c r="K260" s="14"/>
      <c r="L260" s="14"/>
      <c r="M260" s="14"/>
      <c r="N260" s="16"/>
      <c r="O260" s="47">
        <f t="shared" si="2"/>
        <v>429</v>
      </c>
      <c r="P260" s="28"/>
      <c r="Q260" s="25" t="s">
        <v>2367</v>
      </c>
      <c r="R260" s="8" t="s">
        <v>379</v>
      </c>
      <c r="S260" s="17"/>
      <c r="T260" s="17"/>
      <c r="U260" s="17"/>
      <c r="V260" s="17"/>
      <c r="W260" s="17"/>
      <c r="X260" s="17"/>
      <c r="Y260" s="17"/>
      <c r="Z260" s="80"/>
      <c r="AA260" s="80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</row>
    <row r="261">
      <c r="A261" s="8" t="s">
        <v>1824</v>
      </c>
      <c r="B261" s="9">
        <v>45919.0</v>
      </c>
      <c r="C261" s="73" t="s">
        <v>1172</v>
      </c>
      <c r="D261" s="69" t="s">
        <v>2368</v>
      </c>
      <c r="E261" s="27" t="s">
        <v>1172</v>
      </c>
      <c r="F261" s="31" t="s">
        <v>2086</v>
      </c>
      <c r="G261" s="15">
        <v>429.0</v>
      </c>
      <c r="H261" s="15">
        <v>429.0</v>
      </c>
      <c r="I261" s="14"/>
      <c r="J261" s="15">
        <v>429.0</v>
      </c>
      <c r="K261" s="14"/>
      <c r="L261" s="14"/>
      <c r="M261" s="14"/>
      <c r="N261" s="16"/>
      <c r="O261" s="47">
        <f t="shared" si="2"/>
        <v>429</v>
      </c>
      <c r="P261" s="28"/>
      <c r="Q261" s="8" t="s">
        <v>2369</v>
      </c>
      <c r="R261" s="8" t="s">
        <v>379</v>
      </c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</row>
    <row r="262">
      <c r="A262" s="8" t="s">
        <v>1824</v>
      </c>
      <c r="B262" s="9">
        <v>45919.0</v>
      </c>
      <c r="C262" s="73" t="s">
        <v>1172</v>
      </c>
      <c r="D262" s="69" t="s">
        <v>2370</v>
      </c>
      <c r="E262" s="27" t="s">
        <v>1172</v>
      </c>
      <c r="F262" s="31" t="s">
        <v>2086</v>
      </c>
      <c r="G262" s="15">
        <v>429.0</v>
      </c>
      <c r="H262" s="15">
        <v>429.0</v>
      </c>
      <c r="I262" s="14"/>
      <c r="J262" s="15">
        <v>429.0</v>
      </c>
      <c r="K262" s="14"/>
      <c r="L262" s="14"/>
      <c r="M262" s="14"/>
      <c r="N262" s="16"/>
      <c r="O262" s="47">
        <f t="shared" si="2"/>
        <v>429</v>
      </c>
      <c r="P262" s="28"/>
      <c r="Q262" s="8" t="s">
        <v>2371</v>
      </c>
      <c r="R262" s="8" t="s">
        <v>379</v>
      </c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</row>
    <row r="263">
      <c r="A263" s="8" t="s">
        <v>1824</v>
      </c>
      <c r="B263" s="9">
        <v>45922.0</v>
      </c>
      <c r="C263" s="73" t="s">
        <v>20</v>
      </c>
      <c r="D263" s="69" t="s">
        <v>2372</v>
      </c>
      <c r="E263" s="27" t="s">
        <v>2112</v>
      </c>
      <c r="F263" s="31" t="s">
        <v>2086</v>
      </c>
      <c r="G263" s="15">
        <v>429.0</v>
      </c>
      <c r="H263" s="15">
        <v>429.0</v>
      </c>
      <c r="I263" s="14"/>
      <c r="J263" s="15">
        <v>429.0</v>
      </c>
      <c r="K263" s="14"/>
      <c r="L263" s="14"/>
      <c r="M263" s="14"/>
      <c r="N263" s="16"/>
      <c r="O263" s="47">
        <f t="shared" si="2"/>
        <v>429</v>
      </c>
      <c r="P263" s="28"/>
      <c r="Q263" s="25" t="s">
        <v>2373</v>
      </c>
      <c r="R263" s="8" t="s">
        <v>379</v>
      </c>
      <c r="S263" s="17"/>
      <c r="T263" s="17"/>
      <c r="U263" s="17"/>
      <c r="V263" s="17"/>
      <c r="W263" s="17"/>
      <c r="X263" s="17"/>
      <c r="Y263" s="17"/>
      <c r="Z263" s="80"/>
      <c r="AA263" s="80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</row>
    <row r="264">
      <c r="A264" s="8" t="s">
        <v>1824</v>
      </c>
      <c r="B264" s="9">
        <v>45922.0</v>
      </c>
      <c r="C264" s="73" t="s">
        <v>20</v>
      </c>
      <c r="D264" s="69" t="s">
        <v>2374</v>
      </c>
      <c r="E264" s="27" t="s">
        <v>2112</v>
      </c>
      <c r="F264" s="31" t="s">
        <v>2086</v>
      </c>
      <c r="G264" s="15">
        <v>429.0</v>
      </c>
      <c r="H264" s="15">
        <v>429.0</v>
      </c>
      <c r="I264" s="14"/>
      <c r="J264" s="15">
        <v>429.0</v>
      </c>
      <c r="K264" s="14"/>
      <c r="L264" s="14"/>
      <c r="M264" s="14"/>
      <c r="N264" s="16"/>
      <c r="O264" s="47">
        <f t="shared" si="2"/>
        <v>429</v>
      </c>
      <c r="P264" s="28"/>
      <c r="Q264" s="25" t="s">
        <v>2375</v>
      </c>
      <c r="R264" s="8" t="s">
        <v>379</v>
      </c>
      <c r="S264" s="17"/>
      <c r="T264" s="17"/>
      <c r="U264" s="17"/>
      <c r="V264" s="17"/>
      <c r="W264" s="17"/>
      <c r="X264" s="17"/>
      <c r="Y264" s="17"/>
      <c r="Z264" s="80"/>
      <c r="AA264" s="80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</row>
    <row r="265">
      <c r="A265" s="8" t="s">
        <v>1824</v>
      </c>
      <c r="B265" s="9">
        <v>45922.0</v>
      </c>
      <c r="C265" s="73" t="s">
        <v>20</v>
      </c>
      <c r="D265" s="69" t="s">
        <v>2376</v>
      </c>
      <c r="E265" s="27" t="s">
        <v>2112</v>
      </c>
      <c r="F265" s="31" t="s">
        <v>2086</v>
      </c>
      <c r="G265" s="14"/>
      <c r="H265" s="15">
        <v>429.0</v>
      </c>
      <c r="I265" s="14"/>
      <c r="J265" s="15">
        <v>429.0</v>
      </c>
      <c r="K265" s="14"/>
      <c r="L265" s="14"/>
      <c r="M265" s="14"/>
      <c r="N265" s="16"/>
      <c r="O265" s="47">
        <f t="shared" si="2"/>
        <v>429</v>
      </c>
      <c r="P265" s="28"/>
      <c r="Q265" s="25" t="s">
        <v>2377</v>
      </c>
      <c r="R265" s="8" t="s">
        <v>379</v>
      </c>
      <c r="S265" s="17"/>
      <c r="T265" s="17"/>
      <c r="U265" s="17"/>
      <c r="V265" s="17"/>
      <c r="W265" s="17"/>
      <c r="X265" s="17"/>
      <c r="Y265" s="17"/>
      <c r="Z265" s="80"/>
      <c r="AA265" s="80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</row>
    <row r="266">
      <c r="A266" s="8" t="s">
        <v>1824</v>
      </c>
      <c r="B266" s="9">
        <v>45922.0</v>
      </c>
      <c r="C266" s="73" t="s">
        <v>20</v>
      </c>
      <c r="D266" s="69" t="s">
        <v>2378</v>
      </c>
      <c r="E266" s="27" t="s">
        <v>2112</v>
      </c>
      <c r="F266" s="31" t="s">
        <v>2086</v>
      </c>
      <c r="G266" s="15">
        <v>429.0</v>
      </c>
      <c r="H266" s="15">
        <v>429.0</v>
      </c>
      <c r="I266" s="14"/>
      <c r="J266" s="15">
        <v>429.0</v>
      </c>
      <c r="K266" s="14"/>
      <c r="L266" s="14"/>
      <c r="M266" s="14"/>
      <c r="N266" s="16"/>
      <c r="O266" s="47">
        <f t="shared" si="2"/>
        <v>429</v>
      </c>
      <c r="P266" s="28"/>
      <c r="Q266" s="25" t="s">
        <v>2379</v>
      </c>
      <c r="R266" s="8" t="s">
        <v>379</v>
      </c>
      <c r="S266" s="17"/>
      <c r="T266" s="17"/>
      <c r="U266" s="17"/>
      <c r="V266" s="17"/>
      <c r="W266" s="17"/>
      <c r="X266" s="17"/>
      <c r="Y266" s="17"/>
      <c r="Z266" s="80"/>
      <c r="AA266" s="80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</row>
    <row r="267">
      <c r="A267" s="8" t="s">
        <v>1824</v>
      </c>
      <c r="B267" s="9">
        <v>45923.0</v>
      </c>
      <c r="C267" s="73" t="s">
        <v>20</v>
      </c>
      <c r="D267" s="69" t="s">
        <v>2380</v>
      </c>
      <c r="E267" s="27" t="s">
        <v>2112</v>
      </c>
      <c r="F267" s="31" t="s">
        <v>2086</v>
      </c>
      <c r="G267" s="15">
        <v>429.0</v>
      </c>
      <c r="H267" s="15">
        <v>429.0</v>
      </c>
      <c r="I267" s="14"/>
      <c r="J267" s="15">
        <v>429.0</v>
      </c>
      <c r="K267" s="14"/>
      <c r="L267" s="14"/>
      <c r="M267" s="14"/>
      <c r="N267" s="16"/>
      <c r="O267" s="47">
        <f t="shared" si="2"/>
        <v>429</v>
      </c>
      <c r="P267" s="40"/>
      <c r="Q267" s="48" t="s">
        <v>2381</v>
      </c>
      <c r="R267" s="8" t="s">
        <v>379</v>
      </c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</row>
    <row r="268">
      <c r="A268" s="8" t="s">
        <v>1824</v>
      </c>
      <c r="B268" s="9">
        <v>45925.0</v>
      </c>
      <c r="C268" s="73" t="s">
        <v>1172</v>
      </c>
      <c r="D268" s="69" t="s">
        <v>2382</v>
      </c>
      <c r="E268" s="27" t="s">
        <v>1172</v>
      </c>
      <c r="F268" s="31" t="s">
        <v>2086</v>
      </c>
      <c r="G268" s="15">
        <v>429.0</v>
      </c>
      <c r="H268" s="15">
        <v>429.0</v>
      </c>
      <c r="I268" s="14"/>
      <c r="J268" s="15">
        <v>429.0</v>
      </c>
      <c r="K268" s="14"/>
      <c r="L268" s="14"/>
      <c r="M268" s="14"/>
      <c r="N268" s="16"/>
      <c r="O268" s="47">
        <f t="shared" si="2"/>
        <v>429</v>
      </c>
      <c r="P268" s="28"/>
      <c r="Q268" s="8" t="s">
        <v>2383</v>
      </c>
      <c r="R268" s="8" t="s">
        <v>379</v>
      </c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</row>
    <row r="269">
      <c r="A269" s="8" t="s">
        <v>1824</v>
      </c>
      <c r="B269" s="9">
        <v>45925.0</v>
      </c>
      <c r="C269" s="73" t="s">
        <v>20</v>
      </c>
      <c r="D269" s="69" t="s">
        <v>2384</v>
      </c>
      <c r="E269" s="27" t="s">
        <v>2112</v>
      </c>
      <c r="F269" s="31" t="s">
        <v>2086</v>
      </c>
      <c r="G269" s="15">
        <v>429.0</v>
      </c>
      <c r="H269" s="15">
        <v>429.0</v>
      </c>
      <c r="I269" s="14"/>
      <c r="J269" s="15">
        <v>429.0</v>
      </c>
      <c r="K269" s="14"/>
      <c r="L269" s="14"/>
      <c r="M269" s="14"/>
      <c r="N269" s="16"/>
      <c r="O269" s="47">
        <f t="shared" si="2"/>
        <v>429</v>
      </c>
      <c r="P269" s="28"/>
      <c r="Q269" s="25" t="s">
        <v>2385</v>
      </c>
      <c r="R269" s="8" t="s">
        <v>379</v>
      </c>
      <c r="S269" s="17"/>
      <c r="T269" s="17"/>
      <c r="U269" s="17"/>
      <c r="V269" s="17"/>
      <c r="W269" s="17"/>
      <c r="X269" s="17"/>
      <c r="Y269" s="17"/>
      <c r="Z269" s="80"/>
      <c r="AA269" s="80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</row>
    <row r="270">
      <c r="A270" s="8" t="s">
        <v>1824</v>
      </c>
      <c r="B270" s="9">
        <v>45925.0</v>
      </c>
      <c r="C270" s="73" t="s">
        <v>20</v>
      </c>
      <c r="D270" s="69" t="s">
        <v>2386</v>
      </c>
      <c r="E270" s="27" t="s">
        <v>2112</v>
      </c>
      <c r="F270" s="31" t="s">
        <v>2086</v>
      </c>
      <c r="G270" s="15">
        <v>429.0</v>
      </c>
      <c r="H270" s="15">
        <v>429.0</v>
      </c>
      <c r="I270" s="14"/>
      <c r="J270" s="15">
        <v>429.0</v>
      </c>
      <c r="K270" s="14"/>
      <c r="L270" s="14"/>
      <c r="M270" s="14"/>
      <c r="N270" s="16"/>
      <c r="O270" s="47">
        <f t="shared" si="2"/>
        <v>429</v>
      </c>
      <c r="P270" s="28"/>
      <c r="Q270" s="25" t="s">
        <v>2387</v>
      </c>
      <c r="R270" s="8" t="s">
        <v>379</v>
      </c>
      <c r="S270" s="17"/>
      <c r="T270" s="17"/>
      <c r="U270" s="17"/>
      <c r="V270" s="17"/>
      <c r="W270" s="17"/>
      <c r="X270" s="17"/>
      <c r="Y270" s="17"/>
      <c r="Z270" s="80"/>
      <c r="AA270" s="80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</row>
    <row r="271">
      <c r="A271" s="8" t="s">
        <v>1824</v>
      </c>
      <c r="B271" s="9">
        <v>45925.0</v>
      </c>
      <c r="C271" s="73" t="s">
        <v>20</v>
      </c>
      <c r="D271" s="69" t="s">
        <v>2376</v>
      </c>
      <c r="E271" s="27" t="s">
        <v>2112</v>
      </c>
      <c r="F271" s="31" t="s">
        <v>1272</v>
      </c>
      <c r="G271" s="15">
        <v>1029.0</v>
      </c>
      <c r="H271" s="14"/>
      <c r="I271" s="14"/>
      <c r="J271" s="14"/>
      <c r="K271" s="14"/>
      <c r="L271" s="14"/>
      <c r="M271" s="14"/>
      <c r="N271" s="16"/>
      <c r="O271" s="47">
        <f t="shared" si="2"/>
        <v>0</v>
      </c>
      <c r="P271" s="28"/>
      <c r="Q271" s="25" t="s">
        <v>2377</v>
      </c>
      <c r="R271" s="8" t="s">
        <v>379</v>
      </c>
      <c r="S271" s="17"/>
      <c r="T271" s="17"/>
      <c r="U271" s="17"/>
      <c r="V271" s="17"/>
      <c r="W271" s="17"/>
      <c r="X271" s="17"/>
      <c r="Y271" s="17"/>
      <c r="Z271" s="80"/>
      <c r="AA271" s="80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</row>
    <row r="272">
      <c r="A272" s="8" t="s">
        <v>1824</v>
      </c>
      <c r="B272" s="9">
        <v>45925.0</v>
      </c>
      <c r="C272" s="73" t="s">
        <v>20</v>
      </c>
      <c r="D272" s="69" t="s">
        <v>3410</v>
      </c>
      <c r="E272" s="27" t="s">
        <v>2112</v>
      </c>
      <c r="F272" s="31" t="s">
        <v>2086</v>
      </c>
      <c r="G272" s="15">
        <v>429.0</v>
      </c>
      <c r="H272" s="15">
        <v>429.0</v>
      </c>
      <c r="I272" s="14"/>
      <c r="J272" s="15">
        <v>429.0</v>
      </c>
      <c r="K272" s="14"/>
      <c r="L272" s="14"/>
      <c r="M272" s="14"/>
      <c r="N272" s="16"/>
      <c r="O272" s="47">
        <f t="shared" si="2"/>
        <v>429</v>
      </c>
      <c r="P272" s="28"/>
      <c r="Q272" s="25" t="s">
        <v>3411</v>
      </c>
      <c r="R272" s="8" t="s">
        <v>379</v>
      </c>
      <c r="S272" s="17"/>
      <c r="T272" s="17"/>
      <c r="U272" s="17"/>
      <c r="V272" s="17"/>
      <c r="W272" s="17"/>
      <c r="X272" s="17"/>
      <c r="Y272" s="17"/>
      <c r="Z272" s="80"/>
      <c r="AA272" s="80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</row>
    <row r="273">
      <c r="A273" s="8" t="s">
        <v>1824</v>
      </c>
      <c r="B273" s="9">
        <v>45925.0</v>
      </c>
      <c r="C273" s="73" t="s">
        <v>20</v>
      </c>
      <c r="D273" s="69" t="s">
        <v>2388</v>
      </c>
      <c r="E273" s="27" t="s">
        <v>2112</v>
      </c>
      <c r="F273" s="31" t="s">
        <v>2086</v>
      </c>
      <c r="G273" s="15">
        <v>429.0</v>
      </c>
      <c r="H273" s="15">
        <v>429.0</v>
      </c>
      <c r="I273" s="14"/>
      <c r="J273" s="15">
        <v>429.0</v>
      </c>
      <c r="K273" s="14"/>
      <c r="L273" s="14"/>
      <c r="M273" s="14"/>
      <c r="N273" s="16"/>
      <c r="O273" s="47">
        <f t="shared" si="2"/>
        <v>429</v>
      </c>
      <c r="P273" s="28"/>
      <c r="Q273" s="25" t="s">
        <v>2389</v>
      </c>
      <c r="R273" s="8" t="s">
        <v>379</v>
      </c>
      <c r="S273" s="17"/>
      <c r="T273" s="17"/>
      <c r="U273" s="17"/>
      <c r="V273" s="17"/>
      <c r="W273" s="17"/>
      <c r="X273" s="17"/>
      <c r="Y273" s="17"/>
      <c r="Z273" s="80"/>
      <c r="AA273" s="80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</row>
    <row r="274">
      <c r="A274" s="8" t="s">
        <v>1824</v>
      </c>
      <c r="B274" s="9">
        <v>45929.0</v>
      </c>
      <c r="C274" s="73" t="s">
        <v>1172</v>
      </c>
      <c r="D274" s="69" t="s">
        <v>2390</v>
      </c>
      <c r="E274" s="27" t="s">
        <v>1172</v>
      </c>
      <c r="F274" s="31" t="s">
        <v>2086</v>
      </c>
      <c r="G274" s="15">
        <v>429.0</v>
      </c>
      <c r="H274" s="15">
        <v>429.0</v>
      </c>
      <c r="I274" s="14"/>
      <c r="J274" s="15">
        <v>429.0</v>
      </c>
      <c r="K274" s="14"/>
      <c r="L274" s="14"/>
      <c r="M274" s="14"/>
      <c r="N274" s="16"/>
      <c r="O274" s="47">
        <f t="shared" si="2"/>
        <v>429</v>
      </c>
      <c r="P274" s="28"/>
      <c r="Q274" s="8" t="s">
        <v>2391</v>
      </c>
      <c r="R274" s="8" t="s">
        <v>379</v>
      </c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</row>
    <row r="275">
      <c r="A275" s="8" t="s">
        <v>1824</v>
      </c>
      <c r="B275" s="9">
        <v>45929.0</v>
      </c>
      <c r="C275" s="73" t="s">
        <v>1172</v>
      </c>
      <c r="D275" s="69" t="s">
        <v>3412</v>
      </c>
      <c r="E275" s="27" t="s">
        <v>1172</v>
      </c>
      <c r="F275" s="31" t="s">
        <v>2086</v>
      </c>
      <c r="G275" s="15">
        <v>429.0</v>
      </c>
      <c r="H275" s="15">
        <v>429.0</v>
      </c>
      <c r="I275" s="14"/>
      <c r="J275" s="15">
        <v>429.0</v>
      </c>
      <c r="K275" s="14"/>
      <c r="L275" s="14"/>
      <c r="M275" s="14"/>
      <c r="N275" s="16"/>
      <c r="O275" s="47">
        <f t="shared" si="2"/>
        <v>429</v>
      </c>
      <c r="P275" s="28"/>
      <c r="Q275" s="8" t="s">
        <v>3413</v>
      </c>
      <c r="R275" s="8" t="s">
        <v>379</v>
      </c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</row>
    <row r="276">
      <c r="A276" s="8" t="s">
        <v>1824</v>
      </c>
      <c r="B276" s="9">
        <v>45929.0</v>
      </c>
      <c r="C276" s="73" t="s">
        <v>1925</v>
      </c>
      <c r="D276" s="69" t="s">
        <v>2392</v>
      </c>
      <c r="E276" s="27" t="s">
        <v>1925</v>
      </c>
      <c r="F276" s="31" t="s">
        <v>2086</v>
      </c>
      <c r="G276" s="15">
        <v>429.0</v>
      </c>
      <c r="H276" s="15">
        <v>429.0</v>
      </c>
      <c r="I276" s="14"/>
      <c r="J276" s="15">
        <v>429.0</v>
      </c>
      <c r="K276" s="14"/>
      <c r="L276" s="14"/>
      <c r="M276" s="14"/>
      <c r="N276" s="16"/>
      <c r="O276" s="47">
        <f t="shared" si="2"/>
        <v>429</v>
      </c>
      <c r="P276" s="28"/>
      <c r="Q276" s="8" t="s">
        <v>2393</v>
      </c>
      <c r="R276" s="8" t="s">
        <v>379</v>
      </c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</row>
    <row r="277">
      <c r="A277" s="8" t="s">
        <v>1824</v>
      </c>
      <c r="B277" s="9">
        <v>45929.0</v>
      </c>
      <c r="C277" s="73" t="s">
        <v>1172</v>
      </c>
      <c r="D277" s="69" t="s">
        <v>2394</v>
      </c>
      <c r="E277" s="27" t="s">
        <v>1172</v>
      </c>
      <c r="F277" s="31" t="s">
        <v>2086</v>
      </c>
      <c r="G277" s="15">
        <v>429.0</v>
      </c>
      <c r="H277" s="15">
        <v>429.0</v>
      </c>
      <c r="I277" s="14"/>
      <c r="J277" s="15">
        <v>429.0</v>
      </c>
      <c r="K277" s="14"/>
      <c r="L277" s="14"/>
      <c r="M277" s="14"/>
      <c r="N277" s="16"/>
      <c r="O277" s="47">
        <f t="shared" si="2"/>
        <v>429</v>
      </c>
      <c r="P277" s="28"/>
      <c r="Q277" s="8" t="s">
        <v>2395</v>
      </c>
      <c r="R277" s="8" t="s">
        <v>379</v>
      </c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</row>
    <row r="278">
      <c r="A278" s="8" t="s">
        <v>1824</v>
      </c>
      <c r="B278" s="9">
        <v>45929.0</v>
      </c>
      <c r="C278" s="73" t="s">
        <v>1172</v>
      </c>
      <c r="D278" s="69" t="s">
        <v>2396</v>
      </c>
      <c r="E278" s="27" t="s">
        <v>1172</v>
      </c>
      <c r="F278" s="31" t="s">
        <v>2086</v>
      </c>
      <c r="G278" s="15">
        <v>429.0</v>
      </c>
      <c r="H278" s="15">
        <v>429.0</v>
      </c>
      <c r="I278" s="14"/>
      <c r="J278" s="15">
        <v>429.0</v>
      </c>
      <c r="K278" s="14"/>
      <c r="L278" s="14"/>
      <c r="M278" s="14"/>
      <c r="N278" s="16"/>
      <c r="O278" s="47">
        <f t="shared" si="2"/>
        <v>429</v>
      </c>
      <c r="P278" s="28"/>
      <c r="Q278" s="8" t="s">
        <v>2397</v>
      </c>
      <c r="R278" s="8" t="s">
        <v>379</v>
      </c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</row>
    <row r="279">
      <c r="A279" s="8" t="s">
        <v>1824</v>
      </c>
      <c r="B279" s="9">
        <v>45930.0</v>
      </c>
      <c r="C279" s="73" t="s">
        <v>20</v>
      </c>
      <c r="D279" s="69" t="s">
        <v>2398</v>
      </c>
      <c r="E279" s="27" t="s">
        <v>2112</v>
      </c>
      <c r="F279" s="31" t="s">
        <v>2086</v>
      </c>
      <c r="G279" s="15">
        <v>429.0</v>
      </c>
      <c r="H279" s="15">
        <v>429.0</v>
      </c>
      <c r="I279" s="14"/>
      <c r="J279" s="15">
        <v>429.0</v>
      </c>
      <c r="K279" s="14"/>
      <c r="L279" s="14"/>
      <c r="M279" s="14"/>
      <c r="N279" s="16"/>
      <c r="O279" s="47">
        <f t="shared" si="2"/>
        <v>429</v>
      </c>
      <c r="P279" s="28"/>
      <c r="Q279" s="25" t="s">
        <v>2399</v>
      </c>
      <c r="R279" s="8" t="s">
        <v>379</v>
      </c>
      <c r="S279" s="17"/>
      <c r="T279" s="17"/>
      <c r="U279" s="17"/>
      <c r="V279" s="17"/>
      <c r="W279" s="17"/>
      <c r="X279" s="17"/>
      <c r="Y279" s="17"/>
      <c r="Z279" s="80"/>
      <c r="AA279" s="80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</row>
    <row r="280">
      <c r="A280" s="8" t="s">
        <v>1824</v>
      </c>
      <c r="B280" s="9">
        <v>45958.0</v>
      </c>
      <c r="C280" s="73" t="s">
        <v>1910</v>
      </c>
      <c r="D280" s="69" t="s">
        <v>2400</v>
      </c>
      <c r="E280" s="27" t="s">
        <v>1910</v>
      </c>
      <c r="F280" s="31" t="s">
        <v>1272</v>
      </c>
      <c r="G280" s="15">
        <v>1029.0</v>
      </c>
      <c r="H280" s="14"/>
      <c r="I280" s="14"/>
      <c r="J280" s="14"/>
      <c r="K280" s="14"/>
      <c r="L280" s="14"/>
      <c r="M280" s="14"/>
      <c r="N280" s="16"/>
      <c r="O280" s="47">
        <f t="shared" si="2"/>
        <v>0</v>
      </c>
      <c r="P280" s="28"/>
      <c r="Q280" s="8" t="s">
        <v>2401</v>
      </c>
      <c r="R280" s="8" t="s">
        <v>446</v>
      </c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</row>
    <row r="281">
      <c r="A281" s="8" t="s">
        <v>1824</v>
      </c>
      <c r="B281" s="9">
        <v>45931.0</v>
      </c>
      <c r="C281" s="73" t="s">
        <v>1172</v>
      </c>
      <c r="D281" s="69" t="s">
        <v>2402</v>
      </c>
      <c r="E281" s="27" t="s">
        <v>1172</v>
      </c>
      <c r="F281" s="31" t="s">
        <v>2086</v>
      </c>
      <c r="G281" s="15">
        <v>429.0</v>
      </c>
      <c r="H281" s="15">
        <v>429.0</v>
      </c>
      <c r="I281" s="14"/>
      <c r="J281" s="15">
        <v>429.0</v>
      </c>
      <c r="K281" s="14"/>
      <c r="L281" s="14"/>
      <c r="M281" s="14"/>
      <c r="N281" s="16"/>
      <c r="O281" s="47">
        <f t="shared" si="2"/>
        <v>429</v>
      </c>
      <c r="P281" s="28"/>
      <c r="Q281" s="8" t="s">
        <v>2403</v>
      </c>
      <c r="R281" s="8" t="s">
        <v>446</v>
      </c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</row>
    <row r="282">
      <c r="A282" s="8" t="s">
        <v>1824</v>
      </c>
      <c r="B282" s="9">
        <v>45931.0</v>
      </c>
      <c r="C282" s="73" t="s">
        <v>1172</v>
      </c>
      <c r="D282" s="69" t="s">
        <v>3414</v>
      </c>
      <c r="E282" s="27" t="s">
        <v>1172</v>
      </c>
      <c r="F282" s="31" t="s">
        <v>2086</v>
      </c>
      <c r="G282" s="15">
        <v>429.0</v>
      </c>
      <c r="H282" s="15">
        <v>429.0</v>
      </c>
      <c r="I282" s="14"/>
      <c r="J282" s="15">
        <v>429.0</v>
      </c>
      <c r="K282" s="14"/>
      <c r="L282" s="14"/>
      <c r="M282" s="14"/>
      <c r="N282" s="16"/>
      <c r="O282" s="47">
        <f t="shared" si="2"/>
        <v>429</v>
      </c>
      <c r="P282" s="28"/>
      <c r="Q282" s="8" t="s">
        <v>3415</v>
      </c>
      <c r="R282" s="8" t="s">
        <v>446</v>
      </c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</row>
    <row r="283">
      <c r="A283" s="8" t="s">
        <v>1824</v>
      </c>
      <c r="B283" s="9">
        <v>45931.0</v>
      </c>
      <c r="C283" s="73" t="s">
        <v>20</v>
      </c>
      <c r="D283" s="69" t="s">
        <v>2404</v>
      </c>
      <c r="E283" s="27" t="s">
        <v>2112</v>
      </c>
      <c r="F283" s="31" t="s">
        <v>2086</v>
      </c>
      <c r="G283" s="15">
        <v>429.0</v>
      </c>
      <c r="H283" s="15">
        <v>429.0</v>
      </c>
      <c r="I283" s="14"/>
      <c r="J283" s="15">
        <v>429.0</v>
      </c>
      <c r="K283" s="14"/>
      <c r="L283" s="14"/>
      <c r="M283" s="14"/>
      <c r="N283" s="16"/>
      <c r="O283" s="47">
        <f t="shared" si="2"/>
        <v>429</v>
      </c>
      <c r="P283" s="28"/>
      <c r="Q283" s="25" t="s">
        <v>2405</v>
      </c>
      <c r="R283" s="8" t="s">
        <v>446</v>
      </c>
      <c r="S283" s="17"/>
      <c r="T283" s="17"/>
      <c r="U283" s="17"/>
      <c r="V283" s="17"/>
      <c r="W283" s="17"/>
      <c r="X283" s="17"/>
      <c r="Y283" s="17"/>
      <c r="Z283" s="80"/>
      <c r="AA283" s="80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</row>
    <row r="284">
      <c r="A284" s="8" t="s">
        <v>1824</v>
      </c>
      <c r="B284" s="9">
        <v>45932.0</v>
      </c>
      <c r="C284" s="73" t="s">
        <v>1172</v>
      </c>
      <c r="D284" s="69" t="s">
        <v>3416</v>
      </c>
      <c r="E284" s="27" t="s">
        <v>1172</v>
      </c>
      <c r="F284" s="31" t="s">
        <v>2086</v>
      </c>
      <c r="G284" s="15">
        <v>429.0</v>
      </c>
      <c r="H284" s="15">
        <v>429.0</v>
      </c>
      <c r="I284" s="14"/>
      <c r="J284" s="15">
        <v>429.0</v>
      </c>
      <c r="K284" s="14"/>
      <c r="L284" s="14"/>
      <c r="M284" s="14"/>
      <c r="N284" s="16"/>
      <c r="O284" s="47">
        <f t="shared" si="2"/>
        <v>429</v>
      </c>
      <c r="P284" s="28"/>
      <c r="Q284" s="8" t="s">
        <v>3417</v>
      </c>
      <c r="R284" s="8" t="s">
        <v>446</v>
      </c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</row>
    <row r="285">
      <c r="A285" s="8" t="s">
        <v>1824</v>
      </c>
      <c r="B285" s="33">
        <v>45937.0</v>
      </c>
      <c r="C285" s="68" t="s">
        <v>27</v>
      </c>
      <c r="D285" s="69" t="s">
        <v>2406</v>
      </c>
      <c r="E285" s="27" t="s">
        <v>2089</v>
      </c>
      <c r="F285" s="31" t="s">
        <v>2086</v>
      </c>
      <c r="G285" s="15">
        <v>429.0</v>
      </c>
      <c r="H285" s="15">
        <v>429.0</v>
      </c>
      <c r="I285" s="14"/>
      <c r="J285" s="15">
        <v>429.0</v>
      </c>
      <c r="K285" s="14"/>
      <c r="L285" s="14"/>
      <c r="M285" s="14"/>
      <c r="N285" s="16"/>
      <c r="O285" s="47">
        <f t="shared" si="2"/>
        <v>429</v>
      </c>
      <c r="P285" s="28"/>
      <c r="Q285" s="8" t="s">
        <v>2407</v>
      </c>
      <c r="R285" s="8">
        <v>10.0</v>
      </c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</row>
    <row r="286">
      <c r="A286" s="8" t="s">
        <v>1824</v>
      </c>
      <c r="B286" s="9">
        <v>45937.0</v>
      </c>
      <c r="C286" s="73" t="s">
        <v>1172</v>
      </c>
      <c r="D286" s="69" t="s">
        <v>2408</v>
      </c>
      <c r="E286" s="27" t="s">
        <v>1172</v>
      </c>
      <c r="F286" s="31" t="s">
        <v>2086</v>
      </c>
      <c r="G286" s="15">
        <v>429.0</v>
      </c>
      <c r="H286" s="15">
        <v>429.0</v>
      </c>
      <c r="I286" s="14"/>
      <c r="J286" s="15">
        <v>429.0</v>
      </c>
      <c r="K286" s="14"/>
      <c r="L286" s="14"/>
      <c r="M286" s="14"/>
      <c r="N286" s="16"/>
      <c r="O286" s="47">
        <f t="shared" si="2"/>
        <v>429</v>
      </c>
      <c r="P286" s="28"/>
      <c r="Q286" s="8" t="s">
        <v>2409</v>
      </c>
      <c r="R286" s="8" t="s">
        <v>446</v>
      </c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</row>
    <row r="287">
      <c r="A287" s="8" t="s">
        <v>1824</v>
      </c>
      <c r="B287" s="9">
        <v>45937.0</v>
      </c>
      <c r="C287" s="73" t="s">
        <v>1172</v>
      </c>
      <c r="D287" s="69" t="s">
        <v>2410</v>
      </c>
      <c r="E287" s="27" t="s">
        <v>1172</v>
      </c>
      <c r="F287" s="31" t="s">
        <v>2086</v>
      </c>
      <c r="G287" s="15">
        <v>429.0</v>
      </c>
      <c r="H287" s="15">
        <v>429.0</v>
      </c>
      <c r="I287" s="14"/>
      <c r="J287" s="15">
        <v>429.0</v>
      </c>
      <c r="K287" s="14"/>
      <c r="L287" s="14"/>
      <c r="M287" s="14"/>
      <c r="N287" s="16"/>
      <c r="O287" s="47">
        <f t="shared" si="2"/>
        <v>429</v>
      </c>
      <c r="P287" s="28"/>
      <c r="Q287" s="8" t="s">
        <v>2411</v>
      </c>
      <c r="R287" s="8" t="s">
        <v>446</v>
      </c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</row>
    <row r="288">
      <c r="A288" s="8" t="s">
        <v>1824</v>
      </c>
      <c r="B288" s="9">
        <v>45937.0</v>
      </c>
      <c r="C288" s="73" t="s">
        <v>1172</v>
      </c>
      <c r="D288" s="69" t="s">
        <v>2536</v>
      </c>
      <c r="E288" s="27" t="s">
        <v>1172</v>
      </c>
      <c r="F288" s="31" t="s">
        <v>2086</v>
      </c>
      <c r="G288" s="15">
        <v>429.0</v>
      </c>
      <c r="H288" s="15">
        <v>429.0</v>
      </c>
      <c r="I288" s="14"/>
      <c r="J288" s="15">
        <v>429.0</v>
      </c>
      <c r="K288" s="14"/>
      <c r="L288" s="14"/>
      <c r="M288" s="14"/>
      <c r="N288" s="16"/>
      <c r="O288" s="47">
        <f t="shared" si="2"/>
        <v>429</v>
      </c>
      <c r="P288" s="28"/>
      <c r="Q288" s="8" t="s">
        <v>2537</v>
      </c>
      <c r="R288" s="8" t="s">
        <v>446</v>
      </c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</row>
    <row r="289">
      <c r="A289" s="8" t="s">
        <v>1824</v>
      </c>
      <c r="B289" s="9">
        <v>45938.0</v>
      </c>
      <c r="C289" s="73" t="s">
        <v>20</v>
      </c>
      <c r="D289" s="69" t="s">
        <v>2412</v>
      </c>
      <c r="E289" s="27" t="s">
        <v>2112</v>
      </c>
      <c r="F289" s="31" t="s">
        <v>2086</v>
      </c>
      <c r="G289" s="15">
        <v>429.0</v>
      </c>
      <c r="H289" s="15">
        <v>429.0</v>
      </c>
      <c r="I289" s="14"/>
      <c r="J289" s="15">
        <v>429.0</v>
      </c>
      <c r="K289" s="14"/>
      <c r="L289" s="14"/>
      <c r="M289" s="14"/>
      <c r="N289" s="16"/>
      <c r="O289" s="47">
        <f t="shared" si="2"/>
        <v>429</v>
      </c>
      <c r="P289" s="28"/>
      <c r="Q289" s="25" t="s">
        <v>2413</v>
      </c>
      <c r="R289" s="8" t="s">
        <v>446</v>
      </c>
      <c r="S289" s="17"/>
      <c r="T289" s="17"/>
      <c r="U289" s="17"/>
      <c r="V289" s="17"/>
      <c r="W289" s="17"/>
      <c r="X289" s="17"/>
      <c r="Y289" s="17"/>
      <c r="Z289" s="80"/>
      <c r="AA289" s="80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</row>
    <row r="290">
      <c r="A290" s="8" t="s">
        <v>1824</v>
      </c>
      <c r="B290" s="9">
        <v>45938.0</v>
      </c>
      <c r="C290" s="73" t="s">
        <v>20</v>
      </c>
      <c r="D290" s="69" t="s">
        <v>2414</v>
      </c>
      <c r="E290" s="27" t="s">
        <v>2112</v>
      </c>
      <c r="F290" s="31" t="s">
        <v>2086</v>
      </c>
      <c r="G290" s="15">
        <v>429.0</v>
      </c>
      <c r="H290" s="15">
        <v>429.0</v>
      </c>
      <c r="I290" s="14"/>
      <c r="J290" s="15">
        <v>429.0</v>
      </c>
      <c r="K290" s="14"/>
      <c r="L290" s="14"/>
      <c r="M290" s="14"/>
      <c r="N290" s="16"/>
      <c r="O290" s="47">
        <f t="shared" si="2"/>
        <v>429</v>
      </c>
      <c r="P290" s="28"/>
      <c r="Q290" s="25" t="s">
        <v>2415</v>
      </c>
      <c r="R290" s="8" t="s">
        <v>446</v>
      </c>
      <c r="S290" s="17"/>
      <c r="T290" s="17"/>
      <c r="U290" s="17"/>
      <c r="V290" s="17"/>
      <c r="W290" s="17"/>
      <c r="X290" s="17"/>
      <c r="Y290" s="17"/>
      <c r="Z290" s="80"/>
      <c r="AA290" s="80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</row>
    <row r="291">
      <c r="A291" s="8" t="s">
        <v>1824</v>
      </c>
      <c r="B291" s="9">
        <v>45938.0</v>
      </c>
      <c r="C291" s="73" t="s">
        <v>20</v>
      </c>
      <c r="D291" s="69" t="s">
        <v>2106</v>
      </c>
      <c r="E291" s="27" t="s">
        <v>2112</v>
      </c>
      <c r="F291" s="31" t="s">
        <v>2294</v>
      </c>
      <c r="G291" s="15">
        <v>429.0</v>
      </c>
      <c r="H291" s="15">
        <v>429.0</v>
      </c>
      <c r="I291" s="14"/>
      <c r="J291" s="15">
        <v>429.0</v>
      </c>
      <c r="K291" s="14"/>
      <c r="L291" s="14"/>
      <c r="M291" s="14"/>
      <c r="N291" s="16"/>
      <c r="O291" s="47">
        <f t="shared" si="2"/>
        <v>429</v>
      </c>
      <c r="P291" s="64" t="s">
        <v>2416</v>
      </c>
      <c r="Q291" s="25" t="s">
        <v>2417</v>
      </c>
      <c r="R291" s="8" t="s">
        <v>446</v>
      </c>
      <c r="S291" s="17"/>
      <c r="T291" s="17"/>
      <c r="U291" s="17"/>
      <c r="V291" s="17"/>
      <c r="W291" s="17"/>
      <c r="X291" s="17"/>
      <c r="Y291" s="17"/>
      <c r="Z291" s="80"/>
      <c r="AA291" s="80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</row>
    <row r="292">
      <c r="A292" s="8" t="s">
        <v>1824</v>
      </c>
      <c r="B292" s="9">
        <v>45938.0</v>
      </c>
      <c r="C292" s="73" t="s">
        <v>20</v>
      </c>
      <c r="D292" s="69" t="s">
        <v>2418</v>
      </c>
      <c r="E292" s="27" t="s">
        <v>2112</v>
      </c>
      <c r="F292" s="31" t="s">
        <v>2086</v>
      </c>
      <c r="G292" s="15">
        <v>429.0</v>
      </c>
      <c r="H292" s="15">
        <v>429.0</v>
      </c>
      <c r="I292" s="14"/>
      <c r="J292" s="15">
        <v>429.0</v>
      </c>
      <c r="K292" s="14"/>
      <c r="L292" s="14"/>
      <c r="M292" s="14"/>
      <c r="N292" s="16"/>
      <c r="O292" s="47">
        <f t="shared" si="2"/>
        <v>429</v>
      </c>
      <c r="P292" s="28"/>
      <c r="Q292" s="25" t="s">
        <v>2419</v>
      </c>
      <c r="R292" s="8" t="s">
        <v>446</v>
      </c>
      <c r="S292" s="17"/>
      <c r="T292" s="17"/>
      <c r="U292" s="17"/>
      <c r="V292" s="17"/>
      <c r="W292" s="17"/>
      <c r="X292" s="17"/>
      <c r="Y292" s="17"/>
      <c r="Z292" s="80"/>
      <c r="AA292" s="80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</row>
    <row r="293">
      <c r="A293" s="8" t="s">
        <v>1824</v>
      </c>
      <c r="B293" s="9">
        <v>45938.0</v>
      </c>
      <c r="C293" s="73" t="s">
        <v>20</v>
      </c>
      <c r="D293" s="69" t="s">
        <v>2420</v>
      </c>
      <c r="E293" s="27" t="s">
        <v>2112</v>
      </c>
      <c r="F293" s="31" t="s">
        <v>2086</v>
      </c>
      <c r="G293" s="15">
        <v>429.0</v>
      </c>
      <c r="H293" s="15">
        <v>429.0</v>
      </c>
      <c r="I293" s="14"/>
      <c r="J293" s="15">
        <v>429.0</v>
      </c>
      <c r="K293" s="14"/>
      <c r="L293" s="14"/>
      <c r="M293" s="14"/>
      <c r="N293" s="16"/>
      <c r="O293" s="47">
        <f t="shared" si="2"/>
        <v>429</v>
      </c>
      <c r="P293" s="28"/>
      <c r="Q293" s="95">
        <v>3.291013000155E12</v>
      </c>
      <c r="R293" s="8" t="s">
        <v>446</v>
      </c>
      <c r="S293" s="17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</row>
    <row r="294">
      <c r="A294" s="8" t="s">
        <v>1824</v>
      </c>
      <c r="B294" s="9">
        <v>45939.0</v>
      </c>
      <c r="C294" s="73" t="s">
        <v>1172</v>
      </c>
      <c r="D294" s="69" t="s">
        <v>2421</v>
      </c>
      <c r="E294" s="27" t="s">
        <v>1172</v>
      </c>
      <c r="F294" s="31" t="s">
        <v>2086</v>
      </c>
      <c r="G294" s="15">
        <v>429.0</v>
      </c>
      <c r="H294" s="15">
        <v>429.0</v>
      </c>
      <c r="I294" s="14"/>
      <c r="J294" s="15">
        <v>429.0</v>
      </c>
      <c r="K294" s="14"/>
      <c r="L294" s="14"/>
      <c r="M294" s="14"/>
      <c r="N294" s="16"/>
      <c r="O294" s="47">
        <f t="shared" si="2"/>
        <v>429</v>
      </c>
      <c r="P294" s="28"/>
      <c r="Q294" s="8" t="s">
        <v>2422</v>
      </c>
      <c r="R294" s="8" t="s">
        <v>446</v>
      </c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</row>
    <row r="295">
      <c r="A295" s="8" t="s">
        <v>1824</v>
      </c>
      <c r="B295" s="9">
        <v>45939.0</v>
      </c>
      <c r="C295" s="73" t="s">
        <v>20</v>
      </c>
      <c r="D295" s="69" t="s">
        <v>2423</v>
      </c>
      <c r="E295" s="27" t="s">
        <v>2112</v>
      </c>
      <c r="F295" s="31" t="s">
        <v>2086</v>
      </c>
      <c r="G295" s="15">
        <v>429.0</v>
      </c>
      <c r="H295" s="15">
        <v>429.0</v>
      </c>
      <c r="I295" s="14"/>
      <c r="J295" s="15">
        <v>429.0</v>
      </c>
      <c r="K295" s="14"/>
      <c r="L295" s="14"/>
      <c r="M295" s="14"/>
      <c r="N295" s="16"/>
      <c r="O295" s="47">
        <f t="shared" si="2"/>
        <v>429</v>
      </c>
      <c r="P295" s="28"/>
      <c r="Q295" s="25" t="s">
        <v>2424</v>
      </c>
      <c r="R295" s="8" t="s">
        <v>446</v>
      </c>
      <c r="S295" s="17"/>
      <c r="T295" s="17"/>
      <c r="U295" s="17"/>
      <c r="V295" s="17"/>
      <c r="W295" s="17"/>
      <c r="X295" s="17"/>
      <c r="Y295" s="17"/>
      <c r="Z295" s="80"/>
      <c r="AA295" s="80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</row>
    <row r="296">
      <c r="A296" s="8" t="s">
        <v>1824</v>
      </c>
      <c r="B296" s="9">
        <v>45939.0</v>
      </c>
      <c r="C296" s="73" t="s">
        <v>20</v>
      </c>
      <c r="D296" s="69" t="s">
        <v>2425</v>
      </c>
      <c r="E296" s="27" t="s">
        <v>2112</v>
      </c>
      <c r="F296" s="31" t="s">
        <v>2086</v>
      </c>
      <c r="G296" s="15">
        <v>429.0</v>
      </c>
      <c r="H296" s="15">
        <v>429.0</v>
      </c>
      <c r="I296" s="14"/>
      <c r="J296" s="15">
        <v>429.0</v>
      </c>
      <c r="K296" s="14"/>
      <c r="L296" s="14"/>
      <c r="M296" s="14"/>
      <c r="N296" s="16"/>
      <c r="O296" s="47">
        <f t="shared" si="2"/>
        <v>429</v>
      </c>
      <c r="P296" s="28"/>
      <c r="Q296" s="25" t="s">
        <v>2426</v>
      </c>
      <c r="R296" s="8" t="s">
        <v>446</v>
      </c>
      <c r="S296" s="17"/>
      <c r="T296" s="17"/>
      <c r="U296" s="17"/>
      <c r="V296" s="17"/>
      <c r="W296" s="17"/>
      <c r="X296" s="17"/>
      <c r="Y296" s="17"/>
      <c r="Z296" s="80"/>
      <c r="AA296" s="80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</row>
    <row r="297">
      <c r="A297" s="8" t="s">
        <v>1824</v>
      </c>
      <c r="B297" s="9">
        <v>45939.0</v>
      </c>
      <c r="C297" s="73" t="s">
        <v>1925</v>
      </c>
      <c r="D297" s="69" t="s">
        <v>2427</v>
      </c>
      <c r="E297" s="27" t="s">
        <v>1925</v>
      </c>
      <c r="F297" s="31" t="s">
        <v>2086</v>
      </c>
      <c r="G297" s="15">
        <v>429.0</v>
      </c>
      <c r="H297" s="15">
        <v>429.0</v>
      </c>
      <c r="I297" s="14"/>
      <c r="J297" s="15">
        <v>429.0</v>
      </c>
      <c r="K297" s="14"/>
      <c r="L297" s="14"/>
      <c r="M297" s="14"/>
      <c r="N297" s="16"/>
      <c r="O297" s="47">
        <f t="shared" si="2"/>
        <v>429</v>
      </c>
      <c r="P297" s="28"/>
      <c r="Q297" s="25" t="s">
        <v>2428</v>
      </c>
      <c r="R297" s="8" t="s">
        <v>446</v>
      </c>
      <c r="S297" s="17"/>
      <c r="T297" s="17"/>
      <c r="U297" s="17"/>
      <c r="V297" s="17"/>
      <c r="W297" s="17"/>
      <c r="X297" s="17"/>
      <c r="Y297" s="17"/>
      <c r="Z297" s="80"/>
      <c r="AA297" s="80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</row>
    <row r="298">
      <c r="A298" s="8" t="s">
        <v>1824</v>
      </c>
      <c r="B298" s="9">
        <v>45939.0</v>
      </c>
      <c r="C298" s="73" t="s">
        <v>1172</v>
      </c>
      <c r="D298" s="69" t="s">
        <v>2429</v>
      </c>
      <c r="E298" s="27" t="s">
        <v>1172</v>
      </c>
      <c r="F298" s="31" t="s">
        <v>2086</v>
      </c>
      <c r="G298" s="15">
        <v>429.0</v>
      </c>
      <c r="H298" s="15">
        <v>429.0</v>
      </c>
      <c r="I298" s="14"/>
      <c r="J298" s="15">
        <v>429.0</v>
      </c>
      <c r="K298" s="14"/>
      <c r="L298" s="14"/>
      <c r="M298" s="14"/>
      <c r="N298" s="16"/>
      <c r="O298" s="47">
        <f t="shared" si="2"/>
        <v>429</v>
      </c>
      <c r="P298" s="39" t="s">
        <v>2430</v>
      </c>
      <c r="Q298" s="8" t="s">
        <v>2431</v>
      </c>
      <c r="R298" s="8" t="s">
        <v>446</v>
      </c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</row>
    <row r="299">
      <c r="A299" s="8" t="s">
        <v>1824</v>
      </c>
      <c r="B299" s="9">
        <v>45939.0</v>
      </c>
      <c r="C299" s="73" t="s">
        <v>1172</v>
      </c>
      <c r="D299" s="69" t="s">
        <v>2432</v>
      </c>
      <c r="E299" s="27" t="s">
        <v>1172</v>
      </c>
      <c r="F299" s="31" t="s">
        <v>2086</v>
      </c>
      <c r="G299" s="15">
        <v>429.0</v>
      </c>
      <c r="H299" s="15">
        <v>429.0</v>
      </c>
      <c r="I299" s="14"/>
      <c r="J299" s="15">
        <v>429.0</v>
      </c>
      <c r="K299" s="14"/>
      <c r="L299" s="14"/>
      <c r="M299" s="14"/>
      <c r="N299" s="16"/>
      <c r="O299" s="47">
        <f t="shared" si="2"/>
        <v>429</v>
      </c>
      <c r="P299" s="28"/>
      <c r="Q299" s="8" t="s">
        <v>2433</v>
      </c>
      <c r="R299" s="8" t="s">
        <v>446</v>
      </c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</row>
    <row r="300">
      <c r="A300" s="8" t="s">
        <v>1824</v>
      </c>
      <c r="B300" s="9">
        <v>45943.0</v>
      </c>
      <c r="C300" s="73" t="s">
        <v>20</v>
      </c>
      <c r="D300" s="69" t="s">
        <v>2434</v>
      </c>
      <c r="E300" s="27" t="s">
        <v>2112</v>
      </c>
      <c r="F300" s="31" t="s">
        <v>2086</v>
      </c>
      <c r="G300" s="15">
        <v>429.0</v>
      </c>
      <c r="H300" s="15">
        <v>429.0</v>
      </c>
      <c r="I300" s="14"/>
      <c r="J300" s="15">
        <v>429.0</v>
      </c>
      <c r="K300" s="14"/>
      <c r="L300" s="14"/>
      <c r="M300" s="14"/>
      <c r="N300" s="16"/>
      <c r="O300" s="47">
        <f t="shared" si="2"/>
        <v>429</v>
      </c>
      <c r="P300" s="28"/>
      <c r="Q300" s="25" t="s">
        <v>2435</v>
      </c>
      <c r="R300" s="8" t="s">
        <v>446</v>
      </c>
      <c r="S300" s="17"/>
      <c r="T300" s="17"/>
      <c r="U300" s="17"/>
      <c r="V300" s="17"/>
      <c r="W300" s="17"/>
      <c r="X300" s="17"/>
      <c r="Y300" s="17"/>
      <c r="Z300" s="80"/>
      <c r="AA300" s="80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</row>
    <row r="301">
      <c r="A301" s="8" t="s">
        <v>1824</v>
      </c>
      <c r="B301" s="9">
        <v>45944.0</v>
      </c>
      <c r="C301" s="73" t="s">
        <v>20</v>
      </c>
      <c r="D301" s="69" t="s">
        <v>2436</v>
      </c>
      <c r="E301" s="27" t="s">
        <v>2112</v>
      </c>
      <c r="F301" s="31" t="s">
        <v>2086</v>
      </c>
      <c r="G301" s="15">
        <v>429.0</v>
      </c>
      <c r="H301" s="15">
        <v>429.0</v>
      </c>
      <c r="I301" s="14"/>
      <c r="J301" s="15">
        <v>429.0</v>
      </c>
      <c r="K301" s="14"/>
      <c r="L301" s="14"/>
      <c r="M301" s="14"/>
      <c r="N301" s="16"/>
      <c r="O301" s="47">
        <f t="shared" si="2"/>
        <v>429</v>
      </c>
      <c r="P301" s="28"/>
      <c r="Q301" s="25" t="s">
        <v>2437</v>
      </c>
      <c r="R301" s="8" t="s">
        <v>446</v>
      </c>
      <c r="S301" s="17"/>
      <c r="T301" s="17"/>
      <c r="U301" s="17"/>
      <c r="V301" s="17"/>
      <c r="W301" s="17"/>
      <c r="X301" s="17"/>
      <c r="Y301" s="17"/>
      <c r="Z301" s="80"/>
      <c r="AA301" s="80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</row>
    <row r="302">
      <c r="A302" s="8" t="s">
        <v>1824</v>
      </c>
      <c r="B302" s="9">
        <v>45946.0</v>
      </c>
      <c r="C302" s="73" t="s">
        <v>20</v>
      </c>
      <c r="D302" s="69" t="s">
        <v>2438</v>
      </c>
      <c r="E302" s="27" t="s">
        <v>2112</v>
      </c>
      <c r="F302" s="31" t="s">
        <v>2086</v>
      </c>
      <c r="G302" s="15">
        <v>429.0</v>
      </c>
      <c r="H302" s="15">
        <v>429.0</v>
      </c>
      <c r="I302" s="14"/>
      <c r="J302" s="15">
        <v>429.0</v>
      </c>
      <c r="K302" s="14"/>
      <c r="L302" s="14"/>
      <c r="M302" s="14"/>
      <c r="N302" s="16"/>
      <c r="O302" s="47">
        <f t="shared" si="2"/>
        <v>429</v>
      </c>
      <c r="P302" s="28"/>
      <c r="Q302" s="25" t="s">
        <v>2439</v>
      </c>
      <c r="R302" s="8" t="s">
        <v>446</v>
      </c>
      <c r="S302" s="17"/>
      <c r="T302" s="17"/>
      <c r="U302" s="17"/>
      <c r="V302" s="17"/>
      <c r="W302" s="17"/>
      <c r="X302" s="17"/>
      <c r="Y302" s="17"/>
      <c r="Z302" s="80"/>
      <c r="AA302" s="80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</row>
    <row r="303">
      <c r="A303" s="8" t="s">
        <v>1824</v>
      </c>
      <c r="B303" s="9">
        <v>45946.0</v>
      </c>
      <c r="C303" s="73" t="s">
        <v>20</v>
      </c>
      <c r="D303" s="69" t="s">
        <v>2440</v>
      </c>
      <c r="E303" s="27" t="s">
        <v>2112</v>
      </c>
      <c r="F303" s="31" t="s">
        <v>2086</v>
      </c>
      <c r="G303" s="15">
        <v>429.0</v>
      </c>
      <c r="H303" s="15">
        <v>429.0</v>
      </c>
      <c r="I303" s="14"/>
      <c r="J303" s="15">
        <v>429.0</v>
      </c>
      <c r="K303" s="14"/>
      <c r="L303" s="14"/>
      <c r="M303" s="14"/>
      <c r="N303" s="16"/>
      <c r="O303" s="47">
        <f t="shared" si="2"/>
        <v>429</v>
      </c>
      <c r="P303" s="28"/>
      <c r="Q303" s="25" t="s">
        <v>2441</v>
      </c>
      <c r="R303" s="8" t="s">
        <v>446</v>
      </c>
      <c r="S303" s="17"/>
      <c r="T303" s="17"/>
      <c r="U303" s="17"/>
      <c r="V303" s="17"/>
      <c r="W303" s="17"/>
      <c r="X303" s="17"/>
      <c r="Y303" s="17"/>
      <c r="Z303" s="80"/>
      <c r="AA303" s="80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</row>
    <row r="304">
      <c r="A304" s="8" t="s">
        <v>1824</v>
      </c>
      <c r="B304" s="9">
        <v>45947.0</v>
      </c>
      <c r="C304" s="73" t="s">
        <v>1172</v>
      </c>
      <c r="D304" s="69" t="s">
        <v>2442</v>
      </c>
      <c r="E304" s="27" t="s">
        <v>1172</v>
      </c>
      <c r="F304" s="31" t="s">
        <v>2086</v>
      </c>
      <c r="G304" s="15">
        <v>429.0</v>
      </c>
      <c r="H304" s="15">
        <v>429.0</v>
      </c>
      <c r="I304" s="14"/>
      <c r="J304" s="15">
        <v>429.0</v>
      </c>
      <c r="K304" s="14"/>
      <c r="L304" s="14"/>
      <c r="M304" s="14"/>
      <c r="N304" s="16"/>
      <c r="O304" s="47">
        <f t="shared" si="2"/>
        <v>429</v>
      </c>
      <c r="P304" s="28"/>
      <c r="Q304" s="8" t="s">
        <v>2443</v>
      </c>
      <c r="R304" s="8" t="s">
        <v>446</v>
      </c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</row>
    <row r="305">
      <c r="A305" s="8" t="s">
        <v>1824</v>
      </c>
      <c r="B305" s="9">
        <v>45947.0</v>
      </c>
      <c r="C305" s="73" t="s">
        <v>1172</v>
      </c>
      <c r="D305" s="69" t="s">
        <v>2444</v>
      </c>
      <c r="E305" s="27" t="s">
        <v>1172</v>
      </c>
      <c r="F305" s="31" t="s">
        <v>2086</v>
      </c>
      <c r="G305" s="15">
        <v>429.0</v>
      </c>
      <c r="H305" s="15">
        <v>429.0</v>
      </c>
      <c r="I305" s="14"/>
      <c r="J305" s="15">
        <v>429.0</v>
      </c>
      <c r="K305" s="14"/>
      <c r="L305" s="14"/>
      <c r="M305" s="14"/>
      <c r="N305" s="16"/>
      <c r="O305" s="47">
        <f t="shared" si="2"/>
        <v>429</v>
      </c>
      <c r="P305" s="28"/>
      <c r="Q305" s="8" t="s">
        <v>2445</v>
      </c>
      <c r="R305" s="8" t="s">
        <v>446</v>
      </c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</row>
    <row r="306">
      <c r="A306" s="8" t="s">
        <v>1824</v>
      </c>
      <c r="B306" s="9">
        <v>45947.0</v>
      </c>
      <c r="C306" s="73" t="s">
        <v>20</v>
      </c>
      <c r="D306" s="69" t="s">
        <v>2446</v>
      </c>
      <c r="E306" s="27" t="s">
        <v>2112</v>
      </c>
      <c r="F306" s="31" t="s">
        <v>2086</v>
      </c>
      <c r="G306" s="15">
        <v>429.0</v>
      </c>
      <c r="H306" s="15">
        <v>429.0</v>
      </c>
      <c r="I306" s="14"/>
      <c r="J306" s="15">
        <v>429.0</v>
      </c>
      <c r="K306" s="14"/>
      <c r="L306" s="14"/>
      <c r="M306" s="14"/>
      <c r="N306" s="16"/>
      <c r="O306" s="47">
        <f t="shared" si="2"/>
        <v>429</v>
      </c>
      <c r="P306" s="28"/>
      <c r="Q306" s="25" t="s">
        <v>2447</v>
      </c>
      <c r="R306" s="8" t="s">
        <v>446</v>
      </c>
      <c r="S306" s="17"/>
      <c r="T306" s="17"/>
      <c r="U306" s="17"/>
      <c r="V306" s="17"/>
      <c r="W306" s="17"/>
      <c r="X306" s="17"/>
      <c r="Y306" s="17"/>
      <c r="Z306" s="80"/>
      <c r="AA306" s="80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</row>
    <row r="307">
      <c r="A307" s="8" t="s">
        <v>1824</v>
      </c>
      <c r="B307" s="9">
        <v>45950.0</v>
      </c>
      <c r="C307" s="73" t="s">
        <v>20</v>
      </c>
      <c r="D307" s="69" t="s">
        <v>2448</v>
      </c>
      <c r="E307" s="27" t="s">
        <v>2112</v>
      </c>
      <c r="F307" s="31" t="s">
        <v>2086</v>
      </c>
      <c r="G307" s="15">
        <v>429.0</v>
      </c>
      <c r="H307" s="15">
        <v>429.0</v>
      </c>
      <c r="I307" s="14"/>
      <c r="J307" s="15">
        <v>429.0</v>
      </c>
      <c r="K307" s="14"/>
      <c r="L307" s="14"/>
      <c r="M307" s="14"/>
      <c r="N307" s="16"/>
      <c r="O307" s="47">
        <f t="shared" si="2"/>
        <v>429</v>
      </c>
      <c r="P307" s="28"/>
      <c r="Q307" s="25" t="s">
        <v>2449</v>
      </c>
      <c r="R307" s="8" t="s">
        <v>446</v>
      </c>
      <c r="S307" s="17"/>
      <c r="T307" s="17"/>
      <c r="U307" s="17"/>
      <c r="V307" s="17"/>
      <c r="W307" s="17"/>
      <c r="X307" s="17"/>
      <c r="Y307" s="17"/>
      <c r="Z307" s="80"/>
      <c r="AA307" s="80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</row>
    <row r="308">
      <c r="A308" s="8" t="s">
        <v>1824</v>
      </c>
      <c r="B308" s="9">
        <v>45951.0</v>
      </c>
      <c r="C308" s="73" t="s">
        <v>27</v>
      </c>
      <c r="D308" s="69" t="s">
        <v>2450</v>
      </c>
      <c r="E308" s="27" t="s">
        <v>2089</v>
      </c>
      <c r="F308" s="31" t="s">
        <v>2086</v>
      </c>
      <c r="G308" s="15">
        <v>429.0</v>
      </c>
      <c r="H308" s="15">
        <v>429.0</v>
      </c>
      <c r="I308" s="14"/>
      <c r="J308" s="15">
        <v>429.0</v>
      </c>
      <c r="K308" s="14"/>
      <c r="L308" s="14"/>
      <c r="M308" s="14"/>
      <c r="N308" s="16"/>
      <c r="O308" s="47">
        <f t="shared" si="2"/>
        <v>429</v>
      </c>
      <c r="P308" s="28"/>
      <c r="Q308" s="25" t="s">
        <v>2451</v>
      </c>
      <c r="R308" s="8" t="s">
        <v>454</v>
      </c>
      <c r="S308" s="17"/>
      <c r="T308" s="17"/>
      <c r="U308" s="17"/>
      <c r="V308" s="17"/>
      <c r="W308" s="17"/>
      <c r="X308" s="17"/>
      <c r="Y308" s="17"/>
      <c r="Z308" s="80"/>
      <c r="AA308" s="80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</row>
    <row r="309">
      <c r="A309" s="8" t="s">
        <v>1824</v>
      </c>
      <c r="B309" s="9">
        <v>45953.0</v>
      </c>
      <c r="C309" s="73" t="s">
        <v>1172</v>
      </c>
      <c r="D309" s="69" t="s">
        <v>2452</v>
      </c>
      <c r="E309" s="27" t="s">
        <v>1172</v>
      </c>
      <c r="F309" s="31" t="s">
        <v>2086</v>
      </c>
      <c r="G309" s="15">
        <v>429.0</v>
      </c>
      <c r="H309" s="15">
        <v>429.0</v>
      </c>
      <c r="I309" s="14"/>
      <c r="J309" s="15">
        <v>429.0</v>
      </c>
      <c r="K309" s="14"/>
      <c r="L309" s="14"/>
      <c r="M309" s="14"/>
      <c r="N309" s="16"/>
      <c r="O309" s="47">
        <f t="shared" si="2"/>
        <v>429</v>
      </c>
      <c r="P309" s="28"/>
      <c r="Q309" s="8" t="s">
        <v>2453</v>
      </c>
      <c r="R309" s="8" t="s">
        <v>446</v>
      </c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</row>
    <row r="310">
      <c r="A310" s="8" t="s">
        <v>1824</v>
      </c>
      <c r="B310" s="9">
        <v>45954.0</v>
      </c>
      <c r="C310" s="73" t="s">
        <v>1172</v>
      </c>
      <c r="D310" s="69" t="s">
        <v>2454</v>
      </c>
      <c r="E310" s="27" t="s">
        <v>1172</v>
      </c>
      <c r="F310" s="31" t="s">
        <v>2086</v>
      </c>
      <c r="G310" s="15">
        <v>429.0</v>
      </c>
      <c r="H310" s="15">
        <v>429.0</v>
      </c>
      <c r="I310" s="14"/>
      <c r="J310" s="15">
        <v>429.0</v>
      </c>
      <c r="K310" s="14"/>
      <c r="L310" s="14"/>
      <c r="M310" s="14"/>
      <c r="N310" s="16"/>
      <c r="O310" s="47">
        <f t="shared" si="2"/>
        <v>429</v>
      </c>
      <c r="P310" s="28"/>
      <c r="Q310" s="8" t="s">
        <v>2455</v>
      </c>
      <c r="R310" s="8" t="s">
        <v>446</v>
      </c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</row>
    <row r="311">
      <c r="A311" s="8" t="s">
        <v>1824</v>
      </c>
      <c r="B311" s="9">
        <v>45954.0</v>
      </c>
      <c r="C311" s="73" t="s">
        <v>1172</v>
      </c>
      <c r="D311" s="69" t="s">
        <v>2456</v>
      </c>
      <c r="E311" s="27" t="s">
        <v>1172</v>
      </c>
      <c r="F311" s="31" t="s">
        <v>2086</v>
      </c>
      <c r="G311" s="15">
        <v>429.0</v>
      </c>
      <c r="H311" s="15">
        <v>429.0</v>
      </c>
      <c r="I311" s="14"/>
      <c r="J311" s="15">
        <v>429.0</v>
      </c>
      <c r="K311" s="14"/>
      <c r="L311" s="14"/>
      <c r="M311" s="14"/>
      <c r="N311" s="16"/>
      <c r="O311" s="47">
        <f t="shared" si="2"/>
        <v>429</v>
      </c>
      <c r="P311" s="28"/>
      <c r="Q311" s="8" t="s">
        <v>2457</v>
      </c>
      <c r="R311" s="8" t="s">
        <v>446</v>
      </c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</row>
    <row r="312">
      <c r="A312" s="8" t="s">
        <v>1824</v>
      </c>
      <c r="B312" s="9">
        <v>45954.0</v>
      </c>
      <c r="C312" s="73" t="s">
        <v>1172</v>
      </c>
      <c r="D312" s="69" t="s">
        <v>2458</v>
      </c>
      <c r="E312" s="27" t="s">
        <v>1172</v>
      </c>
      <c r="F312" s="31" t="s">
        <v>2086</v>
      </c>
      <c r="G312" s="15">
        <v>429.0</v>
      </c>
      <c r="H312" s="15">
        <v>429.0</v>
      </c>
      <c r="I312" s="14"/>
      <c r="J312" s="15">
        <v>429.0</v>
      </c>
      <c r="K312" s="14"/>
      <c r="L312" s="14"/>
      <c r="M312" s="14"/>
      <c r="N312" s="16"/>
      <c r="O312" s="47">
        <f t="shared" si="2"/>
        <v>429</v>
      </c>
      <c r="P312" s="28"/>
      <c r="Q312" s="8" t="s">
        <v>2459</v>
      </c>
      <c r="R312" s="8" t="s">
        <v>446</v>
      </c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</row>
    <row r="313">
      <c r="A313" s="8" t="s">
        <v>1824</v>
      </c>
      <c r="B313" s="9">
        <v>45954.0</v>
      </c>
      <c r="C313" s="73" t="s">
        <v>1172</v>
      </c>
      <c r="D313" s="69" t="s">
        <v>2460</v>
      </c>
      <c r="E313" s="27" t="s">
        <v>1172</v>
      </c>
      <c r="F313" s="31" t="s">
        <v>2086</v>
      </c>
      <c r="G313" s="15">
        <v>429.0</v>
      </c>
      <c r="H313" s="15">
        <v>429.0</v>
      </c>
      <c r="I313" s="14"/>
      <c r="J313" s="15">
        <v>429.0</v>
      </c>
      <c r="K313" s="14"/>
      <c r="L313" s="14"/>
      <c r="M313" s="14"/>
      <c r="N313" s="16"/>
      <c r="O313" s="47">
        <f t="shared" si="2"/>
        <v>429</v>
      </c>
      <c r="P313" s="28"/>
      <c r="Q313" s="25" t="s">
        <v>2461</v>
      </c>
      <c r="R313" s="8" t="s">
        <v>446</v>
      </c>
      <c r="S313" s="17"/>
      <c r="T313" s="28"/>
      <c r="U313" s="17"/>
      <c r="V313" s="17"/>
      <c r="W313" s="17"/>
      <c r="X313" s="28"/>
      <c r="Y313" s="28"/>
      <c r="Z313" s="80"/>
      <c r="AA313" s="80"/>
      <c r="AB313" s="28"/>
      <c r="AC313" s="28"/>
      <c r="AD313" s="28"/>
      <c r="AE313" s="28"/>
      <c r="AF313" s="28"/>
      <c r="AG313" s="28"/>
      <c r="AH313" s="28"/>
      <c r="AI313" s="28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</row>
    <row r="314">
      <c r="A314" s="8" t="s">
        <v>1824</v>
      </c>
      <c r="B314" s="9">
        <v>45954.0</v>
      </c>
      <c r="C314" s="73" t="s">
        <v>1910</v>
      </c>
      <c r="D314" s="69" t="s">
        <v>2400</v>
      </c>
      <c r="E314" s="27" t="s">
        <v>1910</v>
      </c>
      <c r="F314" s="31" t="s">
        <v>2086</v>
      </c>
      <c r="G314" s="15">
        <v>429.0</v>
      </c>
      <c r="H314" s="15">
        <v>429.0</v>
      </c>
      <c r="I314" s="14"/>
      <c r="J314" s="15">
        <v>429.0</v>
      </c>
      <c r="K314" s="14"/>
      <c r="L314" s="14"/>
      <c r="M314" s="14"/>
      <c r="N314" s="16"/>
      <c r="O314" s="47">
        <f t="shared" si="2"/>
        <v>429</v>
      </c>
      <c r="P314" s="28"/>
      <c r="Q314" s="8" t="s">
        <v>2401</v>
      </c>
      <c r="R314" s="8" t="s">
        <v>446</v>
      </c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</row>
    <row r="315">
      <c r="A315" s="8" t="s">
        <v>1824</v>
      </c>
      <c r="B315" s="9">
        <v>45957.0</v>
      </c>
      <c r="C315" s="73" t="s">
        <v>20</v>
      </c>
      <c r="D315" s="69" t="s">
        <v>2462</v>
      </c>
      <c r="E315" s="27" t="s">
        <v>2112</v>
      </c>
      <c r="F315" s="31" t="s">
        <v>2086</v>
      </c>
      <c r="G315" s="15">
        <v>429.0</v>
      </c>
      <c r="H315" s="15">
        <v>429.0</v>
      </c>
      <c r="I315" s="14"/>
      <c r="J315" s="15">
        <v>429.0</v>
      </c>
      <c r="K315" s="14"/>
      <c r="L315" s="14"/>
      <c r="M315" s="14"/>
      <c r="N315" s="16"/>
      <c r="O315" s="47">
        <f t="shared" si="2"/>
        <v>429</v>
      </c>
      <c r="P315" s="28"/>
      <c r="Q315" s="25" t="s">
        <v>2463</v>
      </c>
      <c r="R315" s="8" t="s">
        <v>446</v>
      </c>
      <c r="S315" s="17"/>
      <c r="T315" s="17"/>
      <c r="U315" s="17"/>
      <c r="V315" s="17"/>
      <c r="W315" s="17"/>
      <c r="X315" s="17"/>
      <c r="Y315" s="17"/>
      <c r="Z315" s="80"/>
      <c r="AA315" s="80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</row>
    <row r="316">
      <c r="A316" s="8" t="s">
        <v>1824</v>
      </c>
      <c r="B316" s="9">
        <v>45958.0</v>
      </c>
      <c r="C316" s="73" t="s">
        <v>1172</v>
      </c>
      <c r="D316" s="69" t="s">
        <v>2464</v>
      </c>
      <c r="E316" s="27" t="s">
        <v>1172</v>
      </c>
      <c r="F316" s="31" t="s">
        <v>2086</v>
      </c>
      <c r="G316" s="15">
        <v>429.0</v>
      </c>
      <c r="H316" s="15">
        <v>429.0</v>
      </c>
      <c r="I316" s="14"/>
      <c r="J316" s="15">
        <v>429.0</v>
      </c>
      <c r="K316" s="14"/>
      <c r="L316" s="14"/>
      <c r="M316" s="14"/>
      <c r="N316" s="16"/>
      <c r="O316" s="47">
        <f t="shared" si="2"/>
        <v>429</v>
      </c>
      <c r="P316" s="28"/>
      <c r="Q316" s="8" t="s">
        <v>2465</v>
      </c>
      <c r="R316" s="8" t="s">
        <v>446</v>
      </c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</row>
    <row r="317">
      <c r="A317" s="8" t="s">
        <v>1824</v>
      </c>
      <c r="B317" s="9">
        <v>45959.0</v>
      </c>
      <c r="C317" s="73" t="s">
        <v>27</v>
      </c>
      <c r="D317" s="69" t="s">
        <v>41</v>
      </c>
      <c r="E317" s="27" t="s">
        <v>2089</v>
      </c>
      <c r="F317" s="31" t="s">
        <v>2086</v>
      </c>
      <c r="G317" s="14"/>
      <c r="H317" s="15">
        <v>429.0</v>
      </c>
      <c r="I317" s="14"/>
      <c r="J317" s="15">
        <v>429.0</v>
      </c>
      <c r="K317" s="14"/>
      <c r="L317" s="14"/>
      <c r="M317" s="14"/>
      <c r="N317" s="16"/>
      <c r="O317" s="47">
        <f t="shared" si="2"/>
        <v>429</v>
      </c>
      <c r="P317" s="28"/>
      <c r="Q317" s="25" t="s">
        <v>42</v>
      </c>
      <c r="R317" s="8" t="s">
        <v>446</v>
      </c>
      <c r="S317" s="17"/>
      <c r="T317" s="17"/>
      <c r="U317" s="17"/>
      <c r="V317" s="17"/>
      <c r="W317" s="17"/>
      <c r="X317" s="17"/>
      <c r="Y317" s="17"/>
      <c r="Z317" s="80"/>
      <c r="AA317" s="80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</row>
    <row r="318">
      <c r="A318" s="8" t="s">
        <v>1824</v>
      </c>
      <c r="B318" s="9">
        <v>45960.0</v>
      </c>
      <c r="C318" s="73" t="s">
        <v>20</v>
      </c>
      <c r="D318" s="69" t="s">
        <v>2466</v>
      </c>
      <c r="E318" s="27" t="s">
        <v>2112</v>
      </c>
      <c r="F318" s="31" t="s">
        <v>2086</v>
      </c>
      <c r="G318" s="15">
        <v>429.0</v>
      </c>
      <c r="H318" s="15">
        <v>429.0</v>
      </c>
      <c r="I318" s="14"/>
      <c r="J318" s="15">
        <v>429.0</v>
      </c>
      <c r="K318" s="14"/>
      <c r="L318" s="14"/>
      <c r="M318" s="14"/>
      <c r="N318" s="16"/>
      <c r="O318" s="47">
        <f t="shared" si="2"/>
        <v>429</v>
      </c>
      <c r="P318" s="28"/>
      <c r="Q318" s="25" t="s">
        <v>2467</v>
      </c>
      <c r="R318" s="8" t="s">
        <v>446</v>
      </c>
      <c r="S318" s="17"/>
      <c r="T318" s="17"/>
      <c r="U318" s="17"/>
      <c r="V318" s="17"/>
      <c r="W318" s="17"/>
      <c r="X318" s="17"/>
      <c r="Y318" s="17"/>
      <c r="Z318" s="80"/>
      <c r="AA318" s="80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</row>
    <row r="319">
      <c r="A319" s="8" t="s">
        <v>1824</v>
      </c>
      <c r="B319" s="9">
        <v>45960.0</v>
      </c>
      <c r="C319" s="73" t="s">
        <v>20</v>
      </c>
      <c r="D319" s="69" t="s">
        <v>2468</v>
      </c>
      <c r="E319" s="27" t="s">
        <v>2112</v>
      </c>
      <c r="F319" s="31" t="s">
        <v>2086</v>
      </c>
      <c r="G319" s="15">
        <v>429.0</v>
      </c>
      <c r="H319" s="15">
        <v>429.0</v>
      </c>
      <c r="I319" s="14"/>
      <c r="J319" s="15">
        <v>429.0</v>
      </c>
      <c r="K319" s="14"/>
      <c r="L319" s="14"/>
      <c r="M319" s="14"/>
      <c r="N319" s="16"/>
      <c r="O319" s="47">
        <f t="shared" si="2"/>
        <v>429</v>
      </c>
      <c r="P319" s="28"/>
      <c r="Q319" s="25" t="s">
        <v>2469</v>
      </c>
      <c r="R319" s="8" t="s">
        <v>446</v>
      </c>
      <c r="S319" s="17"/>
      <c r="T319" s="17"/>
      <c r="U319" s="17"/>
      <c r="V319" s="17"/>
      <c r="W319" s="17"/>
      <c r="X319" s="17"/>
      <c r="Y319" s="17"/>
      <c r="Z319" s="80"/>
      <c r="AA319" s="80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</row>
    <row r="320">
      <c r="A320" s="8" t="s">
        <v>1824</v>
      </c>
      <c r="B320" s="9">
        <v>45960.0</v>
      </c>
      <c r="C320" s="73" t="s">
        <v>20</v>
      </c>
      <c r="D320" s="69" t="s">
        <v>2470</v>
      </c>
      <c r="E320" s="27" t="s">
        <v>2112</v>
      </c>
      <c r="F320" s="31" t="s">
        <v>2086</v>
      </c>
      <c r="G320" s="15">
        <v>429.0</v>
      </c>
      <c r="H320" s="15">
        <v>429.0</v>
      </c>
      <c r="I320" s="14"/>
      <c r="J320" s="15">
        <v>429.0</v>
      </c>
      <c r="K320" s="14"/>
      <c r="L320" s="14"/>
      <c r="M320" s="14"/>
      <c r="N320" s="16"/>
      <c r="O320" s="47">
        <f t="shared" si="2"/>
        <v>429</v>
      </c>
      <c r="P320" s="28"/>
      <c r="Q320" s="25" t="s">
        <v>2471</v>
      </c>
      <c r="R320" s="8" t="s">
        <v>446</v>
      </c>
      <c r="S320" s="17"/>
      <c r="T320" s="17"/>
      <c r="U320" s="17"/>
      <c r="V320" s="17"/>
      <c r="W320" s="17"/>
      <c r="X320" s="17"/>
      <c r="Y320" s="17"/>
      <c r="Z320" s="80"/>
      <c r="AA320" s="80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</row>
    <row r="321">
      <c r="A321" s="8" t="s">
        <v>1824</v>
      </c>
      <c r="B321" s="9">
        <v>45964.0</v>
      </c>
      <c r="C321" s="73" t="s">
        <v>1172</v>
      </c>
      <c r="D321" s="69" t="s">
        <v>2472</v>
      </c>
      <c r="E321" s="27" t="s">
        <v>1172</v>
      </c>
      <c r="F321" s="31" t="s">
        <v>2086</v>
      </c>
      <c r="G321" s="15">
        <v>429.0</v>
      </c>
      <c r="H321" s="15">
        <v>429.0</v>
      </c>
      <c r="I321" s="14"/>
      <c r="J321" s="15">
        <v>429.0</v>
      </c>
      <c r="K321" s="14"/>
      <c r="L321" s="14"/>
      <c r="M321" s="14"/>
      <c r="N321" s="16"/>
      <c r="O321" s="47">
        <f t="shared" si="2"/>
        <v>429</v>
      </c>
      <c r="P321" s="28"/>
      <c r="Q321" s="8" t="s">
        <v>2473</v>
      </c>
      <c r="R321" s="8" t="s">
        <v>61</v>
      </c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</row>
    <row r="322">
      <c r="A322" s="8" t="s">
        <v>1824</v>
      </c>
      <c r="B322" s="9">
        <v>45964.0</v>
      </c>
      <c r="C322" s="73" t="s">
        <v>1172</v>
      </c>
      <c r="D322" s="69" t="s">
        <v>2474</v>
      </c>
      <c r="E322" s="27" t="s">
        <v>1172</v>
      </c>
      <c r="F322" s="31" t="s">
        <v>2086</v>
      </c>
      <c r="G322" s="15">
        <v>429.0</v>
      </c>
      <c r="H322" s="15">
        <v>429.0</v>
      </c>
      <c r="I322" s="14"/>
      <c r="J322" s="15">
        <v>429.0</v>
      </c>
      <c r="K322" s="14"/>
      <c r="L322" s="14"/>
      <c r="M322" s="14"/>
      <c r="N322" s="16"/>
      <c r="O322" s="47">
        <f t="shared" si="2"/>
        <v>429</v>
      </c>
      <c r="P322" s="28"/>
      <c r="Q322" s="8" t="s">
        <v>2475</v>
      </c>
      <c r="R322" s="8" t="s">
        <v>61</v>
      </c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</row>
    <row r="323">
      <c r="A323" s="8" t="s">
        <v>1824</v>
      </c>
      <c r="B323" s="9">
        <v>45964.0</v>
      </c>
      <c r="C323" s="73" t="s">
        <v>1172</v>
      </c>
      <c r="D323" s="69" t="s">
        <v>2476</v>
      </c>
      <c r="E323" s="27" t="s">
        <v>1172</v>
      </c>
      <c r="F323" s="31" t="s">
        <v>2086</v>
      </c>
      <c r="G323" s="15">
        <v>429.0</v>
      </c>
      <c r="H323" s="15">
        <v>429.0</v>
      </c>
      <c r="I323" s="14"/>
      <c r="J323" s="15">
        <v>429.0</v>
      </c>
      <c r="K323" s="14"/>
      <c r="L323" s="14"/>
      <c r="M323" s="14"/>
      <c r="N323" s="16"/>
      <c r="O323" s="47">
        <f t="shared" si="2"/>
        <v>429</v>
      </c>
      <c r="P323" s="28"/>
      <c r="Q323" s="8" t="s">
        <v>2477</v>
      </c>
      <c r="R323" s="8" t="s">
        <v>61</v>
      </c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</row>
    <row r="324">
      <c r="A324" s="8" t="s">
        <v>1824</v>
      </c>
      <c r="B324" s="9">
        <v>45967.0</v>
      </c>
      <c r="C324" s="73" t="s">
        <v>20</v>
      </c>
      <c r="D324" s="69" t="s">
        <v>3418</v>
      </c>
      <c r="E324" s="27" t="s">
        <v>2112</v>
      </c>
      <c r="F324" s="31" t="s">
        <v>2086</v>
      </c>
      <c r="G324" s="15">
        <v>429.0</v>
      </c>
      <c r="H324" s="15">
        <v>429.0</v>
      </c>
      <c r="I324" s="14"/>
      <c r="J324" s="15">
        <v>429.0</v>
      </c>
      <c r="K324" s="14"/>
      <c r="L324" s="14"/>
      <c r="M324" s="14"/>
      <c r="N324" s="16"/>
      <c r="O324" s="47">
        <f t="shared" si="2"/>
        <v>429</v>
      </c>
      <c r="P324" s="28"/>
      <c r="Q324" s="25" t="s">
        <v>3419</v>
      </c>
      <c r="R324" s="8" t="s">
        <v>61</v>
      </c>
      <c r="S324" s="17"/>
      <c r="T324" s="17"/>
      <c r="U324" s="17"/>
      <c r="V324" s="17"/>
      <c r="W324" s="17"/>
      <c r="X324" s="17"/>
      <c r="Y324" s="17"/>
      <c r="Z324" s="80"/>
      <c r="AA324" s="80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</row>
    <row r="325">
      <c r="A325" s="8" t="s">
        <v>1824</v>
      </c>
      <c r="B325" s="9">
        <v>45968.0</v>
      </c>
      <c r="C325" s="73" t="s">
        <v>20</v>
      </c>
      <c r="D325" s="69" t="s">
        <v>2478</v>
      </c>
      <c r="E325" s="27" t="s">
        <v>2112</v>
      </c>
      <c r="F325" s="31" t="s">
        <v>2086</v>
      </c>
      <c r="G325" s="15">
        <v>429.0</v>
      </c>
      <c r="H325" s="15">
        <v>429.0</v>
      </c>
      <c r="I325" s="14"/>
      <c r="J325" s="15">
        <v>429.0</v>
      </c>
      <c r="K325" s="14"/>
      <c r="L325" s="14"/>
      <c r="M325" s="14"/>
      <c r="N325" s="16"/>
      <c r="O325" s="47">
        <f t="shared" si="2"/>
        <v>429</v>
      </c>
      <c r="P325" s="40"/>
      <c r="Q325" s="48" t="s">
        <v>2479</v>
      </c>
      <c r="R325" s="24">
        <f>MONTH(B325)</f>
        <v>11</v>
      </c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</row>
    <row r="326">
      <c r="A326" s="8" t="s">
        <v>1824</v>
      </c>
      <c r="B326" s="9">
        <v>45971.0</v>
      </c>
      <c r="C326" s="73" t="s">
        <v>20</v>
      </c>
      <c r="D326" s="69" t="s">
        <v>2480</v>
      </c>
      <c r="E326" s="27" t="s">
        <v>2112</v>
      </c>
      <c r="F326" s="31" t="s">
        <v>2086</v>
      </c>
      <c r="G326" s="15">
        <v>429.0</v>
      </c>
      <c r="H326" s="15">
        <v>429.0</v>
      </c>
      <c r="I326" s="14"/>
      <c r="J326" s="15">
        <v>429.0</v>
      </c>
      <c r="K326" s="14"/>
      <c r="L326" s="14"/>
      <c r="M326" s="14"/>
      <c r="N326" s="16"/>
      <c r="O326" s="47">
        <f t="shared" si="2"/>
        <v>429</v>
      </c>
      <c r="P326" s="28"/>
      <c r="Q326" s="25" t="s">
        <v>2481</v>
      </c>
      <c r="R326" s="8" t="s">
        <v>61</v>
      </c>
      <c r="S326" s="17"/>
      <c r="T326" s="17"/>
      <c r="U326" s="17"/>
      <c r="V326" s="17"/>
      <c r="W326" s="17"/>
      <c r="X326" s="17"/>
      <c r="Y326" s="17"/>
      <c r="Z326" s="80"/>
      <c r="AA326" s="80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</row>
    <row r="327">
      <c r="A327" s="8" t="s">
        <v>1824</v>
      </c>
      <c r="B327" s="9">
        <v>45973.0</v>
      </c>
      <c r="C327" s="73" t="s">
        <v>20</v>
      </c>
      <c r="D327" s="69" t="s">
        <v>598</v>
      </c>
      <c r="E327" s="27" t="s">
        <v>2112</v>
      </c>
      <c r="F327" s="31" t="s">
        <v>2086</v>
      </c>
      <c r="G327" s="15">
        <v>429.0</v>
      </c>
      <c r="H327" s="15">
        <v>429.0</v>
      </c>
      <c r="I327" s="14"/>
      <c r="J327" s="15">
        <v>429.0</v>
      </c>
      <c r="K327" s="14"/>
      <c r="L327" s="14"/>
      <c r="M327" s="14"/>
      <c r="N327" s="16"/>
      <c r="O327" s="47">
        <f t="shared" si="2"/>
        <v>429</v>
      </c>
      <c r="P327" s="28"/>
      <c r="Q327" s="25" t="s">
        <v>599</v>
      </c>
      <c r="R327" s="8" t="s">
        <v>61</v>
      </c>
      <c r="S327" s="17"/>
      <c r="T327" s="17"/>
      <c r="U327" s="17"/>
      <c r="V327" s="17"/>
      <c r="W327" s="17"/>
      <c r="X327" s="17"/>
      <c r="Y327" s="17"/>
      <c r="Z327" s="80"/>
      <c r="AA327" s="80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</row>
    <row r="328">
      <c r="A328" s="8" t="s">
        <v>1824</v>
      </c>
      <c r="B328" s="9">
        <v>45974.0</v>
      </c>
      <c r="C328" s="73" t="s">
        <v>20</v>
      </c>
      <c r="D328" s="69" t="s">
        <v>2482</v>
      </c>
      <c r="E328" s="27" t="s">
        <v>2112</v>
      </c>
      <c r="F328" s="31" t="s">
        <v>2086</v>
      </c>
      <c r="G328" s="15">
        <v>1029.0</v>
      </c>
      <c r="H328" s="15">
        <v>429.0</v>
      </c>
      <c r="I328" s="14"/>
      <c r="J328" s="15">
        <v>429.0</v>
      </c>
      <c r="K328" s="14"/>
      <c r="L328" s="14"/>
      <c r="M328" s="14"/>
      <c r="N328" s="16"/>
      <c r="O328" s="47">
        <f t="shared" si="2"/>
        <v>429</v>
      </c>
      <c r="P328" s="28"/>
      <c r="Q328" s="25" t="s">
        <v>2483</v>
      </c>
      <c r="R328" s="8" t="s">
        <v>61</v>
      </c>
      <c r="S328" s="17"/>
      <c r="T328" s="17"/>
      <c r="U328" s="17"/>
      <c r="V328" s="17"/>
      <c r="W328" s="17"/>
      <c r="X328" s="17"/>
      <c r="Y328" s="17"/>
      <c r="Z328" s="80"/>
      <c r="AA328" s="80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</row>
    <row r="329">
      <c r="A329" s="8" t="s">
        <v>1824</v>
      </c>
      <c r="B329" s="9">
        <v>45974.0</v>
      </c>
      <c r="C329" s="73" t="s">
        <v>20</v>
      </c>
      <c r="D329" s="69" t="s">
        <v>2482</v>
      </c>
      <c r="E329" s="62" t="s">
        <v>2484</v>
      </c>
      <c r="F329" s="44" t="s">
        <v>1818</v>
      </c>
      <c r="G329" s="15">
        <v>1050.0</v>
      </c>
      <c r="H329" s="14"/>
      <c r="I329" s="14"/>
      <c r="J329" s="14"/>
      <c r="K329" s="14"/>
      <c r="L329" s="15">
        <v>480.0</v>
      </c>
      <c r="M329" s="14"/>
      <c r="N329" s="23">
        <v>480.0</v>
      </c>
      <c r="O329" s="47">
        <f t="shared" si="2"/>
        <v>0</v>
      </c>
      <c r="P329" s="64" t="s">
        <v>2485</v>
      </c>
      <c r="Q329" s="25" t="s">
        <v>2483</v>
      </c>
      <c r="R329" s="8" t="s">
        <v>61</v>
      </c>
      <c r="S329" s="17"/>
      <c r="T329" s="17"/>
      <c r="U329" s="17"/>
      <c r="V329" s="17"/>
      <c r="W329" s="17"/>
      <c r="X329" s="17"/>
      <c r="Y329" s="17"/>
      <c r="Z329" s="80"/>
      <c r="AA329" s="80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</row>
    <row r="330">
      <c r="A330" s="8" t="s">
        <v>1824</v>
      </c>
      <c r="B330" s="9">
        <v>45975.0</v>
      </c>
      <c r="C330" s="73" t="s">
        <v>20</v>
      </c>
      <c r="D330" s="69" t="s">
        <v>2486</v>
      </c>
      <c r="E330" s="27" t="s">
        <v>2112</v>
      </c>
      <c r="F330" s="31" t="s">
        <v>2086</v>
      </c>
      <c r="G330" s="15">
        <v>1029.0</v>
      </c>
      <c r="H330" s="15">
        <v>429.0</v>
      </c>
      <c r="I330" s="14"/>
      <c r="J330" s="15">
        <v>429.0</v>
      </c>
      <c r="K330" s="14"/>
      <c r="L330" s="14"/>
      <c r="M330" s="14"/>
      <c r="N330" s="16"/>
      <c r="O330" s="47">
        <f t="shared" si="2"/>
        <v>429</v>
      </c>
      <c r="P330" s="28"/>
      <c r="Q330" s="25" t="s">
        <v>2487</v>
      </c>
      <c r="R330" s="8" t="s">
        <v>61</v>
      </c>
      <c r="S330" s="17"/>
      <c r="T330" s="17"/>
      <c r="U330" s="17"/>
      <c r="V330" s="17"/>
      <c r="W330" s="17"/>
      <c r="X330" s="17"/>
      <c r="Y330" s="17"/>
      <c r="Z330" s="80"/>
      <c r="AA330" s="80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</row>
    <row r="331">
      <c r="A331" s="8" t="s">
        <v>1824</v>
      </c>
      <c r="B331" s="9">
        <v>45978.0</v>
      </c>
      <c r="C331" s="73" t="s">
        <v>27</v>
      </c>
      <c r="D331" s="69" t="s">
        <v>1020</v>
      </c>
      <c r="E331" s="27" t="s">
        <v>2488</v>
      </c>
      <c r="F331" s="31" t="s">
        <v>2086</v>
      </c>
      <c r="G331" s="14"/>
      <c r="H331" s="15">
        <v>429.0</v>
      </c>
      <c r="I331" s="14"/>
      <c r="J331" s="15">
        <v>429.0</v>
      </c>
      <c r="K331" s="14"/>
      <c r="L331" s="14"/>
      <c r="M331" s="15">
        <v>150.0</v>
      </c>
      <c r="N331" s="16"/>
      <c r="O331" s="47">
        <f t="shared" si="2"/>
        <v>579</v>
      </c>
      <c r="P331" s="64" t="s">
        <v>2489</v>
      </c>
      <c r="Q331" s="25" t="s">
        <v>1022</v>
      </c>
      <c r="R331" s="8" t="s">
        <v>61</v>
      </c>
      <c r="S331" s="17"/>
      <c r="T331" s="17"/>
      <c r="U331" s="17"/>
      <c r="V331" s="17"/>
      <c r="W331" s="17"/>
      <c r="X331" s="17"/>
      <c r="Y331" s="17"/>
      <c r="Z331" s="80"/>
      <c r="AA331" s="80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</row>
    <row r="332">
      <c r="A332" s="8" t="s">
        <v>1824</v>
      </c>
      <c r="B332" s="9">
        <v>45978.0</v>
      </c>
      <c r="C332" s="73" t="s">
        <v>20</v>
      </c>
      <c r="D332" s="69" t="s">
        <v>2490</v>
      </c>
      <c r="E332" s="27" t="s">
        <v>2112</v>
      </c>
      <c r="F332" s="31" t="s">
        <v>2086</v>
      </c>
      <c r="G332" s="15">
        <v>429.0</v>
      </c>
      <c r="H332" s="15">
        <v>429.0</v>
      </c>
      <c r="I332" s="14"/>
      <c r="J332" s="15">
        <v>429.0</v>
      </c>
      <c r="K332" s="14"/>
      <c r="L332" s="14"/>
      <c r="M332" s="14"/>
      <c r="N332" s="16"/>
      <c r="O332" s="47">
        <f t="shared" si="2"/>
        <v>429</v>
      </c>
      <c r="P332" s="28"/>
      <c r="Q332" s="25" t="s">
        <v>2491</v>
      </c>
      <c r="R332" s="8" t="s">
        <v>61</v>
      </c>
      <c r="S332" s="17"/>
      <c r="T332" s="17"/>
      <c r="U332" s="17"/>
      <c r="V332" s="17"/>
      <c r="W332" s="17"/>
      <c r="X332" s="17"/>
      <c r="Y332" s="17"/>
      <c r="Z332" s="80"/>
      <c r="AA332" s="80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</row>
    <row r="333">
      <c r="A333" s="8" t="s">
        <v>1824</v>
      </c>
      <c r="B333" s="9">
        <v>45978.0</v>
      </c>
      <c r="C333" s="73" t="s">
        <v>20</v>
      </c>
      <c r="D333" s="69" t="s">
        <v>2492</v>
      </c>
      <c r="E333" s="27" t="s">
        <v>2112</v>
      </c>
      <c r="F333" s="31" t="s">
        <v>2086</v>
      </c>
      <c r="G333" s="15">
        <v>429.0</v>
      </c>
      <c r="H333" s="15">
        <v>429.0</v>
      </c>
      <c r="I333" s="14"/>
      <c r="J333" s="15">
        <v>429.0</v>
      </c>
      <c r="K333" s="14"/>
      <c r="L333" s="14"/>
      <c r="M333" s="14"/>
      <c r="N333" s="16"/>
      <c r="O333" s="47">
        <f t="shared" si="2"/>
        <v>429</v>
      </c>
      <c r="P333" s="28"/>
      <c r="Q333" s="25" t="s">
        <v>2493</v>
      </c>
      <c r="R333" s="8" t="s">
        <v>61</v>
      </c>
      <c r="S333" s="17"/>
      <c r="T333" s="17"/>
      <c r="U333" s="17"/>
      <c r="V333" s="17"/>
      <c r="W333" s="17"/>
      <c r="X333" s="17"/>
      <c r="Y333" s="17"/>
      <c r="Z333" s="80"/>
      <c r="AA333" s="80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</row>
    <row r="334">
      <c r="A334" s="8" t="s">
        <v>1824</v>
      </c>
      <c r="B334" s="9">
        <v>45978.0</v>
      </c>
      <c r="C334" s="73" t="s">
        <v>20</v>
      </c>
      <c r="D334" s="69" t="s">
        <v>2494</v>
      </c>
      <c r="E334" s="27" t="s">
        <v>2112</v>
      </c>
      <c r="F334" s="31" t="s">
        <v>2086</v>
      </c>
      <c r="G334" s="15">
        <v>1029.0</v>
      </c>
      <c r="H334" s="15">
        <v>429.0</v>
      </c>
      <c r="I334" s="14"/>
      <c r="J334" s="15">
        <v>429.0</v>
      </c>
      <c r="K334" s="14"/>
      <c r="L334" s="14"/>
      <c r="M334" s="14"/>
      <c r="N334" s="16"/>
      <c r="O334" s="47">
        <f t="shared" si="2"/>
        <v>429</v>
      </c>
      <c r="P334" s="28"/>
      <c r="Q334" s="25" t="s">
        <v>2495</v>
      </c>
      <c r="R334" s="8" t="s">
        <v>61</v>
      </c>
      <c r="S334" s="17"/>
      <c r="T334" s="17"/>
      <c r="U334" s="17"/>
      <c r="V334" s="17"/>
      <c r="W334" s="17"/>
      <c r="X334" s="17"/>
      <c r="Y334" s="17"/>
      <c r="Z334" s="80"/>
      <c r="AA334" s="80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</row>
    <row r="335">
      <c r="A335" s="8" t="s">
        <v>1824</v>
      </c>
      <c r="B335" s="9">
        <v>45978.0</v>
      </c>
      <c r="C335" s="73" t="s">
        <v>20</v>
      </c>
      <c r="D335" s="69" t="s">
        <v>3420</v>
      </c>
      <c r="E335" s="27" t="s">
        <v>2112</v>
      </c>
      <c r="F335" s="31" t="s">
        <v>2086</v>
      </c>
      <c r="G335" s="15">
        <v>1029.0</v>
      </c>
      <c r="H335" s="15">
        <v>429.0</v>
      </c>
      <c r="I335" s="14"/>
      <c r="J335" s="15">
        <v>429.0</v>
      </c>
      <c r="K335" s="14"/>
      <c r="L335" s="14"/>
      <c r="M335" s="14"/>
      <c r="N335" s="16"/>
      <c r="O335" s="47">
        <f t="shared" si="2"/>
        <v>429</v>
      </c>
      <c r="P335" s="28"/>
      <c r="Q335" s="25" t="s">
        <v>2497</v>
      </c>
      <c r="R335" s="8" t="s">
        <v>61</v>
      </c>
      <c r="S335" s="17"/>
      <c r="T335" s="17"/>
      <c r="U335" s="17"/>
      <c r="V335" s="17"/>
      <c r="W335" s="17"/>
      <c r="X335" s="17"/>
      <c r="Y335" s="17"/>
      <c r="Z335" s="80"/>
      <c r="AA335" s="80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</row>
    <row r="336">
      <c r="A336" s="8" t="s">
        <v>1824</v>
      </c>
      <c r="B336" s="9">
        <v>45979.0</v>
      </c>
      <c r="C336" s="73" t="s">
        <v>20</v>
      </c>
      <c r="D336" s="69" t="s">
        <v>2498</v>
      </c>
      <c r="E336" s="27" t="s">
        <v>2112</v>
      </c>
      <c r="F336" s="31" t="s">
        <v>2086</v>
      </c>
      <c r="G336" s="15">
        <v>926.0</v>
      </c>
      <c r="H336" s="15">
        <v>429.0</v>
      </c>
      <c r="I336" s="14"/>
      <c r="J336" s="15">
        <v>429.0</v>
      </c>
      <c r="K336" s="14"/>
      <c r="L336" s="14"/>
      <c r="M336" s="14"/>
      <c r="N336" s="16"/>
      <c r="O336" s="47">
        <f t="shared" si="2"/>
        <v>429</v>
      </c>
      <c r="P336" s="28"/>
      <c r="Q336" s="25" t="s">
        <v>2499</v>
      </c>
      <c r="R336" s="8" t="s">
        <v>61</v>
      </c>
      <c r="S336" s="17"/>
      <c r="T336" s="17"/>
      <c r="U336" s="17"/>
      <c r="V336" s="17"/>
      <c r="W336" s="17"/>
      <c r="X336" s="17"/>
      <c r="Y336" s="17"/>
      <c r="Z336" s="80"/>
      <c r="AA336" s="80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</row>
    <row r="337">
      <c r="A337" s="8" t="s">
        <v>1824</v>
      </c>
      <c r="B337" s="9">
        <v>45980.0</v>
      </c>
      <c r="C337" s="73" t="s">
        <v>1172</v>
      </c>
      <c r="D337" s="69" t="s">
        <v>2500</v>
      </c>
      <c r="E337" s="27" t="s">
        <v>1172</v>
      </c>
      <c r="F337" s="31" t="s">
        <v>2086</v>
      </c>
      <c r="G337" s="15">
        <v>429.0</v>
      </c>
      <c r="H337" s="15">
        <v>429.0</v>
      </c>
      <c r="I337" s="14"/>
      <c r="J337" s="15">
        <v>429.0</v>
      </c>
      <c r="K337" s="14"/>
      <c r="L337" s="14"/>
      <c r="M337" s="14"/>
      <c r="N337" s="16"/>
      <c r="O337" s="47">
        <f t="shared" si="2"/>
        <v>429</v>
      </c>
      <c r="P337" s="28"/>
      <c r="Q337" s="8" t="s">
        <v>2501</v>
      </c>
      <c r="R337" s="8" t="s">
        <v>61</v>
      </c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</row>
    <row r="338">
      <c r="A338" s="8" t="s">
        <v>1824</v>
      </c>
      <c r="B338" s="9">
        <v>45980.0</v>
      </c>
      <c r="C338" s="73" t="s">
        <v>1172</v>
      </c>
      <c r="D338" s="69" t="s">
        <v>2502</v>
      </c>
      <c r="E338" s="27" t="s">
        <v>1172</v>
      </c>
      <c r="F338" s="31" t="s">
        <v>2086</v>
      </c>
      <c r="G338" s="15">
        <v>429.0</v>
      </c>
      <c r="H338" s="15">
        <v>429.0</v>
      </c>
      <c r="I338" s="14"/>
      <c r="J338" s="15">
        <v>429.0</v>
      </c>
      <c r="K338" s="14"/>
      <c r="L338" s="14"/>
      <c r="M338" s="14"/>
      <c r="N338" s="16"/>
      <c r="O338" s="47">
        <f t="shared" si="2"/>
        <v>429</v>
      </c>
      <c r="P338" s="28"/>
      <c r="Q338" s="8" t="s">
        <v>2503</v>
      </c>
      <c r="R338" s="8" t="s">
        <v>61</v>
      </c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</row>
    <row r="339">
      <c r="A339" s="8" t="s">
        <v>1824</v>
      </c>
      <c r="B339" s="9">
        <v>45980.0</v>
      </c>
      <c r="C339" s="73" t="s">
        <v>20</v>
      </c>
      <c r="D339" s="69" t="s">
        <v>1920</v>
      </c>
      <c r="E339" s="27" t="s">
        <v>367</v>
      </c>
      <c r="F339" s="31" t="s">
        <v>2294</v>
      </c>
      <c r="G339" s="15">
        <v>249.0</v>
      </c>
      <c r="H339" s="14"/>
      <c r="I339" s="14"/>
      <c r="J339" s="14"/>
      <c r="K339" s="14"/>
      <c r="L339" s="14"/>
      <c r="M339" s="15">
        <v>249.0</v>
      </c>
      <c r="N339" s="16"/>
      <c r="O339" s="47">
        <f t="shared" si="2"/>
        <v>249</v>
      </c>
      <c r="P339" s="40"/>
      <c r="Q339" s="64" t="s">
        <v>2504</v>
      </c>
      <c r="R339" s="24">
        <f>MONTH(B339)</f>
        <v>11</v>
      </c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</row>
    <row r="340">
      <c r="A340" s="8" t="s">
        <v>1824</v>
      </c>
      <c r="B340" s="9">
        <v>45980.0</v>
      </c>
      <c r="C340" s="73" t="s">
        <v>20</v>
      </c>
      <c r="D340" s="69" t="s">
        <v>2505</v>
      </c>
      <c r="E340" s="27" t="s">
        <v>2112</v>
      </c>
      <c r="F340" s="31" t="s">
        <v>2086</v>
      </c>
      <c r="G340" s="15">
        <v>429.0</v>
      </c>
      <c r="H340" s="15">
        <v>429.0</v>
      </c>
      <c r="I340" s="14"/>
      <c r="J340" s="15">
        <v>429.0</v>
      </c>
      <c r="K340" s="14"/>
      <c r="L340" s="14"/>
      <c r="M340" s="14"/>
      <c r="N340" s="16"/>
      <c r="O340" s="47">
        <f t="shared" si="2"/>
        <v>429</v>
      </c>
      <c r="P340" s="28"/>
      <c r="Q340" s="25" t="s">
        <v>2506</v>
      </c>
      <c r="R340" s="8" t="s">
        <v>61</v>
      </c>
      <c r="S340" s="17"/>
      <c r="T340" s="17"/>
      <c r="U340" s="17"/>
      <c r="V340" s="17"/>
      <c r="W340" s="17"/>
      <c r="X340" s="17"/>
      <c r="Y340" s="17"/>
      <c r="Z340" s="80"/>
      <c r="AA340" s="80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</row>
    <row r="341">
      <c r="A341" s="8" t="s">
        <v>1824</v>
      </c>
      <c r="B341" s="9">
        <v>45980.0</v>
      </c>
      <c r="C341" s="73" t="s">
        <v>1172</v>
      </c>
      <c r="D341" s="69" t="s">
        <v>2507</v>
      </c>
      <c r="E341" s="27" t="s">
        <v>1172</v>
      </c>
      <c r="F341" s="31" t="s">
        <v>2086</v>
      </c>
      <c r="G341" s="15">
        <v>429.0</v>
      </c>
      <c r="H341" s="15">
        <v>429.0</v>
      </c>
      <c r="I341" s="14"/>
      <c r="J341" s="15">
        <v>429.0</v>
      </c>
      <c r="K341" s="14"/>
      <c r="L341" s="14"/>
      <c r="M341" s="14"/>
      <c r="N341" s="16"/>
      <c r="O341" s="47">
        <f t="shared" si="2"/>
        <v>429</v>
      </c>
      <c r="P341" s="28"/>
      <c r="Q341" s="8" t="s">
        <v>2508</v>
      </c>
      <c r="R341" s="8" t="s">
        <v>61</v>
      </c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</row>
    <row r="342">
      <c r="A342" s="8" t="s">
        <v>1824</v>
      </c>
      <c r="B342" s="9">
        <v>45982.0</v>
      </c>
      <c r="C342" s="73" t="s">
        <v>20</v>
      </c>
      <c r="D342" s="69" t="s">
        <v>2509</v>
      </c>
      <c r="E342" s="27" t="s">
        <v>2112</v>
      </c>
      <c r="F342" s="31" t="s">
        <v>2086</v>
      </c>
      <c r="G342" s="15">
        <v>429.0</v>
      </c>
      <c r="H342" s="15">
        <v>429.0</v>
      </c>
      <c r="I342" s="14"/>
      <c r="J342" s="15">
        <v>429.0</v>
      </c>
      <c r="K342" s="14"/>
      <c r="L342" s="14"/>
      <c r="M342" s="14"/>
      <c r="N342" s="16"/>
      <c r="O342" s="47">
        <f t="shared" si="2"/>
        <v>429</v>
      </c>
      <c r="P342" s="28"/>
      <c r="Q342" s="25" t="s">
        <v>2510</v>
      </c>
      <c r="R342" s="8" t="s">
        <v>61</v>
      </c>
      <c r="S342" s="17"/>
      <c r="T342" s="17"/>
      <c r="U342" s="17"/>
      <c r="V342" s="17"/>
      <c r="W342" s="17"/>
      <c r="X342" s="17"/>
      <c r="Y342" s="17"/>
      <c r="Z342" s="80"/>
      <c r="AA342" s="80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</row>
    <row r="343">
      <c r="A343" s="8" t="s">
        <v>1824</v>
      </c>
      <c r="B343" s="9">
        <v>45987.0</v>
      </c>
      <c r="C343" s="73" t="s">
        <v>20</v>
      </c>
      <c r="D343" s="69" t="s">
        <v>2511</v>
      </c>
      <c r="E343" s="27" t="s">
        <v>2488</v>
      </c>
      <c r="F343" s="31" t="s">
        <v>2086</v>
      </c>
      <c r="G343" s="15">
        <v>429.0</v>
      </c>
      <c r="H343" s="15">
        <v>429.0</v>
      </c>
      <c r="I343" s="14"/>
      <c r="J343" s="15">
        <v>429.0</v>
      </c>
      <c r="K343" s="14"/>
      <c r="L343" s="14"/>
      <c r="M343" s="14"/>
      <c r="N343" s="16"/>
      <c r="O343" s="47">
        <f t="shared" si="2"/>
        <v>429</v>
      </c>
      <c r="P343" s="28"/>
      <c r="Q343" s="25" t="s">
        <v>2512</v>
      </c>
      <c r="R343" s="8" t="s">
        <v>61</v>
      </c>
      <c r="S343" s="17"/>
      <c r="T343" s="17"/>
      <c r="U343" s="17"/>
      <c r="V343" s="17"/>
      <c r="W343" s="17"/>
      <c r="X343" s="17"/>
      <c r="Y343" s="17"/>
      <c r="Z343" s="80"/>
      <c r="AA343" s="80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</row>
    <row r="344">
      <c r="A344" s="8" t="s">
        <v>1824</v>
      </c>
      <c r="B344" s="9">
        <v>45989.0</v>
      </c>
      <c r="C344" s="73" t="s">
        <v>1172</v>
      </c>
      <c r="D344" s="69" t="s">
        <v>2513</v>
      </c>
      <c r="E344" s="27" t="s">
        <v>1172</v>
      </c>
      <c r="F344" s="31" t="s">
        <v>2086</v>
      </c>
      <c r="G344" s="15">
        <v>429.0</v>
      </c>
      <c r="H344" s="15">
        <v>429.0</v>
      </c>
      <c r="I344" s="14"/>
      <c r="J344" s="15">
        <v>429.0</v>
      </c>
      <c r="K344" s="14"/>
      <c r="L344" s="14"/>
      <c r="M344" s="14"/>
      <c r="N344" s="16"/>
      <c r="O344" s="47">
        <f t="shared" si="2"/>
        <v>429</v>
      </c>
      <c r="P344" s="28"/>
      <c r="Q344" s="8" t="s">
        <v>2514</v>
      </c>
      <c r="R344" s="8" t="s">
        <v>61</v>
      </c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</row>
    <row r="345">
      <c r="A345" s="8" t="s">
        <v>1824</v>
      </c>
      <c r="B345" s="9">
        <v>45989.0</v>
      </c>
      <c r="C345" s="73" t="s">
        <v>20</v>
      </c>
      <c r="D345" s="94" t="s">
        <v>2351</v>
      </c>
      <c r="E345" s="62" t="s">
        <v>2484</v>
      </c>
      <c r="F345" s="44" t="s">
        <v>1818</v>
      </c>
      <c r="G345" s="96">
        <v>1200.0</v>
      </c>
      <c r="H345" s="14"/>
      <c r="I345" s="14"/>
      <c r="J345" s="14"/>
      <c r="K345" s="14"/>
      <c r="L345" s="15">
        <v>480.0</v>
      </c>
      <c r="M345" s="14"/>
      <c r="N345" s="23">
        <v>480.0</v>
      </c>
      <c r="O345" s="47">
        <f t="shared" si="2"/>
        <v>0</v>
      </c>
      <c r="P345" s="64" t="s">
        <v>2515</v>
      </c>
      <c r="Q345" s="25" t="s">
        <v>2352</v>
      </c>
      <c r="R345" s="24">
        <f>MONTH(B345)</f>
        <v>11</v>
      </c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</row>
    <row r="346">
      <c r="A346" s="8" t="s">
        <v>1824</v>
      </c>
      <c r="B346" s="9">
        <v>45991.0</v>
      </c>
      <c r="C346" s="73" t="s">
        <v>20</v>
      </c>
      <c r="D346" s="69" t="s">
        <v>2516</v>
      </c>
      <c r="E346" s="27" t="s">
        <v>2112</v>
      </c>
      <c r="F346" s="31" t="s">
        <v>2086</v>
      </c>
      <c r="G346" s="15">
        <v>874.4</v>
      </c>
      <c r="H346" s="15">
        <v>429.0</v>
      </c>
      <c r="I346" s="14"/>
      <c r="J346" s="15">
        <v>429.0</v>
      </c>
      <c r="K346" s="14"/>
      <c r="L346" s="14"/>
      <c r="M346" s="14"/>
      <c r="N346" s="16"/>
      <c r="O346" s="47">
        <f t="shared" si="2"/>
        <v>429</v>
      </c>
      <c r="P346" s="28"/>
      <c r="Q346" s="25" t="s">
        <v>2517</v>
      </c>
      <c r="R346" s="8" t="s">
        <v>61</v>
      </c>
      <c r="S346" s="17"/>
      <c r="T346" s="17"/>
      <c r="U346" s="17"/>
      <c r="V346" s="17"/>
      <c r="W346" s="17"/>
      <c r="X346" s="17"/>
      <c r="Y346" s="17"/>
      <c r="Z346" s="80"/>
      <c r="AA346" s="80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</row>
  </sheetData>
  <hyperlinks>
    <hyperlink r:id="rId2" ref="D66"/>
  </hyperlinks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</cols>
  <sheetData>
    <row r="1">
      <c r="A1" s="2" t="s">
        <v>1</v>
      </c>
      <c r="B1" s="65" t="s">
        <v>1904</v>
      </c>
      <c r="C1" s="66" t="s">
        <v>3</v>
      </c>
      <c r="D1" s="65" t="s">
        <v>4</v>
      </c>
      <c r="E1" s="65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71" t="s">
        <v>15</v>
      </c>
      <c r="P1" s="71" t="s">
        <v>1905</v>
      </c>
      <c r="Q1" s="71" t="s">
        <v>17</v>
      </c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</row>
    <row r="2">
      <c r="A2" s="9">
        <v>45673.0</v>
      </c>
      <c r="B2" s="73" t="s">
        <v>1925</v>
      </c>
      <c r="C2" s="69" t="s">
        <v>2971</v>
      </c>
      <c r="D2" s="27" t="s">
        <v>1925</v>
      </c>
      <c r="E2" s="13" t="s">
        <v>1908</v>
      </c>
      <c r="F2" s="15">
        <v>299.0</v>
      </c>
      <c r="G2" s="15">
        <v>299.0</v>
      </c>
      <c r="H2" s="14"/>
      <c r="I2" s="15">
        <f>G2</f>
        <v>299</v>
      </c>
      <c r="J2" s="14"/>
      <c r="K2" s="14"/>
      <c r="L2" s="14"/>
      <c r="M2" s="16"/>
      <c r="N2" s="47">
        <f t="shared" ref="N2:N335" si="1">SUM(I2:L2)-M2</f>
        <v>299</v>
      </c>
      <c r="O2" s="28"/>
      <c r="P2" s="8" t="s">
        <v>2972</v>
      </c>
      <c r="Q2" s="17" t="s">
        <v>547</v>
      </c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>
      <c r="A3" s="30">
        <v>45259.0</v>
      </c>
      <c r="B3" s="73" t="s">
        <v>1161</v>
      </c>
      <c r="C3" s="69" t="s">
        <v>1907</v>
      </c>
      <c r="D3" s="27" t="s">
        <v>100</v>
      </c>
      <c r="E3" s="31" t="s">
        <v>1908</v>
      </c>
      <c r="F3" s="15">
        <v>0.0</v>
      </c>
      <c r="G3" s="15">
        <v>267.0</v>
      </c>
      <c r="H3" s="14"/>
      <c r="I3" s="15">
        <f t="shared" ref="I3:I7" si="2">G3+H3</f>
        <v>267</v>
      </c>
      <c r="J3" s="14"/>
      <c r="K3" s="14"/>
      <c r="L3" s="14"/>
      <c r="M3" s="16"/>
      <c r="N3" s="47">
        <f t="shared" si="1"/>
        <v>267</v>
      </c>
      <c r="O3" s="58"/>
      <c r="P3" s="56"/>
      <c r="Q3" s="57">
        <f t="shared" ref="Q3:Q125" si="3">MONTH(A3)</f>
        <v>11</v>
      </c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</row>
    <row r="4">
      <c r="A4" s="30">
        <v>45307.0</v>
      </c>
      <c r="B4" s="73" t="s">
        <v>1910</v>
      </c>
      <c r="C4" s="69" t="s">
        <v>1911</v>
      </c>
      <c r="D4" s="27" t="s">
        <v>100</v>
      </c>
      <c r="E4" s="31" t="s">
        <v>1908</v>
      </c>
      <c r="F4" s="15">
        <v>249.0</v>
      </c>
      <c r="G4" s="15">
        <v>267.0</v>
      </c>
      <c r="H4" s="14"/>
      <c r="I4" s="15">
        <f t="shared" si="2"/>
        <v>267</v>
      </c>
      <c r="J4" s="14"/>
      <c r="K4" s="14"/>
      <c r="L4" s="14"/>
      <c r="M4" s="16"/>
      <c r="N4" s="47">
        <f t="shared" si="1"/>
        <v>267</v>
      </c>
      <c r="O4" s="58"/>
      <c r="P4" s="56"/>
      <c r="Q4" s="99">
        <f t="shared" si="3"/>
        <v>1</v>
      </c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</row>
    <row r="5">
      <c r="A5" s="30">
        <v>45314.0</v>
      </c>
      <c r="B5" s="73" t="s">
        <v>1918</v>
      </c>
      <c r="C5" s="69" t="s">
        <v>2677</v>
      </c>
      <c r="D5" s="27" t="s">
        <v>100</v>
      </c>
      <c r="E5" s="31" t="s">
        <v>1908</v>
      </c>
      <c r="F5" s="15">
        <v>249.0</v>
      </c>
      <c r="G5" s="15">
        <v>267.0</v>
      </c>
      <c r="H5" s="14"/>
      <c r="I5" s="15">
        <f t="shared" si="2"/>
        <v>267</v>
      </c>
      <c r="J5" s="14"/>
      <c r="K5" s="14"/>
      <c r="L5" s="14"/>
      <c r="M5" s="16"/>
      <c r="N5" s="47">
        <f t="shared" si="1"/>
        <v>267</v>
      </c>
      <c r="O5" s="58"/>
      <c r="P5" s="56"/>
      <c r="Q5" s="99">
        <f t="shared" si="3"/>
        <v>1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</row>
    <row r="6">
      <c r="A6" s="30">
        <v>45315.0</v>
      </c>
      <c r="B6" s="73" t="s">
        <v>1912</v>
      </c>
      <c r="C6" s="69" t="s">
        <v>1913</v>
      </c>
      <c r="D6" s="27" t="s">
        <v>100</v>
      </c>
      <c r="E6" s="31" t="s">
        <v>1908</v>
      </c>
      <c r="F6" s="15">
        <v>249.0</v>
      </c>
      <c r="G6" s="15">
        <v>267.0</v>
      </c>
      <c r="H6" s="14"/>
      <c r="I6" s="15">
        <f t="shared" si="2"/>
        <v>267</v>
      </c>
      <c r="J6" s="14"/>
      <c r="K6" s="14"/>
      <c r="L6" s="14"/>
      <c r="M6" s="16"/>
      <c r="N6" s="47">
        <f t="shared" si="1"/>
        <v>267</v>
      </c>
      <c r="O6" s="58"/>
      <c r="P6" s="56"/>
      <c r="Q6" s="99">
        <f t="shared" si="3"/>
        <v>1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</row>
    <row r="7">
      <c r="A7" s="30">
        <v>45320.0</v>
      </c>
      <c r="B7" s="73" t="s">
        <v>20</v>
      </c>
      <c r="C7" s="69" t="s">
        <v>1914</v>
      </c>
      <c r="D7" s="27" t="s">
        <v>100</v>
      </c>
      <c r="E7" s="31" t="s">
        <v>1908</v>
      </c>
      <c r="F7" s="15">
        <v>249.0</v>
      </c>
      <c r="G7" s="15">
        <v>267.0</v>
      </c>
      <c r="H7" s="14"/>
      <c r="I7" s="15">
        <f t="shared" si="2"/>
        <v>267</v>
      </c>
      <c r="J7" s="14"/>
      <c r="K7" s="14"/>
      <c r="L7" s="14"/>
      <c r="M7" s="16"/>
      <c r="N7" s="47">
        <f t="shared" si="1"/>
        <v>267</v>
      </c>
      <c r="O7" s="58"/>
      <c r="P7" s="56"/>
      <c r="Q7" s="99">
        <f t="shared" si="3"/>
        <v>1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</row>
    <row r="8">
      <c r="A8" s="30">
        <v>45323.0</v>
      </c>
      <c r="B8" s="73" t="s">
        <v>1161</v>
      </c>
      <c r="C8" s="69" t="s">
        <v>1915</v>
      </c>
      <c r="D8" s="27" t="s">
        <v>100</v>
      </c>
      <c r="E8" s="31" t="s">
        <v>1908</v>
      </c>
      <c r="F8" s="15">
        <v>249.0</v>
      </c>
      <c r="G8" s="15">
        <v>249.0</v>
      </c>
      <c r="H8" s="14"/>
      <c r="I8" s="15">
        <v>267.0</v>
      </c>
      <c r="J8" s="14"/>
      <c r="K8" s="14"/>
      <c r="L8" s="14"/>
      <c r="M8" s="16"/>
      <c r="N8" s="47">
        <f t="shared" si="1"/>
        <v>267</v>
      </c>
      <c r="O8" s="58"/>
      <c r="P8" s="28"/>
      <c r="Q8" s="99">
        <f t="shared" si="3"/>
        <v>2</v>
      </c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>
      <c r="A9" s="30">
        <v>45323.0</v>
      </c>
      <c r="B9" s="73" t="s">
        <v>1910</v>
      </c>
      <c r="C9" s="69" t="s">
        <v>1916</v>
      </c>
      <c r="D9" s="27" t="s">
        <v>100</v>
      </c>
      <c r="E9" s="31" t="s">
        <v>1908</v>
      </c>
      <c r="F9" s="15">
        <v>249.0</v>
      </c>
      <c r="G9" s="15">
        <v>249.0</v>
      </c>
      <c r="H9" s="14"/>
      <c r="I9" s="15">
        <v>267.0</v>
      </c>
      <c r="J9" s="14"/>
      <c r="K9" s="14"/>
      <c r="L9" s="14"/>
      <c r="M9" s="16"/>
      <c r="N9" s="47">
        <f t="shared" si="1"/>
        <v>267</v>
      </c>
      <c r="O9" s="58"/>
      <c r="P9" s="28"/>
      <c r="Q9" s="99">
        <f t="shared" si="3"/>
        <v>2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>
      <c r="A10" s="30">
        <v>45337.0</v>
      </c>
      <c r="B10" s="73" t="s">
        <v>1161</v>
      </c>
      <c r="C10" s="69" t="s">
        <v>1917</v>
      </c>
      <c r="D10" s="27" t="s">
        <v>100</v>
      </c>
      <c r="E10" s="31" t="s">
        <v>1908</v>
      </c>
      <c r="F10" s="15">
        <v>249.0</v>
      </c>
      <c r="G10" s="15">
        <v>249.0</v>
      </c>
      <c r="H10" s="14"/>
      <c r="I10" s="15">
        <v>267.0</v>
      </c>
      <c r="J10" s="14"/>
      <c r="K10" s="14"/>
      <c r="L10" s="14"/>
      <c r="M10" s="16"/>
      <c r="N10" s="47">
        <f t="shared" si="1"/>
        <v>267</v>
      </c>
      <c r="O10" s="58"/>
      <c r="P10" s="28"/>
      <c r="Q10" s="99">
        <f t="shared" si="3"/>
        <v>2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>
      <c r="A11" s="9">
        <v>45342.0</v>
      </c>
      <c r="B11" s="73" t="s">
        <v>1918</v>
      </c>
      <c r="C11" s="69" t="s">
        <v>1919</v>
      </c>
      <c r="D11" s="27" t="s">
        <v>100</v>
      </c>
      <c r="E11" s="31" t="s">
        <v>1908</v>
      </c>
      <c r="F11" s="15">
        <v>249.0</v>
      </c>
      <c r="G11" s="15">
        <v>249.0</v>
      </c>
      <c r="H11" s="14"/>
      <c r="I11" s="15">
        <v>267.0</v>
      </c>
      <c r="J11" s="14"/>
      <c r="K11" s="14"/>
      <c r="L11" s="14"/>
      <c r="M11" s="16"/>
      <c r="N11" s="47">
        <f t="shared" si="1"/>
        <v>267</v>
      </c>
      <c r="O11" s="58"/>
      <c r="P11" s="28"/>
      <c r="Q11" s="99">
        <f t="shared" si="3"/>
        <v>2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>
      <c r="A12" s="9">
        <v>45352.0</v>
      </c>
      <c r="B12" s="73" t="s">
        <v>1912</v>
      </c>
      <c r="C12" s="69" t="s">
        <v>1920</v>
      </c>
      <c r="D12" s="27" t="s">
        <v>100</v>
      </c>
      <c r="E12" s="31" t="s">
        <v>1908</v>
      </c>
      <c r="F12" s="15">
        <v>249.0</v>
      </c>
      <c r="G12" s="15">
        <v>249.0</v>
      </c>
      <c r="H12" s="14"/>
      <c r="I12" s="15">
        <v>267.0</v>
      </c>
      <c r="J12" s="14"/>
      <c r="K12" s="14"/>
      <c r="L12" s="14"/>
      <c r="M12" s="16"/>
      <c r="N12" s="47">
        <f t="shared" si="1"/>
        <v>267</v>
      </c>
      <c r="O12" s="58"/>
      <c r="P12" s="28"/>
      <c r="Q12" s="99">
        <f t="shared" si="3"/>
        <v>3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</row>
    <row r="13">
      <c r="A13" s="9">
        <v>45352.0</v>
      </c>
      <c r="B13" s="73" t="s">
        <v>1918</v>
      </c>
      <c r="C13" s="69" t="s">
        <v>1921</v>
      </c>
      <c r="D13" s="27" t="s">
        <v>1922</v>
      </c>
      <c r="E13" s="31" t="s">
        <v>1908</v>
      </c>
      <c r="F13" s="15">
        <v>249.0</v>
      </c>
      <c r="G13" s="15">
        <v>249.0</v>
      </c>
      <c r="H13" s="14"/>
      <c r="I13" s="15">
        <v>267.0</v>
      </c>
      <c r="J13" s="14"/>
      <c r="K13" s="14"/>
      <c r="L13" s="14"/>
      <c r="M13" s="16"/>
      <c r="N13" s="47">
        <f t="shared" si="1"/>
        <v>267</v>
      </c>
      <c r="O13" s="58"/>
      <c r="P13" s="28"/>
      <c r="Q13" s="99">
        <f t="shared" si="3"/>
        <v>3</v>
      </c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</row>
    <row r="14">
      <c r="A14" s="9">
        <v>45363.0</v>
      </c>
      <c r="B14" s="73" t="s">
        <v>1912</v>
      </c>
      <c r="C14" s="69" t="s">
        <v>1923</v>
      </c>
      <c r="D14" s="27" t="s">
        <v>100</v>
      </c>
      <c r="E14" s="31" t="s">
        <v>1908</v>
      </c>
      <c r="F14" s="15">
        <v>249.0</v>
      </c>
      <c r="G14" s="15">
        <v>249.0</v>
      </c>
      <c r="H14" s="14"/>
      <c r="I14" s="15">
        <v>267.0</v>
      </c>
      <c r="J14" s="14"/>
      <c r="K14" s="14"/>
      <c r="L14" s="14"/>
      <c r="M14" s="16"/>
      <c r="N14" s="47">
        <f t="shared" si="1"/>
        <v>267</v>
      </c>
      <c r="O14" s="58"/>
      <c r="P14" s="28"/>
      <c r="Q14" s="99">
        <f t="shared" si="3"/>
        <v>3</v>
      </c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</row>
    <row r="15">
      <c r="A15" s="9">
        <v>45364.0</v>
      </c>
      <c r="B15" s="73" t="s">
        <v>1918</v>
      </c>
      <c r="C15" s="69" t="s">
        <v>2679</v>
      </c>
      <c r="D15" s="27" t="s">
        <v>100</v>
      </c>
      <c r="E15" s="31" t="s">
        <v>1908</v>
      </c>
      <c r="F15" s="15">
        <v>249.0</v>
      </c>
      <c r="G15" s="15">
        <v>249.0</v>
      </c>
      <c r="H15" s="14"/>
      <c r="I15" s="15">
        <v>267.0</v>
      </c>
      <c r="J15" s="14"/>
      <c r="K15" s="14"/>
      <c r="L15" s="14"/>
      <c r="M15" s="16"/>
      <c r="N15" s="47">
        <f t="shared" si="1"/>
        <v>267</v>
      </c>
      <c r="O15" s="58"/>
      <c r="P15" s="28"/>
      <c r="Q15" s="99">
        <f t="shared" si="3"/>
        <v>3</v>
      </c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</row>
    <row r="16">
      <c r="A16" s="9">
        <v>45379.0</v>
      </c>
      <c r="B16" s="73" t="s">
        <v>1161</v>
      </c>
      <c r="C16" s="69" t="s">
        <v>1924</v>
      </c>
      <c r="D16" s="27" t="s">
        <v>100</v>
      </c>
      <c r="E16" s="31" t="s">
        <v>1908</v>
      </c>
      <c r="F16" s="15">
        <v>249.0</v>
      </c>
      <c r="G16" s="15">
        <v>249.0</v>
      </c>
      <c r="H16" s="14"/>
      <c r="I16" s="15">
        <v>267.0</v>
      </c>
      <c r="J16" s="14"/>
      <c r="K16" s="14"/>
      <c r="L16" s="14"/>
      <c r="M16" s="16"/>
      <c r="N16" s="47">
        <f t="shared" si="1"/>
        <v>267</v>
      </c>
      <c r="O16" s="58"/>
      <c r="P16" s="28"/>
      <c r="Q16" s="99">
        <f t="shared" si="3"/>
        <v>3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</row>
    <row r="17">
      <c r="A17" s="9">
        <v>45393.0</v>
      </c>
      <c r="B17" s="76" t="s">
        <v>1925</v>
      </c>
      <c r="C17" s="69" t="s">
        <v>1926</v>
      </c>
      <c r="D17" s="27" t="s">
        <v>100</v>
      </c>
      <c r="E17" s="31" t="s">
        <v>1908</v>
      </c>
      <c r="F17" s="15">
        <v>249.0</v>
      </c>
      <c r="G17" s="15">
        <v>267.0</v>
      </c>
      <c r="H17" s="14"/>
      <c r="I17" s="15">
        <v>267.0</v>
      </c>
      <c r="J17" s="14"/>
      <c r="K17" s="14"/>
      <c r="L17" s="14"/>
      <c r="M17" s="16"/>
      <c r="N17" s="47">
        <f t="shared" si="1"/>
        <v>267</v>
      </c>
      <c r="O17" s="58"/>
      <c r="P17" s="28"/>
      <c r="Q17" s="99">
        <f t="shared" si="3"/>
        <v>4</v>
      </c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</row>
    <row r="18">
      <c r="A18" s="9">
        <v>45411.0</v>
      </c>
      <c r="B18" s="76" t="s">
        <v>1925</v>
      </c>
      <c r="C18" s="69" t="s">
        <v>1927</v>
      </c>
      <c r="D18" s="27" t="s">
        <v>100</v>
      </c>
      <c r="E18" s="31" t="s">
        <v>1908</v>
      </c>
      <c r="F18" s="15">
        <v>249.0</v>
      </c>
      <c r="G18" s="15">
        <v>267.0</v>
      </c>
      <c r="H18" s="14"/>
      <c r="I18" s="15">
        <v>267.0</v>
      </c>
      <c r="J18" s="14"/>
      <c r="K18" s="14"/>
      <c r="L18" s="14"/>
      <c r="M18" s="16"/>
      <c r="N18" s="47">
        <f t="shared" si="1"/>
        <v>267</v>
      </c>
      <c r="O18" s="58"/>
      <c r="P18" s="40"/>
      <c r="Q18" s="99">
        <f t="shared" si="3"/>
        <v>4</v>
      </c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</row>
    <row r="19">
      <c r="A19" s="9">
        <v>45418.0</v>
      </c>
      <c r="B19" s="76" t="s">
        <v>1925</v>
      </c>
      <c r="C19" s="69" t="s">
        <v>1928</v>
      </c>
      <c r="D19" s="27" t="s">
        <v>100</v>
      </c>
      <c r="E19" s="31" t="s">
        <v>1908</v>
      </c>
      <c r="F19" s="15">
        <v>249.0</v>
      </c>
      <c r="G19" s="15">
        <v>267.0</v>
      </c>
      <c r="H19" s="14"/>
      <c r="I19" s="15">
        <v>267.0</v>
      </c>
      <c r="J19" s="14"/>
      <c r="K19" s="14"/>
      <c r="L19" s="14"/>
      <c r="M19" s="16"/>
      <c r="N19" s="47">
        <f t="shared" si="1"/>
        <v>267</v>
      </c>
      <c r="O19" s="58"/>
      <c r="P19" s="40"/>
      <c r="Q19" s="99">
        <f t="shared" si="3"/>
        <v>5</v>
      </c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</row>
    <row r="20">
      <c r="A20" s="9">
        <v>45425.0</v>
      </c>
      <c r="B20" s="73" t="s">
        <v>1918</v>
      </c>
      <c r="C20" s="69" t="s">
        <v>1929</v>
      </c>
      <c r="D20" s="27" t="s">
        <v>100</v>
      </c>
      <c r="E20" s="31" t="s">
        <v>1908</v>
      </c>
      <c r="F20" s="15">
        <v>249.0</v>
      </c>
      <c r="G20" s="15">
        <v>267.0</v>
      </c>
      <c r="H20" s="14"/>
      <c r="I20" s="15">
        <v>267.0</v>
      </c>
      <c r="J20" s="14"/>
      <c r="K20" s="14"/>
      <c r="L20" s="14"/>
      <c r="M20" s="16"/>
      <c r="N20" s="47">
        <f t="shared" si="1"/>
        <v>267</v>
      </c>
      <c r="O20" s="58"/>
      <c r="P20" s="40"/>
      <c r="Q20" s="99">
        <f t="shared" si="3"/>
        <v>5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</row>
    <row r="21">
      <c r="A21" s="9">
        <v>45429.0</v>
      </c>
      <c r="B21" s="73" t="s">
        <v>1079</v>
      </c>
      <c r="C21" s="69" t="s">
        <v>2682</v>
      </c>
      <c r="D21" s="27" t="s">
        <v>3241</v>
      </c>
      <c r="E21" s="31" t="s">
        <v>1908</v>
      </c>
      <c r="F21" s="15">
        <v>249.0</v>
      </c>
      <c r="G21" s="15">
        <v>249.0</v>
      </c>
      <c r="H21" s="15">
        <v>18.0</v>
      </c>
      <c r="I21" s="15">
        <v>267.0</v>
      </c>
      <c r="J21" s="14"/>
      <c r="K21" s="14"/>
      <c r="L21" s="14"/>
      <c r="M21" s="16"/>
      <c r="N21" s="47">
        <f t="shared" si="1"/>
        <v>267</v>
      </c>
      <c r="O21" s="58"/>
      <c r="P21" s="40"/>
      <c r="Q21" s="99">
        <f t="shared" si="3"/>
        <v>5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</row>
    <row r="22">
      <c r="A22" s="9">
        <v>45434.0</v>
      </c>
      <c r="B22" s="73" t="s">
        <v>1918</v>
      </c>
      <c r="C22" s="69" t="s">
        <v>1931</v>
      </c>
      <c r="D22" s="27" t="s">
        <v>1918</v>
      </c>
      <c r="E22" s="31" t="s">
        <v>1908</v>
      </c>
      <c r="F22" s="15">
        <v>249.0</v>
      </c>
      <c r="G22" s="15">
        <v>285.0</v>
      </c>
      <c r="H22" s="14"/>
      <c r="I22" s="15">
        <v>285.0</v>
      </c>
      <c r="J22" s="14"/>
      <c r="K22" s="14"/>
      <c r="L22" s="14"/>
      <c r="M22" s="16"/>
      <c r="N22" s="47">
        <f t="shared" si="1"/>
        <v>285</v>
      </c>
      <c r="O22" s="58"/>
      <c r="P22" s="40"/>
      <c r="Q22" s="99">
        <f t="shared" si="3"/>
        <v>5</v>
      </c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</row>
    <row r="23">
      <c r="A23" s="9">
        <v>45446.0</v>
      </c>
      <c r="B23" s="73" t="s">
        <v>20</v>
      </c>
      <c r="C23" s="69" t="s">
        <v>1932</v>
      </c>
      <c r="D23" s="27" t="s">
        <v>1908</v>
      </c>
      <c r="E23" s="13" t="s">
        <v>1908</v>
      </c>
      <c r="F23" s="15">
        <v>249.0</v>
      </c>
      <c r="G23" s="15">
        <v>267.0</v>
      </c>
      <c r="H23" s="14"/>
      <c r="I23" s="15">
        <v>267.0</v>
      </c>
      <c r="J23" s="14"/>
      <c r="K23" s="14"/>
      <c r="L23" s="14"/>
      <c r="M23" s="16"/>
      <c r="N23" s="47">
        <f t="shared" si="1"/>
        <v>267</v>
      </c>
      <c r="O23" s="58"/>
      <c r="P23" s="40"/>
      <c r="Q23" s="99">
        <f t="shared" si="3"/>
        <v>6</v>
      </c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</row>
    <row r="24">
      <c r="A24" s="9">
        <v>45448.0</v>
      </c>
      <c r="B24" s="73" t="s">
        <v>1161</v>
      </c>
      <c r="C24" s="69" t="s">
        <v>1933</v>
      </c>
      <c r="D24" s="27" t="s">
        <v>1908</v>
      </c>
      <c r="E24" s="13" t="s">
        <v>1908</v>
      </c>
      <c r="F24" s="15">
        <v>0.0</v>
      </c>
      <c r="G24" s="15">
        <v>267.0</v>
      </c>
      <c r="H24" s="14"/>
      <c r="I24" s="15">
        <v>267.0</v>
      </c>
      <c r="J24" s="14"/>
      <c r="K24" s="14"/>
      <c r="L24" s="14"/>
      <c r="M24" s="16"/>
      <c r="N24" s="47">
        <f t="shared" si="1"/>
        <v>267</v>
      </c>
      <c r="O24" s="58"/>
      <c r="P24" s="40"/>
      <c r="Q24" s="99">
        <f t="shared" si="3"/>
        <v>6</v>
      </c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</row>
    <row r="25">
      <c r="A25" s="9">
        <v>45457.0</v>
      </c>
      <c r="B25" s="76" t="s">
        <v>1925</v>
      </c>
      <c r="C25" s="69" t="s">
        <v>1934</v>
      </c>
      <c r="D25" s="27" t="s">
        <v>1925</v>
      </c>
      <c r="E25" s="13" t="s">
        <v>1908</v>
      </c>
      <c r="F25" s="15">
        <v>249.0</v>
      </c>
      <c r="G25" s="15">
        <v>267.0</v>
      </c>
      <c r="H25" s="14"/>
      <c r="I25" s="15">
        <v>267.0</v>
      </c>
      <c r="J25" s="14"/>
      <c r="K25" s="14"/>
      <c r="L25" s="14"/>
      <c r="M25" s="16"/>
      <c r="N25" s="47">
        <f t="shared" si="1"/>
        <v>267</v>
      </c>
      <c r="O25" s="58"/>
      <c r="P25" s="28"/>
      <c r="Q25" s="99">
        <f t="shared" si="3"/>
        <v>6</v>
      </c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</row>
    <row r="26">
      <c r="A26" s="9">
        <v>45462.0</v>
      </c>
      <c r="B26" s="73" t="s">
        <v>20</v>
      </c>
      <c r="C26" s="69" t="s">
        <v>1935</v>
      </c>
      <c r="D26" s="27" t="s">
        <v>1908</v>
      </c>
      <c r="E26" s="13" t="s">
        <v>1908</v>
      </c>
      <c r="F26" s="15">
        <v>299.0</v>
      </c>
      <c r="G26" s="15">
        <v>317.0</v>
      </c>
      <c r="H26" s="14"/>
      <c r="I26" s="15">
        <v>317.0</v>
      </c>
      <c r="J26" s="14"/>
      <c r="K26" s="14"/>
      <c r="L26" s="14"/>
      <c r="M26" s="16"/>
      <c r="N26" s="47">
        <f t="shared" si="1"/>
        <v>317</v>
      </c>
      <c r="O26" s="58"/>
      <c r="P26" s="40"/>
      <c r="Q26" s="99">
        <f t="shared" si="3"/>
        <v>6</v>
      </c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</row>
    <row r="27">
      <c r="A27" s="9">
        <v>45462.0</v>
      </c>
      <c r="B27" s="73" t="s">
        <v>20</v>
      </c>
      <c r="C27" s="69" t="s">
        <v>1936</v>
      </c>
      <c r="D27" s="27" t="s">
        <v>1908</v>
      </c>
      <c r="E27" s="13" t="s">
        <v>1908</v>
      </c>
      <c r="F27" s="15">
        <v>299.0</v>
      </c>
      <c r="G27" s="15">
        <v>317.0</v>
      </c>
      <c r="H27" s="14"/>
      <c r="I27" s="15">
        <v>317.0</v>
      </c>
      <c r="J27" s="14"/>
      <c r="K27" s="14"/>
      <c r="L27" s="14"/>
      <c r="M27" s="16"/>
      <c r="N27" s="47">
        <f t="shared" si="1"/>
        <v>317</v>
      </c>
      <c r="O27" s="58"/>
      <c r="P27" s="40"/>
      <c r="Q27" s="99">
        <f t="shared" si="3"/>
        <v>6</v>
      </c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</row>
    <row r="28">
      <c r="A28" s="9">
        <v>45489.0</v>
      </c>
      <c r="B28" s="73" t="s">
        <v>1079</v>
      </c>
      <c r="C28" s="69" t="s">
        <v>1937</v>
      </c>
      <c r="D28" s="27" t="s">
        <v>3241</v>
      </c>
      <c r="E28" s="13" t="s">
        <v>1908</v>
      </c>
      <c r="F28" s="15">
        <v>249.0</v>
      </c>
      <c r="G28" s="15">
        <v>249.0</v>
      </c>
      <c r="H28" s="14"/>
      <c r="I28" s="15">
        <v>249.0</v>
      </c>
      <c r="J28" s="14"/>
      <c r="K28" s="14"/>
      <c r="L28" s="14"/>
      <c r="M28" s="16"/>
      <c r="N28" s="47">
        <f t="shared" si="1"/>
        <v>249</v>
      </c>
      <c r="O28" s="58"/>
      <c r="P28" s="40"/>
      <c r="Q28" s="99">
        <f t="shared" si="3"/>
        <v>7</v>
      </c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</row>
    <row r="29">
      <c r="A29" s="9">
        <v>45498.0</v>
      </c>
      <c r="B29" s="73" t="s">
        <v>20</v>
      </c>
      <c r="C29" s="69" t="s">
        <v>1938</v>
      </c>
      <c r="D29" s="27" t="s">
        <v>1939</v>
      </c>
      <c r="E29" s="13" t="s">
        <v>1940</v>
      </c>
      <c r="F29" s="15">
        <v>99.0</v>
      </c>
      <c r="G29" s="15">
        <v>99.0</v>
      </c>
      <c r="H29" s="14"/>
      <c r="I29" s="15">
        <v>99.0</v>
      </c>
      <c r="J29" s="14"/>
      <c r="K29" s="14"/>
      <c r="L29" s="14"/>
      <c r="M29" s="16"/>
      <c r="N29" s="47">
        <f t="shared" si="1"/>
        <v>99</v>
      </c>
      <c r="O29" s="58"/>
      <c r="P29" s="45" t="s">
        <v>1941</v>
      </c>
      <c r="Q29" s="99">
        <f t="shared" si="3"/>
        <v>7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</row>
    <row r="30">
      <c r="A30" s="9">
        <v>45495.0</v>
      </c>
      <c r="B30" s="73" t="s">
        <v>20</v>
      </c>
      <c r="C30" s="69" t="s">
        <v>2710</v>
      </c>
      <c r="D30" s="27" t="s">
        <v>1939</v>
      </c>
      <c r="E30" s="13" t="s">
        <v>1940</v>
      </c>
      <c r="F30" s="15">
        <v>159.0</v>
      </c>
      <c r="G30" s="15">
        <v>159.0</v>
      </c>
      <c r="H30" s="14"/>
      <c r="I30" s="15">
        <v>159.0</v>
      </c>
      <c r="J30" s="14"/>
      <c r="K30" s="14"/>
      <c r="L30" s="14"/>
      <c r="M30" s="16"/>
      <c r="N30" s="47">
        <f t="shared" si="1"/>
        <v>159</v>
      </c>
      <c r="O30" s="58"/>
      <c r="P30" s="45" t="s">
        <v>2711</v>
      </c>
      <c r="Q30" s="99">
        <f t="shared" si="3"/>
        <v>7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</row>
    <row r="31">
      <c r="A31" s="9">
        <v>45500.0</v>
      </c>
      <c r="B31" s="73" t="s">
        <v>1918</v>
      </c>
      <c r="C31" s="69" t="s">
        <v>1942</v>
      </c>
      <c r="D31" s="27" t="s">
        <v>1918</v>
      </c>
      <c r="E31" s="13" t="s">
        <v>1908</v>
      </c>
      <c r="F31" s="15">
        <v>299.0</v>
      </c>
      <c r="G31" s="15">
        <v>299.0</v>
      </c>
      <c r="H31" s="14"/>
      <c r="I31" s="15">
        <v>299.0</v>
      </c>
      <c r="J31" s="14"/>
      <c r="K31" s="14"/>
      <c r="L31" s="14"/>
      <c r="M31" s="16"/>
      <c r="N31" s="47">
        <f t="shared" si="1"/>
        <v>299</v>
      </c>
      <c r="O31" s="58"/>
      <c r="P31" s="40"/>
      <c r="Q31" s="99">
        <f t="shared" si="3"/>
        <v>7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</row>
    <row r="32">
      <c r="A32" s="9">
        <v>45501.0</v>
      </c>
      <c r="B32" s="73" t="s">
        <v>20</v>
      </c>
      <c r="C32" s="69" t="s">
        <v>1943</v>
      </c>
      <c r="D32" s="27" t="s">
        <v>1908</v>
      </c>
      <c r="E32" s="13" t="s">
        <v>1908</v>
      </c>
      <c r="F32" s="15">
        <v>699.0</v>
      </c>
      <c r="G32" s="15">
        <v>299.0</v>
      </c>
      <c r="H32" s="14"/>
      <c r="I32" s="15">
        <v>299.0</v>
      </c>
      <c r="J32" s="14"/>
      <c r="K32" s="14"/>
      <c r="L32" s="14"/>
      <c r="M32" s="16"/>
      <c r="N32" s="47">
        <f t="shared" si="1"/>
        <v>299</v>
      </c>
      <c r="O32" s="58"/>
      <c r="P32" s="40"/>
      <c r="Q32" s="99">
        <f t="shared" si="3"/>
        <v>7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</row>
    <row r="33">
      <c r="A33" s="9">
        <v>45505.0</v>
      </c>
      <c r="B33" s="73" t="s">
        <v>20</v>
      </c>
      <c r="C33" s="69" t="s">
        <v>1944</v>
      </c>
      <c r="D33" s="27" t="s">
        <v>1908</v>
      </c>
      <c r="E33" s="13" t="s">
        <v>1908</v>
      </c>
      <c r="F33" s="15">
        <v>299.0</v>
      </c>
      <c r="G33" s="15">
        <v>299.0</v>
      </c>
      <c r="H33" s="14"/>
      <c r="I33" s="15">
        <v>299.0</v>
      </c>
      <c r="J33" s="14"/>
      <c r="K33" s="14"/>
      <c r="L33" s="14"/>
      <c r="M33" s="16"/>
      <c r="N33" s="47">
        <f t="shared" si="1"/>
        <v>299</v>
      </c>
      <c r="O33" s="58"/>
      <c r="P33" s="40"/>
      <c r="Q33" s="99">
        <f t="shared" si="3"/>
        <v>8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</row>
    <row r="34">
      <c r="A34" s="9">
        <v>45506.0</v>
      </c>
      <c r="B34" s="73" t="s">
        <v>20</v>
      </c>
      <c r="C34" s="69" t="s">
        <v>2688</v>
      </c>
      <c r="D34" s="27" t="s">
        <v>1908</v>
      </c>
      <c r="E34" s="13" t="s">
        <v>1908</v>
      </c>
      <c r="F34" s="15">
        <v>299.0</v>
      </c>
      <c r="G34" s="15">
        <v>299.0</v>
      </c>
      <c r="H34" s="14"/>
      <c r="I34" s="15">
        <v>299.0</v>
      </c>
      <c r="J34" s="14"/>
      <c r="K34" s="14"/>
      <c r="L34" s="14"/>
      <c r="M34" s="16"/>
      <c r="N34" s="47">
        <f t="shared" si="1"/>
        <v>299</v>
      </c>
      <c r="O34" s="58"/>
      <c r="P34" s="40"/>
      <c r="Q34" s="99">
        <f t="shared" si="3"/>
        <v>8</v>
      </c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</row>
    <row r="35">
      <c r="A35" s="9">
        <v>45506.0</v>
      </c>
      <c r="B35" s="73" t="s">
        <v>1079</v>
      </c>
      <c r="C35" s="69" t="s">
        <v>1945</v>
      </c>
      <c r="D35" s="27" t="s">
        <v>3241</v>
      </c>
      <c r="E35" s="13" t="s">
        <v>1908</v>
      </c>
      <c r="F35" s="15">
        <v>299.0</v>
      </c>
      <c r="G35" s="15">
        <v>299.0</v>
      </c>
      <c r="H35" s="14"/>
      <c r="I35" s="15">
        <v>299.0</v>
      </c>
      <c r="J35" s="14"/>
      <c r="K35" s="14"/>
      <c r="L35" s="14"/>
      <c r="M35" s="16"/>
      <c r="N35" s="47">
        <f t="shared" si="1"/>
        <v>299</v>
      </c>
      <c r="O35" s="58"/>
      <c r="P35" s="40"/>
      <c r="Q35" s="99">
        <f t="shared" si="3"/>
        <v>8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</row>
    <row r="36">
      <c r="A36" s="9">
        <v>45509.0</v>
      </c>
      <c r="B36" s="73" t="s">
        <v>20</v>
      </c>
      <c r="C36" s="69" t="s">
        <v>1946</v>
      </c>
      <c r="D36" s="27" t="s">
        <v>1939</v>
      </c>
      <c r="E36" s="13" t="s">
        <v>1940</v>
      </c>
      <c r="F36" s="15">
        <v>99.0</v>
      </c>
      <c r="G36" s="15">
        <v>99.0</v>
      </c>
      <c r="H36" s="14"/>
      <c r="I36" s="15">
        <v>99.0</v>
      </c>
      <c r="J36" s="14"/>
      <c r="K36" s="14"/>
      <c r="L36" s="14"/>
      <c r="M36" s="16"/>
      <c r="N36" s="47">
        <f t="shared" si="1"/>
        <v>99</v>
      </c>
      <c r="O36" s="58"/>
      <c r="P36" s="45" t="s">
        <v>1947</v>
      </c>
      <c r="Q36" s="99">
        <f t="shared" si="3"/>
        <v>8</v>
      </c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</row>
    <row r="37">
      <c r="A37" s="9">
        <v>45506.0</v>
      </c>
      <c r="B37" s="73" t="s">
        <v>20</v>
      </c>
      <c r="C37" s="69" t="s">
        <v>1948</v>
      </c>
      <c r="D37" s="27" t="s">
        <v>1908</v>
      </c>
      <c r="E37" s="13" t="s">
        <v>1908</v>
      </c>
      <c r="F37" s="15">
        <v>299.0</v>
      </c>
      <c r="G37" s="15">
        <v>299.0</v>
      </c>
      <c r="H37" s="14"/>
      <c r="I37" s="15">
        <v>299.0</v>
      </c>
      <c r="J37" s="14"/>
      <c r="K37" s="14"/>
      <c r="L37" s="14"/>
      <c r="M37" s="16"/>
      <c r="N37" s="47">
        <f t="shared" si="1"/>
        <v>299</v>
      </c>
      <c r="O37" s="58"/>
      <c r="P37" s="40"/>
      <c r="Q37" s="99">
        <f t="shared" si="3"/>
        <v>8</v>
      </c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</row>
    <row r="38">
      <c r="A38" s="9">
        <v>45518.0</v>
      </c>
      <c r="B38" s="73" t="s">
        <v>20</v>
      </c>
      <c r="C38" s="69" t="s">
        <v>2697</v>
      </c>
      <c r="D38" s="27" t="s">
        <v>1908</v>
      </c>
      <c r="E38" s="13" t="s">
        <v>1908</v>
      </c>
      <c r="F38" s="15">
        <v>299.0</v>
      </c>
      <c r="G38" s="15">
        <v>299.0</v>
      </c>
      <c r="H38" s="14"/>
      <c r="I38" s="15">
        <v>299.0</v>
      </c>
      <c r="J38" s="14"/>
      <c r="K38" s="14"/>
      <c r="L38" s="14"/>
      <c r="M38" s="16"/>
      <c r="N38" s="47">
        <f t="shared" si="1"/>
        <v>299</v>
      </c>
      <c r="O38" s="58"/>
      <c r="P38" s="40"/>
      <c r="Q38" s="99">
        <f t="shared" si="3"/>
        <v>8</v>
      </c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</row>
    <row r="39">
      <c r="A39" s="9">
        <v>45519.0</v>
      </c>
      <c r="B39" s="73" t="s">
        <v>1079</v>
      </c>
      <c r="C39" s="69" t="s">
        <v>1949</v>
      </c>
      <c r="D39" s="27" t="s">
        <v>3241</v>
      </c>
      <c r="E39" s="13" t="s">
        <v>1908</v>
      </c>
      <c r="F39" s="15">
        <v>299.0</v>
      </c>
      <c r="G39" s="15">
        <v>249.0</v>
      </c>
      <c r="H39" s="14"/>
      <c r="I39" s="15">
        <v>249.0</v>
      </c>
      <c r="J39" s="14"/>
      <c r="K39" s="14"/>
      <c r="L39" s="14"/>
      <c r="M39" s="16"/>
      <c r="N39" s="47">
        <f t="shared" si="1"/>
        <v>249</v>
      </c>
      <c r="O39" s="58"/>
      <c r="P39" s="40"/>
      <c r="Q39" s="99">
        <f t="shared" si="3"/>
        <v>8</v>
      </c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</row>
    <row r="40">
      <c r="A40" s="9">
        <v>45520.0</v>
      </c>
      <c r="B40" s="73" t="s">
        <v>20</v>
      </c>
      <c r="C40" s="69" t="s">
        <v>2700</v>
      </c>
      <c r="D40" s="27" t="s">
        <v>1908</v>
      </c>
      <c r="E40" s="13" t="s">
        <v>1908</v>
      </c>
      <c r="F40" s="15">
        <v>299.0</v>
      </c>
      <c r="G40" s="15">
        <v>299.0</v>
      </c>
      <c r="H40" s="14"/>
      <c r="I40" s="15">
        <v>299.0</v>
      </c>
      <c r="J40" s="14"/>
      <c r="K40" s="14"/>
      <c r="L40" s="14"/>
      <c r="M40" s="16"/>
      <c r="N40" s="47">
        <f t="shared" si="1"/>
        <v>299</v>
      </c>
      <c r="O40" s="58"/>
      <c r="P40" s="40"/>
      <c r="Q40" s="99">
        <f t="shared" si="3"/>
        <v>8</v>
      </c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</row>
    <row r="41">
      <c r="A41" s="9">
        <v>45520.0</v>
      </c>
      <c r="B41" s="73" t="s">
        <v>20</v>
      </c>
      <c r="C41" s="69" t="s">
        <v>2814</v>
      </c>
      <c r="D41" s="27" t="s">
        <v>1939</v>
      </c>
      <c r="E41" s="13" t="s">
        <v>1940</v>
      </c>
      <c r="F41" s="15">
        <v>800.0</v>
      </c>
      <c r="G41" s="15">
        <v>99.0</v>
      </c>
      <c r="H41" s="14"/>
      <c r="I41" s="15">
        <v>99.0</v>
      </c>
      <c r="J41" s="14"/>
      <c r="K41" s="14"/>
      <c r="L41" s="14"/>
      <c r="M41" s="16"/>
      <c r="N41" s="47">
        <f t="shared" si="1"/>
        <v>99</v>
      </c>
      <c r="O41" s="58"/>
      <c r="P41" s="45" t="s">
        <v>2815</v>
      </c>
      <c r="Q41" s="99">
        <f t="shared" si="3"/>
        <v>8</v>
      </c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</row>
    <row r="42">
      <c r="A42" s="9">
        <v>45531.0</v>
      </c>
      <c r="B42" s="73" t="s">
        <v>20</v>
      </c>
      <c r="C42" s="69" t="s">
        <v>1948</v>
      </c>
      <c r="D42" s="27" t="s">
        <v>1908</v>
      </c>
      <c r="E42" s="13" t="s">
        <v>1908</v>
      </c>
      <c r="F42" s="15">
        <v>299.0</v>
      </c>
      <c r="G42" s="15">
        <v>299.0</v>
      </c>
      <c r="H42" s="14"/>
      <c r="I42" s="15">
        <v>299.0</v>
      </c>
      <c r="J42" s="14"/>
      <c r="K42" s="14"/>
      <c r="L42" s="14"/>
      <c r="M42" s="16"/>
      <c r="N42" s="47">
        <f t="shared" si="1"/>
        <v>299</v>
      </c>
      <c r="O42" s="58"/>
      <c r="P42" s="40"/>
      <c r="Q42" s="99">
        <f t="shared" si="3"/>
        <v>8</v>
      </c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</row>
    <row r="43">
      <c r="A43" s="9">
        <v>45532.0</v>
      </c>
      <c r="B43" s="73" t="s">
        <v>20</v>
      </c>
      <c r="C43" s="69" t="s">
        <v>1950</v>
      </c>
      <c r="D43" s="27" t="s">
        <v>1908</v>
      </c>
      <c r="E43" s="13" t="s">
        <v>1908</v>
      </c>
      <c r="F43" s="15">
        <v>800.0</v>
      </c>
      <c r="G43" s="15">
        <v>299.0</v>
      </c>
      <c r="H43" s="14"/>
      <c r="I43" s="15">
        <v>299.0</v>
      </c>
      <c r="J43" s="14"/>
      <c r="K43" s="14"/>
      <c r="L43" s="14"/>
      <c r="M43" s="16"/>
      <c r="N43" s="47">
        <f t="shared" si="1"/>
        <v>299</v>
      </c>
      <c r="O43" s="58"/>
      <c r="P43" s="40"/>
      <c r="Q43" s="99">
        <f t="shared" si="3"/>
        <v>8</v>
      </c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</row>
    <row r="44">
      <c r="A44" s="9">
        <v>45533.0</v>
      </c>
      <c r="B44" s="73" t="s">
        <v>20</v>
      </c>
      <c r="C44" s="69" t="s">
        <v>1951</v>
      </c>
      <c r="D44" s="27" t="s">
        <v>1939</v>
      </c>
      <c r="E44" s="13" t="s">
        <v>1940</v>
      </c>
      <c r="F44" s="15">
        <v>99.0</v>
      </c>
      <c r="G44" s="15">
        <v>99.0</v>
      </c>
      <c r="H44" s="14"/>
      <c r="I44" s="15">
        <v>99.0</v>
      </c>
      <c r="J44" s="14"/>
      <c r="K44" s="14"/>
      <c r="L44" s="14"/>
      <c r="M44" s="16"/>
      <c r="N44" s="47">
        <f t="shared" si="1"/>
        <v>99</v>
      </c>
      <c r="O44" s="58"/>
      <c r="P44" s="45" t="s">
        <v>1952</v>
      </c>
      <c r="Q44" s="99">
        <f t="shared" si="3"/>
        <v>8</v>
      </c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</row>
    <row r="45">
      <c r="A45" s="9">
        <v>45533.0</v>
      </c>
      <c r="B45" s="73" t="s">
        <v>20</v>
      </c>
      <c r="C45" s="69" t="s">
        <v>1953</v>
      </c>
      <c r="D45" s="27" t="s">
        <v>1939</v>
      </c>
      <c r="E45" s="13" t="s">
        <v>1940</v>
      </c>
      <c r="F45" s="15">
        <v>99.0</v>
      </c>
      <c r="G45" s="15">
        <v>99.0</v>
      </c>
      <c r="H45" s="14"/>
      <c r="I45" s="15">
        <v>99.0</v>
      </c>
      <c r="J45" s="14"/>
      <c r="K45" s="14"/>
      <c r="L45" s="14"/>
      <c r="M45" s="16"/>
      <c r="N45" s="47">
        <f t="shared" si="1"/>
        <v>99</v>
      </c>
      <c r="O45" s="58"/>
      <c r="P45" s="45" t="s">
        <v>1954</v>
      </c>
      <c r="Q45" s="99">
        <f t="shared" si="3"/>
        <v>8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</row>
    <row r="46">
      <c r="A46" s="9">
        <v>45534.0</v>
      </c>
      <c r="B46" s="73" t="s">
        <v>1161</v>
      </c>
      <c r="C46" s="69" t="s">
        <v>2712</v>
      </c>
      <c r="D46" s="27" t="s">
        <v>1908</v>
      </c>
      <c r="E46" s="31" t="s">
        <v>1908</v>
      </c>
      <c r="F46" s="15">
        <v>249.0</v>
      </c>
      <c r="G46" s="15">
        <v>249.0</v>
      </c>
      <c r="H46" s="14"/>
      <c r="I46" s="15">
        <f>G46</f>
        <v>249</v>
      </c>
      <c r="J46" s="14"/>
      <c r="K46" s="14"/>
      <c r="L46" s="14"/>
      <c r="M46" s="16"/>
      <c r="N46" s="47">
        <f t="shared" si="1"/>
        <v>249</v>
      </c>
      <c r="O46" s="58"/>
      <c r="P46" s="40"/>
      <c r="Q46" s="99">
        <f t="shared" si="3"/>
        <v>8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</row>
    <row r="47">
      <c r="A47" s="9">
        <v>45539.0</v>
      </c>
      <c r="B47" s="73" t="s">
        <v>20</v>
      </c>
      <c r="C47" s="69" t="s">
        <v>1955</v>
      </c>
      <c r="D47" s="27" t="s">
        <v>1908</v>
      </c>
      <c r="E47" s="13" t="s">
        <v>1908</v>
      </c>
      <c r="F47" s="15">
        <v>800.0</v>
      </c>
      <c r="G47" s="15">
        <v>299.0</v>
      </c>
      <c r="H47" s="14"/>
      <c r="I47" s="15">
        <v>299.0</v>
      </c>
      <c r="J47" s="14"/>
      <c r="K47" s="14"/>
      <c r="L47" s="14"/>
      <c r="M47" s="16"/>
      <c r="N47" s="47">
        <f t="shared" si="1"/>
        <v>299</v>
      </c>
      <c r="O47" s="58"/>
      <c r="P47" s="40"/>
      <c r="Q47" s="99">
        <f t="shared" si="3"/>
        <v>9</v>
      </c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</row>
    <row r="48">
      <c r="A48" s="9">
        <v>45539.0</v>
      </c>
      <c r="B48" s="76" t="s">
        <v>1925</v>
      </c>
      <c r="C48" s="69" t="s">
        <v>1956</v>
      </c>
      <c r="D48" s="27" t="s">
        <v>1925</v>
      </c>
      <c r="E48" s="13" t="s">
        <v>1908</v>
      </c>
      <c r="F48" s="15">
        <v>800.0</v>
      </c>
      <c r="G48" s="15">
        <v>249.0</v>
      </c>
      <c r="H48" s="14"/>
      <c r="I48" s="15">
        <v>249.0</v>
      </c>
      <c r="J48" s="14"/>
      <c r="K48" s="14"/>
      <c r="L48" s="14"/>
      <c r="M48" s="16"/>
      <c r="N48" s="47">
        <f t="shared" si="1"/>
        <v>249</v>
      </c>
      <c r="O48" s="58"/>
      <c r="P48" s="40"/>
      <c r="Q48" s="99">
        <f t="shared" si="3"/>
        <v>9</v>
      </c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</row>
    <row r="49">
      <c r="A49" s="9">
        <v>45539.0</v>
      </c>
      <c r="B49" s="73" t="s">
        <v>20</v>
      </c>
      <c r="C49" s="69" t="s">
        <v>1957</v>
      </c>
      <c r="D49" s="27" t="s">
        <v>1908</v>
      </c>
      <c r="E49" s="13" t="s">
        <v>1908</v>
      </c>
      <c r="F49" s="15">
        <v>249.0</v>
      </c>
      <c r="G49" s="15">
        <v>249.0</v>
      </c>
      <c r="H49" s="14"/>
      <c r="I49" s="15">
        <v>249.0</v>
      </c>
      <c r="J49" s="14"/>
      <c r="K49" s="14"/>
      <c r="L49" s="14"/>
      <c r="M49" s="16"/>
      <c r="N49" s="47">
        <f t="shared" si="1"/>
        <v>249</v>
      </c>
      <c r="O49" s="58"/>
      <c r="P49" s="40"/>
      <c r="Q49" s="99">
        <f t="shared" si="3"/>
        <v>9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</row>
    <row r="50">
      <c r="A50" s="9">
        <v>45539.0</v>
      </c>
      <c r="B50" s="73" t="s">
        <v>27</v>
      </c>
      <c r="C50" s="69" t="s">
        <v>2295</v>
      </c>
      <c r="D50" s="27" t="s">
        <v>1908</v>
      </c>
      <c r="E50" s="13" t="s">
        <v>1908</v>
      </c>
      <c r="F50" s="15">
        <v>299.0</v>
      </c>
      <c r="G50" s="15">
        <v>299.0</v>
      </c>
      <c r="H50" s="14"/>
      <c r="I50" s="15">
        <v>299.0</v>
      </c>
      <c r="J50" s="14"/>
      <c r="K50" s="14"/>
      <c r="L50" s="14"/>
      <c r="M50" s="16"/>
      <c r="N50" s="47">
        <f t="shared" si="1"/>
        <v>299</v>
      </c>
      <c r="O50" s="58"/>
      <c r="P50" s="40"/>
      <c r="Q50" s="99">
        <f t="shared" si="3"/>
        <v>9</v>
      </c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</row>
    <row r="51">
      <c r="A51" s="9">
        <v>45541.0</v>
      </c>
      <c r="B51" s="73" t="s">
        <v>20</v>
      </c>
      <c r="C51" s="69" t="s">
        <v>1958</v>
      </c>
      <c r="D51" s="27" t="s">
        <v>1908</v>
      </c>
      <c r="E51" s="13" t="s">
        <v>1908</v>
      </c>
      <c r="F51" s="15">
        <f>800+299</f>
        <v>1099</v>
      </c>
      <c r="G51" s="15">
        <v>299.0</v>
      </c>
      <c r="H51" s="14"/>
      <c r="I51" s="15">
        <v>299.0</v>
      </c>
      <c r="J51" s="14"/>
      <c r="K51" s="14"/>
      <c r="L51" s="14"/>
      <c r="M51" s="16"/>
      <c r="N51" s="47">
        <f t="shared" si="1"/>
        <v>299</v>
      </c>
      <c r="O51" s="58"/>
      <c r="P51" s="40"/>
      <c r="Q51" s="99">
        <f t="shared" si="3"/>
        <v>9</v>
      </c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</row>
    <row r="52">
      <c r="A52" s="9">
        <v>45545.0</v>
      </c>
      <c r="B52" s="73" t="s">
        <v>20</v>
      </c>
      <c r="C52" s="69" t="s">
        <v>2888</v>
      </c>
      <c r="D52" s="27" t="s">
        <v>1939</v>
      </c>
      <c r="E52" s="13" t="s">
        <v>1940</v>
      </c>
      <c r="F52" s="15">
        <v>99.0</v>
      </c>
      <c r="G52" s="15">
        <v>99.0</v>
      </c>
      <c r="H52" s="14"/>
      <c r="I52" s="15">
        <v>99.0</v>
      </c>
      <c r="J52" s="14"/>
      <c r="K52" s="14"/>
      <c r="L52" s="14"/>
      <c r="M52" s="16"/>
      <c r="N52" s="47">
        <f t="shared" si="1"/>
        <v>99</v>
      </c>
      <c r="O52" s="58"/>
      <c r="P52" s="45" t="s">
        <v>2889</v>
      </c>
      <c r="Q52" s="99">
        <f t="shared" si="3"/>
        <v>9</v>
      </c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</row>
    <row r="53">
      <c r="A53" s="9">
        <v>45547.0</v>
      </c>
      <c r="B53" s="73" t="s">
        <v>20</v>
      </c>
      <c r="C53" s="69" t="s">
        <v>1959</v>
      </c>
      <c r="D53" s="27" t="s">
        <v>1939</v>
      </c>
      <c r="E53" s="13" t="s">
        <v>1940</v>
      </c>
      <c r="F53" s="15">
        <v>99.0</v>
      </c>
      <c r="G53" s="15">
        <v>99.0</v>
      </c>
      <c r="H53" s="14"/>
      <c r="I53" s="15">
        <v>99.0</v>
      </c>
      <c r="J53" s="14"/>
      <c r="K53" s="14"/>
      <c r="L53" s="14"/>
      <c r="M53" s="16"/>
      <c r="N53" s="47">
        <f t="shared" si="1"/>
        <v>99</v>
      </c>
      <c r="O53" s="58"/>
      <c r="P53" s="45" t="s">
        <v>1960</v>
      </c>
      <c r="Q53" s="99">
        <f t="shared" si="3"/>
        <v>9</v>
      </c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</row>
    <row r="54">
      <c r="A54" s="9">
        <v>45548.0</v>
      </c>
      <c r="B54" s="73" t="s">
        <v>20</v>
      </c>
      <c r="C54" s="69" t="s">
        <v>1961</v>
      </c>
      <c r="D54" s="27" t="s">
        <v>1908</v>
      </c>
      <c r="E54" s="13" t="s">
        <v>1908</v>
      </c>
      <c r="F54" s="15">
        <v>299.0</v>
      </c>
      <c r="G54" s="15">
        <v>299.0</v>
      </c>
      <c r="H54" s="14"/>
      <c r="I54" s="15">
        <v>299.0</v>
      </c>
      <c r="J54" s="14"/>
      <c r="K54" s="14"/>
      <c r="L54" s="14"/>
      <c r="M54" s="16"/>
      <c r="N54" s="47">
        <f t="shared" si="1"/>
        <v>299</v>
      </c>
      <c r="O54" s="58"/>
      <c r="P54" s="40"/>
      <c r="Q54" s="99">
        <f t="shared" si="3"/>
        <v>9</v>
      </c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</row>
    <row r="55">
      <c r="A55" s="9">
        <v>45548.0</v>
      </c>
      <c r="B55" s="73" t="s">
        <v>20</v>
      </c>
      <c r="C55" s="69" t="s">
        <v>1962</v>
      </c>
      <c r="D55" s="27" t="s">
        <v>1908</v>
      </c>
      <c r="E55" s="13" t="s">
        <v>1908</v>
      </c>
      <c r="F55" s="15">
        <v>299.0</v>
      </c>
      <c r="G55" s="15">
        <v>299.0</v>
      </c>
      <c r="H55" s="14"/>
      <c r="I55" s="15">
        <v>299.0</v>
      </c>
      <c r="J55" s="14"/>
      <c r="K55" s="14"/>
      <c r="L55" s="14"/>
      <c r="M55" s="16"/>
      <c r="N55" s="47">
        <f t="shared" si="1"/>
        <v>299</v>
      </c>
      <c r="O55" s="58"/>
      <c r="P55" s="40"/>
      <c r="Q55" s="99">
        <f t="shared" si="3"/>
        <v>9</v>
      </c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</row>
    <row r="56">
      <c r="A56" s="9">
        <v>45551.0</v>
      </c>
      <c r="B56" s="73" t="s">
        <v>20</v>
      </c>
      <c r="C56" s="69" t="s">
        <v>2908</v>
      </c>
      <c r="D56" s="27" t="s">
        <v>1939</v>
      </c>
      <c r="E56" s="13" t="s">
        <v>1940</v>
      </c>
      <c r="F56" s="15">
        <v>99.0</v>
      </c>
      <c r="G56" s="15">
        <v>99.0</v>
      </c>
      <c r="H56" s="14"/>
      <c r="I56" s="15">
        <v>99.0</v>
      </c>
      <c r="J56" s="14"/>
      <c r="K56" s="14"/>
      <c r="L56" s="14"/>
      <c r="M56" s="16"/>
      <c r="N56" s="47">
        <f t="shared" si="1"/>
        <v>99</v>
      </c>
      <c r="O56" s="58"/>
      <c r="P56" s="45" t="s">
        <v>2909</v>
      </c>
      <c r="Q56" s="99">
        <f t="shared" si="3"/>
        <v>9</v>
      </c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</row>
    <row r="57">
      <c r="A57" s="9">
        <v>45509.0</v>
      </c>
      <c r="B57" s="73" t="s">
        <v>20</v>
      </c>
      <c r="C57" s="69" t="s">
        <v>1963</v>
      </c>
      <c r="D57" s="27" t="s">
        <v>1908</v>
      </c>
      <c r="E57" s="13" t="s">
        <v>1908</v>
      </c>
      <c r="F57" s="15">
        <v>299.0</v>
      </c>
      <c r="G57" s="15">
        <v>299.0</v>
      </c>
      <c r="H57" s="14"/>
      <c r="I57" s="15">
        <v>299.0</v>
      </c>
      <c r="J57" s="14"/>
      <c r="K57" s="14"/>
      <c r="L57" s="14"/>
      <c r="M57" s="16"/>
      <c r="N57" s="47">
        <f t="shared" si="1"/>
        <v>299</v>
      </c>
      <c r="O57" s="58"/>
      <c r="P57" s="40"/>
      <c r="Q57" s="99">
        <f t="shared" si="3"/>
        <v>8</v>
      </c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</row>
    <row r="58">
      <c r="A58" s="9">
        <v>45553.0</v>
      </c>
      <c r="B58" s="73" t="s">
        <v>20</v>
      </c>
      <c r="C58" s="69" t="s">
        <v>1950</v>
      </c>
      <c r="D58" s="27" t="s">
        <v>1908</v>
      </c>
      <c r="E58" s="13" t="s">
        <v>1090</v>
      </c>
      <c r="F58" s="15">
        <v>300.0</v>
      </c>
      <c r="G58" s="14"/>
      <c r="H58" s="14"/>
      <c r="I58" s="15">
        <v>0.0</v>
      </c>
      <c r="J58" s="14"/>
      <c r="K58" s="15">
        <v>300.0</v>
      </c>
      <c r="L58" s="14"/>
      <c r="M58" s="16"/>
      <c r="N58" s="47">
        <f t="shared" si="1"/>
        <v>300</v>
      </c>
      <c r="O58" s="58"/>
      <c r="P58" s="40"/>
      <c r="Q58" s="99">
        <f t="shared" si="3"/>
        <v>9</v>
      </c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</row>
    <row r="59">
      <c r="A59" s="9">
        <v>45554.0</v>
      </c>
      <c r="B59" s="73" t="s">
        <v>20</v>
      </c>
      <c r="C59" s="69" t="s">
        <v>1964</v>
      </c>
      <c r="D59" s="27" t="s">
        <v>1908</v>
      </c>
      <c r="E59" s="13" t="s">
        <v>1908</v>
      </c>
      <c r="F59" s="15">
        <v>299.0</v>
      </c>
      <c r="G59" s="15">
        <v>299.0</v>
      </c>
      <c r="H59" s="14"/>
      <c r="I59" s="15">
        <v>299.0</v>
      </c>
      <c r="J59" s="14"/>
      <c r="K59" s="14"/>
      <c r="L59" s="14"/>
      <c r="M59" s="16"/>
      <c r="N59" s="47">
        <f t="shared" si="1"/>
        <v>299</v>
      </c>
      <c r="O59" s="58"/>
      <c r="P59" s="40"/>
      <c r="Q59" s="99">
        <f t="shared" si="3"/>
        <v>9</v>
      </c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</row>
    <row r="60">
      <c r="A60" s="9">
        <v>45558.0</v>
      </c>
      <c r="B60" s="73" t="s">
        <v>20</v>
      </c>
      <c r="C60" s="69" t="s">
        <v>1965</v>
      </c>
      <c r="D60" s="27" t="s">
        <v>1908</v>
      </c>
      <c r="E60" s="13" t="s">
        <v>1908</v>
      </c>
      <c r="F60" s="15">
        <v>299.0</v>
      </c>
      <c r="G60" s="15">
        <v>299.0</v>
      </c>
      <c r="H60" s="14"/>
      <c r="I60" s="15">
        <v>299.0</v>
      </c>
      <c r="J60" s="14"/>
      <c r="K60" s="15">
        <v>149.0</v>
      </c>
      <c r="L60" s="14"/>
      <c r="M60" s="16"/>
      <c r="N60" s="47">
        <f t="shared" si="1"/>
        <v>448</v>
      </c>
      <c r="O60" s="58"/>
      <c r="P60" s="40"/>
      <c r="Q60" s="99">
        <f t="shared" si="3"/>
        <v>9</v>
      </c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</row>
    <row r="61">
      <c r="A61" s="9">
        <v>45565.0</v>
      </c>
      <c r="B61" s="73" t="s">
        <v>20</v>
      </c>
      <c r="C61" s="69" t="s">
        <v>2275</v>
      </c>
      <c r="D61" s="27" t="s">
        <v>1939</v>
      </c>
      <c r="E61" s="13" t="s">
        <v>1975</v>
      </c>
      <c r="F61" s="15">
        <v>99.0</v>
      </c>
      <c r="G61" s="15">
        <v>99.0</v>
      </c>
      <c r="H61" s="14"/>
      <c r="I61" s="15">
        <v>99.0</v>
      </c>
      <c r="J61" s="14"/>
      <c r="K61" s="14"/>
      <c r="L61" s="14"/>
      <c r="M61" s="16"/>
      <c r="N61" s="47">
        <f t="shared" si="1"/>
        <v>99</v>
      </c>
      <c r="O61" s="58"/>
      <c r="P61" s="45" t="s">
        <v>2276</v>
      </c>
      <c r="Q61" s="99">
        <f t="shared" si="3"/>
        <v>9</v>
      </c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</row>
    <row r="62">
      <c r="A62" s="9">
        <v>45566.0</v>
      </c>
      <c r="B62" s="73" t="s">
        <v>20</v>
      </c>
      <c r="C62" s="69" t="s">
        <v>1966</v>
      </c>
      <c r="D62" s="27" t="s">
        <v>1908</v>
      </c>
      <c r="E62" s="13" t="s">
        <v>1908</v>
      </c>
      <c r="F62" s="15">
        <v>299.0</v>
      </c>
      <c r="G62" s="15">
        <v>299.0</v>
      </c>
      <c r="H62" s="14"/>
      <c r="I62" s="15">
        <f t="shared" ref="I62:I87" si="4">G62</f>
        <v>299</v>
      </c>
      <c r="J62" s="14"/>
      <c r="K62" s="14"/>
      <c r="L62" s="14"/>
      <c r="M62" s="16"/>
      <c r="N62" s="47">
        <f t="shared" si="1"/>
        <v>299</v>
      </c>
      <c r="O62" s="58"/>
      <c r="P62" s="40"/>
      <c r="Q62" s="99">
        <f t="shared" si="3"/>
        <v>10</v>
      </c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</row>
    <row r="63">
      <c r="A63" s="9">
        <v>45566.0</v>
      </c>
      <c r="B63" s="73" t="s">
        <v>20</v>
      </c>
      <c r="C63" s="69" t="s">
        <v>1967</v>
      </c>
      <c r="D63" s="27" t="s">
        <v>1908</v>
      </c>
      <c r="E63" s="13" t="s">
        <v>1908</v>
      </c>
      <c r="F63" s="15">
        <f>800+299</f>
        <v>1099</v>
      </c>
      <c r="G63" s="15">
        <v>299.0</v>
      </c>
      <c r="H63" s="14"/>
      <c r="I63" s="15">
        <f t="shared" si="4"/>
        <v>299</v>
      </c>
      <c r="J63" s="14"/>
      <c r="K63" s="14"/>
      <c r="L63" s="14"/>
      <c r="M63" s="16"/>
      <c r="N63" s="47">
        <f t="shared" si="1"/>
        <v>299</v>
      </c>
      <c r="O63" s="58"/>
      <c r="P63" s="40"/>
      <c r="Q63" s="99">
        <f t="shared" si="3"/>
        <v>10</v>
      </c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</row>
    <row r="64">
      <c r="A64" s="9">
        <v>45566.0</v>
      </c>
      <c r="B64" s="73" t="s">
        <v>20</v>
      </c>
      <c r="C64" s="69" t="s">
        <v>1968</v>
      </c>
      <c r="D64" s="27" t="s">
        <v>1939</v>
      </c>
      <c r="E64" s="13" t="s">
        <v>1969</v>
      </c>
      <c r="F64" s="14"/>
      <c r="G64" s="15">
        <v>29.9</v>
      </c>
      <c r="H64" s="14"/>
      <c r="I64" s="15">
        <f t="shared" si="4"/>
        <v>29.9</v>
      </c>
      <c r="J64" s="14"/>
      <c r="K64" s="14"/>
      <c r="L64" s="14"/>
      <c r="M64" s="16"/>
      <c r="N64" s="47">
        <f t="shared" si="1"/>
        <v>29.9</v>
      </c>
      <c r="O64" s="58"/>
      <c r="P64" s="45" t="s">
        <v>1970</v>
      </c>
      <c r="Q64" s="99">
        <f t="shared" si="3"/>
        <v>10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</row>
    <row r="65">
      <c r="A65" s="9">
        <v>45567.0</v>
      </c>
      <c r="B65" s="73" t="s">
        <v>20</v>
      </c>
      <c r="C65" s="69" t="s">
        <v>1971</v>
      </c>
      <c r="D65" s="27" t="s">
        <v>1908</v>
      </c>
      <c r="E65" s="13" t="s">
        <v>1908</v>
      </c>
      <c r="F65" s="15">
        <v>299.0</v>
      </c>
      <c r="G65" s="15">
        <v>299.0</v>
      </c>
      <c r="H65" s="14"/>
      <c r="I65" s="15">
        <f t="shared" si="4"/>
        <v>299</v>
      </c>
      <c r="J65" s="14"/>
      <c r="K65" s="14"/>
      <c r="L65" s="14"/>
      <c r="M65" s="16"/>
      <c r="N65" s="47">
        <f t="shared" si="1"/>
        <v>299</v>
      </c>
      <c r="O65" s="58"/>
      <c r="P65" s="40"/>
      <c r="Q65" s="99">
        <f t="shared" si="3"/>
        <v>10</v>
      </c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</row>
    <row r="66">
      <c r="A66" s="9">
        <v>45567.0</v>
      </c>
      <c r="B66" s="73" t="s">
        <v>20</v>
      </c>
      <c r="C66" s="69" t="s">
        <v>1971</v>
      </c>
      <c r="D66" s="27" t="s">
        <v>1908</v>
      </c>
      <c r="E66" s="13" t="s">
        <v>1090</v>
      </c>
      <c r="F66" s="14"/>
      <c r="G66" s="14"/>
      <c r="H66" s="14"/>
      <c r="I66" s="14" t="str">
        <f t="shared" si="4"/>
        <v/>
      </c>
      <c r="J66" s="14"/>
      <c r="K66" s="15">
        <v>360.0</v>
      </c>
      <c r="L66" s="14"/>
      <c r="M66" s="23">
        <v>360.0</v>
      </c>
      <c r="N66" s="47">
        <f t="shared" si="1"/>
        <v>0</v>
      </c>
      <c r="O66" s="58"/>
      <c r="P66" s="40"/>
      <c r="Q66" s="99">
        <f t="shared" si="3"/>
        <v>10</v>
      </c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</row>
    <row r="67">
      <c r="A67" s="9">
        <v>45572.0</v>
      </c>
      <c r="B67" s="73" t="s">
        <v>27</v>
      </c>
      <c r="C67" s="69" t="s">
        <v>2752</v>
      </c>
      <c r="D67" s="27" t="s">
        <v>2089</v>
      </c>
      <c r="E67" s="13" t="s">
        <v>1908</v>
      </c>
      <c r="F67" s="15">
        <v>249.0</v>
      </c>
      <c r="G67" s="15">
        <v>299.0</v>
      </c>
      <c r="H67" s="14"/>
      <c r="I67" s="15">
        <f t="shared" si="4"/>
        <v>299</v>
      </c>
      <c r="J67" s="14"/>
      <c r="K67" s="14"/>
      <c r="L67" s="14"/>
      <c r="M67" s="16"/>
      <c r="N67" s="47">
        <f t="shared" si="1"/>
        <v>299</v>
      </c>
      <c r="O67" s="58"/>
      <c r="P67" s="40"/>
      <c r="Q67" s="99">
        <f t="shared" si="3"/>
        <v>10</v>
      </c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</row>
    <row r="68">
      <c r="A68" s="9">
        <v>45572.0</v>
      </c>
      <c r="B68" s="73" t="s">
        <v>1918</v>
      </c>
      <c r="C68" s="69" t="s">
        <v>1972</v>
      </c>
      <c r="D68" s="27" t="s">
        <v>1918</v>
      </c>
      <c r="E68" s="13" t="s">
        <v>1908</v>
      </c>
      <c r="F68" s="15">
        <v>299.0</v>
      </c>
      <c r="G68" s="15">
        <v>299.0</v>
      </c>
      <c r="H68" s="14"/>
      <c r="I68" s="15">
        <f t="shared" si="4"/>
        <v>299</v>
      </c>
      <c r="J68" s="14"/>
      <c r="K68" s="14"/>
      <c r="L68" s="14"/>
      <c r="M68" s="16"/>
      <c r="N68" s="47">
        <f t="shared" si="1"/>
        <v>299</v>
      </c>
      <c r="O68" s="58"/>
      <c r="P68" s="40"/>
      <c r="Q68" s="99">
        <f t="shared" si="3"/>
        <v>10</v>
      </c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</row>
    <row r="69">
      <c r="A69" s="9">
        <v>45568.0</v>
      </c>
      <c r="B69" s="73" t="s">
        <v>1918</v>
      </c>
      <c r="C69" s="69" t="s">
        <v>1973</v>
      </c>
      <c r="D69" s="27" t="s">
        <v>1918</v>
      </c>
      <c r="E69" s="13" t="s">
        <v>1908</v>
      </c>
      <c r="F69" s="15">
        <v>299.0</v>
      </c>
      <c r="G69" s="15">
        <v>299.0</v>
      </c>
      <c r="H69" s="14"/>
      <c r="I69" s="15">
        <f t="shared" si="4"/>
        <v>299</v>
      </c>
      <c r="J69" s="14"/>
      <c r="K69" s="14"/>
      <c r="L69" s="14"/>
      <c r="M69" s="16"/>
      <c r="N69" s="47">
        <f t="shared" si="1"/>
        <v>299</v>
      </c>
      <c r="O69" s="58"/>
      <c r="P69" s="40"/>
      <c r="Q69" s="99">
        <f t="shared" si="3"/>
        <v>10</v>
      </c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</row>
    <row r="70">
      <c r="A70" s="9">
        <v>45558.0</v>
      </c>
      <c r="B70" s="73" t="s">
        <v>20</v>
      </c>
      <c r="C70" s="69" t="s">
        <v>2759</v>
      </c>
      <c r="D70" s="27" t="s">
        <v>1908</v>
      </c>
      <c r="E70" s="13" t="s">
        <v>1908</v>
      </c>
      <c r="F70" s="15">
        <v>299.0</v>
      </c>
      <c r="G70" s="15">
        <v>299.0</v>
      </c>
      <c r="H70" s="14"/>
      <c r="I70" s="15">
        <f t="shared" si="4"/>
        <v>299</v>
      </c>
      <c r="J70" s="14"/>
      <c r="K70" s="14"/>
      <c r="L70" s="14"/>
      <c r="M70" s="16"/>
      <c r="N70" s="47">
        <f t="shared" si="1"/>
        <v>299</v>
      </c>
      <c r="O70" s="58"/>
      <c r="P70" s="40"/>
      <c r="Q70" s="99">
        <f t="shared" si="3"/>
        <v>9</v>
      </c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</row>
    <row r="71">
      <c r="A71" s="9">
        <v>45576.0</v>
      </c>
      <c r="B71" s="73" t="s">
        <v>20</v>
      </c>
      <c r="C71" s="69" t="s">
        <v>1974</v>
      </c>
      <c r="D71" s="27" t="s">
        <v>1939</v>
      </c>
      <c r="E71" s="13" t="s">
        <v>1975</v>
      </c>
      <c r="F71" s="15">
        <v>99.0</v>
      </c>
      <c r="G71" s="15">
        <v>99.0</v>
      </c>
      <c r="H71" s="14"/>
      <c r="I71" s="15">
        <f t="shared" si="4"/>
        <v>99</v>
      </c>
      <c r="J71" s="14"/>
      <c r="K71" s="14"/>
      <c r="L71" s="14"/>
      <c r="M71" s="16"/>
      <c r="N71" s="47">
        <f t="shared" si="1"/>
        <v>99</v>
      </c>
      <c r="O71" s="58"/>
      <c r="P71" s="45" t="s">
        <v>1976</v>
      </c>
      <c r="Q71" s="99">
        <f t="shared" si="3"/>
        <v>10</v>
      </c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</row>
    <row r="72">
      <c r="A72" s="9">
        <v>45580.0</v>
      </c>
      <c r="B72" s="73" t="s">
        <v>1172</v>
      </c>
      <c r="C72" s="69" t="s">
        <v>1977</v>
      </c>
      <c r="D72" s="27" t="s">
        <v>1172</v>
      </c>
      <c r="E72" s="13" t="s">
        <v>1908</v>
      </c>
      <c r="F72" s="15">
        <v>299.0</v>
      </c>
      <c r="G72" s="15">
        <v>299.0</v>
      </c>
      <c r="H72" s="14"/>
      <c r="I72" s="15">
        <f t="shared" si="4"/>
        <v>299</v>
      </c>
      <c r="J72" s="14"/>
      <c r="K72" s="14"/>
      <c r="L72" s="14"/>
      <c r="M72" s="16"/>
      <c r="N72" s="47">
        <f t="shared" si="1"/>
        <v>299</v>
      </c>
      <c r="O72" s="58"/>
      <c r="P72" s="40"/>
      <c r="Q72" s="99">
        <f t="shared" si="3"/>
        <v>10</v>
      </c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</row>
    <row r="73">
      <c r="A73" s="9">
        <v>45580.0</v>
      </c>
      <c r="B73" s="73" t="s">
        <v>1172</v>
      </c>
      <c r="C73" s="69" t="s">
        <v>2762</v>
      </c>
      <c r="D73" s="27" t="s">
        <v>1172</v>
      </c>
      <c r="E73" s="13" t="s">
        <v>1908</v>
      </c>
      <c r="F73" s="15">
        <v>299.0</v>
      </c>
      <c r="G73" s="15">
        <v>299.0</v>
      </c>
      <c r="H73" s="14"/>
      <c r="I73" s="15">
        <f t="shared" si="4"/>
        <v>299</v>
      </c>
      <c r="J73" s="14"/>
      <c r="K73" s="14"/>
      <c r="L73" s="14"/>
      <c r="M73" s="16"/>
      <c r="N73" s="47">
        <f t="shared" si="1"/>
        <v>299</v>
      </c>
      <c r="O73" s="58"/>
      <c r="P73" s="40"/>
      <c r="Q73" s="99">
        <f t="shared" si="3"/>
        <v>10</v>
      </c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</row>
    <row r="74">
      <c r="A74" s="9">
        <v>45580.0</v>
      </c>
      <c r="B74" s="73" t="s">
        <v>20</v>
      </c>
      <c r="C74" s="69" t="s">
        <v>2532</v>
      </c>
      <c r="D74" s="27" t="s">
        <v>1939</v>
      </c>
      <c r="E74" s="13" t="s">
        <v>1975</v>
      </c>
      <c r="F74" s="15">
        <v>99.0</v>
      </c>
      <c r="G74" s="15">
        <v>99.0</v>
      </c>
      <c r="H74" s="14"/>
      <c r="I74" s="15">
        <f t="shared" si="4"/>
        <v>99</v>
      </c>
      <c r="J74" s="14"/>
      <c r="K74" s="14"/>
      <c r="L74" s="14"/>
      <c r="M74" s="16"/>
      <c r="N74" s="47">
        <f t="shared" si="1"/>
        <v>99</v>
      </c>
      <c r="O74" s="58"/>
      <c r="P74" s="45" t="s">
        <v>2860</v>
      </c>
      <c r="Q74" s="99">
        <f t="shared" si="3"/>
        <v>10</v>
      </c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</row>
    <row r="75">
      <c r="A75" s="9">
        <v>45581.0</v>
      </c>
      <c r="B75" s="73" t="s">
        <v>1918</v>
      </c>
      <c r="C75" s="69" t="s">
        <v>1973</v>
      </c>
      <c r="D75" s="27" t="s">
        <v>1918</v>
      </c>
      <c r="E75" s="13" t="s">
        <v>1272</v>
      </c>
      <c r="F75" s="15">
        <v>800.0</v>
      </c>
      <c r="G75" s="14"/>
      <c r="H75" s="14"/>
      <c r="I75" s="14" t="str">
        <f t="shared" si="4"/>
        <v/>
      </c>
      <c r="J75" s="14"/>
      <c r="K75" s="14"/>
      <c r="L75" s="14"/>
      <c r="M75" s="16"/>
      <c r="N75" s="47">
        <f t="shared" si="1"/>
        <v>0</v>
      </c>
      <c r="O75" s="58"/>
      <c r="P75" s="40"/>
      <c r="Q75" s="99">
        <f t="shared" si="3"/>
        <v>10</v>
      </c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</row>
    <row r="76">
      <c r="A76" s="9">
        <v>45582.0</v>
      </c>
      <c r="B76" s="76" t="s">
        <v>1925</v>
      </c>
      <c r="C76" s="69" t="s">
        <v>1978</v>
      </c>
      <c r="D76" s="27" t="s">
        <v>1925</v>
      </c>
      <c r="E76" s="13" t="s">
        <v>1908</v>
      </c>
      <c r="F76" s="15">
        <v>299.0</v>
      </c>
      <c r="G76" s="15">
        <v>299.0</v>
      </c>
      <c r="H76" s="14"/>
      <c r="I76" s="15">
        <f t="shared" si="4"/>
        <v>299</v>
      </c>
      <c r="J76" s="14"/>
      <c r="K76" s="14"/>
      <c r="L76" s="14"/>
      <c r="M76" s="16"/>
      <c r="N76" s="47">
        <f t="shared" si="1"/>
        <v>299</v>
      </c>
      <c r="O76" s="58"/>
      <c r="P76" s="40"/>
      <c r="Q76" s="99">
        <f t="shared" si="3"/>
        <v>10</v>
      </c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</row>
    <row r="77">
      <c r="A77" s="9">
        <v>45583.0</v>
      </c>
      <c r="B77" s="73" t="s">
        <v>20</v>
      </c>
      <c r="C77" s="69" t="s">
        <v>1979</v>
      </c>
      <c r="D77" s="27" t="s">
        <v>1908</v>
      </c>
      <c r="E77" s="13" t="s">
        <v>1908</v>
      </c>
      <c r="F77" s="15">
        <v>299.0</v>
      </c>
      <c r="G77" s="15">
        <v>299.0</v>
      </c>
      <c r="H77" s="14"/>
      <c r="I77" s="15">
        <f t="shared" si="4"/>
        <v>299</v>
      </c>
      <c r="J77" s="14"/>
      <c r="K77" s="14"/>
      <c r="L77" s="14"/>
      <c r="M77" s="16"/>
      <c r="N77" s="47">
        <f t="shared" si="1"/>
        <v>299</v>
      </c>
      <c r="O77" s="58"/>
      <c r="P77" s="40"/>
      <c r="Q77" s="99">
        <f t="shared" si="3"/>
        <v>10</v>
      </c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</row>
    <row r="78">
      <c r="A78" s="9">
        <v>45583.0</v>
      </c>
      <c r="B78" s="73" t="s">
        <v>1079</v>
      </c>
      <c r="C78" s="69" t="s">
        <v>1980</v>
      </c>
      <c r="D78" s="27" t="s">
        <v>1079</v>
      </c>
      <c r="E78" s="13" t="s">
        <v>1908</v>
      </c>
      <c r="F78" s="15">
        <v>299.0</v>
      </c>
      <c r="G78" s="15">
        <v>299.0</v>
      </c>
      <c r="H78" s="14"/>
      <c r="I78" s="15">
        <f t="shared" si="4"/>
        <v>299</v>
      </c>
      <c r="J78" s="14"/>
      <c r="K78" s="14"/>
      <c r="L78" s="14"/>
      <c r="M78" s="16"/>
      <c r="N78" s="47">
        <f t="shared" si="1"/>
        <v>299</v>
      </c>
      <c r="O78" s="58"/>
      <c r="P78" s="40"/>
      <c r="Q78" s="99">
        <f t="shared" si="3"/>
        <v>10</v>
      </c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</row>
    <row r="79">
      <c r="A79" s="9">
        <v>45586.0</v>
      </c>
      <c r="B79" s="73" t="s">
        <v>1161</v>
      </c>
      <c r="C79" s="69" t="s">
        <v>1162</v>
      </c>
      <c r="D79" s="27" t="s">
        <v>1163</v>
      </c>
      <c r="E79" s="13" t="s">
        <v>1981</v>
      </c>
      <c r="F79" s="14"/>
      <c r="G79" s="14"/>
      <c r="H79" s="14"/>
      <c r="I79" s="14" t="str">
        <f t="shared" si="4"/>
        <v/>
      </c>
      <c r="J79" s="14"/>
      <c r="K79" s="14"/>
      <c r="L79" s="15">
        <v>249.0</v>
      </c>
      <c r="M79" s="16"/>
      <c r="N79" s="47">
        <f t="shared" si="1"/>
        <v>249</v>
      </c>
      <c r="O79" s="58"/>
      <c r="P79" s="40"/>
      <c r="Q79" s="57">
        <f t="shared" si="3"/>
        <v>10</v>
      </c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</row>
    <row r="80">
      <c r="A80" s="9">
        <v>45586.0</v>
      </c>
      <c r="B80" s="73" t="s">
        <v>67</v>
      </c>
      <c r="C80" s="69" t="s">
        <v>2380</v>
      </c>
      <c r="D80" s="27" t="s">
        <v>22</v>
      </c>
      <c r="E80" s="13" t="s">
        <v>1908</v>
      </c>
      <c r="F80" s="15">
        <v>299.0</v>
      </c>
      <c r="G80" s="15">
        <v>299.0</v>
      </c>
      <c r="H80" s="14"/>
      <c r="I80" s="15">
        <f t="shared" si="4"/>
        <v>299</v>
      </c>
      <c r="J80" s="14"/>
      <c r="K80" s="14"/>
      <c r="L80" s="14"/>
      <c r="M80" s="16"/>
      <c r="N80" s="47">
        <f t="shared" si="1"/>
        <v>299</v>
      </c>
      <c r="O80" s="58"/>
      <c r="P80" s="40"/>
      <c r="Q80" s="99">
        <f t="shared" si="3"/>
        <v>10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</row>
    <row r="81">
      <c r="A81" s="9">
        <v>45587.0</v>
      </c>
      <c r="B81" s="73" t="s">
        <v>1918</v>
      </c>
      <c r="C81" s="69" t="s">
        <v>1982</v>
      </c>
      <c r="D81" s="27" t="s">
        <v>1918</v>
      </c>
      <c r="E81" s="13" t="s">
        <v>1908</v>
      </c>
      <c r="F81" s="15">
        <v>299.0</v>
      </c>
      <c r="G81" s="15">
        <v>299.0</v>
      </c>
      <c r="H81" s="14"/>
      <c r="I81" s="15">
        <f t="shared" si="4"/>
        <v>299</v>
      </c>
      <c r="J81" s="14"/>
      <c r="K81" s="14"/>
      <c r="L81" s="14"/>
      <c r="M81" s="16"/>
      <c r="N81" s="47">
        <f t="shared" si="1"/>
        <v>299</v>
      </c>
      <c r="O81" s="58"/>
      <c r="P81" s="40"/>
      <c r="Q81" s="99">
        <f t="shared" si="3"/>
        <v>10</v>
      </c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</row>
    <row r="82">
      <c r="A82" s="9">
        <v>45593.0</v>
      </c>
      <c r="B82" s="73" t="s">
        <v>1925</v>
      </c>
      <c r="C82" s="69" t="s">
        <v>1983</v>
      </c>
      <c r="D82" s="27" t="s">
        <v>1908</v>
      </c>
      <c r="E82" s="13" t="s">
        <v>1908</v>
      </c>
      <c r="F82" s="15">
        <v>299.0</v>
      </c>
      <c r="G82" s="15">
        <v>299.0</v>
      </c>
      <c r="H82" s="14"/>
      <c r="I82" s="15">
        <f t="shared" si="4"/>
        <v>299</v>
      </c>
      <c r="J82" s="14"/>
      <c r="K82" s="14"/>
      <c r="L82" s="14"/>
      <c r="M82" s="16"/>
      <c r="N82" s="47">
        <f t="shared" si="1"/>
        <v>299</v>
      </c>
      <c r="O82" s="58"/>
      <c r="P82" s="40"/>
      <c r="Q82" s="99">
        <f t="shared" si="3"/>
        <v>10</v>
      </c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</row>
    <row r="83">
      <c r="A83" s="9">
        <v>45594.0</v>
      </c>
      <c r="B83" s="73" t="s">
        <v>1172</v>
      </c>
      <c r="C83" s="69" t="s">
        <v>1984</v>
      </c>
      <c r="D83" s="27" t="s">
        <v>1172</v>
      </c>
      <c r="E83" s="13" t="s">
        <v>1908</v>
      </c>
      <c r="F83" s="15">
        <v>299.0</v>
      </c>
      <c r="G83" s="15">
        <v>299.0</v>
      </c>
      <c r="H83" s="14"/>
      <c r="I83" s="15">
        <f t="shared" si="4"/>
        <v>299</v>
      </c>
      <c r="J83" s="14"/>
      <c r="K83" s="14"/>
      <c r="L83" s="14"/>
      <c r="M83" s="16"/>
      <c r="N83" s="47">
        <f t="shared" si="1"/>
        <v>299</v>
      </c>
      <c r="O83" s="58"/>
      <c r="P83" s="40"/>
      <c r="Q83" s="99">
        <f t="shared" si="3"/>
        <v>10</v>
      </c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</row>
    <row r="84">
      <c r="A84" s="9">
        <v>45594.0</v>
      </c>
      <c r="B84" s="73" t="s">
        <v>20</v>
      </c>
      <c r="C84" s="69" t="s">
        <v>1985</v>
      </c>
      <c r="D84" s="27" t="s">
        <v>1908</v>
      </c>
      <c r="E84" s="13" t="s">
        <v>1908</v>
      </c>
      <c r="F84" s="14"/>
      <c r="G84" s="15">
        <v>299.0</v>
      </c>
      <c r="H84" s="14"/>
      <c r="I84" s="15">
        <f t="shared" si="4"/>
        <v>299</v>
      </c>
      <c r="J84" s="14"/>
      <c r="K84" s="14"/>
      <c r="L84" s="14"/>
      <c r="M84" s="23">
        <v>299.0</v>
      </c>
      <c r="N84" s="47">
        <f t="shared" si="1"/>
        <v>0</v>
      </c>
      <c r="O84" s="58"/>
      <c r="P84" s="40"/>
      <c r="Q84" s="57">
        <f t="shared" si="3"/>
        <v>10</v>
      </c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</row>
    <row r="85">
      <c r="A85" s="9">
        <v>45594.0</v>
      </c>
      <c r="B85" s="73" t="s">
        <v>1918</v>
      </c>
      <c r="C85" s="69" t="s">
        <v>1986</v>
      </c>
      <c r="D85" s="27" t="s">
        <v>1918</v>
      </c>
      <c r="E85" s="13" t="s">
        <v>1908</v>
      </c>
      <c r="F85" s="15">
        <v>299.0</v>
      </c>
      <c r="G85" s="15">
        <v>299.0</v>
      </c>
      <c r="H85" s="14"/>
      <c r="I85" s="15">
        <f t="shared" si="4"/>
        <v>299</v>
      </c>
      <c r="J85" s="14"/>
      <c r="K85" s="14"/>
      <c r="L85" s="14"/>
      <c r="M85" s="16"/>
      <c r="N85" s="47">
        <f t="shared" si="1"/>
        <v>299</v>
      </c>
      <c r="O85" s="58"/>
      <c r="P85" s="40"/>
      <c r="Q85" s="99">
        <f t="shared" si="3"/>
        <v>10</v>
      </c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</row>
    <row r="86">
      <c r="A86" s="9">
        <v>45594.0</v>
      </c>
      <c r="B86" s="76" t="s">
        <v>1925</v>
      </c>
      <c r="C86" s="78" t="s">
        <v>1987</v>
      </c>
      <c r="D86" s="27" t="s">
        <v>1925</v>
      </c>
      <c r="E86" s="13" t="s">
        <v>1908</v>
      </c>
      <c r="F86" s="15">
        <f>800+299</f>
        <v>1099</v>
      </c>
      <c r="G86" s="15">
        <v>299.0</v>
      </c>
      <c r="H86" s="14"/>
      <c r="I86" s="15">
        <f t="shared" si="4"/>
        <v>299</v>
      </c>
      <c r="J86" s="14"/>
      <c r="K86" s="14"/>
      <c r="L86" s="14"/>
      <c r="M86" s="16"/>
      <c r="N86" s="47">
        <f t="shared" si="1"/>
        <v>299</v>
      </c>
      <c r="O86" s="58"/>
      <c r="P86" s="40"/>
      <c r="Q86" s="99">
        <f t="shared" si="3"/>
        <v>10</v>
      </c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</row>
    <row r="87">
      <c r="A87" s="9">
        <v>45595.0</v>
      </c>
      <c r="B87" s="73" t="s">
        <v>1079</v>
      </c>
      <c r="C87" s="69" t="s">
        <v>1988</v>
      </c>
      <c r="D87" s="27" t="s">
        <v>1079</v>
      </c>
      <c r="E87" s="13" t="s">
        <v>1908</v>
      </c>
      <c r="F87" s="15">
        <v>299.0</v>
      </c>
      <c r="G87" s="15">
        <v>299.0</v>
      </c>
      <c r="H87" s="14"/>
      <c r="I87" s="15">
        <f t="shared" si="4"/>
        <v>299</v>
      </c>
      <c r="J87" s="14"/>
      <c r="K87" s="14"/>
      <c r="L87" s="14"/>
      <c r="M87" s="16"/>
      <c r="N87" s="47">
        <f t="shared" si="1"/>
        <v>299</v>
      </c>
      <c r="O87" s="58"/>
      <c r="P87" s="40"/>
      <c r="Q87" s="99">
        <f t="shared" si="3"/>
        <v>10</v>
      </c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</row>
    <row r="88">
      <c r="A88" s="9">
        <v>45540.0</v>
      </c>
      <c r="B88" s="73" t="s">
        <v>20</v>
      </c>
      <c r="C88" s="69" t="s">
        <v>2801</v>
      </c>
      <c r="D88" s="27" t="s">
        <v>1908</v>
      </c>
      <c r="E88" s="13" t="s">
        <v>1908</v>
      </c>
      <c r="F88" s="15">
        <v>699.0</v>
      </c>
      <c r="G88" s="15">
        <v>299.0</v>
      </c>
      <c r="H88" s="14"/>
      <c r="I88" s="15">
        <v>299.0</v>
      </c>
      <c r="J88" s="14"/>
      <c r="K88" s="14"/>
      <c r="L88" s="14"/>
      <c r="M88" s="16"/>
      <c r="N88" s="47">
        <f t="shared" si="1"/>
        <v>299</v>
      </c>
      <c r="O88" s="28"/>
      <c r="P88" s="40"/>
      <c r="Q88" s="99">
        <f t="shared" si="3"/>
        <v>9</v>
      </c>
      <c r="R88" s="40"/>
      <c r="S88" s="32"/>
      <c r="T88" s="79"/>
      <c r="U88" s="79"/>
      <c r="V88" s="17"/>
      <c r="W88" s="32"/>
      <c r="X88" s="17"/>
      <c r="Y88" s="80"/>
      <c r="Z88" s="80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</row>
    <row r="89">
      <c r="A89" s="9">
        <v>45546.0</v>
      </c>
      <c r="B89" s="73" t="s">
        <v>20</v>
      </c>
      <c r="C89" s="69" t="s">
        <v>1989</v>
      </c>
      <c r="D89" s="27" t="s">
        <v>1908</v>
      </c>
      <c r="E89" s="13" t="s">
        <v>1908</v>
      </c>
      <c r="F89" s="15">
        <v>299.0</v>
      </c>
      <c r="G89" s="15">
        <v>299.0</v>
      </c>
      <c r="H89" s="14"/>
      <c r="I89" s="15">
        <v>299.0</v>
      </c>
      <c r="J89" s="14"/>
      <c r="K89" s="14"/>
      <c r="L89" s="14"/>
      <c r="M89" s="16"/>
      <c r="N89" s="47">
        <f t="shared" si="1"/>
        <v>299</v>
      </c>
      <c r="O89" s="28"/>
      <c r="P89" s="40"/>
      <c r="Q89" s="99">
        <f t="shared" si="3"/>
        <v>9</v>
      </c>
      <c r="R89" s="40"/>
      <c r="S89" s="32"/>
      <c r="T89" s="79"/>
      <c r="U89" s="79"/>
      <c r="V89" s="17"/>
      <c r="W89" s="32"/>
      <c r="X89" s="17"/>
      <c r="Y89" s="80"/>
      <c r="Z89" s="80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</row>
    <row r="90">
      <c r="A90" s="82">
        <v>45600.0</v>
      </c>
      <c r="B90" s="76" t="s">
        <v>20</v>
      </c>
      <c r="C90" s="83" t="s">
        <v>1990</v>
      </c>
      <c r="D90" s="84" t="s">
        <v>1908</v>
      </c>
      <c r="E90" s="87" t="s">
        <v>1908</v>
      </c>
      <c r="F90" s="86">
        <v>299.0</v>
      </c>
      <c r="G90" s="86">
        <v>299.0</v>
      </c>
      <c r="H90" s="14"/>
      <c r="I90" s="86">
        <f t="shared" ref="I90:I110" si="5">G90</f>
        <v>299</v>
      </c>
      <c r="J90" s="14"/>
      <c r="K90" s="14"/>
      <c r="L90" s="14"/>
      <c r="M90" s="16"/>
      <c r="N90" s="47">
        <f t="shared" si="1"/>
        <v>299</v>
      </c>
      <c r="O90" s="28"/>
      <c r="P90" s="28"/>
      <c r="Q90" s="57">
        <f t="shared" si="3"/>
        <v>11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>
      <c r="A91" s="82">
        <v>45601.0</v>
      </c>
      <c r="B91" s="76" t="s">
        <v>1172</v>
      </c>
      <c r="C91" s="83" t="s">
        <v>2804</v>
      </c>
      <c r="D91" s="84" t="s">
        <v>1172</v>
      </c>
      <c r="E91" s="87" t="s">
        <v>1908</v>
      </c>
      <c r="F91" s="86">
        <v>299.0</v>
      </c>
      <c r="G91" s="86">
        <v>299.0</v>
      </c>
      <c r="H91" s="14"/>
      <c r="I91" s="86">
        <f t="shared" si="5"/>
        <v>299</v>
      </c>
      <c r="J91" s="14"/>
      <c r="K91" s="14"/>
      <c r="L91" s="14"/>
      <c r="M91" s="16"/>
      <c r="N91" s="47">
        <f t="shared" si="1"/>
        <v>299</v>
      </c>
      <c r="O91" s="28"/>
      <c r="P91" s="28"/>
      <c r="Q91" s="57">
        <f t="shared" si="3"/>
        <v>11</v>
      </c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</row>
    <row r="92">
      <c r="A92" s="82">
        <v>45601.0</v>
      </c>
      <c r="B92" s="76" t="s">
        <v>20</v>
      </c>
      <c r="C92" s="83" t="s">
        <v>1991</v>
      </c>
      <c r="D92" s="84" t="s">
        <v>1939</v>
      </c>
      <c r="E92" s="87" t="s">
        <v>1969</v>
      </c>
      <c r="F92" s="86">
        <v>29.9</v>
      </c>
      <c r="G92" s="86">
        <v>29.9</v>
      </c>
      <c r="H92" s="14"/>
      <c r="I92" s="86">
        <f t="shared" si="5"/>
        <v>29.9</v>
      </c>
      <c r="J92" s="14"/>
      <c r="K92" s="14"/>
      <c r="L92" s="14"/>
      <c r="M92" s="16"/>
      <c r="N92" s="47">
        <f t="shared" si="1"/>
        <v>29.9</v>
      </c>
      <c r="O92" s="28"/>
      <c r="P92" s="28"/>
      <c r="Q92" s="57">
        <f t="shared" si="3"/>
        <v>11</v>
      </c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>
      <c r="A93" s="82">
        <v>45603.0</v>
      </c>
      <c r="B93" s="76" t="s">
        <v>20</v>
      </c>
      <c r="C93" s="83" t="s">
        <v>1992</v>
      </c>
      <c r="D93" s="84" t="s">
        <v>1908</v>
      </c>
      <c r="E93" s="87" t="s">
        <v>1908</v>
      </c>
      <c r="F93" s="86">
        <v>299.0</v>
      </c>
      <c r="G93" s="86">
        <v>299.0</v>
      </c>
      <c r="H93" s="14"/>
      <c r="I93" s="86">
        <f t="shared" si="5"/>
        <v>299</v>
      </c>
      <c r="J93" s="14"/>
      <c r="K93" s="14"/>
      <c r="L93" s="14"/>
      <c r="M93" s="16"/>
      <c r="N93" s="47">
        <f t="shared" si="1"/>
        <v>299</v>
      </c>
      <c r="O93" s="28"/>
      <c r="P93" s="28"/>
      <c r="Q93" s="57">
        <f t="shared" si="3"/>
        <v>11</v>
      </c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>
      <c r="A94" s="82">
        <v>45603.0</v>
      </c>
      <c r="B94" s="76" t="s">
        <v>1910</v>
      </c>
      <c r="C94" s="83" t="s">
        <v>1993</v>
      </c>
      <c r="D94" s="84" t="s">
        <v>1910</v>
      </c>
      <c r="E94" s="87" t="s">
        <v>1908</v>
      </c>
      <c r="F94" s="86">
        <v>299.0</v>
      </c>
      <c r="G94" s="86">
        <v>299.0</v>
      </c>
      <c r="H94" s="14"/>
      <c r="I94" s="86">
        <f t="shared" si="5"/>
        <v>299</v>
      </c>
      <c r="J94" s="14"/>
      <c r="K94" s="14"/>
      <c r="L94" s="14"/>
      <c r="M94" s="16"/>
      <c r="N94" s="47">
        <f t="shared" si="1"/>
        <v>299</v>
      </c>
      <c r="O94" s="28"/>
      <c r="P94" s="13" t="s">
        <v>1994</v>
      </c>
      <c r="Q94" s="57">
        <f t="shared" si="3"/>
        <v>11</v>
      </c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>
      <c r="A95" s="82">
        <v>45603.0</v>
      </c>
      <c r="B95" s="76" t="s">
        <v>20</v>
      </c>
      <c r="C95" s="83" t="s">
        <v>2828</v>
      </c>
      <c r="D95" s="84" t="s">
        <v>1939</v>
      </c>
      <c r="E95" s="87" t="s">
        <v>1969</v>
      </c>
      <c r="F95" s="86">
        <v>29.9</v>
      </c>
      <c r="G95" s="86">
        <v>29.9</v>
      </c>
      <c r="H95" s="14"/>
      <c r="I95" s="86">
        <f t="shared" si="5"/>
        <v>29.9</v>
      </c>
      <c r="J95" s="14"/>
      <c r="K95" s="14"/>
      <c r="L95" s="14"/>
      <c r="M95" s="16"/>
      <c r="N95" s="47">
        <f t="shared" si="1"/>
        <v>29.9</v>
      </c>
      <c r="O95" s="28"/>
      <c r="P95" s="8" t="s">
        <v>2829</v>
      </c>
      <c r="Q95" s="57">
        <f t="shared" si="3"/>
        <v>11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</row>
    <row r="96">
      <c r="A96" s="82">
        <v>45604.0</v>
      </c>
      <c r="B96" s="73" t="s">
        <v>1918</v>
      </c>
      <c r="C96" s="69" t="s">
        <v>1995</v>
      </c>
      <c r="D96" s="27" t="s">
        <v>1918</v>
      </c>
      <c r="E96" s="13" t="s">
        <v>1272</v>
      </c>
      <c r="F96" s="15">
        <v>800.0</v>
      </c>
      <c r="G96" s="14"/>
      <c r="H96" s="14"/>
      <c r="I96" s="14" t="str">
        <f t="shared" si="5"/>
        <v/>
      </c>
      <c r="J96" s="14"/>
      <c r="K96" s="14"/>
      <c r="L96" s="14"/>
      <c r="M96" s="16"/>
      <c r="N96" s="47">
        <f t="shared" si="1"/>
        <v>0</v>
      </c>
      <c r="O96" s="40"/>
      <c r="P96" s="44" t="s">
        <v>1996</v>
      </c>
      <c r="Q96" s="57">
        <f t="shared" si="3"/>
        <v>11</v>
      </c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</row>
    <row r="97">
      <c r="A97" s="82">
        <v>45604.0</v>
      </c>
      <c r="B97" s="76" t="s">
        <v>20</v>
      </c>
      <c r="C97" s="83" t="s">
        <v>1997</v>
      </c>
      <c r="D97" s="84" t="s">
        <v>1908</v>
      </c>
      <c r="E97" s="87" t="s">
        <v>1908</v>
      </c>
      <c r="F97" s="86">
        <v>299.0</v>
      </c>
      <c r="G97" s="86">
        <v>299.0</v>
      </c>
      <c r="H97" s="14"/>
      <c r="I97" s="86">
        <f t="shared" si="5"/>
        <v>299</v>
      </c>
      <c r="J97" s="14"/>
      <c r="K97" s="14"/>
      <c r="L97" s="14"/>
      <c r="M97" s="16"/>
      <c r="N97" s="47">
        <f t="shared" si="1"/>
        <v>299</v>
      </c>
      <c r="O97" s="28"/>
      <c r="P97" s="8" t="s">
        <v>1998</v>
      </c>
      <c r="Q97" s="57">
        <f t="shared" si="3"/>
        <v>11</v>
      </c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</row>
    <row r="98">
      <c r="A98" s="82">
        <v>45607.0</v>
      </c>
      <c r="B98" s="76" t="s">
        <v>2818</v>
      </c>
      <c r="C98" s="83" t="s">
        <v>2351</v>
      </c>
      <c r="D98" s="84" t="s">
        <v>2818</v>
      </c>
      <c r="E98" s="87" t="s">
        <v>1908</v>
      </c>
      <c r="F98" s="86">
        <v>299.0</v>
      </c>
      <c r="G98" s="86">
        <v>299.0</v>
      </c>
      <c r="H98" s="14"/>
      <c r="I98" s="86">
        <f t="shared" si="5"/>
        <v>299</v>
      </c>
      <c r="J98" s="14"/>
      <c r="K98" s="14"/>
      <c r="L98" s="14"/>
      <c r="M98" s="16"/>
      <c r="N98" s="47">
        <f t="shared" si="1"/>
        <v>299</v>
      </c>
      <c r="O98" s="28"/>
      <c r="P98" s="17"/>
      <c r="Q98" s="57">
        <f t="shared" si="3"/>
        <v>11</v>
      </c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</row>
    <row r="99">
      <c r="A99" s="82">
        <v>45608.0</v>
      </c>
      <c r="B99" s="76" t="s">
        <v>1910</v>
      </c>
      <c r="C99" s="83" t="s">
        <v>1999</v>
      </c>
      <c r="D99" s="84" t="s">
        <v>1908</v>
      </c>
      <c r="E99" s="87" t="s">
        <v>1908</v>
      </c>
      <c r="F99" s="86">
        <v>299.0</v>
      </c>
      <c r="G99" s="86">
        <v>299.0</v>
      </c>
      <c r="H99" s="14"/>
      <c r="I99" s="86">
        <f t="shared" si="5"/>
        <v>299</v>
      </c>
      <c r="J99" s="14"/>
      <c r="K99" s="14"/>
      <c r="L99" s="14"/>
      <c r="M99" s="16"/>
      <c r="N99" s="47">
        <f t="shared" si="1"/>
        <v>299</v>
      </c>
      <c r="O99" s="28"/>
      <c r="P99" s="8" t="s">
        <v>2000</v>
      </c>
      <c r="Q99" s="57">
        <f t="shared" si="3"/>
        <v>11</v>
      </c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</row>
    <row r="100">
      <c r="A100" s="82">
        <v>45610.0</v>
      </c>
      <c r="B100" s="73" t="s">
        <v>20</v>
      </c>
      <c r="C100" s="69" t="s">
        <v>2001</v>
      </c>
      <c r="D100" s="27" t="s">
        <v>1939</v>
      </c>
      <c r="E100" s="87" t="s">
        <v>1969</v>
      </c>
      <c r="F100" s="86">
        <v>29.9</v>
      </c>
      <c r="G100" s="86">
        <v>29.9</v>
      </c>
      <c r="H100" s="14"/>
      <c r="I100" s="86">
        <f t="shared" si="5"/>
        <v>29.9</v>
      </c>
      <c r="J100" s="14"/>
      <c r="K100" s="14"/>
      <c r="L100" s="14"/>
      <c r="M100" s="16"/>
      <c r="N100" s="47">
        <f t="shared" si="1"/>
        <v>29.9</v>
      </c>
      <c r="O100" s="28"/>
      <c r="P100" s="8" t="s">
        <v>2002</v>
      </c>
      <c r="Q100" s="57">
        <f t="shared" si="3"/>
        <v>11</v>
      </c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</row>
    <row r="101">
      <c r="A101" s="82">
        <v>45610.0</v>
      </c>
      <c r="B101" s="76" t="s">
        <v>20</v>
      </c>
      <c r="C101" s="83" t="s">
        <v>2768</v>
      </c>
      <c r="D101" s="84" t="s">
        <v>1939</v>
      </c>
      <c r="E101" s="87" t="s">
        <v>2024</v>
      </c>
      <c r="F101" s="86">
        <v>99.9</v>
      </c>
      <c r="G101" s="86">
        <v>99.9</v>
      </c>
      <c r="H101" s="14"/>
      <c r="I101" s="86">
        <f t="shared" si="5"/>
        <v>99.9</v>
      </c>
      <c r="J101" s="14"/>
      <c r="K101" s="14"/>
      <c r="L101" s="14"/>
      <c r="M101" s="16"/>
      <c r="N101" s="47">
        <f t="shared" si="1"/>
        <v>99.9</v>
      </c>
      <c r="O101" s="28"/>
      <c r="P101" s="8" t="s">
        <v>2769</v>
      </c>
      <c r="Q101" s="57">
        <f t="shared" si="3"/>
        <v>11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</row>
    <row r="102">
      <c r="A102" s="82">
        <v>45614.0</v>
      </c>
      <c r="B102" s="76" t="s">
        <v>20</v>
      </c>
      <c r="C102" s="83" t="s">
        <v>2003</v>
      </c>
      <c r="D102" s="84" t="s">
        <v>1908</v>
      </c>
      <c r="E102" s="87" t="s">
        <v>1908</v>
      </c>
      <c r="F102" s="86">
        <v>299.0</v>
      </c>
      <c r="G102" s="86">
        <v>299.0</v>
      </c>
      <c r="H102" s="14"/>
      <c r="I102" s="86">
        <f t="shared" si="5"/>
        <v>299</v>
      </c>
      <c r="J102" s="14"/>
      <c r="K102" s="14"/>
      <c r="L102" s="14"/>
      <c r="M102" s="16"/>
      <c r="N102" s="47">
        <f t="shared" si="1"/>
        <v>299</v>
      </c>
      <c r="O102" s="28"/>
      <c r="P102" s="8" t="s">
        <v>2004</v>
      </c>
      <c r="Q102" s="57">
        <f t="shared" si="3"/>
        <v>11</v>
      </c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</row>
    <row r="103">
      <c r="A103" s="82">
        <v>45615.0</v>
      </c>
      <c r="B103" s="76" t="s">
        <v>1925</v>
      </c>
      <c r="C103" s="83" t="s">
        <v>2837</v>
      </c>
      <c r="D103" s="84" t="s">
        <v>1925</v>
      </c>
      <c r="E103" s="87" t="s">
        <v>1908</v>
      </c>
      <c r="F103" s="86">
        <v>299.0</v>
      </c>
      <c r="G103" s="86">
        <v>299.0</v>
      </c>
      <c r="H103" s="14"/>
      <c r="I103" s="86">
        <f t="shared" si="5"/>
        <v>299</v>
      </c>
      <c r="J103" s="14"/>
      <c r="K103" s="14"/>
      <c r="L103" s="14"/>
      <c r="M103" s="16"/>
      <c r="N103" s="47">
        <f t="shared" si="1"/>
        <v>299</v>
      </c>
      <c r="O103" s="28"/>
      <c r="P103" s="28"/>
      <c r="Q103" s="57">
        <f t="shared" si="3"/>
        <v>11</v>
      </c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</row>
    <row r="104">
      <c r="A104" s="82">
        <v>45617.0</v>
      </c>
      <c r="B104" s="76" t="s">
        <v>20</v>
      </c>
      <c r="C104" s="83" t="s">
        <v>2005</v>
      </c>
      <c r="D104" s="84" t="s">
        <v>1908</v>
      </c>
      <c r="E104" s="87" t="s">
        <v>1908</v>
      </c>
      <c r="F104" s="86">
        <v>299.0</v>
      </c>
      <c r="G104" s="86">
        <v>299.0</v>
      </c>
      <c r="H104" s="14"/>
      <c r="I104" s="86">
        <f t="shared" si="5"/>
        <v>299</v>
      </c>
      <c r="J104" s="14"/>
      <c r="K104" s="14"/>
      <c r="L104" s="14"/>
      <c r="M104" s="16"/>
      <c r="N104" s="47">
        <f t="shared" si="1"/>
        <v>299</v>
      </c>
      <c r="O104" s="28"/>
      <c r="P104" s="8" t="s">
        <v>2006</v>
      </c>
      <c r="Q104" s="57">
        <f t="shared" si="3"/>
        <v>11</v>
      </c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</row>
    <row r="105">
      <c r="A105" s="82">
        <v>45617.0</v>
      </c>
      <c r="B105" s="76" t="s">
        <v>1910</v>
      </c>
      <c r="C105" s="83" t="s">
        <v>2007</v>
      </c>
      <c r="D105" s="84" t="s">
        <v>1908</v>
      </c>
      <c r="E105" s="87" t="s">
        <v>1908</v>
      </c>
      <c r="F105" s="86">
        <v>299.0</v>
      </c>
      <c r="G105" s="86">
        <v>299.0</v>
      </c>
      <c r="H105" s="14"/>
      <c r="I105" s="86">
        <f t="shared" si="5"/>
        <v>299</v>
      </c>
      <c r="J105" s="14"/>
      <c r="K105" s="14"/>
      <c r="L105" s="14"/>
      <c r="M105" s="16"/>
      <c r="N105" s="47">
        <f t="shared" si="1"/>
        <v>299</v>
      </c>
      <c r="O105" s="28"/>
      <c r="P105" s="8" t="s">
        <v>2008</v>
      </c>
      <c r="Q105" s="57">
        <f t="shared" si="3"/>
        <v>11</v>
      </c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</row>
    <row r="106">
      <c r="A106" s="82">
        <v>45618.0</v>
      </c>
      <c r="B106" s="73" t="s">
        <v>20</v>
      </c>
      <c r="C106" s="69" t="s">
        <v>2009</v>
      </c>
      <c r="D106" s="27" t="s">
        <v>1939</v>
      </c>
      <c r="E106" s="87" t="s">
        <v>1969</v>
      </c>
      <c r="F106" s="86">
        <v>29.9</v>
      </c>
      <c r="G106" s="86">
        <v>29.9</v>
      </c>
      <c r="H106" s="14"/>
      <c r="I106" s="86">
        <f t="shared" si="5"/>
        <v>29.9</v>
      </c>
      <c r="J106" s="14"/>
      <c r="K106" s="14"/>
      <c r="L106" s="14"/>
      <c r="M106" s="16"/>
      <c r="N106" s="47">
        <f t="shared" si="1"/>
        <v>29.9</v>
      </c>
      <c r="O106" s="28"/>
      <c r="P106" s="8" t="s">
        <v>2010</v>
      </c>
      <c r="Q106" s="57">
        <f t="shared" si="3"/>
        <v>11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</row>
    <row r="107">
      <c r="A107" s="82">
        <v>45622.0</v>
      </c>
      <c r="B107" s="73" t="s">
        <v>20</v>
      </c>
      <c r="C107" s="69" t="s">
        <v>2770</v>
      </c>
      <c r="D107" s="27" t="s">
        <v>1939</v>
      </c>
      <c r="E107" s="87" t="s">
        <v>1969</v>
      </c>
      <c r="F107" s="86">
        <v>29.9</v>
      </c>
      <c r="G107" s="86">
        <v>29.9</v>
      </c>
      <c r="H107" s="14"/>
      <c r="I107" s="86">
        <f t="shared" si="5"/>
        <v>29.9</v>
      </c>
      <c r="J107" s="14"/>
      <c r="K107" s="14"/>
      <c r="L107" s="14"/>
      <c r="M107" s="16"/>
      <c r="N107" s="47">
        <f t="shared" si="1"/>
        <v>29.9</v>
      </c>
      <c r="O107" s="28"/>
      <c r="P107" s="8" t="s">
        <v>2771</v>
      </c>
      <c r="Q107" s="57">
        <f t="shared" si="3"/>
        <v>11</v>
      </c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</row>
    <row r="108">
      <c r="A108" s="82">
        <v>45623.0</v>
      </c>
      <c r="B108" s="76" t="s">
        <v>20</v>
      </c>
      <c r="C108" s="83" t="s">
        <v>2011</v>
      </c>
      <c r="D108" s="84" t="s">
        <v>1908</v>
      </c>
      <c r="E108" s="87" t="s">
        <v>1908</v>
      </c>
      <c r="F108" s="86">
        <v>299.0</v>
      </c>
      <c r="G108" s="86">
        <v>299.0</v>
      </c>
      <c r="H108" s="14"/>
      <c r="I108" s="86">
        <f t="shared" si="5"/>
        <v>299</v>
      </c>
      <c r="J108" s="14"/>
      <c r="K108" s="14"/>
      <c r="L108" s="14"/>
      <c r="M108" s="16"/>
      <c r="N108" s="47">
        <f t="shared" si="1"/>
        <v>299</v>
      </c>
      <c r="O108" s="28"/>
      <c r="P108" s="8" t="s">
        <v>2012</v>
      </c>
      <c r="Q108" s="57">
        <f t="shared" si="3"/>
        <v>11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</row>
    <row r="109">
      <c r="A109" s="82">
        <v>45623.0</v>
      </c>
      <c r="B109" s="73" t="s">
        <v>20</v>
      </c>
      <c r="C109" s="69" t="s">
        <v>2013</v>
      </c>
      <c r="D109" s="27" t="s">
        <v>1939</v>
      </c>
      <c r="E109" s="87" t="s">
        <v>1969</v>
      </c>
      <c r="F109" s="86">
        <v>29.9</v>
      </c>
      <c r="G109" s="86">
        <v>29.9</v>
      </c>
      <c r="H109" s="14"/>
      <c r="I109" s="86">
        <f t="shared" si="5"/>
        <v>29.9</v>
      </c>
      <c r="J109" s="14"/>
      <c r="K109" s="14"/>
      <c r="L109" s="14"/>
      <c r="M109" s="16"/>
      <c r="N109" s="47">
        <f t="shared" si="1"/>
        <v>29.9</v>
      </c>
      <c r="O109" s="28"/>
      <c r="P109" s="8" t="s">
        <v>2014</v>
      </c>
      <c r="Q109" s="57">
        <f t="shared" si="3"/>
        <v>11</v>
      </c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</row>
    <row r="110">
      <c r="A110" s="82">
        <v>45623.0</v>
      </c>
      <c r="B110" s="76" t="s">
        <v>1925</v>
      </c>
      <c r="C110" s="83" t="s">
        <v>2015</v>
      </c>
      <c r="D110" s="84" t="s">
        <v>1908</v>
      </c>
      <c r="E110" s="87" t="s">
        <v>1908</v>
      </c>
      <c r="F110" s="86">
        <v>800.0</v>
      </c>
      <c r="G110" s="86">
        <v>299.0</v>
      </c>
      <c r="H110" s="14"/>
      <c r="I110" s="86">
        <f t="shared" si="5"/>
        <v>299</v>
      </c>
      <c r="J110" s="14"/>
      <c r="K110" s="14"/>
      <c r="L110" s="14"/>
      <c r="M110" s="16"/>
      <c r="N110" s="47">
        <f t="shared" si="1"/>
        <v>299</v>
      </c>
      <c r="O110" s="28"/>
      <c r="P110" s="8" t="s">
        <v>2016</v>
      </c>
      <c r="Q110" s="57">
        <f t="shared" si="3"/>
        <v>11</v>
      </c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</row>
    <row r="111">
      <c r="A111" s="9">
        <v>45625.0</v>
      </c>
      <c r="B111" s="73" t="s">
        <v>20</v>
      </c>
      <c r="C111" s="69" t="s">
        <v>1965</v>
      </c>
      <c r="D111" s="27" t="s">
        <v>1908</v>
      </c>
      <c r="E111" s="13" t="s">
        <v>1090</v>
      </c>
      <c r="F111" s="15">
        <v>240.0</v>
      </c>
      <c r="G111" s="14"/>
      <c r="H111" s="14"/>
      <c r="I111" s="14"/>
      <c r="J111" s="14"/>
      <c r="K111" s="15">
        <v>240.0</v>
      </c>
      <c r="L111" s="14"/>
      <c r="M111" s="16"/>
      <c r="N111" s="47">
        <f t="shared" si="1"/>
        <v>240</v>
      </c>
      <c r="O111" s="40"/>
      <c r="P111" s="40"/>
      <c r="Q111" s="57">
        <f t="shared" si="3"/>
        <v>11</v>
      </c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</row>
    <row r="112">
      <c r="A112" s="9">
        <v>45572.0</v>
      </c>
      <c r="B112" s="73" t="s">
        <v>20</v>
      </c>
      <c r="C112" s="69" t="s">
        <v>2017</v>
      </c>
      <c r="D112" s="27" t="s">
        <v>2018</v>
      </c>
      <c r="E112" s="13" t="s">
        <v>1908</v>
      </c>
      <c r="F112" s="15">
        <v>249.0</v>
      </c>
      <c r="G112" s="15">
        <v>249.0</v>
      </c>
      <c r="H112" s="14"/>
      <c r="I112" s="15">
        <f t="shared" ref="I112:I124" si="6">G112</f>
        <v>249</v>
      </c>
      <c r="J112" s="14"/>
      <c r="K112" s="14"/>
      <c r="L112" s="14"/>
      <c r="M112" s="16"/>
      <c r="N112" s="47">
        <f t="shared" si="1"/>
        <v>249</v>
      </c>
      <c r="O112" s="28"/>
      <c r="P112" s="40"/>
      <c r="Q112" s="57">
        <f t="shared" si="3"/>
        <v>10</v>
      </c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</row>
    <row r="113">
      <c r="A113" s="9">
        <v>45629.0</v>
      </c>
      <c r="B113" s="73" t="s">
        <v>1910</v>
      </c>
      <c r="C113" s="69" t="s">
        <v>2019</v>
      </c>
      <c r="D113" s="27" t="s">
        <v>1908</v>
      </c>
      <c r="E113" s="13" t="s">
        <v>1908</v>
      </c>
      <c r="F113" s="15">
        <v>299.0</v>
      </c>
      <c r="G113" s="15">
        <v>299.0</v>
      </c>
      <c r="H113" s="14"/>
      <c r="I113" s="15">
        <f t="shared" si="6"/>
        <v>299</v>
      </c>
      <c r="J113" s="14"/>
      <c r="K113" s="14"/>
      <c r="L113" s="14"/>
      <c r="M113" s="16"/>
      <c r="N113" s="47">
        <f t="shared" si="1"/>
        <v>299</v>
      </c>
      <c r="O113" s="28"/>
      <c r="P113" s="8" t="s">
        <v>2020</v>
      </c>
      <c r="Q113" s="57">
        <f t="shared" si="3"/>
        <v>12</v>
      </c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</row>
    <row r="114">
      <c r="A114" s="9">
        <v>45630.0</v>
      </c>
      <c r="B114" s="73" t="s">
        <v>20</v>
      </c>
      <c r="C114" s="69" t="s">
        <v>2816</v>
      </c>
      <c r="D114" s="27" t="s">
        <v>1939</v>
      </c>
      <c r="E114" s="13" t="s">
        <v>1969</v>
      </c>
      <c r="F114" s="15">
        <v>29.9</v>
      </c>
      <c r="G114" s="15">
        <v>29.9</v>
      </c>
      <c r="H114" s="14"/>
      <c r="I114" s="15">
        <f t="shared" si="6"/>
        <v>29.9</v>
      </c>
      <c r="J114" s="14"/>
      <c r="K114" s="14"/>
      <c r="L114" s="14"/>
      <c r="M114" s="16"/>
      <c r="N114" s="47">
        <f t="shared" si="1"/>
        <v>29.9</v>
      </c>
      <c r="O114" s="28"/>
      <c r="P114" s="8" t="s">
        <v>2817</v>
      </c>
      <c r="Q114" s="57">
        <f t="shared" si="3"/>
        <v>12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</row>
    <row r="115">
      <c r="A115" s="9">
        <v>45632.0</v>
      </c>
      <c r="B115" s="73" t="s">
        <v>20</v>
      </c>
      <c r="C115" s="69" t="s">
        <v>2774</v>
      </c>
      <c r="D115" s="27" t="s">
        <v>1939</v>
      </c>
      <c r="E115" s="13" t="s">
        <v>1969</v>
      </c>
      <c r="F115" s="15">
        <v>29.9</v>
      </c>
      <c r="G115" s="15">
        <v>29.9</v>
      </c>
      <c r="H115" s="14"/>
      <c r="I115" s="15">
        <f t="shared" si="6"/>
        <v>29.9</v>
      </c>
      <c r="J115" s="14"/>
      <c r="K115" s="14"/>
      <c r="L115" s="14"/>
      <c r="M115" s="16"/>
      <c r="N115" s="47">
        <f t="shared" si="1"/>
        <v>29.9</v>
      </c>
      <c r="O115" s="28"/>
      <c r="P115" s="8" t="s">
        <v>2775</v>
      </c>
      <c r="Q115" s="57">
        <f t="shared" si="3"/>
        <v>12</v>
      </c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</row>
    <row r="116">
      <c r="A116" s="9">
        <v>45637.0</v>
      </c>
      <c r="B116" s="73" t="s">
        <v>20</v>
      </c>
      <c r="C116" s="69" t="s">
        <v>2021</v>
      </c>
      <c r="D116" s="27" t="s">
        <v>1908</v>
      </c>
      <c r="E116" s="13" t="s">
        <v>1908</v>
      </c>
      <c r="F116" s="15">
        <v>299.0</v>
      </c>
      <c r="G116" s="15">
        <v>299.0</v>
      </c>
      <c r="H116" s="14"/>
      <c r="I116" s="15">
        <f t="shared" si="6"/>
        <v>299</v>
      </c>
      <c r="J116" s="14"/>
      <c r="K116" s="14"/>
      <c r="L116" s="14"/>
      <c r="M116" s="16"/>
      <c r="N116" s="47">
        <f t="shared" si="1"/>
        <v>299</v>
      </c>
      <c r="O116" s="28"/>
      <c r="P116" s="8" t="s">
        <v>2022</v>
      </c>
      <c r="Q116" s="57">
        <f t="shared" si="3"/>
        <v>12</v>
      </c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</row>
    <row r="117">
      <c r="A117" s="9">
        <v>45637.0</v>
      </c>
      <c r="B117" s="73" t="s">
        <v>20</v>
      </c>
      <c r="C117" s="69" t="s">
        <v>2910</v>
      </c>
      <c r="D117" s="27" t="s">
        <v>1939</v>
      </c>
      <c r="E117" s="13" t="s">
        <v>1969</v>
      </c>
      <c r="F117" s="15">
        <v>29.9</v>
      </c>
      <c r="G117" s="15">
        <v>29.9</v>
      </c>
      <c r="H117" s="14"/>
      <c r="I117" s="15">
        <f t="shared" si="6"/>
        <v>29.9</v>
      </c>
      <c r="J117" s="14"/>
      <c r="K117" s="14"/>
      <c r="L117" s="14"/>
      <c r="M117" s="16"/>
      <c r="N117" s="47">
        <f t="shared" si="1"/>
        <v>29.9</v>
      </c>
      <c r="O117" s="28"/>
      <c r="P117" s="8" t="s">
        <v>2909</v>
      </c>
      <c r="Q117" s="57">
        <f t="shared" si="3"/>
        <v>12</v>
      </c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</row>
    <row r="118">
      <c r="A118" s="9">
        <v>45638.0</v>
      </c>
      <c r="B118" s="73" t="s">
        <v>20</v>
      </c>
      <c r="C118" s="69" t="s">
        <v>2703</v>
      </c>
      <c r="D118" s="27" t="s">
        <v>1939</v>
      </c>
      <c r="E118" s="13" t="s">
        <v>1969</v>
      </c>
      <c r="F118" s="15">
        <v>29.9</v>
      </c>
      <c r="G118" s="15">
        <v>29.9</v>
      </c>
      <c r="H118" s="14"/>
      <c r="I118" s="15">
        <f t="shared" si="6"/>
        <v>29.9</v>
      </c>
      <c r="J118" s="14"/>
      <c r="K118" s="14"/>
      <c r="L118" s="14"/>
      <c r="M118" s="16"/>
      <c r="N118" s="47">
        <f t="shared" si="1"/>
        <v>29.9</v>
      </c>
      <c r="O118" s="28"/>
      <c r="P118" s="8" t="s">
        <v>2704</v>
      </c>
      <c r="Q118" s="57">
        <f t="shared" si="3"/>
        <v>12</v>
      </c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</row>
    <row r="119">
      <c r="A119" s="9">
        <v>45638.0</v>
      </c>
      <c r="B119" s="73" t="s">
        <v>20</v>
      </c>
      <c r="C119" s="69" t="s">
        <v>2760</v>
      </c>
      <c r="D119" s="27" t="s">
        <v>1939</v>
      </c>
      <c r="E119" s="13" t="s">
        <v>1969</v>
      </c>
      <c r="F119" s="15">
        <v>29.9</v>
      </c>
      <c r="G119" s="15">
        <v>29.9</v>
      </c>
      <c r="H119" s="14"/>
      <c r="I119" s="15">
        <f t="shared" si="6"/>
        <v>29.9</v>
      </c>
      <c r="J119" s="14"/>
      <c r="K119" s="14"/>
      <c r="L119" s="14"/>
      <c r="M119" s="16"/>
      <c r="N119" s="47">
        <f t="shared" si="1"/>
        <v>29.9</v>
      </c>
      <c r="O119" s="28"/>
      <c r="P119" s="8" t="s">
        <v>2761</v>
      </c>
      <c r="Q119" s="57">
        <f t="shared" si="3"/>
        <v>12</v>
      </c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</row>
    <row r="120">
      <c r="A120" s="9">
        <v>45638.0</v>
      </c>
      <c r="B120" s="73" t="s">
        <v>20</v>
      </c>
      <c r="C120" s="69" t="s">
        <v>2023</v>
      </c>
      <c r="D120" s="27" t="s">
        <v>1939</v>
      </c>
      <c r="E120" s="13" t="s">
        <v>2024</v>
      </c>
      <c r="F120" s="15">
        <v>99.9</v>
      </c>
      <c r="G120" s="15">
        <v>99.9</v>
      </c>
      <c r="H120" s="14"/>
      <c r="I120" s="15">
        <f t="shared" si="6"/>
        <v>99.9</v>
      </c>
      <c r="J120" s="14"/>
      <c r="K120" s="14"/>
      <c r="L120" s="14"/>
      <c r="M120" s="16"/>
      <c r="N120" s="47">
        <f t="shared" si="1"/>
        <v>99.9</v>
      </c>
      <c r="O120" s="28"/>
      <c r="P120" s="8" t="s">
        <v>2025</v>
      </c>
      <c r="Q120" s="57">
        <f t="shared" si="3"/>
        <v>12</v>
      </c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</row>
    <row r="121">
      <c r="A121" s="9">
        <v>45639.0</v>
      </c>
      <c r="B121" s="73" t="s">
        <v>20</v>
      </c>
      <c r="C121" s="69" t="s">
        <v>2806</v>
      </c>
      <c r="D121" s="27" t="s">
        <v>1939</v>
      </c>
      <c r="E121" s="13" t="s">
        <v>1969</v>
      </c>
      <c r="F121" s="15">
        <v>29.9</v>
      </c>
      <c r="G121" s="15">
        <v>29.9</v>
      </c>
      <c r="H121" s="14"/>
      <c r="I121" s="15">
        <f t="shared" si="6"/>
        <v>29.9</v>
      </c>
      <c r="J121" s="14"/>
      <c r="K121" s="14"/>
      <c r="L121" s="14"/>
      <c r="M121" s="16"/>
      <c r="N121" s="47">
        <f t="shared" si="1"/>
        <v>29.9</v>
      </c>
      <c r="O121" s="28"/>
      <c r="P121" s="8" t="s">
        <v>2807</v>
      </c>
      <c r="Q121" s="57">
        <f t="shared" si="3"/>
        <v>12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</row>
    <row r="122">
      <c r="A122" s="9">
        <v>45639.0</v>
      </c>
      <c r="B122" s="73" t="s">
        <v>20</v>
      </c>
      <c r="C122" s="69" t="s">
        <v>2026</v>
      </c>
      <c r="D122" s="27" t="s">
        <v>1939</v>
      </c>
      <c r="E122" s="13" t="s">
        <v>1969</v>
      </c>
      <c r="F122" s="15">
        <v>29.9</v>
      </c>
      <c r="G122" s="15">
        <v>29.9</v>
      </c>
      <c r="H122" s="14"/>
      <c r="I122" s="15">
        <f t="shared" si="6"/>
        <v>29.9</v>
      </c>
      <c r="J122" s="14"/>
      <c r="K122" s="14"/>
      <c r="L122" s="14"/>
      <c r="M122" s="16"/>
      <c r="N122" s="47">
        <f t="shared" si="1"/>
        <v>29.9</v>
      </c>
      <c r="O122" s="28"/>
      <c r="P122" s="8" t="s">
        <v>2027</v>
      </c>
      <c r="Q122" s="57">
        <f t="shared" si="3"/>
        <v>12</v>
      </c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</row>
    <row r="123">
      <c r="A123" s="9">
        <v>45644.0</v>
      </c>
      <c r="B123" s="73" t="s">
        <v>20</v>
      </c>
      <c r="C123" s="69" t="s">
        <v>3037</v>
      </c>
      <c r="D123" s="27" t="s">
        <v>1939</v>
      </c>
      <c r="E123" s="13" t="s">
        <v>1969</v>
      </c>
      <c r="F123" s="15">
        <v>29.9</v>
      </c>
      <c r="G123" s="15">
        <v>29.9</v>
      </c>
      <c r="H123" s="14"/>
      <c r="I123" s="15">
        <f t="shared" si="6"/>
        <v>29.9</v>
      </c>
      <c r="J123" s="14"/>
      <c r="K123" s="14"/>
      <c r="L123" s="14"/>
      <c r="M123" s="16"/>
      <c r="N123" s="47">
        <f t="shared" si="1"/>
        <v>29.9</v>
      </c>
      <c r="O123" s="28"/>
      <c r="P123" s="8" t="s">
        <v>2748</v>
      </c>
      <c r="Q123" s="57">
        <f t="shared" si="3"/>
        <v>12</v>
      </c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</row>
    <row r="124">
      <c r="A124" s="9">
        <v>45646.0</v>
      </c>
      <c r="B124" s="73" t="s">
        <v>1172</v>
      </c>
      <c r="C124" s="69" t="s">
        <v>1813</v>
      </c>
      <c r="D124" s="27" t="s">
        <v>1172</v>
      </c>
      <c r="E124" s="13" t="s">
        <v>1908</v>
      </c>
      <c r="F124" s="15">
        <v>299.0</v>
      </c>
      <c r="G124" s="15">
        <v>299.0</v>
      </c>
      <c r="H124" s="14"/>
      <c r="I124" s="15">
        <f t="shared" si="6"/>
        <v>299</v>
      </c>
      <c r="J124" s="14"/>
      <c r="K124" s="14"/>
      <c r="L124" s="14"/>
      <c r="M124" s="16"/>
      <c r="N124" s="47">
        <f t="shared" si="1"/>
        <v>299</v>
      </c>
      <c r="O124" s="13" t="s">
        <v>2923</v>
      </c>
      <c r="P124" s="8" t="s">
        <v>1814</v>
      </c>
      <c r="Q124" s="57">
        <f t="shared" si="3"/>
        <v>12</v>
      </c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</row>
    <row r="125">
      <c r="A125" s="9">
        <v>45541.0</v>
      </c>
      <c r="B125" s="73" t="s">
        <v>20</v>
      </c>
      <c r="C125" s="69" t="s">
        <v>2848</v>
      </c>
      <c r="D125" s="27" t="s">
        <v>1939</v>
      </c>
      <c r="E125" s="13" t="s">
        <v>1940</v>
      </c>
      <c r="F125" s="15">
        <v>99.0</v>
      </c>
      <c r="G125" s="15">
        <v>99.0</v>
      </c>
      <c r="H125" s="14"/>
      <c r="I125" s="15">
        <v>99.0</v>
      </c>
      <c r="J125" s="14"/>
      <c r="K125" s="14"/>
      <c r="L125" s="14"/>
      <c r="M125" s="16"/>
      <c r="N125" s="47">
        <f t="shared" si="1"/>
        <v>99</v>
      </c>
      <c r="O125" s="28"/>
      <c r="P125" s="45" t="s">
        <v>2849</v>
      </c>
      <c r="Q125" s="99">
        <f t="shared" si="3"/>
        <v>9</v>
      </c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</row>
    <row r="126">
      <c r="A126" s="9">
        <v>45659.0</v>
      </c>
      <c r="B126" s="73" t="s">
        <v>20</v>
      </c>
      <c r="C126" s="69" t="s">
        <v>2029</v>
      </c>
      <c r="D126" s="27" t="s">
        <v>1939</v>
      </c>
      <c r="E126" s="13" t="s">
        <v>1969</v>
      </c>
      <c r="F126" s="15">
        <v>29.9</v>
      </c>
      <c r="G126" s="15">
        <v>29.9</v>
      </c>
      <c r="H126" s="14"/>
      <c r="I126" s="15">
        <f t="shared" ref="I126:I156" si="7">G126</f>
        <v>29.9</v>
      </c>
      <c r="J126" s="14"/>
      <c r="K126" s="14"/>
      <c r="L126" s="14"/>
      <c r="M126" s="16"/>
      <c r="N126" s="47">
        <f t="shared" si="1"/>
        <v>29.9</v>
      </c>
      <c r="O126" s="13" t="s">
        <v>2030</v>
      </c>
      <c r="P126" s="8" t="s">
        <v>2031</v>
      </c>
      <c r="Q126" s="17" t="s">
        <v>547</v>
      </c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</row>
    <row r="127">
      <c r="A127" s="9">
        <v>45665.0</v>
      </c>
      <c r="B127" s="73" t="s">
        <v>1910</v>
      </c>
      <c r="C127" s="69" t="s">
        <v>2032</v>
      </c>
      <c r="D127" s="74" t="s">
        <v>1910</v>
      </c>
      <c r="E127" s="13" t="s">
        <v>1908</v>
      </c>
      <c r="F127" s="15">
        <v>299.0</v>
      </c>
      <c r="G127" s="15">
        <v>299.0</v>
      </c>
      <c r="H127" s="14"/>
      <c r="I127" s="15">
        <f t="shared" si="7"/>
        <v>299</v>
      </c>
      <c r="J127" s="14"/>
      <c r="K127" s="14"/>
      <c r="L127" s="14"/>
      <c r="M127" s="16"/>
      <c r="N127" s="47">
        <f t="shared" si="1"/>
        <v>299</v>
      </c>
      <c r="O127" s="28"/>
      <c r="P127" s="8" t="s">
        <v>2952</v>
      </c>
      <c r="Q127" s="17" t="s">
        <v>547</v>
      </c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</row>
    <row r="128">
      <c r="A128" s="9">
        <v>45665.0</v>
      </c>
      <c r="B128" s="73" t="s">
        <v>20</v>
      </c>
      <c r="C128" s="69" t="s">
        <v>2034</v>
      </c>
      <c r="D128" s="27" t="s">
        <v>1908</v>
      </c>
      <c r="E128" s="13" t="s">
        <v>1908</v>
      </c>
      <c r="F128" s="15">
        <v>299.0</v>
      </c>
      <c r="G128" s="15">
        <v>299.0</v>
      </c>
      <c r="H128" s="14"/>
      <c r="I128" s="15">
        <f t="shared" si="7"/>
        <v>299</v>
      </c>
      <c r="J128" s="14"/>
      <c r="K128" s="14"/>
      <c r="L128" s="14"/>
      <c r="M128" s="16"/>
      <c r="N128" s="47">
        <f t="shared" si="1"/>
        <v>299</v>
      </c>
      <c r="O128" s="13" t="s">
        <v>2035</v>
      </c>
      <c r="P128" s="8" t="s">
        <v>2036</v>
      </c>
      <c r="Q128" s="17" t="s">
        <v>547</v>
      </c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</row>
    <row r="129">
      <c r="A129" s="9">
        <v>45665.0</v>
      </c>
      <c r="B129" s="73" t="s">
        <v>20</v>
      </c>
      <c r="C129" s="69" t="s">
        <v>2957</v>
      </c>
      <c r="D129" s="27" t="s">
        <v>1939</v>
      </c>
      <c r="E129" s="13" t="s">
        <v>2024</v>
      </c>
      <c r="F129" s="15">
        <v>99.9</v>
      </c>
      <c r="G129" s="15">
        <v>99.9</v>
      </c>
      <c r="H129" s="14"/>
      <c r="I129" s="15">
        <f t="shared" si="7"/>
        <v>99.9</v>
      </c>
      <c r="J129" s="14"/>
      <c r="K129" s="14"/>
      <c r="L129" s="14"/>
      <c r="M129" s="16"/>
      <c r="N129" s="47">
        <f t="shared" si="1"/>
        <v>99.9</v>
      </c>
      <c r="O129" s="28"/>
      <c r="P129" s="8" t="s">
        <v>2958</v>
      </c>
      <c r="Q129" s="17" t="s">
        <v>547</v>
      </c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</row>
    <row r="130">
      <c r="A130" s="9">
        <v>45665.0</v>
      </c>
      <c r="B130" s="73" t="s">
        <v>1925</v>
      </c>
      <c r="C130" s="69" t="s">
        <v>2037</v>
      </c>
      <c r="D130" s="27" t="s">
        <v>1908</v>
      </c>
      <c r="E130" s="13" t="s">
        <v>1908</v>
      </c>
      <c r="F130" s="15">
        <v>299.0</v>
      </c>
      <c r="G130" s="15">
        <v>299.0</v>
      </c>
      <c r="H130" s="14"/>
      <c r="I130" s="15">
        <f t="shared" si="7"/>
        <v>299</v>
      </c>
      <c r="J130" s="14"/>
      <c r="K130" s="14"/>
      <c r="L130" s="14"/>
      <c r="M130" s="16"/>
      <c r="N130" s="47">
        <f t="shared" si="1"/>
        <v>299</v>
      </c>
      <c r="O130" s="28"/>
      <c r="P130" s="8" t="s">
        <v>2038</v>
      </c>
      <c r="Q130" s="17" t="s">
        <v>547</v>
      </c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</row>
    <row r="131">
      <c r="A131" s="9">
        <v>45667.0</v>
      </c>
      <c r="B131" s="73" t="s">
        <v>20</v>
      </c>
      <c r="C131" s="69" t="s">
        <v>2039</v>
      </c>
      <c r="D131" s="27" t="s">
        <v>1939</v>
      </c>
      <c r="E131" s="13" t="s">
        <v>2024</v>
      </c>
      <c r="F131" s="15">
        <v>99.9</v>
      </c>
      <c r="G131" s="15">
        <v>99.9</v>
      </c>
      <c r="H131" s="14"/>
      <c r="I131" s="15">
        <f t="shared" si="7"/>
        <v>99.9</v>
      </c>
      <c r="J131" s="14"/>
      <c r="K131" s="14"/>
      <c r="L131" s="14"/>
      <c r="M131" s="16"/>
      <c r="N131" s="47">
        <f t="shared" si="1"/>
        <v>99.9</v>
      </c>
      <c r="O131" s="28"/>
      <c r="P131" s="8" t="s">
        <v>2040</v>
      </c>
      <c r="Q131" s="17" t="s">
        <v>547</v>
      </c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</row>
    <row r="132">
      <c r="A132" s="9">
        <v>45667.0</v>
      </c>
      <c r="B132" s="73" t="s">
        <v>20</v>
      </c>
      <c r="C132" s="69" t="s">
        <v>2963</v>
      </c>
      <c r="D132" s="27" t="s">
        <v>1939</v>
      </c>
      <c r="E132" s="13" t="s">
        <v>1969</v>
      </c>
      <c r="F132" s="15">
        <v>29.9</v>
      </c>
      <c r="G132" s="15">
        <v>29.9</v>
      </c>
      <c r="H132" s="14"/>
      <c r="I132" s="15">
        <f t="shared" si="7"/>
        <v>29.9</v>
      </c>
      <c r="J132" s="14"/>
      <c r="K132" s="14"/>
      <c r="L132" s="14"/>
      <c r="M132" s="16"/>
      <c r="N132" s="47">
        <f t="shared" si="1"/>
        <v>29.9</v>
      </c>
      <c r="O132" s="28"/>
      <c r="P132" s="8" t="s">
        <v>2964</v>
      </c>
      <c r="Q132" s="17" t="s">
        <v>547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</row>
    <row r="133">
      <c r="A133" s="9">
        <v>45670.0</v>
      </c>
      <c r="B133" s="73" t="s">
        <v>1925</v>
      </c>
      <c r="C133" s="69" t="s">
        <v>2041</v>
      </c>
      <c r="D133" s="27" t="s">
        <v>1908</v>
      </c>
      <c r="E133" s="13" t="s">
        <v>1908</v>
      </c>
      <c r="F133" s="15">
        <v>299.0</v>
      </c>
      <c r="G133" s="15">
        <v>299.0</v>
      </c>
      <c r="H133" s="14"/>
      <c r="I133" s="15">
        <f t="shared" si="7"/>
        <v>299</v>
      </c>
      <c r="J133" s="14"/>
      <c r="K133" s="14"/>
      <c r="L133" s="14"/>
      <c r="M133" s="16"/>
      <c r="N133" s="47">
        <f t="shared" si="1"/>
        <v>299</v>
      </c>
      <c r="O133" s="13" t="s">
        <v>2042</v>
      </c>
      <c r="P133" s="8" t="s">
        <v>2043</v>
      </c>
      <c r="Q133" s="17" t="s">
        <v>547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</row>
    <row r="134">
      <c r="A134" s="9">
        <v>45671.0</v>
      </c>
      <c r="B134" s="73" t="s">
        <v>1910</v>
      </c>
      <c r="C134" s="69" t="s">
        <v>2044</v>
      </c>
      <c r="D134" s="27" t="s">
        <v>1910</v>
      </c>
      <c r="E134" s="13" t="s">
        <v>1908</v>
      </c>
      <c r="F134" s="15">
        <v>299.0</v>
      </c>
      <c r="G134" s="15">
        <v>299.0</v>
      </c>
      <c r="H134" s="14"/>
      <c r="I134" s="15">
        <f t="shared" si="7"/>
        <v>299</v>
      </c>
      <c r="J134" s="14"/>
      <c r="K134" s="14"/>
      <c r="L134" s="14"/>
      <c r="M134" s="16"/>
      <c r="N134" s="47">
        <f t="shared" si="1"/>
        <v>299</v>
      </c>
      <c r="O134" s="13" t="s">
        <v>2044</v>
      </c>
      <c r="P134" s="8" t="s">
        <v>2045</v>
      </c>
      <c r="Q134" s="17" t="s">
        <v>547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</row>
    <row r="135">
      <c r="A135" s="9">
        <v>45671.0</v>
      </c>
      <c r="B135" s="73" t="s">
        <v>20</v>
      </c>
      <c r="C135" s="69" t="s">
        <v>2046</v>
      </c>
      <c r="D135" s="27" t="s">
        <v>1939</v>
      </c>
      <c r="E135" s="13" t="s">
        <v>1969</v>
      </c>
      <c r="F135" s="15">
        <v>29.9</v>
      </c>
      <c r="G135" s="15">
        <v>29.9</v>
      </c>
      <c r="H135" s="14"/>
      <c r="I135" s="15">
        <f t="shared" si="7"/>
        <v>29.9</v>
      </c>
      <c r="J135" s="14"/>
      <c r="K135" s="14"/>
      <c r="L135" s="14"/>
      <c r="M135" s="16"/>
      <c r="N135" s="47">
        <f t="shared" si="1"/>
        <v>29.9</v>
      </c>
      <c r="O135" s="28"/>
      <c r="P135" s="8" t="s">
        <v>2047</v>
      </c>
      <c r="Q135" s="17" t="s">
        <v>547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</row>
    <row r="136">
      <c r="A136" s="9">
        <v>45673.0</v>
      </c>
      <c r="B136" s="73" t="s">
        <v>1910</v>
      </c>
      <c r="C136" s="69" t="s">
        <v>2048</v>
      </c>
      <c r="D136" s="27" t="s">
        <v>1910</v>
      </c>
      <c r="E136" s="13" t="s">
        <v>1908</v>
      </c>
      <c r="F136" s="15">
        <v>299.0</v>
      </c>
      <c r="G136" s="15">
        <v>299.0</v>
      </c>
      <c r="H136" s="14"/>
      <c r="I136" s="15">
        <f t="shared" si="7"/>
        <v>299</v>
      </c>
      <c r="J136" s="14"/>
      <c r="K136" s="14"/>
      <c r="L136" s="14"/>
      <c r="M136" s="16"/>
      <c r="N136" s="47">
        <f t="shared" si="1"/>
        <v>299</v>
      </c>
      <c r="O136" s="13" t="s">
        <v>2049</v>
      </c>
      <c r="P136" s="8" t="s">
        <v>2050</v>
      </c>
      <c r="Q136" s="17" t="s">
        <v>547</v>
      </c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</row>
    <row r="137">
      <c r="A137" s="9">
        <v>45673.0</v>
      </c>
      <c r="B137" s="73" t="s">
        <v>2051</v>
      </c>
      <c r="C137" s="69" t="s">
        <v>2052</v>
      </c>
      <c r="D137" s="27" t="s">
        <v>1908</v>
      </c>
      <c r="E137" s="13" t="s">
        <v>1908</v>
      </c>
      <c r="F137" s="15">
        <v>800.0</v>
      </c>
      <c r="G137" s="15">
        <v>299.0</v>
      </c>
      <c r="H137" s="14"/>
      <c r="I137" s="15">
        <f t="shared" si="7"/>
        <v>299</v>
      </c>
      <c r="J137" s="14"/>
      <c r="K137" s="14"/>
      <c r="L137" s="14"/>
      <c r="M137" s="16"/>
      <c r="N137" s="47">
        <f t="shared" si="1"/>
        <v>299</v>
      </c>
      <c r="O137" s="28"/>
      <c r="P137" s="8" t="s">
        <v>2053</v>
      </c>
      <c r="Q137" s="17" t="s">
        <v>547</v>
      </c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</row>
    <row r="138">
      <c r="A138" s="9">
        <v>45674.0</v>
      </c>
      <c r="B138" s="73" t="s">
        <v>20</v>
      </c>
      <c r="C138" s="69" t="s">
        <v>2861</v>
      </c>
      <c r="D138" s="27" t="s">
        <v>1939</v>
      </c>
      <c r="E138" s="13" t="s">
        <v>1969</v>
      </c>
      <c r="F138" s="15">
        <v>29.9</v>
      </c>
      <c r="G138" s="15">
        <v>29.9</v>
      </c>
      <c r="H138" s="14"/>
      <c r="I138" s="15">
        <f t="shared" si="7"/>
        <v>29.9</v>
      </c>
      <c r="J138" s="14"/>
      <c r="K138" s="14"/>
      <c r="L138" s="14"/>
      <c r="M138" s="16"/>
      <c r="N138" s="47">
        <f t="shared" si="1"/>
        <v>29.9</v>
      </c>
      <c r="O138" s="58"/>
      <c r="P138" s="44" t="s">
        <v>2862</v>
      </c>
      <c r="Q138" s="75">
        <f>MONTH(A138)</f>
        <v>1</v>
      </c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</row>
    <row r="139">
      <c r="A139" s="9">
        <v>45674.0</v>
      </c>
      <c r="B139" s="73" t="s">
        <v>20</v>
      </c>
      <c r="C139" s="69" t="s">
        <v>2986</v>
      </c>
      <c r="D139" s="27" t="s">
        <v>1939</v>
      </c>
      <c r="E139" s="13" t="s">
        <v>1969</v>
      </c>
      <c r="F139" s="15">
        <v>29.9</v>
      </c>
      <c r="G139" s="15">
        <v>29.9</v>
      </c>
      <c r="H139" s="14"/>
      <c r="I139" s="15">
        <f t="shared" si="7"/>
        <v>29.9</v>
      </c>
      <c r="J139" s="14"/>
      <c r="K139" s="14"/>
      <c r="L139" s="14"/>
      <c r="M139" s="16"/>
      <c r="N139" s="47">
        <f t="shared" si="1"/>
        <v>29.9</v>
      </c>
      <c r="O139" s="28"/>
      <c r="P139" s="8" t="s">
        <v>2987</v>
      </c>
      <c r="Q139" s="17" t="s">
        <v>547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</row>
    <row r="140">
      <c r="A140" s="9">
        <v>45678.0</v>
      </c>
      <c r="B140" s="73" t="s">
        <v>1172</v>
      </c>
      <c r="C140" s="69" t="s">
        <v>2935</v>
      </c>
      <c r="D140" s="27" t="s">
        <v>1172</v>
      </c>
      <c r="E140" s="13" t="s">
        <v>1908</v>
      </c>
      <c r="F140" s="15">
        <v>299.0</v>
      </c>
      <c r="G140" s="15">
        <v>299.0</v>
      </c>
      <c r="H140" s="14"/>
      <c r="I140" s="15">
        <f t="shared" si="7"/>
        <v>299</v>
      </c>
      <c r="J140" s="14"/>
      <c r="K140" s="14"/>
      <c r="L140" s="14"/>
      <c r="M140" s="16"/>
      <c r="N140" s="47">
        <f t="shared" si="1"/>
        <v>299</v>
      </c>
      <c r="O140" s="28"/>
      <c r="P140" s="8" t="s">
        <v>2936</v>
      </c>
      <c r="Q140" s="17" t="s">
        <v>547</v>
      </c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</row>
    <row r="141">
      <c r="A141" s="9">
        <v>45679.0</v>
      </c>
      <c r="B141" s="73" t="s">
        <v>1925</v>
      </c>
      <c r="C141" s="69" t="s">
        <v>2931</v>
      </c>
      <c r="D141" s="27" t="s">
        <v>1908</v>
      </c>
      <c r="E141" s="13" t="s">
        <v>1908</v>
      </c>
      <c r="F141" s="15">
        <v>299.0</v>
      </c>
      <c r="G141" s="15">
        <v>299.0</v>
      </c>
      <c r="H141" s="14"/>
      <c r="I141" s="15">
        <f t="shared" si="7"/>
        <v>299</v>
      </c>
      <c r="J141" s="14"/>
      <c r="K141" s="14"/>
      <c r="L141" s="14"/>
      <c r="M141" s="16"/>
      <c r="N141" s="47">
        <f t="shared" si="1"/>
        <v>299</v>
      </c>
      <c r="O141" s="28"/>
      <c r="P141" s="8" t="s">
        <v>2932</v>
      </c>
      <c r="Q141" s="17" t="s">
        <v>547</v>
      </c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</row>
    <row r="142">
      <c r="A142" s="9">
        <v>45681.0</v>
      </c>
      <c r="B142" s="73" t="s">
        <v>20</v>
      </c>
      <c r="C142" s="69" t="s">
        <v>2054</v>
      </c>
      <c r="D142" s="27" t="s">
        <v>1939</v>
      </c>
      <c r="E142" s="13" t="s">
        <v>1969</v>
      </c>
      <c r="F142" s="15">
        <v>29.9</v>
      </c>
      <c r="G142" s="15">
        <v>29.9</v>
      </c>
      <c r="H142" s="14"/>
      <c r="I142" s="15">
        <f t="shared" si="7"/>
        <v>29.9</v>
      </c>
      <c r="J142" s="14"/>
      <c r="K142" s="14"/>
      <c r="L142" s="14"/>
      <c r="M142" s="16"/>
      <c r="N142" s="47">
        <f t="shared" si="1"/>
        <v>29.9</v>
      </c>
      <c r="O142" s="28"/>
      <c r="P142" s="8" t="s">
        <v>2055</v>
      </c>
      <c r="Q142" s="17" t="s">
        <v>547</v>
      </c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</row>
    <row r="143">
      <c r="A143" s="9">
        <v>45685.0</v>
      </c>
      <c r="B143" s="73" t="s">
        <v>1172</v>
      </c>
      <c r="C143" s="69" t="s">
        <v>2992</v>
      </c>
      <c r="D143" s="27" t="s">
        <v>1172</v>
      </c>
      <c r="E143" s="13" t="s">
        <v>1908</v>
      </c>
      <c r="F143" s="15">
        <v>299.0</v>
      </c>
      <c r="G143" s="15">
        <v>299.0</v>
      </c>
      <c r="H143" s="14"/>
      <c r="I143" s="15">
        <f t="shared" si="7"/>
        <v>299</v>
      </c>
      <c r="J143" s="14"/>
      <c r="K143" s="14"/>
      <c r="L143" s="14"/>
      <c r="M143" s="16"/>
      <c r="N143" s="47">
        <f t="shared" si="1"/>
        <v>299</v>
      </c>
      <c r="O143" s="56"/>
      <c r="P143" s="8" t="s">
        <v>2993</v>
      </c>
      <c r="Q143" s="17" t="s">
        <v>547</v>
      </c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</row>
    <row r="144">
      <c r="A144" s="9">
        <v>45685.0</v>
      </c>
      <c r="B144" s="73" t="s">
        <v>20</v>
      </c>
      <c r="C144" s="69" t="s">
        <v>3015</v>
      </c>
      <c r="D144" s="27" t="s">
        <v>1939</v>
      </c>
      <c r="E144" s="13" t="s">
        <v>1969</v>
      </c>
      <c r="F144" s="15">
        <v>29.9</v>
      </c>
      <c r="G144" s="15">
        <v>29.9</v>
      </c>
      <c r="H144" s="14"/>
      <c r="I144" s="15">
        <f t="shared" si="7"/>
        <v>29.9</v>
      </c>
      <c r="J144" s="14"/>
      <c r="K144" s="14"/>
      <c r="L144" s="14"/>
      <c r="M144" s="16"/>
      <c r="N144" s="47">
        <f t="shared" si="1"/>
        <v>29.9</v>
      </c>
      <c r="O144" s="28"/>
      <c r="P144" s="8" t="s">
        <v>3016</v>
      </c>
      <c r="Q144" s="17" t="s">
        <v>547</v>
      </c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</row>
    <row r="145">
      <c r="A145" s="9">
        <v>45685.0</v>
      </c>
      <c r="B145" s="73" t="s">
        <v>20</v>
      </c>
      <c r="C145" s="69" t="s">
        <v>3019</v>
      </c>
      <c r="D145" s="27" t="s">
        <v>1939</v>
      </c>
      <c r="E145" s="13" t="s">
        <v>2024</v>
      </c>
      <c r="F145" s="15">
        <v>99.9</v>
      </c>
      <c r="G145" s="15">
        <v>99.9</v>
      </c>
      <c r="H145" s="14"/>
      <c r="I145" s="15">
        <f t="shared" si="7"/>
        <v>99.9</v>
      </c>
      <c r="J145" s="14"/>
      <c r="K145" s="14"/>
      <c r="L145" s="14"/>
      <c r="M145" s="16"/>
      <c r="N145" s="47">
        <f t="shared" si="1"/>
        <v>99.9</v>
      </c>
      <c r="O145" s="28"/>
      <c r="P145" s="8" t="s">
        <v>3020</v>
      </c>
      <c r="Q145" s="17" t="s">
        <v>547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</row>
    <row r="146">
      <c r="A146" s="9">
        <v>45686.0</v>
      </c>
      <c r="B146" s="73" t="s">
        <v>20</v>
      </c>
      <c r="C146" s="69" t="s">
        <v>3021</v>
      </c>
      <c r="D146" s="27" t="s">
        <v>1939</v>
      </c>
      <c r="E146" s="13" t="s">
        <v>2024</v>
      </c>
      <c r="F146" s="15">
        <v>99.9</v>
      </c>
      <c r="G146" s="15">
        <v>99.9</v>
      </c>
      <c r="H146" s="14"/>
      <c r="I146" s="15">
        <f t="shared" si="7"/>
        <v>99.9</v>
      </c>
      <c r="J146" s="14"/>
      <c r="K146" s="14"/>
      <c r="L146" s="14"/>
      <c r="M146" s="16"/>
      <c r="N146" s="47">
        <f t="shared" si="1"/>
        <v>99.9</v>
      </c>
      <c r="O146" s="28"/>
      <c r="P146" s="8" t="s">
        <v>3022</v>
      </c>
      <c r="Q146" s="17" t="s">
        <v>547</v>
      </c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</row>
    <row r="147">
      <c r="A147" s="9">
        <v>45687.0</v>
      </c>
      <c r="B147" s="73" t="s">
        <v>1172</v>
      </c>
      <c r="C147" s="69" t="s">
        <v>2056</v>
      </c>
      <c r="D147" s="27" t="s">
        <v>1172</v>
      </c>
      <c r="E147" s="13" t="s">
        <v>1908</v>
      </c>
      <c r="F147" s="15">
        <v>1029.0</v>
      </c>
      <c r="G147" s="15">
        <v>299.0</v>
      </c>
      <c r="H147" s="14"/>
      <c r="I147" s="15">
        <f t="shared" si="7"/>
        <v>299</v>
      </c>
      <c r="J147" s="14"/>
      <c r="K147" s="14"/>
      <c r="L147" s="14"/>
      <c r="M147" s="16"/>
      <c r="N147" s="47">
        <f t="shared" si="1"/>
        <v>299</v>
      </c>
      <c r="O147" s="56"/>
      <c r="P147" s="8" t="s">
        <v>2057</v>
      </c>
      <c r="Q147" s="17" t="s">
        <v>547</v>
      </c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</row>
    <row r="148">
      <c r="A148" s="9">
        <v>45687.0</v>
      </c>
      <c r="B148" s="73" t="s">
        <v>1172</v>
      </c>
      <c r="C148" s="69" t="s">
        <v>1203</v>
      </c>
      <c r="D148" s="27" t="s">
        <v>1172</v>
      </c>
      <c r="E148" s="13" t="s">
        <v>1908</v>
      </c>
      <c r="F148" s="15">
        <v>299.0</v>
      </c>
      <c r="G148" s="15">
        <v>299.0</v>
      </c>
      <c r="H148" s="14"/>
      <c r="I148" s="15">
        <f t="shared" si="7"/>
        <v>299</v>
      </c>
      <c r="J148" s="14"/>
      <c r="K148" s="14"/>
      <c r="L148" s="14"/>
      <c r="M148" s="16"/>
      <c r="N148" s="47">
        <f t="shared" si="1"/>
        <v>299</v>
      </c>
      <c r="O148" s="56"/>
      <c r="P148" s="8" t="s">
        <v>1205</v>
      </c>
      <c r="Q148" s="17" t="s">
        <v>547</v>
      </c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</row>
    <row r="149">
      <c r="A149" s="9">
        <v>45688.0</v>
      </c>
      <c r="B149" s="73" t="s">
        <v>2058</v>
      </c>
      <c r="C149" s="69" t="s">
        <v>2059</v>
      </c>
      <c r="D149" s="27" t="s">
        <v>1908</v>
      </c>
      <c r="E149" s="13" t="s">
        <v>1908</v>
      </c>
      <c r="F149" s="15">
        <v>299.0</v>
      </c>
      <c r="G149" s="15">
        <v>299.0</v>
      </c>
      <c r="H149" s="14"/>
      <c r="I149" s="15">
        <f t="shared" si="7"/>
        <v>299</v>
      </c>
      <c r="J149" s="14"/>
      <c r="K149" s="14"/>
      <c r="L149" s="14"/>
      <c r="M149" s="16"/>
      <c r="N149" s="47">
        <f t="shared" si="1"/>
        <v>299</v>
      </c>
      <c r="O149" s="56"/>
      <c r="P149" s="8" t="s">
        <v>2060</v>
      </c>
      <c r="Q149" s="17" t="s">
        <v>547</v>
      </c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</row>
    <row r="150">
      <c r="A150" s="9">
        <v>45688.0</v>
      </c>
      <c r="B150" s="73" t="s">
        <v>2818</v>
      </c>
      <c r="C150" s="69" t="s">
        <v>3028</v>
      </c>
      <c r="D150" s="27" t="s">
        <v>2818</v>
      </c>
      <c r="E150" s="13" t="s">
        <v>1908</v>
      </c>
      <c r="F150" s="14"/>
      <c r="G150" s="15">
        <v>299.0</v>
      </c>
      <c r="H150" s="14"/>
      <c r="I150" s="15">
        <f t="shared" si="7"/>
        <v>299</v>
      </c>
      <c r="J150" s="14"/>
      <c r="K150" s="14"/>
      <c r="L150" s="14"/>
      <c r="M150" s="16"/>
      <c r="N150" s="47">
        <f t="shared" si="1"/>
        <v>299</v>
      </c>
      <c r="O150" s="28"/>
      <c r="P150" s="8" t="s">
        <v>3029</v>
      </c>
      <c r="Q150" s="17" t="s">
        <v>547</v>
      </c>
      <c r="R150" s="51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</row>
    <row r="151">
      <c r="A151" s="9">
        <v>45562.0</v>
      </c>
      <c r="B151" s="73" t="s">
        <v>1918</v>
      </c>
      <c r="C151" s="69" t="s">
        <v>1995</v>
      </c>
      <c r="D151" s="27" t="s">
        <v>1918</v>
      </c>
      <c r="E151" s="13" t="s">
        <v>1908</v>
      </c>
      <c r="F151" s="15">
        <v>299.0</v>
      </c>
      <c r="G151" s="15">
        <v>299.0</v>
      </c>
      <c r="H151" s="14"/>
      <c r="I151" s="15">
        <f t="shared" si="7"/>
        <v>299</v>
      </c>
      <c r="J151" s="14"/>
      <c r="K151" s="14"/>
      <c r="L151" s="14"/>
      <c r="M151" s="16"/>
      <c r="N151" s="47">
        <f t="shared" si="1"/>
        <v>299</v>
      </c>
      <c r="O151" s="28"/>
      <c r="P151" s="40"/>
      <c r="Q151" s="99">
        <f>MONTH(A151)</f>
        <v>9</v>
      </c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</row>
    <row r="152">
      <c r="A152" s="9">
        <v>45691.0</v>
      </c>
      <c r="B152" s="73" t="s">
        <v>20</v>
      </c>
      <c r="C152" s="69" t="s">
        <v>2061</v>
      </c>
      <c r="D152" s="27" t="s">
        <v>1939</v>
      </c>
      <c r="E152" s="13" t="s">
        <v>1969</v>
      </c>
      <c r="F152" s="15">
        <v>29.9</v>
      </c>
      <c r="G152" s="15">
        <v>29.9</v>
      </c>
      <c r="H152" s="14"/>
      <c r="I152" s="15">
        <f t="shared" si="7"/>
        <v>29.9</v>
      </c>
      <c r="J152" s="14"/>
      <c r="K152" s="14"/>
      <c r="L152" s="14"/>
      <c r="M152" s="16"/>
      <c r="N152" s="47">
        <f t="shared" si="1"/>
        <v>29.9</v>
      </c>
      <c r="O152" s="28"/>
      <c r="P152" s="8" t="s">
        <v>2062</v>
      </c>
      <c r="Q152" s="17" t="s">
        <v>557</v>
      </c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</row>
    <row r="153">
      <c r="A153" s="9">
        <v>45691.0</v>
      </c>
      <c r="B153" s="73" t="s">
        <v>20</v>
      </c>
      <c r="C153" s="69" t="s">
        <v>2063</v>
      </c>
      <c r="D153" s="27" t="s">
        <v>1939</v>
      </c>
      <c r="E153" s="13" t="s">
        <v>1969</v>
      </c>
      <c r="F153" s="15">
        <v>29.9</v>
      </c>
      <c r="G153" s="15">
        <v>29.9</v>
      </c>
      <c r="H153" s="14"/>
      <c r="I153" s="15">
        <f t="shared" si="7"/>
        <v>29.9</v>
      </c>
      <c r="J153" s="14"/>
      <c r="K153" s="14"/>
      <c r="L153" s="14"/>
      <c r="M153" s="16"/>
      <c r="N153" s="47">
        <f t="shared" si="1"/>
        <v>29.9</v>
      </c>
      <c r="O153" s="28"/>
      <c r="P153" s="8" t="s">
        <v>2064</v>
      </c>
      <c r="Q153" s="25" t="s">
        <v>557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</row>
    <row r="154">
      <c r="A154" s="9">
        <v>45692.0</v>
      </c>
      <c r="B154" s="73" t="s">
        <v>1918</v>
      </c>
      <c r="C154" s="69" t="s">
        <v>3062</v>
      </c>
      <c r="D154" s="27" t="s">
        <v>1918</v>
      </c>
      <c r="E154" s="13" t="s">
        <v>1908</v>
      </c>
      <c r="F154" s="15">
        <v>299.0</v>
      </c>
      <c r="G154" s="15">
        <v>299.0</v>
      </c>
      <c r="H154" s="14"/>
      <c r="I154" s="15">
        <f t="shared" si="7"/>
        <v>299</v>
      </c>
      <c r="J154" s="14"/>
      <c r="K154" s="14"/>
      <c r="L154" s="14"/>
      <c r="M154" s="16"/>
      <c r="N154" s="47">
        <f t="shared" si="1"/>
        <v>299</v>
      </c>
      <c r="O154" s="87" t="s">
        <v>3063</v>
      </c>
      <c r="P154" s="8" t="s">
        <v>3064</v>
      </c>
      <c r="Q154" s="25" t="s">
        <v>557</v>
      </c>
      <c r="R154" s="51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</row>
    <row r="155">
      <c r="A155" s="9">
        <v>45693.0</v>
      </c>
      <c r="B155" s="73" t="s">
        <v>20</v>
      </c>
      <c r="C155" s="69" t="s">
        <v>3068</v>
      </c>
      <c r="D155" s="27" t="s">
        <v>1939</v>
      </c>
      <c r="E155" s="13" t="s">
        <v>2024</v>
      </c>
      <c r="F155" s="15">
        <v>99.9</v>
      </c>
      <c r="G155" s="15">
        <v>99.9</v>
      </c>
      <c r="H155" s="14"/>
      <c r="I155" s="15">
        <f t="shared" si="7"/>
        <v>99.9</v>
      </c>
      <c r="J155" s="14"/>
      <c r="K155" s="14"/>
      <c r="L155" s="14"/>
      <c r="M155" s="16"/>
      <c r="N155" s="47">
        <f t="shared" si="1"/>
        <v>99.9</v>
      </c>
      <c r="O155" s="28"/>
      <c r="P155" s="8" t="s">
        <v>3069</v>
      </c>
      <c r="Q155" s="25" t="s">
        <v>557</v>
      </c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</row>
    <row r="156">
      <c r="A156" s="9">
        <v>45693.0</v>
      </c>
      <c r="B156" s="73" t="s">
        <v>20</v>
      </c>
      <c r="C156" s="69" t="s">
        <v>2065</v>
      </c>
      <c r="D156" s="27" t="s">
        <v>1939</v>
      </c>
      <c r="E156" s="13" t="s">
        <v>1969</v>
      </c>
      <c r="F156" s="15">
        <v>29.9</v>
      </c>
      <c r="G156" s="15">
        <v>29.9</v>
      </c>
      <c r="H156" s="14"/>
      <c r="I156" s="15">
        <f t="shared" si="7"/>
        <v>29.9</v>
      </c>
      <c r="J156" s="14"/>
      <c r="K156" s="14"/>
      <c r="L156" s="14"/>
      <c r="M156" s="16"/>
      <c r="N156" s="47">
        <f t="shared" si="1"/>
        <v>29.9</v>
      </c>
      <c r="O156" s="28"/>
      <c r="P156" s="8" t="s">
        <v>2066</v>
      </c>
      <c r="Q156" s="25" t="s">
        <v>557</v>
      </c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</row>
    <row r="157">
      <c r="A157" s="9">
        <v>45694.0</v>
      </c>
      <c r="B157" s="73" t="s">
        <v>1910</v>
      </c>
      <c r="C157" s="69" t="s">
        <v>2067</v>
      </c>
      <c r="D157" s="27" t="s">
        <v>1908</v>
      </c>
      <c r="E157" s="13" t="s">
        <v>1908</v>
      </c>
      <c r="F157" s="15">
        <v>299.0</v>
      </c>
      <c r="G157" s="15">
        <v>299.0</v>
      </c>
      <c r="H157" s="14"/>
      <c r="I157" s="15">
        <v>299.0</v>
      </c>
      <c r="J157" s="14"/>
      <c r="K157" s="14"/>
      <c r="L157" s="14"/>
      <c r="M157" s="16"/>
      <c r="N157" s="47">
        <f t="shared" si="1"/>
        <v>299</v>
      </c>
      <c r="O157" s="28"/>
      <c r="P157" s="8" t="s">
        <v>2068</v>
      </c>
      <c r="Q157" s="25" t="s">
        <v>557</v>
      </c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</row>
    <row r="158">
      <c r="A158" s="9">
        <v>45694.0</v>
      </c>
      <c r="B158" s="73" t="s">
        <v>1925</v>
      </c>
      <c r="C158" s="69" t="s">
        <v>3070</v>
      </c>
      <c r="D158" s="27" t="s">
        <v>1908</v>
      </c>
      <c r="E158" s="13" t="s">
        <v>1908</v>
      </c>
      <c r="F158" s="15">
        <v>299.0</v>
      </c>
      <c r="G158" s="15">
        <v>299.0</v>
      </c>
      <c r="H158" s="14"/>
      <c r="I158" s="15">
        <f>G158</f>
        <v>299</v>
      </c>
      <c r="J158" s="14"/>
      <c r="K158" s="14"/>
      <c r="L158" s="14"/>
      <c r="M158" s="16"/>
      <c r="N158" s="47">
        <f t="shared" si="1"/>
        <v>299</v>
      </c>
      <c r="O158" s="28"/>
      <c r="P158" s="8" t="s">
        <v>3071</v>
      </c>
      <c r="Q158" s="25" t="s">
        <v>557</v>
      </c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</row>
    <row r="159">
      <c r="A159" s="9">
        <v>45694.0</v>
      </c>
      <c r="B159" s="73" t="s">
        <v>1910</v>
      </c>
      <c r="C159" s="69" t="s">
        <v>3078</v>
      </c>
      <c r="D159" s="27" t="s">
        <v>1910</v>
      </c>
      <c r="E159" s="13" t="s">
        <v>1908</v>
      </c>
      <c r="F159" s="15">
        <v>299.0</v>
      </c>
      <c r="G159" s="15">
        <v>299.0</v>
      </c>
      <c r="H159" s="14"/>
      <c r="I159" s="15">
        <v>299.0</v>
      </c>
      <c r="J159" s="14"/>
      <c r="K159" s="14"/>
      <c r="L159" s="14"/>
      <c r="M159" s="16"/>
      <c r="N159" s="47">
        <f t="shared" si="1"/>
        <v>299</v>
      </c>
      <c r="O159" s="28"/>
      <c r="P159" s="8" t="s">
        <v>3079</v>
      </c>
      <c r="Q159" s="25" t="s">
        <v>557</v>
      </c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</row>
    <row r="160">
      <c r="A160" s="9">
        <v>45698.0</v>
      </c>
      <c r="B160" s="73" t="s">
        <v>20</v>
      </c>
      <c r="C160" s="69" t="s">
        <v>2069</v>
      </c>
      <c r="D160" s="27" t="s">
        <v>1939</v>
      </c>
      <c r="E160" s="13" t="s">
        <v>1969</v>
      </c>
      <c r="F160" s="15">
        <v>29.9</v>
      </c>
      <c r="G160" s="15">
        <v>29.9</v>
      </c>
      <c r="H160" s="14"/>
      <c r="I160" s="15">
        <f t="shared" ref="I160:I161" si="8">G160</f>
        <v>29.9</v>
      </c>
      <c r="J160" s="14"/>
      <c r="K160" s="14"/>
      <c r="L160" s="14"/>
      <c r="M160" s="16"/>
      <c r="N160" s="47">
        <f t="shared" si="1"/>
        <v>29.9</v>
      </c>
      <c r="O160" s="28"/>
      <c r="P160" s="8" t="s">
        <v>2070</v>
      </c>
      <c r="Q160" s="25" t="s">
        <v>557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</row>
    <row r="161">
      <c r="A161" s="9">
        <v>45698.0</v>
      </c>
      <c r="B161" s="73" t="s">
        <v>20</v>
      </c>
      <c r="C161" s="69" t="s">
        <v>2071</v>
      </c>
      <c r="D161" s="27" t="s">
        <v>1939</v>
      </c>
      <c r="E161" s="13" t="s">
        <v>1969</v>
      </c>
      <c r="F161" s="15">
        <v>29.9</v>
      </c>
      <c r="G161" s="15">
        <v>29.9</v>
      </c>
      <c r="H161" s="14"/>
      <c r="I161" s="15">
        <f t="shared" si="8"/>
        <v>29.9</v>
      </c>
      <c r="J161" s="14"/>
      <c r="K161" s="14"/>
      <c r="L161" s="14"/>
      <c r="M161" s="16"/>
      <c r="N161" s="47">
        <f t="shared" si="1"/>
        <v>29.9</v>
      </c>
      <c r="O161" s="28"/>
      <c r="P161" s="8" t="s">
        <v>2072</v>
      </c>
      <c r="Q161" s="25" t="s">
        <v>557</v>
      </c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</row>
    <row r="162">
      <c r="A162" s="9">
        <v>45698.0</v>
      </c>
      <c r="B162" s="73" t="s">
        <v>1910</v>
      </c>
      <c r="C162" s="69" t="s">
        <v>3118</v>
      </c>
      <c r="D162" s="27" t="s">
        <v>1910</v>
      </c>
      <c r="E162" s="13" t="s">
        <v>1908</v>
      </c>
      <c r="F162" s="15">
        <v>299.0</v>
      </c>
      <c r="G162" s="15">
        <v>299.0</v>
      </c>
      <c r="H162" s="14"/>
      <c r="I162" s="15">
        <v>299.0</v>
      </c>
      <c r="J162" s="14"/>
      <c r="K162" s="14"/>
      <c r="L162" s="14"/>
      <c r="M162" s="16"/>
      <c r="N162" s="47">
        <f t="shared" si="1"/>
        <v>299</v>
      </c>
      <c r="O162" s="28"/>
      <c r="P162" s="8" t="s">
        <v>2068</v>
      </c>
      <c r="Q162" s="25" t="s">
        <v>557</v>
      </c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</row>
    <row r="163">
      <c r="A163" s="9">
        <v>45698.0</v>
      </c>
      <c r="B163" s="73" t="s">
        <v>20</v>
      </c>
      <c r="C163" s="69" t="s">
        <v>2073</v>
      </c>
      <c r="D163" s="27" t="s">
        <v>1939</v>
      </c>
      <c r="E163" s="13" t="s">
        <v>1969</v>
      </c>
      <c r="F163" s="15">
        <v>29.9</v>
      </c>
      <c r="G163" s="15">
        <v>29.9</v>
      </c>
      <c r="H163" s="14"/>
      <c r="I163" s="15">
        <f t="shared" ref="I163:I169" si="9">G163</f>
        <v>29.9</v>
      </c>
      <c r="J163" s="14"/>
      <c r="K163" s="14"/>
      <c r="L163" s="14"/>
      <c r="M163" s="16"/>
      <c r="N163" s="47">
        <f t="shared" si="1"/>
        <v>29.9</v>
      </c>
      <c r="O163" s="28"/>
      <c r="P163" s="8" t="s">
        <v>2074</v>
      </c>
      <c r="Q163" s="25" t="s">
        <v>557</v>
      </c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</row>
    <row r="164">
      <c r="A164" s="9">
        <v>45699.0</v>
      </c>
      <c r="B164" s="73" t="s">
        <v>1925</v>
      </c>
      <c r="C164" s="69" t="s">
        <v>2075</v>
      </c>
      <c r="D164" s="27" t="s">
        <v>1925</v>
      </c>
      <c r="E164" s="13" t="s">
        <v>1908</v>
      </c>
      <c r="F164" s="15">
        <v>299.0</v>
      </c>
      <c r="G164" s="15">
        <v>299.0</v>
      </c>
      <c r="H164" s="14"/>
      <c r="I164" s="15">
        <f t="shared" si="9"/>
        <v>299</v>
      </c>
      <c r="J164" s="14"/>
      <c r="K164" s="14"/>
      <c r="L164" s="14"/>
      <c r="M164" s="16"/>
      <c r="N164" s="47">
        <f t="shared" si="1"/>
        <v>299</v>
      </c>
      <c r="O164" s="28"/>
      <c r="P164" s="8" t="s">
        <v>2076</v>
      </c>
      <c r="Q164" s="25" t="s">
        <v>557</v>
      </c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</row>
    <row r="165">
      <c r="A165" s="9">
        <v>45699.0</v>
      </c>
      <c r="B165" s="73" t="s">
        <v>2058</v>
      </c>
      <c r="C165" s="69" t="s">
        <v>2077</v>
      </c>
      <c r="D165" s="27" t="s">
        <v>1908</v>
      </c>
      <c r="E165" s="13" t="s">
        <v>1908</v>
      </c>
      <c r="F165" s="15">
        <v>299.0</v>
      </c>
      <c r="G165" s="15">
        <v>299.0</v>
      </c>
      <c r="H165" s="14"/>
      <c r="I165" s="15">
        <f t="shared" si="9"/>
        <v>299</v>
      </c>
      <c r="J165" s="14"/>
      <c r="K165" s="14"/>
      <c r="L165" s="14"/>
      <c r="M165" s="16"/>
      <c r="N165" s="47">
        <f t="shared" si="1"/>
        <v>299</v>
      </c>
      <c r="O165" s="28"/>
      <c r="P165" s="8" t="s">
        <v>2078</v>
      </c>
      <c r="Q165" s="25" t="s">
        <v>557</v>
      </c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</row>
    <row r="166">
      <c r="A166" s="9">
        <v>45699.0</v>
      </c>
      <c r="B166" s="73" t="s">
        <v>1172</v>
      </c>
      <c r="C166" s="69" t="s">
        <v>1264</v>
      </c>
      <c r="D166" s="27" t="s">
        <v>1172</v>
      </c>
      <c r="E166" s="13" t="s">
        <v>1908</v>
      </c>
      <c r="F166" s="15">
        <v>299.0</v>
      </c>
      <c r="G166" s="15">
        <v>299.0</v>
      </c>
      <c r="H166" s="14"/>
      <c r="I166" s="15">
        <f t="shared" si="9"/>
        <v>299</v>
      </c>
      <c r="J166" s="14"/>
      <c r="K166" s="14"/>
      <c r="L166" s="14"/>
      <c r="M166" s="16"/>
      <c r="N166" s="47">
        <f t="shared" si="1"/>
        <v>299</v>
      </c>
      <c r="O166" s="13" t="s">
        <v>3040</v>
      </c>
      <c r="P166" s="8" t="s">
        <v>1265</v>
      </c>
      <c r="Q166" s="25" t="s">
        <v>557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</row>
    <row r="167">
      <c r="A167" s="9">
        <v>45699.0</v>
      </c>
      <c r="B167" s="73" t="s">
        <v>20</v>
      </c>
      <c r="C167" s="69" t="s">
        <v>3082</v>
      </c>
      <c r="D167" s="27" t="s">
        <v>1939</v>
      </c>
      <c r="E167" s="13" t="s">
        <v>1969</v>
      </c>
      <c r="F167" s="15">
        <v>29.9</v>
      </c>
      <c r="G167" s="15">
        <v>29.9</v>
      </c>
      <c r="H167" s="14"/>
      <c r="I167" s="15">
        <f t="shared" si="9"/>
        <v>29.9</v>
      </c>
      <c r="J167" s="14"/>
      <c r="K167" s="14"/>
      <c r="L167" s="14"/>
      <c r="M167" s="16"/>
      <c r="N167" s="47">
        <f t="shared" si="1"/>
        <v>29.9</v>
      </c>
      <c r="O167" s="28"/>
      <c r="P167" s="8" t="s">
        <v>3083</v>
      </c>
      <c r="Q167" s="25" t="s">
        <v>557</v>
      </c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</row>
    <row r="168">
      <c r="A168" s="9">
        <v>45700.0</v>
      </c>
      <c r="B168" s="73" t="s">
        <v>1172</v>
      </c>
      <c r="C168" s="69" t="s">
        <v>3106</v>
      </c>
      <c r="D168" s="27" t="s">
        <v>1172</v>
      </c>
      <c r="E168" s="13" t="s">
        <v>1908</v>
      </c>
      <c r="F168" s="15">
        <v>299.0</v>
      </c>
      <c r="G168" s="15">
        <v>299.0</v>
      </c>
      <c r="H168" s="14"/>
      <c r="I168" s="15">
        <f t="shared" si="9"/>
        <v>299</v>
      </c>
      <c r="J168" s="14"/>
      <c r="K168" s="14"/>
      <c r="L168" s="14"/>
      <c r="M168" s="16"/>
      <c r="N168" s="47">
        <f t="shared" si="1"/>
        <v>299</v>
      </c>
      <c r="O168" s="28"/>
      <c r="P168" s="8" t="s">
        <v>3107</v>
      </c>
      <c r="Q168" s="25" t="s">
        <v>557</v>
      </c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</row>
    <row r="169">
      <c r="A169" s="9">
        <v>45700.0</v>
      </c>
      <c r="B169" s="73" t="s">
        <v>1172</v>
      </c>
      <c r="C169" s="69" t="s">
        <v>3043</v>
      </c>
      <c r="D169" s="27" t="s">
        <v>1172</v>
      </c>
      <c r="E169" s="13" t="s">
        <v>1908</v>
      </c>
      <c r="F169" s="15">
        <v>299.0</v>
      </c>
      <c r="G169" s="15">
        <v>299.0</v>
      </c>
      <c r="H169" s="14"/>
      <c r="I169" s="15">
        <f t="shared" si="9"/>
        <v>299</v>
      </c>
      <c r="J169" s="14"/>
      <c r="K169" s="14"/>
      <c r="L169" s="14"/>
      <c r="M169" s="16"/>
      <c r="N169" s="47">
        <f t="shared" si="1"/>
        <v>299</v>
      </c>
      <c r="O169" s="28"/>
      <c r="P169" s="8" t="s">
        <v>3044</v>
      </c>
      <c r="Q169" s="25" t="s">
        <v>557</v>
      </c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</row>
    <row r="170">
      <c r="A170" s="9">
        <v>45700.0</v>
      </c>
      <c r="B170" s="73" t="s">
        <v>27</v>
      </c>
      <c r="C170" s="69" t="s">
        <v>2079</v>
      </c>
      <c r="D170" s="27" t="s">
        <v>1908</v>
      </c>
      <c r="E170" s="31" t="s">
        <v>1908</v>
      </c>
      <c r="F170" s="14"/>
      <c r="G170" s="15">
        <v>299.0</v>
      </c>
      <c r="H170" s="14"/>
      <c r="I170" s="15">
        <v>299.0</v>
      </c>
      <c r="J170" s="14"/>
      <c r="K170" s="14"/>
      <c r="L170" s="14"/>
      <c r="M170" s="16"/>
      <c r="N170" s="47">
        <f t="shared" si="1"/>
        <v>299</v>
      </c>
      <c r="O170" s="28"/>
      <c r="P170" s="25" t="s">
        <v>2080</v>
      </c>
      <c r="Q170" s="25" t="s">
        <v>557</v>
      </c>
      <c r="R170" s="17"/>
      <c r="S170" s="28"/>
      <c r="T170" s="17"/>
      <c r="U170" s="17"/>
      <c r="V170" s="17"/>
      <c r="W170" s="28"/>
      <c r="X170" s="28"/>
      <c r="Y170" s="80"/>
      <c r="Z170" s="80"/>
      <c r="AA170" s="28"/>
      <c r="AB170" s="28"/>
      <c r="AC170" s="28"/>
      <c r="AD170" s="28"/>
      <c r="AE170" s="28"/>
      <c r="AF170" s="28"/>
      <c r="AG170" s="28"/>
      <c r="AH170" s="28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</row>
    <row r="171">
      <c r="A171" s="9">
        <v>45701.0</v>
      </c>
      <c r="B171" s="73" t="s">
        <v>1910</v>
      </c>
      <c r="C171" s="69" t="s">
        <v>3045</v>
      </c>
      <c r="D171" s="27" t="s">
        <v>1910</v>
      </c>
      <c r="E171" s="13" t="s">
        <v>1908</v>
      </c>
      <c r="F171" s="15">
        <v>299.0</v>
      </c>
      <c r="G171" s="15">
        <v>299.0</v>
      </c>
      <c r="H171" s="14"/>
      <c r="I171" s="15">
        <v>299.0</v>
      </c>
      <c r="J171" s="14"/>
      <c r="K171" s="14"/>
      <c r="L171" s="14"/>
      <c r="M171" s="16"/>
      <c r="N171" s="47">
        <f t="shared" si="1"/>
        <v>299</v>
      </c>
      <c r="O171" s="28"/>
      <c r="P171" s="8" t="s">
        <v>3355</v>
      </c>
      <c r="Q171" s="25" t="s">
        <v>557</v>
      </c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</row>
    <row r="172">
      <c r="A172" s="9">
        <v>45702.0</v>
      </c>
      <c r="B172" s="73" t="s">
        <v>20</v>
      </c>
      <c r="C172" s="69" t="s">
        <v>3095</v>
      </c>
      <c r="D172" s="27" t="s">
        <v>1939</v>
      </c>
      <c r="E172" s="13" t="s">
        <v>1969</v>
      </c>
      <c r="F172" s="15">
        <v>29.9</v>
      </c>
      <c r="G172" s="15">
        <v>29.9</v>
      </c>
      <c r="H172" s="14"/>
      <c r="I172" s="15">
        <f>G172</f>
        <v>29.9</v>
      </c>
      <c r="J172" s="14"/>
      <c r="K172" s="14"/>
      <c r="L172" s="14"/>
      <c r="M172" s="16"/>
      <c r="N172" s="47">
        <f t="shared" si="1"/>
        <v>29.9</v>
      </c>
      <c r="O172" s="28"/>
      <c r="P172" s="8" t="s">
        <v>3096</v>
      </c>
      <c r="Q172" s="25" t="s">
        <v>557</v>
      </c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</row>
    <row r="173">
      <c r="A173" s="9">
        <v>44510.0</v>
      </c>
      <c r="B173" s="73" t="s">
        <v>20</v>
      </c>
      <c r="C173" s="69" t="s">
        <v>2081</v>
      </c>
      <c r="D173" s="27" t="s">
        <v>1908</v>
      </c>
      <c r="E173" s="31" t="s">
        <v>1908</v>
      </c>
      <c r="F173" s="14"/>
      <c r="G173" s="15">
        <v>299.0</v>
      </c>
      <c r="H173" s="14"/>
      <c r="I173" s="15">
        <v>299.0</v>
      </c>
      <c r="J173" s="14"/>
      <c r="K173" s="14"/>
      <c r="L173" s="14"/>
      <c r="M173" s="16"/>
      <c r="N173" s="47">
        <f t="shared" si="1"/>
        <v>299</v>
      </c>
      <c r="O173" s="28"/>
      <c r="P173" s="25" t="s">
        <v>2082</v>
      </c>
      <c r="Q173" s="25" t="s">
        <v>61</v>
      </c>
      <c r="R173" s="17"/>
      <c r="S173" s="28"/>
      <c r="T173" s="17"/>
      <c r="U173" s="17"/>
      <c r="V173" s="17"/>
      <c r="W173" s="28"/>
      <c r="X173" s="28"/>
      <c r="Y173" s="80"/>
      <c r="Z173" s="80"/>
      <c r="AA173" s="28"/>
      <c r="AB173" s="28"/>
      <c r="AC173" s="28"/>
      <c r="AD173" s="28"/>
      <c r="AE173" s="28"/>
      <c r="AF173" s="28"/>
      <c r="AG173" s="28"/>
      <c r="AH173" s="28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</row>
    <row r="174">
      <c r="A174" s="9">
        <v>45705.0</v>
      </c>
      <c r="B174" s="73" t="s">
        <v>20</v>
      </c>
      <c r="C174" s="69" t="s">
        <v>2083</v>
      </c>
      <c r="D174" s="27" t="s">
        <v>1939</v>
      </c>
      <c r="E174" s="13" t="s">
        <v>1969</v>
      </c>
      <c r="F174" s="15">
        <v>29.9</v>
      </c>
      <c r="G174" s="15">
        <v>29.9</v>
      </c>
      <c r="H174" s="14"/>
      <c r="I174" s="15">
        <f>G174</f>
        <v>29.9</v>
      </c>
      <c r="J174" s="14"/>
      <c r="K174" s="14"/>
      <c r="L174" s="14"/>
      <c r="M174" s="16"/>
      <c r="N174" s="47">
        <f t="shared" si="1"/>
        <v>29.9</v>
      </c>
      <c r="O174" s="28"/>
      <c r="P174" s="8" t="s">
        <v>2084</v>
      </c>
      <c r="Q174" s="25" t="s">
        <v>557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</row>
    <row r="175">
      <c r="A175" s="9">
        <v>45705.0</v>
      </c>
      <c r="B175" s="73" t="s">
        <v>1910</v>
      </c>
      <c r="C175" s="69" t="s">
        <v>2085</v>
      </c>
      <c r="D175" s="27" t="s">
        <v>1910</v>
      </c>
      <c r="E175" s="31" t="s">
        <v>2086</v>
      </c>
      <c r="F175" s="15">
        <v>429.0</v>
      </c>
      <c r="G175" s="15">
        <v>429.0</v>
      </c>
      <c r="H175" s="14"/>
      <c r="I175" s="15">
        <v>429.0</v>
      </c>
      <c r="J175" s="14"/>
      <c r="K175" s="14"/>
      <c r="L175" s="14"/>
      <c r="M175" s="16"/>
      <c r="N175" s="47">
        <f t="shared" si="1"/>
        <v>429</v>
      </c>
      <c r="O175" s="28"/>
      <c r="P175" s="25" t="s">
        <v>2087</v>
      </c>
      <c r="Q175" s="25" t="s">
        <v>557</v>
      </c>
      <c r="R175" s="17"/>
      <c r="S175" s="28"/>
      <c r="T175" s="17"/>
      <c r="U175" s="17"/>
      <c r="V175" s="17"/>
      <c r="W175" s="28"/>
      <c r="X175" s="28"/>
      <c r="Y175" s="80"/>
      <c r="Z175" s="80"/>
      <c r="AA175" s="28"/>
      <c r="AB175" s="28"/>
      <c r="AC175" s="28"/>
      <c r="AD175" s="28"/>
      <c r="AE175" s="28"/>
      <c r="AF175" s="28"/>
      <c r="AG175" s="28"/>
      <c r="AH175" s="28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</row>
    <row r="176">
      <c r="A176" s="9">
        <v>45705.0</v>
      </c>
      <c r="B176" s="73" t="s">
        <v>27</v>
      </c>
      <c r="C176" s="69" t="s">
        <v>2088</v>
      </c>
      <c r="D176" s="27" t="s">
        <v>2488</v>
      </c>
      <c r="E176" s="31" t="s">
        <v>1908</v>
      </c>
      <c r="F176" s="15">
        <v>299.0</v>
      </c>
      <c r="G176" s="15">
        <v>299.0</v>
      </c>
      <c r="H176" s="14"/>
      <c r="I176" s="15">
        <v>299.0</v>
      </c>
      <c r="J176" s="14"/>
      <c r="K176" s="14"/>
      <c r="L176" s="14"/>
      <c r="M176" s="16"/>
      <c r="N176" s="47">
        <f t="shared" si="1"/>
        <v>299</v>
      </c>
      <c r="O176" s="28"/>
      <c r="P176" s="25" t="s">
        <v>2090</v>
      </c>
      <c r="Q176" s="25" t="s">
        <v>557</v>
      </c>
      <c r="R176" s="17"/>
      <c r="S176" s="28"/>
      <c r="T176" s="17"/>
      <c r="U176" s="17"/>
      <c r="V176" s="17"/>
      <c r="W176" s="28"/>
      <c r="X176" s="28"/>
      <c r="Y176" s="80"/>
      <c r="Z176" s="80"/>
      <c r="AA176" s="28"/>
      <c r="AB176" s="28"/>
      <c r="AC176" s="28"/>
      <c r="AD176" s="28"/>
      <c r="AE176" s="28"/>
      <c r="AF176" s="28"/>
      <c r="AG176" s="28"/>
      <c r="AH176" s="28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</row>
    <row r="177">
      <c r="A177" s="9">
        <v>45705.0</v>
      </c>
      <c r="B177" s="73" t="s">
        <v>1172</v>
      </c>
      <c r="C177" s="69" t="s">
        <v>3032</v>
      </c>
      <c r="D177" s="27" t="s">
        <v>1172</v>
      </c>
      <c r="E177" s="13" t="s">
        <v>1908</v>
      </c>
      <c r="F177" s="15">
        <v>299.0</v>
      </c>
      <c r="G177" s="15">
        <v>299.0</v>
      </c>
      <c r="H177" s="14"/>
      <c r="I177" s="15">
        <f>G177</f>
        <v>299</v>
      </c>
      <c r="J177" s="14"/>
      <c r="K177" s="14"/>
      <c r="L177" s="14"/>
      <c r="M177" s="16"/>
      <c r="N177" s="47">
        <f t="shared" si="1"/>
        <v>299</v>
      </c>
      <c r="O177" s="28"/>
      <c r="P177" s="8" t="s">
        <v>3033</v>
      </c>
      <c r="Q177" s="25" t="s">
        <v>557</v>
      </c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</row>
    <row r="178">
      <c r="A178" s="9">
        <v>45553.0</v>
      </c>
      <c r="B178" s="73" t="s">
        <v>20</v>
      </c>
      <c r="C178" s="69" t="s">
        <v>2092</v>
      </c>
      <c r="D178" s="27" t="s">
        <v>1939</v>
      </c>
      <c r="E178" s="13" t="s">
        <v>1969</v>
      </c>
      <c r="F178" s="15">
        <v>29.9</v>
      </c>
      <c r="G178" s="15">
        <v>29.9</v>
      </c>
      <c r="H178" s="14"/>
      <c r="I178" s="15">
        <v>29.9</v>
      </c>
      <c r="J178" s="14"/>
      <c r="K178" s="14"/>
      <c r="L178" s="14"/>
      <c r="M178" s="16"/>
      <c r="N178" s="47">
        <f t="shared" si="1"/>
        <v>29.9</v>
      </c>
      <c r="O178" s="28"/>
      <c r="P178" s="45" t="s">
        <v>2093</v>
      </c>
      <c r="Q178" s="22">
        <v>9.0</v>
      </c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</row>
    <row r="179">
      <c r="A179" s="9">
        <v>45706.0</v>
      </c>
      <c r="B179" s="73" t="s">
        <v>20</v>
      </c>
      <c r="C179" s="69" t="s">
        <v>3110</v>
      </c>
      <c r="D179" s="27" t="s">
        <v>1939</v>
      </c>
      <c r="E179" s="13" t="s">
        <v>2024</v>
      </c>
      <c r="F179" s="15">
        <v>99.9</v>
      </c>
      <c r="G179" s="15">
        <v>99.9</v>
      </c>
      <c r="H179" s="14"/>
      <c r="I179" s="15">
        <f t="shared" ref="I179:I181" si="10">G179</f>
        <v>99.9</v>
      </c>
      <c r="J179" s="14"/>
      <c r="K179" s="14"/>
      <c r="L179" s="14"/>
      <c r="M179" s="16"/>
      <c r="N179" s="47">
        <f t="shared" si="1"/>
        <v>99.9</v>
      </c>
      <c r="O179" s="28"/>
      <c r="P179" s="8" t="s">
        <v>3111</v>
      </c>
      <c r="Q179" s="25" t="s">
        <v>557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</row>
    <row r="180">
      <c r="A180" s="9">
        <v>45707.0</v>
      </c>
      <c r="B180" s="73" t="s">
        <v>20</v>
      </c>
      <c r="C180" s="69" t="s">
        <v>3112</v>
      </c>
      <c r="D180" s="27" t="s">
        <v>1939</v>
      </c>
      <c r="E180" s="13" t="s">
        <v>2024</v>
      </c>
      <c r="F180" s="15">
        <v>99.9</v>
      </c>
      <c r="G180" s="15">
        <v>99.9</v>
      </c>
      <c r="H180" s="14"/>
      <c r="I180" s="15">
        <f t="shared" si="10"/>
        <v>99.9</v>
      </c>
      <c r="J180" s="14"/>
      <c r="K180" s="14"/>
      <c r="L180" s="14"/>
      <c r="M180" s="16"/>
      <c r="N180" s="47">
        <f t="shared" si="1"/>
        <v>99.9</v>
      </c>
      <c r="O180" s="28"/>
      <c r="P180" s="8" t="s">
        <v>3113</v>
      </c>
      <c r="Q180" s="25" t="s">
        <v>557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</row>
    <row r="181">
      <c r="A181" s="9">
        <v>45708.0</v>
      </c>
      <c r="B181" s="73" t="s">
        <v>1172</v>
      </c>
      <c r="C181" s="69" t="s">
        <v>3038</v>
      </c>
      <c r="D181" s="27" t="s">
        <v>1172</v>
      </c>
      <c r="E181" s="13" t="s">
        <v>1908</v>
      </c>
      <c r="F181" s="15">
        <v>299.0</v>
      </c>
      <c r="G181" s="15">
        <v>299.0</v>
      </c>
      <c r="H181" s="14"/>
      <c r="I181" s="15">
        <f t="shared" si="10"/>
        <v>299</v>
      </c>
      <c r="J181" s="14"/>
      <c r="K181" s="14"/>
      <c r="L181" s="14"/>
      <c r="M181" s="16"/>
      <c r="N181" s="47">
        <f t="shared" si="1"/>
        <v>299</v>
      </c>
      <c r="O181" s="28"/>
      <c r="P181" s="8" t="s">
        <v>3039</v>
      </c>
      <c r="Q181" s="25" t="s">
        <v>557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</row>
    <row r="182">
      <c r="A182" s="9">
        <v>45708.0</v>
      </c>
      <c r="B182" s="73" t="s">
        <v>1910</v>
      </c>
      <c r="C182" s="69" t="s">
        <v>3092</v>
      </c>
      <c r="D182" s="27" t="s">
        <v>1910</v>
      </c>
      <c r="E182" s="13" t="s">
        <v>1908</v>
      </c>
      <c r="F182" s="15">
        <v>800.0</v>
      </c>
      <c r="G182" s="15">
        <v>299.0</v>
      </c>
      <c r="H182" s="14"/>
      <c r="I182" s="15">
        <v>299.0</v>
      </c>
      <c r="J182" s="14"/>
      <c r="K182" s="14"/>
      <c r="L182" s="14"/>
      <c r="M182" s="16"/>
      <c r="N182" s="47">
        <f t="shared" si="1"/>
        <v>299</v>
      </c>
      <c r="O182" s="13" t="s">
        <v>3093</v>
      </c>
      <c r="P182" s="8" t="s">
        <v>3094</v>
      </c>
      <c r="Q182" s="25" t="s">
        <v>557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</row>
    <row r="183">
      <c r="A183" s="9">
        <v>45709.0</v>
      </c>
      <c r="B183" s="73" t="s">
        <v>2818</v>
      </c>
      <c r="C183" s="69" t="s">
        <v>2353</v>
      </c>
      <c r="D183" s="27" t="s">
        <v>2818</v>
      </c>
      <c r="E183" s="13" t="s">
        <v>1908</v>
      </c>
      <c r="F183" s="15">
        <v>299.0</v>
      </c>
      <c r="G183" s="15">
        <v>299.0</v>
      </c>
      <c r="H183" s="14"/>
      <c r="I183" s="15">
        <f t="shared" ref="I183:I184" si="11">G183</f>
        <v>299</v>
      </c>
      <c r="J183" s="14"/>
      <c r="K183" s="14"/>
      <c r="L183" s="14"/>
      <c r="M183" s="16"/>
      <c r="N183" s="47">
        <f t="shared" si="1"/>
        <v>299</v>
      </c>
      <c r="O183" s="28"/>
      <c r="P183" s="8" t="s">
        <v>2354</v>
      </c>
      <c r="Q183" s="25" t="s">
        <v>557</v>
      </c>
      <c r="R183" s="51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</row>
    <row r="184">
      <c r="A184" s="9">
        <v>45712.0</v>
      </c>
      <c r="B184" s="73" t="s">
        <v>1172</v>
      </c>
      <c r="C184" s="69" t="s">
        <v>2094</v>
      </c>
      <c r="D184" s="27" t="s">
        <v>1172</v>
      </c>
      <c r="E184" s="13" t="s">
        <v>1908</v>
      </c>
      <c r="F184" s="15">
        <v>299.0</v>
      </c>
      <c r="G184" s="15">
        <v>299.0</v>
      </c>
      <c r="H184" s="14"/>
      <c r="I184" s="15">
        <f t="shared" si="11"/>
        <v>299</v>
      </c>
      <c r="J184" s="14"/>
      <c r="K184" s="14"/>
      <c r="L184" s="14"/>
      <c r="M184" s="16"/>
      <c r="N184" s="47">
        <f t="shared" si="1"/>
        <v>299</v>
      </c>
      <c r="O184" s="28"/>
      <c r="P184" s="8" t="s">
        <v>2095</v>
      </c>
      <c r="Q184" s="25" t="s">
        <v>557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</row>
    <row r="185">
      <c r="A185" s="9">
        <v>45714.0</v>
      </c>
      <c r="B185" s="73" t="s">
        <v>1910</v>
      </c>
      <c r="C185" s="69" t="s">
        <v>2096</v>
      </c>
      <c r="D185" s="27" t="s">
        <v>1910</v>
      </c>
      <c r="E185" s="13" t="s">
        <v>1908</v>
      </c>
      <c r="F185" s="15">
        <v>299.0</v>
      </c>
      <c r="G185" s="15">
        <v>299.0</v>
      </c>
      <c r="H185" s="14"/>
      <c r="I185" s="15">
        <v>299.0</v>
      </c>
      <c r="J185" s="14"/>
      <c r="K185" s="14"/>
      <c r="L185" s="14"/>
      <c r="M185" s="16"/>
      <c r="N185" s="47">
        <f t="shared" si="1"/>
        <v>299</v>
      </c>
      <c r="O185" s="28"/>
      <c r="P185" s="8" t="s">
        <v>2097</v>
      </c>
      <c r="Q185" s="25" t="s">
        <v>557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</row>
    <row r="186">
      <c r="A186" s="9">
        <v>45714.0</v>
      </c>
      <c r="B186" s="73" t="s">
        <v>27</v>
      </c>
      <c r="C186" s="69" t="s">
        <v>2098</v>
      </c>
      <c r="D186" s="27" t="s">
        <v>2488</v>
      </c>
      <c r="E186" s="31" t="s">
        <v>1908</v>
      </c>
      <c r="F186" s="15">
        <v>299.0</v>
      </c>
      <c r="G186" s="15">
        <v>299.0</v>
      </c>
      <c r="H186" s="14"/>
      <c r="I186" s="15">
        <v>299.0</v>
      </c>
      <c r="J186" s="14"/>
      <c r="K186" s="14"/>
      <c r="L186" s="14"/>
      <c r="M186" s="16"/>
      <c r="N186" s="47">
        <f t="shared" si="1"/>
        <v>299</v>
      </c>
      <c r="O186" s="28"/>
      <c r="P186" s="25" t="s">
        <v>2099</v>
      </c>
      <c r="Q186" s="25" t="s">
        <v>557</v>
      </c>
      <c r="R186" s="17"/>
      <c r="S186" s="28"/>
      <c r="T186" s="17"/>
      <c r="U186" s="17"/>
      <c r="V186" s="17"/>
      <c r="W186" s="28"/>
      <c r="X186" s="28"/>
      <c r="Y186" s="80"/>
      <c r="Z186" s="80"/>
      <c r="AA186" s="28"/>
      <c r="AB186" s="28"/>
      <c r="AC186" s="28"/>
      <c r="AD186" s="28"/>
      <c r="AE186" s="28"/>
      <c r="AF186" s="28"/>
      <c r="AG186" s="28"/>
      <c r="AH186" s="28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</row>
    <row r="187">
      <c r="A187" s="9">
        <v>45716.0</v>
      </c>
      <c r="B187" s="73" t="s">
        <v>1172</v>
      </c>
      <c r="C187" s="69" t="s">
        <v>3080</v>
      </c>
      <c r="D187" s="27" t="s">
        <v>1172</v>
      </c>
      <c r="E187" s="13" t="s">
        <v>1908</v>
      </c>
      <c r="F187" s="15">
        <v>299.0</v>
      </c>
      <c r="G187" s="15">
        <v>299.0</v>
      </c>
      <c r="H187" s="14"/>
      <c r="I187" s="15">
        <f t="shared" ref="I187:I189" si="12">G187</f>
        <v>299</v>
      </c>
      <c r="J187" s="14"/>
      <c r="K187" s="14"/>
      <c r="L187" s="14"/>
      <c r="M187" s="16"/>
      <c r="N187" s="47">
        <f t="shared" si="1"/>
        <v>299</v>
      </c>
      <c r="O187" s="28"/>
      <c r="P187" s="8" t="s">
        <v>3081</v>
      </c>
      <c r="Q187" s="25" t="s">
        <v>557</v>
      </c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</row>
    <row r="188">
      <c r="A188" s="9">
        <v>45716.0</v>
      </c>
      <c r="B188" s="73" t="s">
        <v>1172</v>
      </c>
      <c r="C188" s="69" t="s">
        <v>3049</v>
      </c>
      <c r="D188" s="27" t="s">
        <v>1172</v>
      </c>
      <c r="E188" s="13" t="s">
        <v>1908</v>
      </c>
      <c r="F188" s="15">
        <v>299.0</v>
      </c>
      <c r="G188" s="15">
        <v>299.0</v>
      </c>
      <c r="H188" s="14"/>
      <c r="I188" s="15">
        <f t="shared" si="12"/>
        <v>299</v>
      </c>
      <c r="J188" s="14"/>
      <c r="K188" s="14"/>
      <c r="L188" s="14"/>
      <c r="M188" s="16"/>
      <c r="N188" s="47">
        <f t="shared" si="1"/>
        <v>299</v>
      </c>
      <c r="O188" s="28"/>
      <c r="P188" s="8" t="s">
        <v>3050</v>
      </c>
      <c r="Q188" s="25" t="s">
        <v>557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</row>
    <row r="189">
      <c r="A189" s="9">
        <v>45716.0</v>
      </c>
      <c r="B189" s="73" t="s">
        <v>20</v>
      </c>
      <c r="C189" s="69" t="s">
        <v>2100</v>
      </c>
      <c r="D189" s="27" t="s">
        <v>1939</v>
      </c>
      <c r="E189" s="13" t="s">
        <v>1969</v>
      </c>
      <c r="F189" s="15">
        <v>29.9</v>
      </c>
      <c r="G189" s="15">
        <v>29.9</v>
      </c>
      <c r="H189" s="14"/>
      <c r="I189" s="15">
        <f t="shared" si="12"/>
        <v>29.9</v>
      </c>
      <c r="J189" s="14"/>
      <c r="K189" s="14"/>
      <c r="L189" s="14"/>
      <c r="M189" s="16"/>
      <c r="N189" s="47">
        <f t="shared" si="1"/>
        <v>29.9</v>
      </c>
      <c r="O189" s="28"/>
      <c r="P189" s="8" t="s">
        <v>2101</v>
      </c>
      <c r="Q189" s="25" t="s">
        <v>557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</row>
    <row r="190">
      <c r="A190" s="9">
        <v>45716.0</v>
      </c>
      <c r="B190" s="73" t="s">
        <v>27</v>
      </c>
      <c r="C190" s="69" t="s">
        <v>3129</v>
      </c>
      <c r="D190" s="27" t="s">
        <v>2488</v>
      </c>
      <c r="E190" s="31" t="s">
        <v>1908</v>
      </c>
      <c r="F190" s="15">
        <v>299.0</v>
      </c>
      <c r="G190" s="15">
        <v>299.0</v>
      </c>
      <c r="H190" s="14"/>
      <c r="I190" s="15">
        <v>299.0</v>
      </c>
      <c r="J190" s="14"/>
      <c r="K190" s="14"/>
      <c r="L190" s="14"/>
      <c r="M190" s="16"/>
      <c r="N190" s="47">
        <f t="shared" si="1"/>
        <v>299</v>
      </c>
      <c r="O190" s="28"/>
      <c r="P190" s="25" t="s">
        <v>3130</v>
      </c>
      <c r="Q190" s="25" t="s">
        <v>557</v>
      </c>
      <c r="R190" s="17"/>
      <c r="S190" s="17"/>
      <c r="T190" s="17"/>
      <c r="U190" s="17"/>
      <c r="V190" s="17"/>
      <c r="W190" s="17"/>
      <c r="X190" s="17"/>
      <c r="Y190" s="80"/>
      <c r="Z190" s="80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</row>
    <row r="191">
      <c r="A191" s="9">
        <v>45721.0</v>
      </c>
      <c r="B191" s="73" t="s">
        <v>20</v>
      </c>
      <c r="C191" s="69" t="s">
        <v>3243</v>
      </c>
      <c r="D191" s="27" t="s">
        <v>1939</v>
      </c>
      <c r="E191" s="13" t="s">
        <v>2024</v>
      </c>
      <c r="F191" s="15">
        <v>99.9</v>
      </c>
      <c r="G191" s="15">
        <v>99.9</v>
      </c>
      <c r="H191" s="14"/>
      <c r="I191" s="15">
        <f t="shared" ref="I191:I193" si="13">G191</f>
        <v>99.9</v>
      </c>
      <c r="J191" s="14"/>
      <c r="K191" s="14"/>
      <c r="L191" s="14"/>
      <c r="M191" s="16"/>
      <c r="N191" s="47">
        <f t="shared" si="1"/>
        <v>99.9</v>
      </c>
      <c r="O191" s="28"/>
      <c r="P191" s="8" t="s">
        <v>3244</v>
      </c>
      <c r="Q191" s="25" t="s">
        <v>577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</row>
    <row r="192">
      <c r="A192" s="9">
        <v>45721.0</v>
      </c>
      <c r="B192" s="73" t="s">
        <v>20</v>
      </c>
      <c r="C192" s="69" t="s">
        <v>3421</v>
      </c>
      <c r="D192" s="27" t="s">
        <v>1939</v>
      </c>
      <c r="E192" s="13" t="s">
        <v>1969</v>
      </c>
      <c r="F192" s="15">
        <v>29.9</v>
      </c>
      <c r="G192" s="15">
        <v>29.9</v>
      </c>
      <c r="H192" s="14"/>
      <c r="I192" s="15">
        <f t="shared" si="13"/>
        <v>29.9</v>
      </c>
      <c r="J192" s="14"/>
      <c r="K192" s="14"/>
      <c r="L192" s="14"/>
      <c r="M192" s="16"/>
      <c r="N192" s="47">
        <f t="shared" si="1"/>
        <v>29.9</v>
      </c>
      <c r="O192" s="28"/>
      <c r="P192" s="8" t="s">
        <v>3422</v>
      </c>
      <c r="Q192" s="25" t="s">
        <v>577</v>
      </c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</row>
    <row r="193">
      <c r="A193" s="9">
        <v>45722.0</v>
      </c>
      <c r="B193" s="73" t="s">
        <v>20</v>
      </c>
      <c r="C193" s="69" t="s">
        <v>2102</v>
      </c>
      <c r="D193" s="27" t="s">
        <v>1939</v>
      </c>
      <c r="E193" s="13" t="s">
        <v>2103</v>
      </c>
      <c r="F193" s="15">
        <v>39.9</v>
      </c>
      <c r="G193" s="15">
        <v>39.9</v>
      </c>
      <c r="H193" s="14"/>
      <c r="I193" s="15">
        <f t="shared" si="13"/>
        <v>39.9</v>
      </c>
      <c r="J193" s="14"/>
      <c r="K193" s="14"/>
      <c r="L193" s="14"/>
      <c r="M193" s="16"/>
      <c r="N193" s="47">
        <f t="shared" si="1"/>
        <v>39.9</v>
      </c>
      <c r="O193" s="28"/>
      <c r="P193" s="8" t="s">
        <v>2104</v>
      </c>
      <c r="Q193" s="25" t="s">
        <v>577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</row>
    <row r="194">
      <c r="A194" s="9">
        <v>45722.0</v>
      </c>
      <c r="B194" s="73" t="s">
        <v>2110</v>
      </c>
      <c r="C194" s="69" t="s">
        <v>3245</v>
      </c>
      <c r="D194" s="27" t="s">
        <v>2110</v>
      </c>
      <c r="E194" s="31" t="s">
        <v>2086</v>
      </c>
      <c r="F194" s="15">
        <v>429.0</v>
      </c>
      <c r="G194" s="15">
        <v>429.0</v>
      </c>
      <c r="H194" s="14"/>
      <c r="I194" s="15">
        <v>429.0</v>
      </c>
      <c r="J194" s="14"/>
      <c r="K194" s="14"/>
      <c r="L194" s="14"/>
      <c r="M194" s="16"/>
      <c r="N194" s="47">
        <f t="shared" si="1"/>
        <v>429</v>
      </c>
      <c r="O194" s="28"/>
      <c r="P194" s="25" t="s">
        <v>3246</v>
      </c>
      <c r="Q194" s="25" t="s">
        <v>577</v>
      </c>
      <c r="R194" s="17"/>
      <c r="S194" s="28"/>
      <c r="T194" s="17"/>
      <c r="U194" s="17"/>
      <c r="V194" s="17"/>
      <c r="W194" s="28"/>
      <c r="X194" s="28"/>
      <c r="Y194" s="80"/>
      <c r="Z194" s="80"/>
      <c r="AA194" s="28"/>
      <c r="AB194" s="28"/>
      <c r="AC194" s="28"/>
      <c r="AD194" s="28"/>
      <c r="AE194" s="28"/>
      <c r="AF194" s="28"/>
      <c r="AG194" s="28"/>
      <c r="AH194" s="28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</row>
    <row r="195">
      <c r="A195" s="9">
        <v>45726.0</v>
      </c>
      <c r="B195" s="73" t="s">
        <v>20</v>
      </c>
      <c r="C195" s="69" t="s">
        <v>3423</v>
      </c>
      <c r="D195" s="27" t="s">
        <v>1939</v>
      </c>
      <c r="E195" s="13" t="s">
        <v>2024</v>
      </c>
      <c r="F195" s="15">
        <v>99.9</v>
      </c>
      <c r="G195" s="15">
        <v>99.9</v>
      </c>
      <c r="H195" s="14"/>
      <c r="I195" s="15">
        <f t="shared" ref="I195:I197" si="14">G195</f>
        <v>99.9</v>
      </c>
      <c r="J195" s="14"/>
      <c r="K195" s="14"/>
      <c r="L195" s="14"/>
      <c r="M195" s="16"/>
      <c r="N195" s="47">
        <f t="shared" si="1"/>
        <v>99.9</v>
      </c>
      <c r="O195" s="28"/>
      <c r="P195" s="8" t="s">
        <v>3424</v>
      </c>
      <c r="Q195" s="25" t="s">
        <v>577</v>
      </c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</row>
    <row r="196">
      <c r="A196" s="9">
        <v>45726.0</v>
      </c>
      <c r="B196" s="73" t="s">
        <v>20</v>
      </c>
      <c r="C196" s="69" t="s">
        <v>3247</v>
      </c>
      <c r="D196" s="27" t="s">
        <v>1939</v>
      </c>
      <c r="E196" s="13" t="s">
        <v>2103</v>
      </c>
      <c r="F196" s="15">
        <v>39.9</v>
      </c>
      <c r="G196" s="15">
        <v>39.9</v>
      </c>
      <c r="H196" s="14"/>
      <c r="I196" s="15">
        <f t="shared" si="14"/>
        <v>39.9</v>
      </c>
      <c r="J196" s="14"/>
      <c r="K196" s="14"/>
      <c r="L196" s="14"/>
      <c r="M196" s="16"/>
      <c r="N196" s="47">
        <f t="shared" si="1"/>
        <v>39.9</v>
      </c>
      <c r="O196" s="28"/>
      <c r="P196" s="8" t="s">
        <v>3248</v>
      </c>
      <c r="Q196" s="25" t="s">
        <v>577</v>
      </c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</row>
    <row r="197">
      <c r="A197" s="9">
        <v>45726.0</v>
      </c>
      <c r="B197" s="73" t="s">
        <v>20</v>
      </c>
      <c r="C197" s="69" t="s">
        <v>3249</v>
      </c>
      <c r="D197" s="27" t="s">
        <v>1939</v>
      </c>
      <c r="E197" s="13" t="s">
        <v>1969</v>
      </c>
      <c r="F197" s="15">
        <v>29.9</v>
      </c>
      <c r="G197" s="15">
        <v>29.9</v>
      </c>
      <c r="H197" s="14"/>
      <c r="I197" s="15">
        <f t="shared" si="14"/>
        <v>29.9</v>
      </c>
      <c r="J197" s="14"/>
      <c r="K197" s="14"/>
      <c r="L197" s="14"/>
      <c r="M197" s="16"/>
      <c r="N197" s="47">
        <f t="shared" si="1"/>
        <v>29.9</v>
      </c>
      <c r="O197" s="28"/>
      <c r="P197" s="8" t="s">
        <v>3250</v>
      </c>
      <c r="Q197" s="25" t="s">
        <v>577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</row>
    <row r="198">
      <c r="A198" s="9">
        <v>45726.0</v>
      </c>
      <c r="B198" s="73" t="s">
        <v>2105</v>
      </c>
      <c r="C198" s="69" t="s">
        <v>2106</v>
      </c>
      <c r="D198" s="27" t="s">
        <v>1908</v>
      </c>
      <c r="E198" s="31" t="s">
        <v>2086</v>
      </c>
      <c r="F198" s="15">
        <v>429.0</v>
      </c>
      <c r="G198" s="15">
        <v>429.0</v>
      </c>
      <c r="H198" s="14"/>
      <c r="I198" s="15">
        <v>429.0</v>
      </c>
      <c r="J198" s="14"/>
      <c r="K198" s="14"/>
      <c r="L198" s="14"/>
      <c r="M198" s="16"/>
      <c r="N198" s="47">
        <f t="shared" si="1"/>
        <v>429</v>
      </c>
      <c r="O198" s="28"/>
      <c r="P198" s="25" t="s">
        <v>2107</v>
      </c>
      <c r="Q198" s="25" t="s">
        <v>577</v>
      </c>
      <c r="R198" s="17"/>
      <c r="S198" s="28"/>
      <c r="T198" s="17"/>
      <c r="U198" s="17"/>
      <c r="V198" s="17"/>
      <c r="W198" s="28"/>
      <c r="X198" s="28"/>
      <c r="Y198" s="80"/>
      <c r="Z198" s="80"/>
      <c r="AA198" s="28"/>
      <c r="AB198" s="28"/>
      <c r="AC198" s="28"/>
      <c r="AD198" s="28"/>
      <c r="AE198" s="28"/>
      <c r="AF198" s="28"/>
      <c r="AG198" s="28"/>
      <c r="AH198" s="28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</row>
    <row r="199">
      <c r="A199" s="9">
        <v>45726.0</v>
      </c>
      <c r="B199" s="73" t="s">
        <v>20</v>
      </c>
      <c r="C199" s="69" t="s">
        <v>2108</v>
      </c>
      <c r="D199" s="27" t="s">
        <v>1939</v>
      </c>
      <c r="E199" s="13" t="s">
        <v>2103</v>
      </c>
      <c r="F199" s="15">
        <v>39.9</v>
      </c>
      <c r="G199" s="15">
        <v>39.9</v>
      </c>
      <c r="H199" s="14"/>
      <c r="I199" s="15">
        <f>G199</f>
        <v>39.9</v>
      </c>
      <c r="J199" s="14"/>
      <c r="K199" s="14"/>
      <c r="L199" s="15">
        <v>39.9</v>
      </c>
      <c r="M199" s="16"/>
      <c r="N199" s="47">
        <f t="shared" si="1"/>
        <v>79.8</v>
      </c>
      <c r="O199" s="28"/>
      <c r="P199" s="8" t="s">
        <v>2109</v>
      </c>
      <c r="Q199" s="25" t="s">
        <v>577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</row>
    <row r="200">
      <c r="A200" s="9">
        <v>45722.0</v>
      </c>
      <c r="B200" s="73" t="s">
        <v>2110</v>
      </c>
      <c r="C200" s="69" t="s">
        <v>2111</v>
      </c>
      <c r="D200" s="27" t="s">
        <v>2112</v>
      </c>
      <c r="E200" s="31" t="s">
        <v>2086</v>
      </c>
      <c r="F200" s="15">
        <v>429.0</v>
      </c>
      <c r="G200" s="15">
        <v>429.0</v>
      </c>
      <c r="H200" s="14"/>
      <c r="I200" s="15">
        <v>429.0</v>
      </c>
      <c r="J200" s="14"/>
      <c r="K200" s="14"/>
      <c r="L200" s="14"/>
      <c r="M200" s="16"/>
      <c r="N200" s="47">
        <f t="shared" si="1"/>
        <v>429</v>
      </c>
      <c r="O200" s="28"/>
      <c r="P200" s="25" t="s">
        <v>2113</v>
      </c>
      <c r="Q200" s="25" t="s">
        <v>577</v>
      </c>
      <c r="R200" s="17"/>
      <c r="S200" s="28"/>
      <c r="T200" s="17"/>
      <c r="U200" s="17"/>
      <c r="V200" s="17"/>
      <c r="W200" s="28"/>
      <c r="X200" s="28"/>
      <c r="Y200" s="80"/>
      <c r="Z200" s="80"/>
      <c r="AA200" s="28"/>
      <c r="AB200" s="28"/>
      <c r="AC200" s="28"/>
      <c r="AD200" s="28"/>
      <c r="AE200" s="28"/>
      <c r="AF200" s="28"/>
      <c r="AG200" s="28"/>
      <c r="AH200" s="28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</row>
    <row r="201">
      <c r="A201" s="9">
        <v>45729.0</v>
      </c>
      <c r="B201" s="73" t="s">
        <v>2110</v>
      </c>
      <c r="C201" s="69" t="s">
        <v>3425</v>
      </c>
      <c r="D201" s="27" t="s">
        <v>2110</v>
      </c>
      <c r="E201" s="31" t="s">
        <v>2086</v>
      </c>
      <c r="F201" s="15">
        <v>429.0</v>
      </c>
      <c r="G201" s="15">
        <v>429.0</v>
      </c>
      <c r="H201" s="14"/>
      <c r="I201" s="15">
        <v>429.0</v>
      </c>
      <c r="J201" s="14"/>
      <c r="K201" s="14"/>
      <c r="L201" s="14"/>
      <c r="M201" s="16"/>
      <c r="N201" s="47">
        <f t="shared" si="1"/>
        <v>429</v>
      </c>
      <c r="O201" s="28"/>
      <c r="P201" s="25" t="s">
        <v>3426</v>
      </c>
      <c r="Q201" s="25" t="s">
        <v>577</v>
      </c>
      <c r="R201" s="17"/>
      <c r="S201" s="28"/>
      <c r="T201" s="17"/>
      <c r="U201" s="17"/>
      <c r="V201" s="17"/>
      <c r="W201" s="28"/>
      <c r="X201" s="28"/>
      <c r="Y201" s="80"/>
      <c r="Z201" s="80"/>
      <c r="AA201" s="28"/>
      <c r="AB201" s="28"/>
      <c r="AC201" s="28"/>
      <c r="AD201" s="28"/>
      <c r="AE201" s="28"/>
      <c r="AF201" s="28"/>
      <c r="AG201" s="28"/>
      <c r="AH201" s="28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</row>
    <row r="202">
      <c r="A202" s="9">
        <v>45729.0</v>
      </c>
      <c r="B202" s="73" t="s">
        <v>20</v>
      </c>
      <c r="C202" s="69" t="s">
        <v>3427</v>
      </c>
      <c r="D202" s="27" t="s">
        <v>1939</v>
      </c>
      <c r="E202" s="13" t="s">
        <v>2024</v>
      </c>
      <c r="F202" s="15">
        <v>99.9</v>
      </c>
      <c r="G202" s="15">
        <v>99.9</v>
      </c>
      <c r="H202" s="14"/>
      <c r="I202" s="15">
        <f>G202</f>
        <v>99.9</v>
      </c>
      <c r="J202" s="14"/>
      <c r="K202" s="14"/>
      <c r="L202" s="14"/>
      <c r="M202" s="16"/>
      <c r="N202" s="47">
        <f t="shared" si="1"/>
        <v>99.9</v>
      </c>
      <c r="O202" s="28"/>
      <c r="P202" s="8" t="s">
        <v>3428</v>
      </c>
      <c r="Q202" s="25" t="s">
        <v>577</v>
      </c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</row>
    <row r="203">
      <c r="A203" s="9">
        <v>45730.0</v>
      </c>
      <c r="B203" s="73" t="s">
        <v>1910</v>
      </c>
      <c r="C203" s="69" t="s">
        <v>3429</v>
      </c>
      <c r="D203" s="27" t="s">
        <v>1910</v>
      </c>
      <c r="E203" s="31" t="s">
        <v>2086</v>
      </c>
      <c r="F203" s="15">
        <v>429.0</v>
      </c>
      <c r="G203" s="15">
        <v>429.0</v>
      </c>
      <c r="H203" s="14"/>
      <c r="I203" s="15">
        <v>429.0</v>
      </c>
      <c r="J203" s="14"/>
      <c r="K203" s="14"/>
      <c r="L203" s="14"/>
      <c r="M203" s="16"/>
      <c r="N203" s="47">
        <f t="shared" si="1"/>
        <v>429</v>
      </c>
      <c r="O203" s="28"/>
      <c r="P203" s="25" t="s">
        <v>3430</v>
      </c>
      <c r="Q203" s="25" t="s">
        <v>577</v>
      </c>
      <c r="R203" s="17"/>
      <c r="S203" s="28"/>
      <c r="T203" s="17"/>
      <c r="U203" s="17"/>
      <c r="V203" s="17"/>
      <c r="W203" s="28"/>
      <c r="X203" s="28"/>
      <c r="Y203" s="80"/>
      <c r="Z203" s="80"/>
      <c r="AA203" s="28"/>
      <c r="AB203" s="28"/>
      <c r="AC203" s="28"/>
      <c r="AD203" s="28"/>
      <c r="AE203" s="28"/>
      <c r="AF203" s="28"/>
      <c r="AG203" s="28"/>
      <c r="AH203" s="28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</row>
    <row r="204">
      <c r="A204" s="9">
        <v>45730.0</v>
      </c>
      <c r="B204" s="73" t="s">
        <v>20</v>
      </c>
      <c r="C204" s="69" t="s">
        <v>3251</v>
      </c>
      <c r="D204" s="27" t="s">
        <v>1939</v>
      </c>
      <c r="E204" s="13" t="s">
        <v>2024</v>
      </c>
      <c r="F204" s="15">
        <v>99.9</v>
      </c>
      <c r="G204" s="15">
        <v>99.9</v>
      </c>
      <c r="H204" s="14"/>
      <c r="I204" s="15">
        <f>G204</f>
        <v>99.9</v>
      </c>
      <c r="J204" s="14"/>
      <c r="K204" s="14"/>
      <c r="L204" s="14"/>
      <c r="M204" s="16"/>
      <c r="N204" s="47">
        <f t="shared" si="1"/>
        <v>99.9</v>
      </c>
      <c r="O204" s="28"/>
      <c r="P204" s="8" t="s">
        <v>3252</v>
      </c>
      <c r="Q204" s="25" t="s">
        <v>577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</row>
    <row r="205">
      <c r="A205" s="9">
        <v>45733.0</v>
      </c>
      <c r="B205" s="73" t="s">
        <v>2110</v>
      </c>
      <c r="C205" s="69" t="s">
        <v>3431</v>
      </c>
      <c r="D205" s="27" t="s">
        <v>2110</v>
      </c>
      <c r="E205" s="31" t="s">
        <v>2086</v>
      </c>
      <c r="F205" s="15">
        <v>429.0</v>
      </c>
      <c r="G205" s="15">
        <v>429.0</v>
      </c>
      <c r="H205" s="14"/>
      <c r="I205" s="15">
        <v>429.0</v>
      </c>
      <c r="J205" s="14"/>
      <c r="K205" s="14"/>
      <c r="L205" s="14"/>
      <c r="M205" s="16"/>
      <c r="N205" s="47">
        <f t="shared" si="1"/>
        <v>429</v>
      </c>
      <c r="O205" s="28"/>
      <c r="P205" s="25" t="s">
        <v>3432</v>
      </c>
      <c r="Q205" s="25" t="s">
        <v>577</v>
      </c>
      <c r="R205" s="17"/>
      <c r="S205" s="28"/>
      <c r="T205" s="17"/>
      <c r="U205" s="17"/>
      <c r="V205" s="17"/>
      <c r="W205" s="28"/>
      <c r="X205" s="28"/>
      <c r="Y205" s="80"/>
      <c r="Z205" s="80"/>
      <c r="AA205" s="28"/>
      <c r="AB205" s="28"/>
      <c r="AC205" s="28"/>
      <c r="AD205" s="28"/>
      <c r="AE205" s="28"/>
      <c r="AF205" s="28"/>
      <c r="AG205" s="28"/>
      <c r="AH205" s="28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</row>
    <row r="206">
      <c r="A206" s="9">
        <v>45735.0</v>
      </c>
      <c r="B206" s="73" t="s">
        <v>27</v>
      </c>
      <c r="C206" s="69" t="s">
        <v>2114</v>
      </c>
      <c r="D206" s="27" t="s">
        <v>2488</v>
      </c>
      <c r="E206" s="31" t="s">
        <v>2086</v>
      </c>
      <c r="F206" s="15">
        <v>429.0</v>
      </c>
      <c r="G206" s="15">
        <v>429.0</v>
      </c>
      <c r="H206" s="14"/>
      <c r="I206" s="15">
        <v>429.0</v>
      </c>
      <c r="J206" s="14"/>
      <c r="K206" s="14"/>
      <c r="L206" s="14"/>
      <c r="M206" s="16"/>
      <c r="N206" s="47">
        <f t="shared" si="1"/>
        <v>429</v>
      </c>
      <c r="O206" s="28"/>
      <c r="P206" s="25" t="s">
        <v>2115</v>
      </c>
      <c r="Q206" s="25" t="s">
        <v>577</v>
      </c>
      <c r="R206" s="17"/>
      <c r="S206" s="28"/>
      <c r="T206" s="17"/>
      <c r="U206" s="17"/>
      <c r="V206" s="17"/>
      <c r="W206" s="28"/>
      <c r="X206" s="28"/>
      <c r="Y206" s="80"/>
      <c r="Z206" s="80"/>
      <c r="AA206" s="28"/>
      <c r="AB206" s="28"/>
      <c r="AC206" s="28"/>
      <c r="AD206" s="28"/>
      <c r="AE206" s="28"/>
      <c r="AF206" s="28"/>
      <c r="AG206" s="28"/>
      <c r="AH206" s="28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</row>
    <row r="207">
      <c r="A207" s="9">
        <v>45735.0</v>
      </c>
      <c r="B207" s="73" t="s">
        <v>20</v>
      </c>
      <c r="C207" s="69" t="s">
        <v>3253</v>
      </c>
      <c r="D207" s="27" t="s">
        <v>1908</v>
      </c>
      <c r="E207" s="31" t="s">
        <v>2086</v>
      </c>
      <c r="F207" s="15">
        <v>429.0</v>
      </c>
      <c r="G207" s="15">
        <v>429.0</v>
      </c>
      <c r="H207" s="14"/>
      <c r="I207" s="15">
        <v>429.0</v>
      </c>
      <c r="J207" s="14"/>
      <c r="K207" s="14"/>
      <c r="L207" s="14"/>
      <c r="M207" s="16"/>
      <c r="N207" s="47">
        <f t="shared" si="1"/>
        <v>429</v>
      </c>
      <c r="O207" s="28"/>
      <c r="P207" s="25" t="s">
        <v>3254</v>
      </c>
      <c r="Q207" s="25" t="s">
        <v>577</v>
      </c>
      <c r="R207" s="17"/>
      <c r="S207" s="28"/>
      <c r="T207" s="17"/>
      <c r="U207" s="17"/>
      <c r="V207" s="17"/>
      <c r="W207" s="28"/>
      <c r="X207" s="28"/>
      <c r="Y207" s="80"/>
      <c r="Z207" s="80"/>
      <c r="AA207" s="28"/>
      <c r="AB207" s="28"/>
      <c r="AC207" s="28"/>
      <c r="AD207" s="28"/>
      <c r="AE207" s="28"/>
      <c r="AF207" s="28"/>
      <c r="AG207" s="28"/>
      <c r="AH207" s="28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</row>
    <row r="208">
      <c r="A208" s="9">
        <v>45735.0</v>
      </c>
      <c r="B208" s="73" t="s">
        <v>20</v>
      </c>
      <c r="C208" s="69" t="s">
        <v>3301</v>
      </c>
      <c r="D208" s="27" t="s">
        <v>1908</v>
      </c>
      <c r="E208" s="31" t="s">
        <v>2086</v>
      </c>
      <c r="F208" s="15">
        <v>429.0</v>
      </c>
      <c r="G208" s="15">
        <v>429.0</v>
      </c>
      <c r="H208" s="14"/>
      <c r="I208" s="15">
        <v>429.0</v>
      </c>
      <c r="J208" s="14"/>
      <c r="K208" s="14"/>
      <c r="L208" s="14"/>
      <c r="M208" s="16"/>
      <c r="N208" s="47">
        <f t="shared" si="1"/>
        <v>429</v>
      </c>
      <c r="O208" s="28"/>
      <c r="P208" s="25" t="s">
        <v>3302</v>
      </c>
      <c r="Q208" s="25" t="s">
        <v>577</v>
      </c>
      <c r="R208" s="17"/>
      <c r="S208" s="17"/>
      <c r="T208" s="17"/>
      <c r="U208" s="17"/>
      <c r="V208" s="17"/>
      <c r="W208" s="17"/>
      <c r="X208" s="17"/>
      <c r="Y208" s="80"/>
      <c r="Z208" s="80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</row>
    <row r="209">
      <c r="A209" s="9">
        <v>45736.0</v>
      </c>
      <c r="B209" s="73" t="s">
        <v>1172</v>
      </c>
      <c r="C209" s="69" t="s">
        <v>2460</v>
      </c>
      <c r="D209" s="27" t="s">
        <v>1172</v>
      </c>
      <c r="E209" s="31" t="s">
        <v>2086</v>
      </c>
      <c r="F209" s="15">
        <v>429.0</v>
      </c>
      <c r="G209" s="15">
        <v>429.0</v>
      </c>
      <c r="H209" s="14"/>
      <c r="I209" s="15">
        <v>429.0</v>
      </c>
      <c r="J209" s="14"/>
      <c r="K209" s="14"/>
      <c r="L209" s="14"/>
      <c r="M209" s="16"/>
      <c r="N209" s="47">
        <f t="shared" si="1"/>
        <v>429</v>
      </c>
      <c r="O209" s="28"/>
      <c r="P209" s="25" t="s">
        <v>2461</v>
      </c>
      <c r="Q209" s="25" t="s">
        <v>577</v>
      </c>
      <c r="R209" s="17"/>
      <c r="S209" s="28"/>
      <c r="T209" s="17"/>
      <c r="U209" s="17"/>
      <c r="V209" s="17"/>
      <c r="W209" s="28"/>
      <c r="X209" s="28"/>
      <c r="Y209" s="80"/>
      <c r="Z209" s="80"/>
      <c r="AA209" s="28"/>
      <c r="AB209" s="28"/>
      <c r="AC209" s="28"/>
      <c r="AD209" s="28"/>
      <c r="AE209" s="28"/>
      <c r="AF209" s="28"/>
      <c r="AG209" s="28"/>
      <c r="AH209" s="28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</row>
    <row r="210">
      <c r="A210" s="9">
        <v>45737.0</v>
      </c>
      <c r="B210" s="73" t="s">
        <v>20</v>
      </c>
      <c r="C210" s="69" t="s">
        <v>2116</v>
      </c>
      <c r="D210" s="27" t="s">
        <v>1908</v>
      </c>
      <c r="E210" s="31" t="s">
        <v>2086</v>
      </c>
      <c r="F210" s="15">
        <v>1029.0</v>
      </c>
      <c r="G210" s="15">
        <v>429.0</v>
      </c>
      <c r="H210" s="14"/>
      <c r="I210" s="15">
        <v>429.0</v>
      </c>
      <c r="J210" s="14"/>
      <c r="K210" s="14"/>
      <c r="L210" s="14"/>
      <c r="M210" s="16"/>
      <c r="N210" s="47">
        <f t="shared" si="1"/>
        <v>429</v>
      </c>
      <c r="O210" s="28"/>
      <c r="P210" s="25" t="s">
        <v>2117</v>
      </c>
      <c r="Q210" s="25" t="s">
        <v>577</v>
      </c>
      <c r="R210" s="17"/>
      <c r="S210" s="28"/>
      <c r="T210" s="17"/>
      <c r="U210" s="17"/>
      <c r="V210" s="17"/>
      <c r="W210" s="28"/>
      <c r="X210" s="28"/>
      <c r="Y210" s="80"/>
      <c r="Z210" s="80"/>
      <c r="AA210" s="28"/>
      <c r="AB210" s="28"/>
      <c r="AC210" s="28"/>
      <c r="AD210" s="28"/>
      <c r="AE210" s="28"/>
      <c r="AF210" s="28"/>
      <c r="AG210" s="28"/>
      <c r="AH210" s="28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</row>
    <row r="211">
      <c r="A211" s="9">
        <v>45740.0</v>
      </c>
      <c r="B211" s="73" t="s">
        <v>20</v>
      </c>
      <c r="C211" s="69" t="s">
        <v>3433</v>
      </c>
      <c r="D211" s="27" t="s">
        <v>1939</v>
      </c>
      <c r="E211" s="13" t="s">
        <v>2024</v>
      </c>
      <c r="F211" s="15">
        <v>99.9</v>
      </c>
      <c r="G211" s="15">
        <v>99.9</v>
      </c>
      <c r="H211" s="14"/>
      <c r="I211" s="15">
        <f>G211</f>
        <v>99.9</v>
      </c>
      <c r="J211" s="14"/>
      <c r="K211" s="14"/>
      <c r="L211" s="14"/>
      <c r="M211" s="16"/>
      <c r="N211" s="47">
        <f t="shared" si="1"/>
        <v>99.9</v>
      </c>
      <c r="O211" s="28"/>
      <c r="P211" s="8" t="s">
        <v>3434</v>
      </c>
      <c r="Q211" s="25" t="s">
        <v>577</v>
      </c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</row>
    <row r="212">
      <c r="A212" s="9">
        <v>45741.0</v>
      </c>
      <c r="B212" s="73" t="s">
        <v>1910</v>
      </c>
      <c r="C212" s="69" t="s">
        <v>3118</v>
      </c>
      <c r="D212" s="27" t="s">
        <v>1910</v>
      </c>
      <c r="E212" s="13" t="s">
        <v>1908</v>
      </c>
      <c r="F212" s="15">
        <v>800.0</v>
      </c>
      <c r="G212" s="14"/>
      <c r="H212" s="14"/>
      <c r="I212" s="14"/>
      <c r="J212" s="14"/>
      <c r="K212" s="14"/>
      <c r="L212" s="14"/>
      <c r="M212" s="16"/>
      <c r="N212" s="47">
        <f t="shared" si="1"/>
        <v>0</v>
      </c>
      <c r="O212" s="28"/>
      <c r="P212" s="8" t="s">
        <v>2068</v>
      </c>
      <c r="Q212" s="25" t="s">
        <v>577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</row>
    <row r="213">
      <c r="A213" s="9">
        <v>45741.0</v>
      </c>
      <c r="B213" s="73" t="s">
        <v>1910</v>
      </c>
      <c r="C213" s="69" t="s">
        <v>2048</v>
      </c>
      <c r="D213" s="27" t="s">
        <v>1910</v>
      </c>
      <c r="E213" s="13" t="s">
        <v>1908</v>
      </c>
      <c r="F213" s="15">
        <v>800.0</v>
      </c>
      <c r="G213" s="14"/>
      <c r="H213" s="14"/>
      <c r="I213" s="14"/>
      <c r="J213" s="14"/>
      <c r="K213" s="14"/>
      <c r="L213" s="14"/>
      <c r="M213" s="16"/>
      <c r="N213" s="47">
        <f t="shared" si="1"/>
        <v>0</v>
      </c>
      <c r="O213" s="13" t="s">
        <v>3255</v>
      </c>
      <c r="P213" s="8" t="s">
        <v>2050</v>
      </c>
      <c r="Q213" s="25" t="s">
        <v>577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</row>
    <row r="214">
      <c r="A214" s="9">
        <v>45742.0</v>
      </c>
      <c r="B214" s="73" t="s">
        <v>1925</v>
      </c>
      <c r="C214" s="69" t="s">
        <v>2119</v>
      </c>
      <c r="D214" s="27" t="s">
        <v>1925</v>
      </c>
      <c r="E214" s="31" t="s">
        <v>2086</v>
      </c>
      <c r="F214" s="15">
        <v>429.0</v>
      </c>
      <c r="G214" s="15">
        <v>429.0</v>
      </c>
      <c r="H214" s="14"/>
      <c r="I214" s="15">
        <v>429.0</v>
      </c>
      <c r="J214" s="14"/>
      <c r="K214" s="14"/>
      <c r="L214" s="14"/>
      <c r="M214" s="16"/>
      <c r="N214" s="47">
        <f t="shared" si="1"/>
        <v>429</v>
      </c>
      <c r="O214" s="28"/>
      <c r="P214" s="25" t="s">
        <v>2120</v>
      </c>
      <c r="Q214" s="25" t="s">
        <v>577</v>
      </c>
      <c r="R214" s="17"/>
      <c r="S214" s="28"/>
      <c r="T214" s="17"/>
      <c r="U214" s="17"/>
      <c r="V214" s="17"/>
      <c r="W214" s="28"/>
      <c r="X214" s="28"/>
      <c r="Y214" s="80"/>
      <c r="Z214" s="80"/>
      <c r="AA214" s="28"/>
      <c r="AB214" s="28"/>
      <c r="AC214" s="28"/>
      <c r="AD214" s="28"/>
      <c r="AE214" s="28"/>
      <c r="AF214" s="28"/>
      <c r="AG214" s="28"/>
      <c r="AH214" s="28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</row>
    <row r="215">
      <c r="A215" s="9">
        <v>45742.0</v>
      </c>
      <c r="B215" s="73" t="s">
        <v>3089</v>
      </c>
      <c r="C215" s="69" t="s">
        <v>3256</v>
      </c>
      <c r="D215" s="27" t="s">
        <v>3257</v>
      </c>
      <c r="E215" s="31" t="s">
        <v>2086</v>
      </c>
      <c r="F215" s="15">
        <v>429.0</v>
      </c>
      <c r="G215" s="15">
        <v>429.0</v>
      </c>
      <c r="H215" s="14"/>
      <c r="I215" s="15">
        <v>429.0</v>
      </c>
      <c r="J215" s="14"/>
      <c r="K215" s="14"/>
      <c r="L215" s="140">
        <v>299.0</v>
      </c>
      <c r="M215" s="16"/>
      <c r="N215" s="47">
        <f t="shared" si="1"/>
        <v>728</v>
      </c>
      <c r="O215" s="28"/>
      <c r="P215" s="25" t="s">
        <v>3258</v>
      </c>
      <c r="Q215" s="25" t="s">
        <v>577</v>
      </c>
      <c r="R215" s="17"/>
      <c r="S215" s="28"/>
      <c r="T215" s="17"/>
      <c r="U215" s="17"/>
      <c r="V215" s="17"/>
      <c r="W215" s="28"/>
      <c r="X215" s="28"/>
      <c r="Y215" s="80"/>
      <c r="Z215" s="80"/>
      <c r="AA215" s="28"/>
      <c r="AB215" s="28"/>
      <c r="AC215" s="28"/>
      <c r="AD215" s="28"/>
      <c r="AE215" s="28"/>
      <c r="AF215" s="28"/>
      <c r="AG215" s="28"/>
      <c r="AH215" s="28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</row>
    <row r="216">
      <c r="A216" s="9">
        <v>45742.0</v>
      </c>
      <c r="B216" s="73" t="s">
        <v>20</v>
      </c>
      <c r="C216" s="69" t="s">
        <v>2121</v>
      </c>
      <c r="D216" s="27" t="s">
        <v>1939</v>
      </c>
      <c r="E216" s="13" t="s">
        <v>2103</v>
      </c>
      <c r="F216" s="15">
        <v>39.9</v>
      </c>
      <c r="G216" s="15">
        <v>39.9</v>
      </c>
      <c r="H216" s="14"/>
      <c r="I216" s="15">
        <f>G216</f>
        <v>39.9</v>
      </c>
      <c r="J216" s="14"/>
      <c r="K216" s="14"/>
      <c r="L216" s="14"/>
      <c r="M216" s="16"/>
      <c r="N216" s="47">
        <f t="shared" si="1"/>
        <v>39.9</v>
      </c>
      <c r="O216" s="28"/>
      <c r="P216" s="8" t="s">
        <v>2122</v>
      </c>
      <c r="Q216" s="25" t="s">
        <v>577</v>
      </c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</row>
    <row r="217">
      <c r="A217" s="9">
        <v>45742.0</v>
      </c>
      <c r="B217" s="73" t="s">
        <v>1910</v>
      </c>
      <c r="C217" s="69" t="s">
        <v>2085</v>
      </c>
      <c r="D217" s="27" t="s">
        <v>1910</v>
      </c>
      <c r="E217" s="31" t="s">
        <v>2294</v>
      </c>
      <c r="F217" s="15">
        <v>299.0</v>
      </c>
      <c r="G217" s="15">
        <v>299.0</v>
      </c>
      <c r="H217" s="14"/>
      <c r="I217" s="15">
        <v>299.0</v>
      </c>
      <c r="J217" s="14"/>
      <c r="K217" s="14"/>
      <c r="L217" s="14"/>
      <c r="M217" s="16"/>
      <c r="N217" s="47">
        <f t="shared" si="1"/>
        <v>299</v>
      </c>
      <c r="O217" s="28"/>
      <c r="P217" s="25" t="s">
        <v>2087</v>
      </c>
      <c r="Q217" s="25" t="s">
        <v>577</v>
      </c>
      <c r="R217" s="17"/>
      <c r="S217" s="28"/>
      <c r="T217" s="17"/>
      <c r="U217" s="17"/>
      <c r="V217" s="17"/>
      <c r="W217" s="28"/>
      <c r="X217" s="28"/>
      <c r="Y217" s="80"/>
      <c r="Z217" s="80"/>
      <c r="AA217" s="28"/>
      <c r="AB217" s="28"/>
      <c r="AC217" s="28"/>
      <c r="AD217" s="28"/>
      <c r="AE217" s="28"/>
      <c r="AF217" s="28"/>
      <c r="AG217" s="28"/>
      <c r="AH217" s="28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</row>
    <row r="218">
      <c r="A218" s="9">
        <v>45744.0</v>
      </c>
      <c r="B218" s="73" t="s">
        <v>20</v>
      </c>
      <c r="C218" s="69" t="s">
        <v>2123</v>
      </c>
      <c r="D218" s="27" t="s">
        <v>1939</v>
      </c>
      <c r="E218" s="13" t="s">
        <v>2103</v>
      </c>
      <c r="F218" s="15">
        <v>39.9</v>
      </c>
      <c r="G218" s="15">
        <v>39.9</v>
      </c>
      <c r="H218" s="14"/>
      <c r="I218" s="15">
        <f>G218</f>
        <v>39.9</v>
      </c>
      <c r="J218" s="14"/>
      <c r="K218" s="14"/>
      <c r="L218" s="14"/>
      <c r="M218" s="16"/>
      <c r="N218" s="47">
        <f t="shared" si="1"/>
        <v>39.9</v>
      </c>
      <c r="O218" s="28"/>
      <c r="P218" s="8" t="s">
        <v>2124</v>
      </c>
      <c r="Q218" s="25" t="s">
        <v>577</v>
      </c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</row>
    <row r="219">
      <c r="A219" s="9">
        <v>45744.0</v>
      </c>
      <c r="B219" s="73" t="s">
        <v>1172</v>
      </c>
      <c r="C219" s="69" t="s">
        <v>3259</v>
      </c>
      <c r="D219" s="27" t="s">
        <v>1172</v>
      </c>
      <c r="E219" s="31" t="s">
        <v>2086</v>
      </c>
      <c r="F219" s="15">
        <v>429.0</v>
      </c>
      <c r="G219" s="15">
        <v>429.0</v>
      </c>
      <c r="H219" s="14"/>
      <c r="I219" s="15">
        <v>429.0</v>
      </c>
      <c r="J219" s="14"/>
      <c r="K219" s="14"/>
      <c r="L219" s="14"/>
      <c r="M219" s="16"/>
      <c r="N219" s="47">
        <f t="shared" si="1"/>
        <v>429</v>
      </c>
      <c r="O219" s="28"/>
      <c r="P219" s="25" t="s">
        <v>3260</v>
      </c>
      <c r="Q219" s="25" t="s">
        <v>577</v>
      </c>
      <c r="R219" s="17"/>
      <c r="S219" s="28"/>
      <c r="T219" s="17"/>
      <c r="U219" s="17"/>
      <c r="V219" s="17"/>
      <c r="W219" s="28"/>
      <c r="X219" s="28"/>
      <c r="Y219" s="80"/>
      <c r="Z219" s="80"/>
      <c r="AA219" s="28"/>
      <c r="AB219" s="28"/>
      <c r="AC219" s="28"/>
      <c r="AD219" s="28"/>
      <c r="AE219" s="28"/>
      <c r="AF219" s="28"/>
      <c r="AG219" s="28"/>
      <c r="AH219" s="28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</row>
    <row r="220">
      <c r="A220" s="9">
        <v>45744.0</v>
      </c>
      <c r="B220" s="73" t="s">
        <v>1172</v>
      </c>
      <c r="C220" s="69" t="s">
        <v>2125</v>
      </c>
      <c r="D220" s="27" t="s">
        <v>1172</v>
      </c>
      <c r="E220" s="31" t="s">
        <v>2086</v>
      </c>
      <c r="F220" s="15">
        <v>429.0</v>
      </c>
      <c r="G220" s="15">
        <v>429.0</v>
      </c>
      <c r="H220" s="14"/>
      <c r="I220" s="15">
        <v>429.0</v>
      </c>
      <c r="J220" s="14"/>
      <c r="K220" s="14"/>
      <c r="L220" s="14"/>
      <c r="M220" s="16"/>
      <c r="N220" s="47">
        <f t="shared" si="1"/>
        <v>429</v>
      </c>
      <c r="O220" s="28"/>
      <c r="P220" s="25" t="s">
        <v>2126</v>
      </c>
      <c r="Q220" s="25" t="s">
        <v>577</v>
      </c>
      <c r="R220" s="17"/>
      <c r="S220" s="28"/>
      <c r="T220" s="17"/>
      <c r="U220" s="17"/>
      <c r="V220" s="17"/>
      <c r="W220" s="28"/>
      <c r="X220" s="28"/>
      <c r="Y220" s="80"/>
      <c r="Z220" s="80"/>
      <c r="AA220" s="28"/>
      <c r="AB220" s="28"/>
      <c r="AC220" s="28"/>
      <c r="AD220" s="28"/>
      <c r="AE220" s="28"/>
      <c r="AF220" s="28"/>
      <c r="AG220" s="28"/>
      <c r="AH220" s="28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</row>
    <row r="221">
      <c r="A221" s="9">
        <v>45744.0</v>
      </c>
      <c r="B221" s="73" t="s">
        <v>1172</v>
      </c>
      <c r="C221" s="69" t="s">
        <v>2127</v>
      </c>
      <c r="D221" s="27" t="s">
        <v>1172</v>
      </c>
      <c r="E221" s="31" t="s">
        <v>2086</v>
      </c>
      <c r="F221" s="15">
        <v>429.0</v>
      </c>
      <c r="G221" s="15">
        <v>429.0</v>
      </c>
      <c r="H221" s="14"/>
      <c r="I221" s="15">
        <v>429.0</v>
      </c>
      <c r="J221" s="14"/>
      <c r="K221" s="14"/>
      <c r="L221" s="14"/>
      <c r="M221" s="16"/>
      <c r="N221" s="47">
        <f t="shared" si="1"/>
        <v>429</v>
      </c>
      <c r="O221" s="28"/>
      <c r="P221" s="25" t="s">
        <v>2128</v>
      </c>
      <c r="Q221" s="25" t="s">
        <v>577</v>
      </c>
      <c r="R221" s="17"/>
      <c r="S221" s="28"/>
      <c r="T221" s="17"/>
      <c r="U221" s="17"/>
      <c r="V221" s="17"/>
      <c r="W221" s="28"/>
      <c r="X221" s="28"/>
      <c r="Y221" s="80"/>
      <c r="Z221" s="80"/>
      <c r="AA221" s="28"/>
      <c r="AB221" s="28"/>
      <c r="AC221" s="28"/>
      <c r="AD221" s="28"/>
      <c r="AE221" s="28"/>
      <c r="AF221" s="28"/>
      <c r="AG221" s="28"/>
      <c r="AH221" s="28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</row>
    <row r="222">
      <c r="A222" s="9">
        <v>45744.0</v>
      </c>
      <c r="B222" s="73" t="s">
        <v>1172</v>
      </c>
      <c r="C222" s="69" t="s">
        <v>2129</v>
      </c>
      <c r="D222" s="27" t="s">
        <v>1172</v>
      </c>
      <c r="E222" s="31" t="s">
        <v>2086</v>
      </c>
      <c r="F222" s="15">
        <v>429.0</v>
      </c>
      <c r="G222" s="15">
        <v>429.0</v>
      </c>
      <c r="H222" s="14"/>
      <c r="I222" s="15">
        <v>429.0</v>
      </c>
      <c r="J222" s="14"/>
      <c r="K222" s="14"/>
      <c r="L222" s="14"/>
      <c r="M222" s="16"/>
      <c r="N222" s="47">
        <f t="shared" si="1"/>
        <v>429</v>
      </c>
      <c r="O222" s="28"/>
      <c r="P222" s="25" t="s">
        <v>2130</v>
      </c>
      <c r="Q222" s="25" t="s">
        <v>577</v>
      </c>
      <c r="R222" s="17"/>
      <c r="S222" s="28"/>
      <c r="T222" s="17"/>
      <c r="U222" s="17"/>
      <c r="V222" s="17"/>
      <c r="W222" s="28"/>
      <c r="X222" s="28"/>
      <c r="Y222" s="80"/>
      <c r="Z222" s="80"/>
      <c r="AA222" s="28"/>
      <c r="AB222" s="28"/>
      <c r="AC222" s="28"/>
      <c r="AD222" s="28"/>
      <c r="AE222" s="28"/>
      <c r="AF222" s="28"/>
      <c r="AG222" s="28"/>
      <c r="AH222" s="28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</row>
    <row r="223">
      <c r="A223" s="9">
        <v>45744.0</v>
      </c>
      <c r="B223" s="73" t="s">
        <v>20</v>
      </c>
      <c r="C223" s="69" t="s">
        <v>3261</v>
      </c>
      <c r="D223" s="27" t="s">
        <v>1908</v>
      </c>
      <c r="E223" s="31" t="s">
        <v>2086</v>
      </c>
      <c r="F223" s="15">
        <v>1029.0</v>
      </c>
      <c r="G223" s="15">
        <v>429.0</v>
      </c>
      <c r="H223" s="14"/>
      <c r="I223" s="15">
        <v>429.0</v>
      </c>
      <c r="J223" s="14"/>
      <c r="K223" s="14"/>
      <c r="L223" s="14"/>
      <c r="M223" s="16"/>
      <c r="N223" s="47">
        <f t="shared" si="1"/>
        <v>429</v>
      </c>
      <c r="O223" s="28"/>
      <c r="P223" s="25" t="s">
        <v>3262</v>
      </c>
      <c r="Q223" s="25" t="s">
        <v>577</v>
      </c>
      <c r="R223" s="17"/>
      <c r="S223" s="28"/>
      <c r="T223" s="17"/>
      <c r="U223" s="17"/>
      <c r="V223" s="17"/>
      <c r="W223" s="28"/>
      <c r="X223" s="28"/>
      <c r="Y223" s="80"/>
      <c r="Z223" s="80"/>
      <c r="AA223" s="28"/>
      <c r="AB223" s="28"/>
      <c r="AC223" s="28"/>
      <c r="AD223" s="28"/>
      <c r="AE223" s="28"/>
      <c r="AF223" s="28"/>
      <c r="AG223" s="28"/>
      <c r="AH223" s="28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</row>
    <row r="224">
      <c r="A224" s="9">
        <v>45747.0</v>
      </c>
      <c r="B224" s="73" t="s">
        <v>2264</v>
      </c>
      <c r="C224" s="69" t="s">
        <v>3263</v>
      </c>
      <c r="D224" s="27" t="s">
        <v>1908</v>
      </c>
      <c r="E224" s="31" t="s">
        <v>2086</v>
      </c>
      <c r="F224" s="15">
        <v>429.0</v>
      </c>
      <c r="G224" s="15">
        <v>429.0</v>
      </c>
      <c r="H224" s="14"/>
      <c r="I224" s="15">
        <v>429.0</v>
      </c>
      <c r="J224" s="14"/>
      <c r="K224" s="14"/>
      <c r="L224" s="14"/>
      <c r="M224" s="16"/>
      <c r="N224" s="47">
        <f t="shared" si="1"/>
        <v>429</v>
      </c>
      <c r="O224" s="28"/>
      <c r="P224" s="25" t="s">
        <v>3264</v>
      </c>
      <c r="Q224" s="25" t="s">
        <v>577</v>
      </c>
      <c r="R224" s="17"/>
      <c r="S224" s="28"/>
      <c r="T224" s="17"/>
      <c r="U224" s="17"/>
      <c r="V224" s="17"/>
      <c r="W224" s="28"/>
      <c r="X224" s="28"/>
      <c r="Y224" s="80"/>
      <c r="Z224" s="80"/>
      <c r="AA224" s="28"/>
      <c r="AB224" s="28"/>
      <c r="AC224" s="28"/>
      <c r="AD224" s="28"/>
      <c r="AE224" s="28"/>
      <c r="AF224" s="28"/>
      <c r="AG224" s="28"/>
      <c r="AH224" s="28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</row>
    <row r="225">
      <c r="A225" s="9">
        <v>45747.0</v>
      </c>
      <c r="B225" s="73" t="s">
        <v>20</v>
      </c>
      <c r="C225" s="69" t="s">
        <v>2900</v>
      </c>
      <c r="D225" s="27" t="s">
        <v>1939</v>
      </c>
      <c r="E225" s="13" t="s">
        <v>1940</v>
      </c>
      <c r="F225" s="15">
        <v>99.0</v>
      </c>
      <c r="G225" s="15">
        <v>99.0</v>
      </c>
      <c r="H225" s="14"/>
      <c r="I225" s="15">
        <v>99.0</v>
      </c>
      <c r="J225" s="14"/>
      <c r="K225" s="14"/>
      <c r="L225" s="14"/>
      <c r="M225" s="16"/>
      <c r="N225" s="47">
        <f t="shared" si="1"/>
        <v>99</v>
      </c>
      <c r="O225" s="40"/>
      <c r="P225" s="45" t="s">
        <v>2901</v>
      </c>
      <c r="Q225" s="75">
        <f>MONTH(A225)</f>
        <v>3</v>
      </c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</row>
    <row r="226">
      <c r="A226" s="9">
        <v>43160.0</v>
      </c>
      <c r="B226" s="73" t="s">
        <v>20</v>
      </c>
      <c r="C226" s="69" t="s">
        <v>2131</v>
      </c>
      <c r="D226" s="12" t="s">
        <v>367</v>
      </c>
      <c r="E226" s="13" t="s">
        <v>2086</v>
      </c>
      <c r="F226" s="14"/>
      <c r="G226" s="15">
        <v>429.0</v>
      </c>
      <c r="H226" s="14"/>
      <c r="I226" s="15">
        <v>429.0</v>
      </c>
      <c r="J226" s="14"/>
      <c r="K226" s="14"/>
      <c r="L226" s="14"/>
      <c r="M226" s="16"/>
      <c r="N226" s="3">
        <f t="shared" si="1"/>
        <v>429</v>
      </c>
      <c r="O226" s="56"/>
      <c r="P226" s="8" t="s">
        <v>2132</v>
      </c>
      <c r="Q226" s="25" t="s">
        <v>577</v>
      </c>
      <c r="R226" s="32"/>
      <c r="S226" s="32"/>
      <c r="T226" s="17"/>
      <c r="U226" s="28"/>
      <c r="V226" s="17"/>
      <c r="W226" s="32"/>
      <c r="X226" s="17"/>
      <c r="Y226" s="80"/>
      <c r="Z226" s="80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</row>
    <row r="227">
      <c r="A227" s="9">
        <v>45706.0</v>
      </c>
      <c r="B227" s="73" t="s">
        <v>1172</v>
      </c>
      <c r="C227" s="69" t="s">
        <v>2133</v>
      </c>
      <c r="D227" s="27" t="s">
        <v>1172</v>
      </c>
      <c r="E227" s="13" t="s">
        <v>1908</v>
      </c>
      <c r="F227" s="15">
        <v>299.0</v>
      </c>
      <c r="G227" s="15">
        <v>299.0</v>
      </c>
      <c r="H227" s="14"/>
      <c r="I227" s="15">
        <f t="shared" ref="I227:I230" si="15">G227</f>
        <v>299</v>
      </c>
      <c r="J227" s="14"/>
      <c r="K227" s="14"/>
      <c r="L227" s="14"/>
      <c r="M227" s="16"/>
      <c r="N227" s="47">
        <f t="shared" si="1"/>
        <v>299</v>
      </c>
      <c r="O227" s="28"/>
      <c r="P227" s="8" t="s">
        <v>2134</v>
      </c>
      <c r="Q227" s="25" t="s">
        <v>557</v>
      </c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</row>
    <row r="228">
      <c r="A228" s="9">
        <v>45712.0</v>
      </c>
      <c r="B228" s="73" t="s">
        <v>1172</v>
      </c>
      <c r="C228" s="69" t="s">
        <v>2135</v>
      </c>
      <c r="D228" s="27" t="s">
        <v>1172</v>
      </c>
      <c r="E228" s="13" t="s">
        <v>1908</v>
      </c>
      <c r="F228" s="15">
        <v>299.0</v>
      </c>
      <c r="G228" s="15">
        <v>299.0</v>
      </c>
      <c r="H228" s="14"/>
      <c r="I228" s="15">
        <f t="shared" si="15"/>
        <v>299</v>
      </c>
      <c r="J228" s="14"/>
      <c r="K228" s="14"/>
      <c r="L228" s="14"/>
      <c r="M228" s="16"/>
      <c r="N228" s="47">
        <f t="shared" si="1"/>
        <v>299</v>
      </c>
      <c r="O228" s="56"/>
      <c r="P228" s="8" t="s">
        <v>2136</v>
      </c>
      <c r="Q228" s="25" t="s">
        <v>557</v>
      </c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</row>
    <row r="229">
      <c r="A229" s="9">
        <v>45670.0</v>
      </c>
      <c r="B229" s="73" t="s">
        <v>1172</v>
      </c>
      <c r="C229" s="69" t="s">
        <v>2980</v>
      </c>
      <c r="D229" s="27" t="s">
        <v>1172</v>
      </c>
      <c r="E229" s="13" t="s">
        <v>1908</v>
      </c>
      <c r="F229" s="15">
        <v>299.0</v>
      </c>
      <c r="G229" s="15">
        <v>299.0</v>
      </c>
      <c r="H229" s="14"/>
      <c r="I229" s="15">
        <f t="shared" si="15"/>
        <v>299</v>
      </c>
      <c r="J229" s="14"/>
      <c r="K229" s="14"/>
      <c r="L229" s="14"/>
      <c r="M229" s="16"/>
      <c r="N229" s="47">
        <f t="shared" si="1"/>
        <v>299</v>
      </c>
      <c r="O229" s="56"/>
      <c r="P229" s="8" t="s">
        <v>2981</v>
      </c>
      <c r="Q229" s="17" t="s">
        <v>547</v>
      </c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</row>
    <row r="230">
      <c r="A230" s="9">
        <v>45749.0</v>
      </c>
      <c r="B230" s="73" t="s">
        <v>20</v>
      </c>
      <c r="C230" s="69" t="s">
        <v>2137</v>
      </c>
      <c r="D230" s="27" t="s">
        <v>1939</v>
      </c>
      <c r="E230" s="13" t="s">
        <v>2103</v>
      </c>
      <c r="F230" s="15">
        <v>39.9</v>
      </c>
      <c r="G230" s="15">
        <v>39.9</v>
      </c>
      <c r="H230" s="14"/>
      <c r="I230" s="15">
        <f t="shared" si="15"/>
        <v>39.9</v>
      </c>
      <c r="J230" s="14"/>
      <c r="K230" s="14"/>
      <c r="L230" s="14"/>
      <c r="M230" s="16"/>
      <c r="N230" s="47">
        <f t="shared" si="1"/>
        <v>39.9</v>
      </c>
      <c r="O230" s="28"/>
      <c r="P230" s="8" t="s">
        <v>2138</v>
      </c>
      <c r="Q230" s="25" t="s">
        <v>31</v>
      </c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</row>
    <row r="231">
      <c r="A231" s="9">
        <v>45750.0</v>
      </c>
      <c r="B231" s="73" t="s">
        <v>20</v>
      </c>
      <c r="C231" s="69" t="s">
        <v>2139</v>
      </c>
      <c r="D231" s="27" t="s">
        <v>2112</v>
      </c>
      <c r="E231" s="31" t="s">
        <v>2086</v>
      </c>
      <c r="F231" s="15">
        <v>800.0</v>
      </c>
      <c r="G231" s="15">
        <v>429.0</v>
      </c>
      <c r="H231" s="14"/>
      <c r="I231" s="15">
        <v>429.0</v>
      </c>
      <c r="J231" s="14"/>
      <c r="K231" s="14"/>
      <c r="L231" s="14"/>
      <c r="M231" s="16"/>
      <c r="N231" s="47">
        <f t="shared" si="1"/>
        <v>429</v>
      </c>
      <c r="O231" s="28"/>
      <c r="P231" s="25" t="s">
        <v>2140</v>
      </c>
      <c r="Q231" s="25" t="s">
        <v>31</v>
      </c>
      <c r="R231" s="17"/>
      <c r="S231" s="17"/>
      <c r="T231" s="17"/>
      <c r="U231" s="17"/>
      <c r="V231" s="17"/>
      <c r="W231" s="17"/>
      <c r="X231" s="17"/>
      <c r="Y231" s="80"/>
      <c r="Z231" s="80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</row>
    <row r="232">
      <c r="A232" s="9">
        <v>45750.0</v>
      </c>
      <c r="B232" s="73" t="s">
        <v>2141</v>
      </c>
      <c r="C232" s="69" t="s">
        <v>2142</v>
      </c>
      <c r="D232" s="27" t="s">
        <v>2112</v>
      </c>
      <c r="E232" s="31" t="s">
        <v>2086</v>
      </c>
      <c r="F232" s="15">
        <v>429.0</v>
      </c>
      <c r="G232" s="15">
        <v>429.0</v>
      </c>
      <c r="H232" s="14"/>
      <c r="I232" s="15">
        <v>429.0</v>
      </c>
      <c r="J232" s="14"/>
      <c r="K232" s="14"/>
      <c r="L232" s="14"/>
      <c r="M232" s="16"/>
      <c r="N232" s="47">
        <f t="shared" si="1"/>
        <v>429</v>
      </c>
      <c r="O232" s="28"/>
      <c r="P232" s="25" t="s">
        <v>2143</v>
      </c>
      <c r="Q232" s="25" t="s">
        <v>31</v>
      </c>
      <c r="R232" s="17"/>
      <c r="S232" s="17"/>
      <c r="T232" s="17"/>
      <c r="U232" s="17"/>
      <c r="V232" s="17"/>
      <c r="W232" s="17"/>
      <c r="X232" s="17"/>
      <c r="Y232" s="80"/>
      <c r="Z232" s="80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</row>
    <row r="233">
      <c r="A233" s="9">
        <v>45750.0</v>
      </c>
      <c r="B233" s="73" t="s">
        <v>20</v>
      </c>
      <c r="C233" s="69" t="s">
        <v>3435</v>
      </c>
      <c r="D233" s="27" t="s">
        <v>1939</v>
      </c>
      <c r="E233" s="13" t="s">
        <v>2103</v>
      </c>
      <c r="F233" s="15">
        <v>39.9</v>
      </c>
      <c r="G233" s="15">
        <v>39.9</v>
      </c>
      <c r="H233" s="14"/>
      <c r="I233" s="15">
        <f>G233</f>
        <v>39.9</v>
      </c>
      <c r="J233" s="14"/>
      <c r="K233" s="14"/>
      <c r="L233" s="14"/>
      <c r="M233" s="16"/>
      <c r="N233" s="47">
        <f t="shared" si="1"/>
        <v>39.9</v>
      </c>
      <c r="O233" s="28"/>
      <c r="P233" s="8" t="s">
        <v>3436</v>
      </c>
      <c r="Q233" s="25" t="s">
        <v>31</v>
      </c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</row>
    <row r="234">
      <c r="A234" s="9">
        <v>45754.0</v>
      </c>
      <c r="B234" s="73" t="s">
        <v>1172</v>
      </c>
      <c r="C234" s="69" t="s">
        <v>3376</v>
      </c>
      <c r="D234" s="27" t="s">
        <v>1172</v>
      </c>
      <c r="E234" s="31" t="s">
        <v>2086</v>
      </c>
      <c r="F234" s="15">
        <v>429.0</v>
      </c>
      <c r="G234" s="15">
        <v>429.0</v>
      </c>
      <c r="H234" s="14"/>
      <c r="I234" s="15">
        <v>429.0</v>
      </c>
      <c r="J234" s="14"/>
      <c r="K234" s="14"/>
      <c r="L234" s="14"/>
      <c r="M234" s="16"/>
      <c r="N234" s="47">
        <f t="shared" si="1"/>
        <v>429</v>
      </c>
      <c r="O234" s="28"/>
      <c r="P234" s="25" t="s">
        <v>3377</v>
      </c>
      <c r="Q234" s="25" t="s">
        <v>31</v>
      </c>
      <c r="R234" s="17"/>
      <c r="S234" s="17"/>
      <c r="T234" s="17"/>
      <c r="U234" s="17"/>
      <c r="V234" s="17"/>
      <c r="W234" s="17"/>
      <c r="X234" s="17"/>
      <c r="Y234" s="80"/>
      <c r="Z234" s="80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</row>
    <row r="235">
      <c r="A235" s="9">
        <v>45754.0</v>
      </c>
      <c r="B235" s="73" t="s">
        <v>1172</v>
      </c>
      <c r="C235" s="69" t="s">
        <v>2534</v>
      </c>
      <c r="D235" s="27" t="s">
        <v>1172</v>
      </c>
      <c r="E235" s="31" t="s">
        <v>2086</v>
      </c>
      <c r="F235" s="15">
        <v>429.0</v>
      </c>
      <c r="G235" s="15">
        <v>429.0</v>
      </c>
      <c r="H235" s="14"/>
      <c r="I235" s="15">
        <v>429.0</v>
      </c>
      <c r="J235" s="14"/>
      <c r="K235" s="14"/>
      <c r="L235" s="14"/>
      <c r="M235" s="16"/>
      <c r="N235" s="47">
        <f t="shared" si="1"/>
        <v>429</v>
      </c>
      <c r="O235" s="28"/>
      <c r="P235" s="25" t="s">
        <v>2535</v>
      </c>
      <c r="Q235" s="25" t="s">
        <v>31</v>
      </c>
      <c r="R235" s="17"/>
      <c r="S235" s="17"/>
      <c r="T235" s="17"/>
      <c r="U235" s="17"/>
      <c r="V235" s="17"/>
      <c r="W235" s="17"/>
      <c r="X235" s="17"/>
      <c r="Y235" s="80"/>
      <c r="Z235" s="80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</row>
    <row r="236">
      <c r="A236" s="9">
        <v>45754.0</v>
      </c>
      <c r="B236" s="73" t="s">
        <v>2110</v>
      </c>
      <c r="C236" s="69" t="s">
        <v>2144</v>
      </c>
      <c r="D236" s="27" t="s">
        <v>2112</v>
      </c>
      <c r="E236" s="31" t="s">
        <v>2086</v>
      </c>
      <c r="F236" s="15">
        <v>429.0</v>
      </c>
      <c r="G236" s="15">
        <v>429.0</v>
      </c>
      <c r="H236" s="14"/>
      <c r="I236" s="15">
        <v>429.0</v>
      </c>
      <c r="J236" s="14"/>
      <c r="K236" s="14"/>
      <c r="L236" s="14"/>
      <c r="M236" s="16"/>
      <c r="N236" s="47">
        <f t="shared" si="1"/>
        <v>429</v>
      </c>
      <c r="O236" s="28"/>
      <c r="P236" s="25" t="s">
        <v>2145</v>
      </c>
      <c r="Q236" s="25" t="s">
        <v>31</v>
      </c>
      <c r="R236" s="17"/>
      <c r="S236" s="17"/>
      <c r="T236" s="17"/>
      <c r="U236" s="17"/>
      <c r="V236" s="17"/>
      <c r="W236" s="17"/>
      <c r="X236" s="17"/>
      <c r="Y236" s="80"/>
      <c r="Z236" s="80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</row>
    <row r="237">
      <c r="A237" s="9">
        <v>45755.0</v>
      </c>
      <c r="B237" s="73" t="s">
        <v>20</v>
      </c>
      <c r="C237" s="69" t="s">
        <v>2146</v>
      </c>
      <c r="D237" s="27" t="s">
        <v>1939</v>
      </c>
      <c r="E237" s="13" t="s">
        <v>2024</v>
      </c>
      <c r="F237" s="15">
        <v>99.9</v>
      </c>
      <c r="G237" s="15">
        <v>99.9</v>
      </c>
      <c r="H237" s="14"/>
      <c r="I237" s="15">
        <f t="shared" ref="I237:I239" si="16">G237</f>
        <v>99.9</v>
      </c>
      <c r="J237" s="14"/>
      <c r="K237" s="14"/>
      <c r="L237" s="14"/>
      <c r="M237" s="16"/>
      <c r="N237" s="47">
        <f t="shared" si="1"/>
        <v>99.9</v>
      </c>
      <c r="O237" s="28"/>
      <c r="P237" s="8" t="s">
        <v>2147</v>
      </c>
      <c r="Q237" s="25" t="s">
        <v>31</v>
      </c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</row>
    <row r="238">
      <c r="A238" s="9">
        <v>45755.0</v>
      </c>
      <c r="B238" s="73" t="s">
        <v>20</v>
      </c>
      <c r="C238" s="69" t="s">
        <v>3265</v>
      </c>
      <c r="D238" s="27" t="s">
        <v>1939</v>
      </c>
      <c r="E238" s="13" t="s">
        <v>2024</v>
      </c>
      <c r="F238" s="15">
        <v>99.9</v>
      </c>
      <c r="G238" s="15">
        <v>99.9</v>
      </c>
      <c r="H238" s="14"/>
      <c r="I238" s="15">
        <f t="shared" si="16"/>
        <v>99.9</v>
      </c>
      <c r="J238" s="14"/>
      <c r="K238" s="14"/>
      <c r="L238" s="14"/>
      <c r="M238" s="16"/>
      <c r="N238" s="47">
        <f t="shared" si="1"/>
        <v>99.9</v>
      </c>
      <c r="O238" s="28"/>
      <c r="P238" s="8" t="s">
        <v>3266</v>
      </c>
      <c r="Q238" s="25" t="s">
        <v>31</v>
      </c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</row>
    <row r="239">
      <c r="A239" s="9">
        <v>45755.0</v>
      </c>
      <c r="B239" s="73" t="s">
        <v>20</v>
      </c>
      <c r="C239" s="69" t="s">
        <v>3267</v>
      </c>
      <c r="D239" s="27" t="s">
        <v>1939</v>
      </c>
      <c r="E239" s="13" t="s">
        <v>2103</v>
      </c>
      <c r="F239" s="15">
        <v>39.9</v>
      </c>
      <c r="G239" s="15">
        <v>39.9</v>
      </c>
      <c r="H239" s="14"/>
      <c r="I239" s="15">
        <f t="shared" si="16"/>
        <v>39.9</v>
      </c>
      <c r="J239" s="14"/>
      <c r="K239" s="14"/>
      <c r="L239" s="14"/>
      <c r="M239" s="16"/>
      <c r="N239" s="47">
        <f t="shared" si="1"/>
        <v>39.9</v>
      </c>
      <c r="O239" s="28"/>
      <c r="P239" s="8" t="s">
        <v>3268</v>
      </c>
      <c r="Q239" s="25" t="s">
        <v>31</v>
      </c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</row>
    <row r="240">
      <c r="A240" s="9">
        <v>45755.0</v>
      </c>
      <c r="B240" s="73" t="s">
        <v>2110</v>
      </c>
      <c r="C240" s="69" t="s">
        <v>2148</v>
      </c>
      <c r="D240" s="27" t="s">
        <v>2112</v>
      </c>
      <c r="E240" s="31" t="s">
        <v>2086</v>
      </c>
      <c r="F240" s="15">
        <v>977.55</v>
      </c>
      <c r="G240" s="15">
        <v>429.0</v>
      </c>
      <c r="H240" s="14"/>
      <c r="I240" s="15">
        <v>429.0</v>
      </c>
      <c r="J240" s="14"/>
      <c r="K240" s="14"/>
      <c r="L240" s="14"/>
      <c r="M240" s="16"/>
      <c r="N240" s="47">
        <f t="shared" si="1"/>
        <v>429</v>
      </c>
      <c r="O240" s="28"/>
      <c r="P240" s="25" t="s">
        <v>2149</v>
      </c>
      <c r="Q240" s="25" t="s">
        <v>31</v>
      </c>
      <c r="R240" s="17"/>
      <c r="S240" s="17"/>
      <c r="T240" s="17"/>
      <c r="U240" s="17"/>
      <c r="V240" s="17"/>
      <c r="W240" s="17"/>
      <c r="X240" s="17"/>
      <c r="Y240" s="80"/>
      <c r="Z240" s="80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</row>
    <row r="241">
      <c r="A241" s="9">
        <v>45755.0</v>
      </c>
      <c r="B241" s="73" t="s">
        <v>2110</v>
      </c>
      <c r="C241" s="69" t="s">
        <v>3269</v>
      </c>
      <c r="D241" s="27" t="s">
        <v>2110</v>
      </c>
      <c r="E241" s="31" t="s">
        <v>2086</v>
      </c>
      <c r="F241" s="15">
        <v>429.0</v>
      </c>
      <c r="G241" s="15">
        <v>429.0</v>
      </c>
      <c r="H241" s="14"/>
      <c r="I241" s="15">
        <v>429.0</v>
      </c>
      <c r="J241" s="14"/>
      <c r="K241" s="14"/>
      <c r="L241" s="14"/>
      <c r="M241" s="16"/>
      <c r="N241" s="47">
        <f t="shared" si="1"/>
        <v>429</v>
      </c>
      <c r="O241" s="28"/>
      <c r="P241" s="25" t="s">
        <v>3270</v>
      </c>
      <c r="Q241" s="25" t="s">
        <v>31</v>
      </c>
      <c r="R241" s="17"/>
      <c r="S241" s="17"/>
      <c r="T241" s="17"/>
      <c r="U241" s="17"/>
      <c r="V241" s="17"/>
      <c r="W241" s="17"/>
      <c r="X241" s="17"/>
      <c r="Y241" s="80"/>
      <c r="Z241" s="80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</row>
    <row r="242">
      <c r="A242" s="9">
        <v>45755.0</v>
      </c>
      <c r="B242" s="73" t="s">
        <v>20</v>
      </c>
      <c r="C242" s="69" t="s">
        <v>2150</v>
      </c>
      <c r="D242" s="27" t="s">
        <v>2112</v>
      </c>
      <c r="E242" s="31" t="s">
        <v>2086</v>
      </c>
      <c r="F242" s="15">
        <v>977.55</v>
      </c>
      <c r="G242" s="15">
        <v>429.0</v>
      </c>
      <c r="H242" s="14"/>
      <c r="I242" s="15">
        <v>429.0</v>
      </c>
      <c r="J242" s="14"/>
      <c r="K242" s="14"/>
      <c r="L242" s="14"/>
      <c r="M242" s="16"/>
      <c r="N242" s="47">
        <f t="shared" si="1"/>
        <v>429</v>
      </c>
      <c r="O242" s="64" t="s">
        <v>3437</v>
      </c>
      <c r="P242" s="25" t="s">
        <v>2151</v>
      </c>
      <c r="Q242" s="25" t="s">
        <v>31</v>
      </c>
      <c r="R242" s="17"/>
      <c r="S242" s="17"/>
      <c r="T242" s="17"/>
      <c r="U242" s="17"/>
      <c r="V242" s="17"/>
      <c r="W242" s="17"/>
      <c r="X242" s="17"/>
      <c r="Y242" s="80"/>
      <c r="Z242" s="80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</row>
    <row r="243">
      <c r="A243" s="9">
        <v>45756.0</v>
      </c>
      <c r="B243" s="73" t="s">
        <v>27</v>
      </c>
      <c r="C243" s="69" t="s">
        <v>2152</v>
      </c>
      <c r="D243" s="27" t="s">
        <v>2089</v>
      </c>
      <c r="E243" s="31" t="s">
        <v>2086</v>
      </c>
      <c r="F243" s="15">
        <v>429.0</v>
      </c>
      <c r="G243" s="15">
        <v>429.0</v>
      </c>
      <c r="H243" s="14"/>
      <c r="I243" s="15">
        <v>429.0</v>
      </c>
      <c r="J243" s="14"/>
      <c r="K243" s="14"/>
      <c r="L243" s="14"/>
      <c r="M243" s="16"/>
      <c r="N243" s="47">
        <f t="shared" si="1"/>
        <v>429</v>
      </c>
      <c r="O243" s="28"/>
      <c r="P243" s="25" t="s">
        <v>2153</v>
      </c>
      <c r="Q243" s="25" t="s">
        <v>31</v>
      </c>
      <c r="R243" s="17"/>
      <c r="S243" s="17"/>
      <c r="T243" s="17"/>
      <c r="U243" s="17"/>
      <c r="V243" s="17"/>
      <c r="W243" s="17"/>
      <c r="X243" s="17"/>
      <c r="Y243" s="80"/>
      <c r="Z243" s="80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</row>
    <row r="244">
      <c r="A244" s="9">
        <v>45756.0</v>
      </c>
      <c r="B244" s="73" t="s">
        <v>20</v>
      </c>
      <c r="C244" s="69" t="s">
        <v>2154</v>
      </c>
      <c r="D244" s="27" t="s">
        <v>1939</v>
      </c>
      <c r="E244" s="13" t="s">
        <v>2024</v>
      </c>
      <c r="F244" s="15">
        <v>99.9</v>
      </c>
      <c r="G244" s="15">
        <v>99.9</v>
      </c>
      <c r="H244" s="14"/>
      <c r="I244" s="15">
        <f t="shared" ref="I244:I247" si="17">G244</f>
        <v>99.9</v>
      </c>
      <c r="J244" s="14"/>
      <c r="K244" s="14"/>
      <c r="L244" s="14"/>
      <c r="M244" s="16"/>
      <c r="N244" s="47">
        <f t="shared" si="1"/>
        <v>99.9</v>
      </c>
      <c r="O244" s="28"/>
      <c r="P244" s="8" t="s">
        <v>2155</v>
      </c>
      <c r="Q244" s="25" t="s">
        <v>31</v>
      </c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</row>
    <row r="245">
      <c r="A245" s="9">
        <v>45758.0</v>
      </c>
      <c r="B245" s="73" t="s">
        <v>20</v>
      </c>
      <c r="C245" s="69" t="s">
        <v>2157</v>
      </c>
      <c r="D245" s="27" t="s">
        <v>1939</v>
      </c>
      <c r="E245" s="13" t="s">
        <v>2024</v>
      </c>
      <c r="F245" s="15">
        <v>99.9</v>
      </c>
      <c r="G245" s="15">
        <v>99.9</v>
      </c>
      <c r="H245" s="14"/>
      <c r="I245" s="15">
        <f t="shared" si="17"/>
        <v>99.9</v>
      </c>
      <c r="J245" s="14"/>
      <c r="K245" s="14"/>
      <c r="L245" s="14"/>
      <c r="M245" s="16"/>
      <c r="N245" s="47">
        <f t="shared" si="1"/>
        <v>99.9</v>
      </c>
      <c r="O245" s="28"/>
      <c r="P245" s="8" t="s">
        <v>2158</v>
      </c>
      <c r="Q245" s="25" t="s">
        <v>31</v>
      </c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</row>
    <row r="246">
      <c r="A246" s="9">
        <v>45758.0</v>
      </c>
      <c r="B246" s="73" t="s">
        <v>20</v>
      </c>
      <c r="C246" s="69" t="s">
        <v>3438</v>
      </c>
      <c r="D246" s="27" t="s">
        <v>1939</v>
      </c>
      <c r="E246" s="13" t="s">
        <v>2103</v>
      </c>
      <c r="F246" s="15">
        <v>39.9</v>
      </c>
      <c r="G246" s="15">
        <v>39.9</v>
      </c>
      <c r="H246" s="14"/>
      <c r="I246" s="15">
        <f t="shared" si="17"/>
        <v>39.9</v>
      </c>
      <c r="J246" s="14"/>
      <c r="K246" s="14"/>
      <c r="L246" s="14"/>
      <c r="M246" s="16"/>
      <c r="N246" s="47">
        <f t="shared" si="1"/>
        <v>39.9</v>
      </c>
      <c r="O246" s="28"/>
      <c r="P246" s="8" t="s">
        <v>3439</v>
      </c>
      <c r="Q246" s="25" t="s">
        <v>31</v>
      </c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</row>
    <row r="247">
      <c r="A247" s="9">
        <v>45758.0</v>
      </c>
      <c r="B247" s="73" t="s">
        <v>20</v>
      </c>
      <c r="C247" s="69" t="s">
        <v>2159</v>
      </c>
      <c r="D247" s="27" t="s">
        <v>1939</v>
      </c>
      <c r="E247" s="13" t="s">
        <v>2103</v>
      </c>
      <c r="F247" s="15">
        <v>39.9</v>
      </c>
      <c r="G247" s="15">
        <v>39.9</v>
      </c>
      <c r="H247" s="14"/>
      <c r="I247" s="15">
        <f t="shared" si="17"/>
        <v>39.9</v>
      </c>
      <c r="J247" s="14"/>
      <c r="K247" s="14"/>
      <c r="L247" s="14"/>
      <c r="M247" s="16"/>
      <c r="N247" s="47">
        <f t="shared" si="1"/>
        <v>39.9</v>
      </c>
      <c r="O247" s="28"/>
      <c r="P247" s="8" t="s">
        <v>2160</v>
      </c>
      <c r="Q247" s="25" t="s">
        <v>31</v>
      </c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</row>
    <row r="248">
      <c r="A248" s="9">
        <v>45758.0</v>
      </c>
      <c r="B248" s="73" t="s">
        <v>20</v>
      </c>
      <c r="C248" s="69" t="s">
        <v>2161</v>
      </c>
      <c r="D248" s="27" t="s">
        <v>2112</v>
      </c>
      <c r="E248" s="31" t="s">
        <v>2086</v>
      </c>
      <c r="F248" s="15">
        <v>429.0</v>
      </c>
      <c r="G248" s="15">
        <v>429.0</v>
      </c>
      <c r="H248" s="14"/>
      <c r="I248" s="15">
        <v>429.0</v>
      </c>
      <c r="J248" s="14"/>
      <c r="K248" s="14"/>
      <c r="L248" s="14"/>
      <c r="M248" s="16"/>
      <c r="N248" s="47">
        <f t="shared" si="1"/>
        <v>429</v>
      </c>
      <c r="O248" s="28"/>
      <c r="P248" s="25" t="s">
        <v>2162</v>
      </c>
      <c r="Q248" s="25" t="s">
        <v>31</v>
      </c>
      <c r="R248" s="17"/>
      <c r="S248" s="17"/>
      <c r="T248" s="17"/>
      <c r="U248" s="17"/>
      <c r="V248" s="17"/>
      <c r="W248" s="17"/>
      <c r="X248" s="17"/>
      <c r="Y248" s="80"/>
      <c r="Z248" s="80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</row>
    <row r="249">
      <c r="A249" s="9">
        <v>45761.0</v>
      </c>
      <c r="B249" s="73" t="s">
        <v>20</v>
      </c>
      <c r="C249" s="69" t="s">
        <v>3440</v>
      </c>
      <c r="D249" s="27" t="s">
        <v>2112</v>
      </c>
      <c r="E249" s="31" t="s">
        <v>2086</v>
      </c>
      <c r="F249" s="15">
        <v>429.0</v>
      </c>
      <c r="G249" s="15">
        <v>429.0</v>
      </c>
      <c r="H249" s="14"/>
      <c r="I249" s="15">
        <v>429.0</v>
      </c>
      <c r="J249" s="14"/>
      <c r="K249" s="14"/>
      <c r="L249" s="14"/>
      <c r="M249" s="16"/>
      <c r="N249" s="47">
        <f t="shared" si="1"/>
        <v>429</v>
      </c>
      <c r="O249" s="28"/>
      <c r="P249" s="25" t="s">
        <v>3441</v>
      </c>
      <c r="Q249" s="25" t="s">
        <v>31</v>
      </c>
      <c r="R249" s="17"/>
      <c r="S249" s="17"/>
      <c r="T249" s="17"/>
      <c r="U249" s="17"/>
      <c r="V249" s="17"/>
      <c r="W249" s="17"/>
      <c r="X249" s="17"/>
      <c r="Y249" s="80"/>
      <c r="Z249" s="80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</row>
    <row r="250">
      <c r="A250" s="9">
        <v>45761.0</v>
      </c>
      <c r="B250" s="73" t="s">
        <v>20</v>
      </c>
      <c r="C250" s="69" t="s">
        <v>3271</v>
      </c>
      <c r="D250" s="27" t="s">
        <v>1939</v>
      </c>
      <c r="E250" s="13" t="s">
        <v>2024</v>
      </c>
      <c r="F250" s="15">
        <v>99.9</v>
      </c>
      <c r="G250" s="15">
        <v>99.9</v>
      </c>
      <c r="H250" s="14"/>
      <c r="I250" s="15">
        <f t="shared" ref="I250:I254" si="18">G250</f>
        <v>99.9</v>
      </c>
      <c r="J250" s="14"/>
      <c r="K250" s="14"/>
      <c r="L250" s="14"/>
      <c r="M250" s="16"/>
      <c r="N250" s="47">
        <f t="shared" si="1"/>
        <v>99.9</v>
      </c>
      <c r="O250" s="28"/>
      <c r="P250" s="8" t="s">
        <v>3272</v>
      </c>
      <c r="Q250" s="25" t="s">
        <v>31</v>
      </c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</row>
    <row r="251">
      <c r="A251" s="9">
        <v>45761.0</v>
      </c>
      <c r="B251" s="73" t="s">
        <v>20</v>
      </c>
      <c r="C251" s="69" t="s">
        <v>2163</v>
      </c>
      <c r="D251" s="27" t="s">
        <v>1939</v>
      </c>
      <c r="E251" s="13" t="s">
        <v>2024</v>
      </c>
      <c r="F251" s="15">
        <v>99.9</v>
      </c>
      <c r="G251" s="15">
        <v>99.9</v>
      </c>
      <c r="H251" s="14"/>
      <c r="I251" s="15">
        <f t="shared" si="18"/>
        <v>99.9</v>
      </c>
      <c r="J251" s="14"/>
      <c r="K251" s="14"/>
      <c r="L251" s="14"/>
      <c r="M251" s="16"/>
      <c r="N251" s="47">
        <f t="shared" si="1"/>
        <v>99.9</v>
      </c>
      <c r="O251" s="28"/>
      <c r="P251" s="8" t="s">
        <v>2164</v>
      </c>
      <c r="Q251" s="25" t="s">
        <v>31</v>
      </c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</row>
    <row r="252">
      <c r="A252" s="9">
        <v>45761.0</v>
      </c>
      <c r="B252" s="73" t="s">
        <v>20</v>
      </c>
      <c r="C252" s="69" t="s">
        <v>3442</v>
      </c>
      <c r="D252" s="27" t="s">
        <v>1939</v>
      </c>
      <c r="E252" s="13" t="s">
        <v>2024</v>
      </c>
      <c r="F252" s="15">
        <v>99.9</v>
      </c>
      <c r="G252" s="15">
        <v>99.9</v>
      </c>
      <c r="H252" s="14"/>
      <c r="I252" s="15">
        <f t="shared" si="18"/>
        <v>99.9</v>
      </c>
      <c r="J252" s="14"/>
      <c r="K252" s="14"/>
      <c r="L252" s="14"/>
      <c r="M252" s="16"/>
      <c r="N252" s="47">
        <f t="shared" si="1"/>
        <v>99.9</v>
      </c>
      <c r="O252" s="28"/>
      <c r="P252" s="8" t="s">
        <v>3443</v>
      </c>
      <c r="Q252" s="25" t="s">
        <v>31</v>
      </c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</row>
    <row r="253">
      <c r="A253" s="9">
        <v>45761.0</v>
      </c>
      <c r="B253" s="73" t="s">
        <v>20</v>
      </c>
      <c r="C253" s="69" t="s">
        <v>2165</v>
      </c>
      <c r="D253" s="27" t="s">
        <v>1939</v>
      </c>
      <c r="E253" s="13" t="s">
        <v>2103</v>
      </c>
      <c r="F253" s="15">
        <v>39.9</v>
      </c>
      <c r="G253" s="15">
        <v>39.9</v>
      </c>
      <c r="H253" s="14"/>
      <c r="I253" s="15">
        <f t="shared" si="18"/>
        <v>39.9</v>
      </c>
      <c r="J253" s="14"/>
      <c r="K253" s="14"/>
      <c r="L253" s="14"/>
      <c r="M253" s="16"/>
      <c r="N253" s="47">
        <f t="shared" si="1"/>
        <v>39.9</v>
      </c>
      <c r="O253" s="28"/>
      <c r="P253" s="8" t="s">
        <v>2166</v>
      </c>
      <c r="Q253" s="25" t="s">
        <v>31</v>
      </c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</row>
    <row r="254">
      <c r="A254" s="9">
        <v>45762.0</v>
      </c>
      <c r="B254" s="73" t="s">
        <v>20</v>
      </c>
      <c r="C254" s="69" t="s">
        <v>2167</v>
      </c>
      <c r="D254" s="27" t="s">
        <v>1939</v>
      </c>
      <c r="E254" s="13" t="s">
        <v>2103</v>
      </c>
      <c r="F254" s="15">
        <v>39.9</v>
      </c>
      <c r="G254" s="15">
        <v>39.9</v>
      </c>
      <c r="H254" s="14"/>
      <c r="I254" s="15">
        <f t="shared" si="18"/>
        <v>39.9</v>
      </c>
      <c r="J254" s="14"/>
      <c r="K254" s="14"/>
      <c r="L254" s="14"/>
      <c r="M254" s="16"/>
      <c r="N254" s="47">
        <f t="shared" si="1"/>
        <v>39.9</v>
      </c>
      <c r="O254" s="28"/>
      <c r="P254" s="8" t="s">
        <v>2168</v>
      </c>
      <c r="Q254" s="25" t="s">
        <v>31</v>
      </c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</row>
    <row r="255">
      <c r="A255" s="9">
        <v>45762.0</v>
      </c>
      <c r="B255" s="73" t="s">
        <v>20</v>
      </c>
      <c r="C255" s="69" t="s">
        <v>2169</v>
      </c>
      <c r="D255" s="27" t="s">
        <v>2112</v>
      </c>
      <c r="E255" s="31" t="s">
        <v>2086</v>
      </c>
      <c r="F255" s="15">
        <v>429.0</v>
      </c>
      <c r="G255" s="15">
        <v>429.0</v>
      </c>
      <c r="H255" s="14"/>
      <c r="I255" s="15">
        <v>429.0</v>
      </c>
      <c r="J255" s="14"/>
      <c r="K255" s="14"/>
      <c r="L255" s="14"/>
      <c r="M255" s="16"/>
      <c r="N255" s="47">
        <f t="shared" si="1"/>
        <v>429</v>
      </c>
      <c r="O255" s="28"/>
      <c r="P255" s="25" t="s">
        <v>2170</v>
      </c>
      <c r="Q255" s="25" t="s">
        <v>31</v>
      </c>
      <c r="R255" s="17"/>
      <c r="S255" s="17"/>
      <c r="T255" s="17"/>
      <c r="U255" s="17"/>
      <c r="V255" s="17"/>
      <c r="W255" s="17"/>
      <c r="X255" s="17"/>
      <c r="Y255" s="80"/>
      <c r="Z255" s="80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</row>
    <row r="256">
      <c r="A256" s="9">
        <v>45762.0</v>
      </c>
      <c r="B256" s="73" t="s">
        <v>20</v>
      </c>
      <c r="C256" s="69" t="s">
        <v>2398</v>
      </c>
      <c r="D256" s="27" t="s">
        <v>2112</v>
      </c>
      <c r="E256" s="31" t="s">
        <v>2086</v>
      </c>
      <c r="F256" s="15">
        <v>429.0</v>
      </c>
      <c r="G256" s="15">
        <v>429.0</v>
      </c>
      <c r="H256" s="14"/>
      <c r="I256" s="15">
        <v>429.0</v>
      </c>
      <c r="J256" s="14"/>
      <c r="K256" s="14"/>
      <c r="L256" s="14"/>
      <c r="M256" s="16"/>
      <c r="N256" s="47">
        <f t="shared" si="1"/>
        <v>429</v>
      </c>
      <c r="O256" s="28"/>
      <c r="P256" s="25" t="s">
        <v>2399</v>
      </c>
      <c r="Q256" s="25" t="s">
        <v>31</v>
      </c>
      <c r="R256" s="17"/>
      <c r="S256" s="17"/>
      <c r="T256" s="17"/>
      <c r="U256" s="17"/>
      <c r="V256" s="17"/>
      <c r="W256" s="17"/>
      <c r="X256" s="17"/>
      <c r="Y256" s="80"/>
      <c r="Z256" s="80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</row>
    <row r="257">
      <c r="A257" s="9">
        <v>45763.0</v>
      </c>
      <c r="B257" s="73" t="s">
        <v>1172</v>
      </c>
      <c r="C257" s="69" t="s">
        <v>3444</v>
      </c>
      <c r="D257" s="27" t="s">
        <v>1172</v>
      </c>
      <c r="E257" s="31" t="s">
        <v>2086</v>
      </c>
      <c r="F257" s="15">
        <v>429.0</v>
      </c>
      <c r="G257" s="15">
        <v>429.0</v>
      </c>
      <c r="H257" s="14"/>
      <c r="I257" s="15">
        <v>429.0</v>
      </c>
      <c r="J257" s="14"/>
      <c r="K257" s="14"/>
      <c r="L257" s="14"/>
      <c r="M257" s="16"/>
      <c r="N257" s="47">
        <f t="shared" si="1"/>
        <v>429</v>
      </c>
      <c r="O257" s="28"/>
      <c r="P257" s="25" t="s">
        <v>3445</v>
      </c>
      <c r="Q257" s="25" t="s">
        <v>31</v>
      </c>
      <c r="R257" s="17"/>
      <c r="S257" s="17"/>
      <c r="T257" s="17"/>
      <c r="U257" s="17"/>
      <c r="V257" s="17"/>
      <c r="W257" s="17"/>
      <c r="X257" s="17"/>
      <c r="Y257" s="80"/>
      <c r="Z257" s="80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</row>
    <row r="258">
      <c r="A258" s="9">
        <v>45763.0</v>
      </c>
      <c r="B258" s="73" t="s">
        <v>1172</v>
      </c>
      <c r="C258" s="69" t="s">
        <v>3273</v>
      </c>
      <c r="D258" s="27" t="s">
        <v>1172</v>
      </c>
      <c r="E258" s="31" t="s">
        <v>2086</v>
      </c>
      <c r="F258" s="15">
        <v>429.0</v>
      </c>
      <c r="G258" s="15">
        <v>429.0</v>
      </c>
      <c r="H258" s="14"/>
      <c r="I258" s="15">
        <v>429.0</v>
      </c>
      <c r="J258" s="14"/>
      <c r="K258" s="14"/>
      <c r="L258" s="14"/>
      <c r="M258" s="16"/>
      <c r="N258" s="47">
        <f t="shared" si="1"/>
        <v>429</v>
      </c>
      <c r="O258" s="28"/>
      <c r="P258" s="25" t="s">
        <v>3274</v>
      </c>
      <c r="Q258" s="25" t="s">
        <v>31</v>
      </c>
      <c r="R258" s="17"/>
      <c r="S258" s="17"/>
      <c r="T258" s="17"/>
      <c r="U258" s="17"/>
      <c r="V258" s="17"/>
      <c r="W258" s="17"/>
      <c r="X258" s="17"/>
      <c r="Y258" s="80"/>
      <c r="Z258" s="80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</row>
    <row r="259">
      <c r="A259" s="9">
        <v>45763.0</v>
      </c>
      <c r="B259" s="73" t="s">
        <v>1172</v>
      </c>
      <c r="C259" s="69" t="s">
        <v>2171</v>
      </c>
      <c r="D259" s="27" t="s">
        <v>1172</v>
      </c>
      <c r="E259" s="31" t="s">
        <v>2086</v>
      </c>
      <c r="F259" s="15">
        <v>429.0</v>
      </c>
      <c r="G259" s="15">
        <v>429.0</v>
      </c>
      <c r="H259" s="14"/>
      <c r="I259" s="15">
        <v>429.0</v>
      </c>
      <c r="J259" s="14"/>
      <c r="K259" s="14"/>
      <c r="L259" s="14"/>
      <c r="M259" s="16"/>
      <c r="N259" s="47">
        <f t="shared" si="1"/>
        <v>429</v>
      </c>
      <c r="O259" s="28"/>
      <c r="P259" s="25" t="s">
        <v>2172</v>
      </c>
      <c r="Q259" s="25" t="s">
        <v>31</v>
      </c>
      <c r="R259" s="17"/>
      <c r="S259" s="17"/>
      <c r="T259" s="17"/>
      <c r="U259" s="17"/>
      <c r="V259" s="17"/>
      <c r="W259" s="17"/>
      <c r="X259" s="17"/>
      <c r="Y259" s="80"/>
      <c r="Z259" s="80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</row>
    <row r="260">
      <c r="A260" s="9">
        <v>45763.0</v>
      </c>
      <c r="B260" s="73" t="s">
        <v>20</v>
      </c>
      <c r="C260" s="69" t="s">
        <v>3446</v>
      </c>
      <c r="D260" s="27" t="s">
        <v>1939</v>
      </c>
      <c r="E260" s="13" t="s">
        <v>2024</v>
      </c>
      <c r="F260" s="15">
        <v>99.9</v>
      </c>
      <c r="G260" s="15">
        <v>99.9</v>
      </c>
      <c r="H260" s="14"/>
      <c r="I260" s="15">
        <f>G260</f>
        <v>99.9</v>
      </c>
      <c r="J260" s="14"/>
      <c r="K260" s="14"/>
      <c r="L260" s="14"/>
      <c r="M260" s="16"/>
      <c r="N260" s="47">
        <f t="shared" si="1"/>
        <v>99.9</v>
      </c>
      <c r="O260" s="28"/>
      <c r="P260" s="8" t="s">
        <v>3447</v>
      </c>
      <c r="Q260" s="25" t="s">
        <v>31</v>
      </c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</row>
    <row r="261">
      <c r="A261" s="9">
        <v>45764.0</v>
      </c>
      <c r="B261" s="73" t="s">
        <v>20</v>
      </c>
      <c r="C261" s="69" t="s">
        <v>3448</v>
      </c>
      <c r="D261" s="27" t="s">
        <v>2112</v>
      </c>
      <c r="E261" s="31" t="s">
        <v>2086</v>
      </c>
      <c r="F261" s="15">
        <v>1029.0</v>
      </c>
      <c r="G261" s="15">
        <v>429.0</v>
      </c>
      <c r="H261" s="14"/>
      <c r="I261" s="15">
        <v>429.0</v>
      </c>
      <c r="J261" s="14"/>
      <c r="K261" s="14"/>
      <c r="L261" s="14"/>
      <c r="M261" s="16"/>
      <c r="N261" s="47">
        <f t="shared" si="1"/>
        <v>429</v>
      </c>
      <c r="O261" s="28"/>
      <c r="P261" s="25" t="s">
        <v>3449</v>
      </c>
      <c r="Q261" s="25" t="s">
        <v>31</v>
      </c>
      <c r="R261" s="17"/>
      <c r="S261" s="17"/>
      <c r="T261" s="17"/>
      <c r="U261" s="17"/>
      <c r="V261" s="17"/>
      <c r="W261" s="17"/>
      <c r="X261" s="17"/>
      <c r="Y261" s="80"/>
      <c r="Z261" s="80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</row>
    <row r="262">
      <c r="A262" s="9">
        <v>45764.0</v>
      </c>
      <c r="B262" s="73" t="s">
        <v>20</v>
      </c>
      <c r="C262" s="69" t="s">
        <v>2173</v>
      </c>
      <c r="D262" s="27" t="s">
        <v>1939</v>
      </c>
      <c r="E262" s="13" t="s">
        <v>2103</v>
      </c>
      <c r="F262" s="15">
        <v>39.9</v>
      </c>
      <c r="G262" s="15">
        <v>39.9</v>
      </c>
      <c r="H262" s="14"/>
      <c r="I262" s="15">
        <f>G262</f>
        <v>39.9</v>
      </c>
      <c r="J262" s="14"/>
      <c r="K262" s="14"/>
      <c r="L262" s="14"/>
      <c r="M262" s="16"/>
      <c r="N262" s="47">
        <f t="shared" si="1"/>
        <v>39.9</v>
      </c>
      <c r="O262" s="28"/>
      <c r="P262" s="8" t="s">
        <v>2174</v>
      </c>
      <c r="Q262" s="25" t="s">
        <v>31</v>
      </c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</row>
    <row r="263">
      <c r="A263" s="9">
        <v>45769.0</v>
      </c>
      <c r="B263" s="73" t="s">
        <v>3450</v>
      </c>
      <c r="C263" s="69" t="s">
        <v>2348</v>
      </c>
      <c r="D263" s="27" t="s">
        <v>2112</v>
      </c>
      <c r="E263" s="31" t="s">
        <v>2086</v>
      </c>
      <c r="F263" s="15">
        <v>429.0</v>
      </c>
      <c r="G263" s="15">
        <v>429.0</v>
      </c>
      <c r="H263" s="14"/>
      <c r="I263" s="15">
        <v>429.0</v>
      </c>
      <c r="J263" s="14"/>
      <c r="K263" s="14"/>
      <c r="L263" s="14"/>
      <c r="M263" s="16"/>
      <c r="N263" s="47">
        <f t="shared" si="1"/>
        <v>429</v>
      </c>
      <c r="O263" s="28"/>
      <c r="P263" s="25" t="s">
        <v>2350</v>
      </c>
      <c r="Q263" s="25" t="s">
        <v>31</v>
      </c>
      <c r="R263" s="17"/>
      <c r="S263" s="17"/>
      <c r="T263" s="17"/>
      <c r="U263" s="17"/>
      <c r="V263" s="17"/>
      <c r="W263" s="17"/>
      <c r="X263" s="17"/>
      <c r="Y263" s="80"/>
      <c r="Z263" s="80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</row>
    <row r="264">
      <c r="A264" s="9">
        <v>45770.0</v>
      </c>
      <c r="B264" s="73" t="s">
        <v>20</v>
      </c>
      <c r="C264" s="69" t="s">
        <v>2175</v>
      </c>
      <c r="D264" s="27" t="s">
        <v>1939</v>
      </c>
      <c r="E264" s="13" t="s">
        <v>2024</v>
      </c>
      <c r="F264" s="15">
        <v>99.9</v>
      </c>
      <c r="G264" s="15">
        <v>99.9</v>
      </c>
      <c r="H264" s="14"/>
      <c r="I264" s="15">
        <f t="shared" ref="I264:I265" si="19">G264</f>
        <v>99.9</v>
      </c>
      <c r="J264" s="14"/>
      <c r="K264" s="14"/>
      <c r="L264" s="14"/>
      <c r="M264" s="16"/>
      <c r="N264" s="47">
        <f t="shared" si="1"/>
        <v>99.9</v>
      </c>
      <c r="O264" s="28"/>
      <c r="P264" s="8" t="s">
        <v>2176</v>
      </c>
      <c r="Q264" s="25" t="s">
        <v>31</v>
      </c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</row>
    <row r="265">
      <c r="A265" s="9">
        <v>45770.0</v>
      </c>
      <c r="B265" s="73" t="s">
        <v>20</v>
      </c>
      <c r="C265" s="69" t="s">
        <v>3451</v>
      </c>
      <c r="D265" s="27" t="s">
        <v>1939</v>
      </c>
      <c r="E265" s="13" t="s">
        <v>2024</v>
      </c>
      <c r="F265" s="15">
        <v>99.9</v>
      </c>
      <c r="G265" s="15">
        <v>99.9</v>
      </c>
      <c r="H265" s="14"/>
      <c r="I265" s="15">
        <f t="shared" si="19"/>
        <v>99.9</v>
      </c>
      <c r="J265" s="14"/>
      <c r="K265" s="14"/>
      <c r="L265" s="14"/>
      <c r="M265" s="16"/>
      <c r="N265" s="47">
        <f t="shared" si="1"/>
        <v>99.9</v>
      </c>
      <c r="O265" s="28"/>
      <c r="P265" s="8" t="s">
        <v>3452</v>
      </c>
      <c r="Q265" s="25" t="s">
        <v>31</v>
      </c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</row>
    <row r="266">
      <c r="A266" s="9">
        <v>45770.0</v>
      </c>
      <c r="B266" s="73" t="s">
        <v>1172</v>
      </c>
      <c r="C266" s="69" t="s">
        <v>2824</v>
      </c>
      <c r="D266" s="27" t="s">
        <v>1172</v>
      </c>
      <c r="E266" s="31" t="s">
        <v>2086</v>
      </c>
      <c r="F266" s="15">
        <v>429.0</v>
      </c>
      <c r="G266" s="15">
        <v>429.0</v>
      </c>
      <c r="H266" s="14"/>
      <c r="I266" s="15">
        <v>429.0</v>
      </c>
      <c r="J266" s="14"/>
      <c r="K266" s="14"/>
      <c r="L266" s="14"/>
      <c r="M266" s="16"/>
      <c r="N266" s="47">
        <f t="shared" si="1"/>
        <v>429</v>
      </c>
      <c r="O266" s="28"/>
      <c r="P266" s="90" t="s">
        <v>2825</v>
      </c>
      <c r="Q266" s="25" t="s">
        <v>31</v>
      </c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</row>
    <row r="267">
      <c r="A267" s="9">
        <v>45770.0</v>
      </c>
      <c r="B267" s="73" t="s">
        <v>1172</v>
      </c>
      <c r="C267" s="69" t="s">
        <v>2177</v>
      </c>
      <c r="D267" s="27" t="s">
        <v>1172</v>
      </c>
      <c r="E267" s="31" t="s">
        <v>2086</v>
      </c>
      <c r="F267" s="15">
        <v>429.0</v>
      </c>
      <c r="G267" s="15">
        <v>429.0</v>
      </c>
      <c r="H267" s="14"/>
      <c r="I267" s="15">
        <v>429.0</v>
      </c>
      <c r="J267" s="14"/>
      <c r="K267" s="14"/>
      <c r="L267" s="14"/>
      <c r="M267" s="16"/>
      <c r="N267" s="47">
        <f t="shared" si="1"/>
        <v>429</v>
      </c>
      <c r="O267" s="28" t="s">
        <v>2178</v>
      </c>
      <c r="P267" s="90" t="s">
        <v>2179</v>
      </c>
      <c r="Q267" s="25" t="s">
        <v>31</v>
      </c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</row>
    <row r="268">
      <c r="A268" s="9">
        <v>45770.0</v>
      </c>
      <c r="B268" s="73" t="s">
        <v>20</v>
      </c>
      <c r="C268" s="69" t="s">
        <v>3275</v>
      </c>
      <c r="D268" s="27" t="s">
        <v>1939</v>
      </c>
      <c r="E268" s="13" t="s">
        <v>2103</v>
      </c>
      <c r="F268" s="15">
        <v>39.9</v>
      </c>
      <c r="G268" s="15">
        <v>39.9</v>
      </c>
      <c r="H268" s="14"/>
      <c r="I268" s="15">
        <f t="shared" ref="I268:I269" si="20">G268</f>
        <v>39.9</v>
      </c>
      <c r="J268" s="14"/>
      <c r="K268" s="14"/>
      <c r="L268" s="14"/>
      <c r="M268" s="16"/>
      <c r="N268" s="47">
        <f t="shared" si="1"/>
        <v>39.9</v>
      </c>
      <c r="O268" s="28"/>
      <c r="P268" s="8" t="s">
        <v>3276</v>
      </c>
      <c r="Q268" s="25" t="s">
        <v>31</v>
      </c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</row>
    <row r="269">
      <c r="A269" s="9">
        <v>45770.0</v>
      </c>
      <c r="B269" s="73" t="s">
        <v>1910</v>
      </c>
      <c r="C269" s="69" t="s">
        <v>2181</v>
      </c>
      <c r="D269" s="27" t="s">
        <v>1910</v>
      </c>
      <c r="E269" s="13" t="s">
        <v>1908</v>
      </c>
      <c r="F269" s="15">
        <v>299.0</v>
      </c>
      <c r="G269" s="15">
        <v>299.0</v>
      </c>
      <c r="H269" s="14"/>
      <c r="I269" s="15">
        <f t="shared" si="20"/>
        <v>299</v>
      </c>
      <c r="J269" s="14"/>
      <c r="K269" s="14"/>
      <c r="L269" s="14"/>
      <c r="M269" s="16"/>
      <c r="N269" s="47">
        <f t="shared" si="1"/>
        <v>299</v>
      </c>
      <c r="O269" s="28"/>
      <c r="P269" s="8" t="s">
        <v>2182</v>
      </c>
      <c r="Q269" s="25" t="s">
        <v>31</v>
      </c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</row>
    <row r="270">
      <c r="A270" s="9">
        <v>45770.0</v>
      </c>
      <c r="B270" s="73" t="s">
        <v>20</v>
      </c>
      <c r="C270" s="69" t="s">
        <v>2183</v>
      </c>
      <c r="D270" s="27" t="s">
        <v>2112</v>
      </c>
      <c r="E270" s="31" t="s">
        <v>2086</v>
      </c>
      <c r="F270" s="15">
        <v>429.0</v>
      </c>
      <c r="G270" s="15">
        <v>429.0</v>
      </c>
      <c r="H270" s="14"/>
      <c r="I270" s="15">
        <v>429.0</v>
      </c>
      <c r="J270" s="14"/>
      <c r="K270" s="14"/>
      <c r="L270" s="14"/>
      <c r="M270" s="16"/>
      <c r="N270" s="47">
        <f t="shared" si="1"/>
        <v>429</v>
      </c>
      <c r="O270" s="28"/>
      <c r="P270" s="25" t="s">
        <v>2184</v>
      </c>
      <c r="Q270" s="25" t="s">
        <v>31</v>
      </c>
      <c r="R270" s="17"/>
      <c r="S270" s="17"/>
      <c r="T270" s="17"/>
      <c r="U270" s="17"/>
      <c r="V270" s="17"/>
      <c r="W270" s="17"/>
      <c r="X270" s="17"/>
      <c r="Y270" s="80"/>
      <c r="Z270" s="80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</row>
    <row r="271">
      <c r="A271" s="9">
        <v>45772.0</v>
      </c>
      <c r="B271" s="73" t="s">
        <v>20</v>
      </c>
      <c r="C271" s="69" t="s">
        <v>3453</v>
      </c>
      <c r="D271" s="27" t="s">
        <v>1939</v>
      </c>
      <c r="E271" s="13" t="s">
        <v>2024</v>
      </c>
      <c r="F271" s="15">
        <v>99.9</v>
      </c>
      <c r="G271" s="15">
        <v>99.9</v>
      </c>
      <c r="H271" s="14"/>
      <c r="I271" s="15">
        <f t="shared" ref="I271:I278" si="21">G271</f>
        <v>99.9</v>
      </c>
      <c r="J271" s="14"/>
      <c r="K271" s="14"/>
      <c r="L271" s="14"/>
      <c r="M271" s="16"/>
      <c r="N271" s="47">
        <f t="shared" si="1"/>
        <v>99.9</v>
      </c>
      <c r="O271" s="28"/>
      <c r="P271" s="8" t="s">
        <v>3454</v>
      </c>
      <c r="Q271" s="25" t="s">
        <v>31</v>
      </c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</row>
    <row r="272">
      <c r="A272" s="9">
        <v>45772.0</v>
      </c>
      <c r="B272" s="73" t="s">
        <v>1172</v>
      </c>
      <c r="C272" s="69" t="s">
        <v>2526</v>
      </c>
      <c r="D272" s="27" t="s">
        <v>1172</v>
      </c>
      <c r="E272" s="13" t="s">
        <v>1908</v>
      </c>
      <c r="F272" s="14"/>
      <c r="G272" s="15">
        <v>299.0</v>
      </c>
      <c r="H272" s="14"/>
      <c r="I272" s="15">
        <f t="shared" si="21"/>
        <v>299</v>
      </c>
      <c r="J272" s="14"/>
      <c r="K272" s="14"/>
      <c r="L272" s="14"/>
      <c r="M272" s="16"/>
      <c r="N272" s="47">
        <f t="shared" si="1"/>
        <v>299</v>
      </c>
      <c r="O272" s="28"/>
      <c r="P272" s="8" t="s">
        <v>2527</v>
      </c>
      <c r="Q272" s="25" t="s">
        <v>31</v>
      </c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</row>
    <row r="273">
      <c r="A273" s="9">
        <v>45772.0</v>
      </c>
      <c r="B273" s="73" t="s">
        <v>20</v>
      </c>
      <c r="C273" s="69" t="s">
        <v>3455</v>
      </c>
      <c r="D273" s="27" t="s">
        <v>1939</v>
      </c>
      <c r="E273" s="13" t="s">
        <v>2024</v>
      </c>
      <c r="F273" s="15">
        <v>99.9</v>
      </c>
      <c r="G273" s="15">
        <v>99.9</v>
      </c>
      <c r="H273" s="14"/>
      <c r="I273" s="15">
        <f t="shared" si="21"/>
        <v>99.9</v>
      </c>
      <c r="J273" s="14"/>
      <c r="K273" s="14"/>
      <c r="L273" s="14"/>
      <c r="M273" s="16"/>
      <c r="N273" s="47">
        <f t="shared" si="1"/>
        <v>99.9</v>
      </c>
      <c r="O273" s="28"/>
      <c r="P273" s="8" t="s">
        <v>3456</v>
      </c>
      <c r="Q273" s="25" t="s">
        <v>31</v>
      </c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</row>
    <row r="274">
      <c r="A274" s="9">
        <v>45773.0</v>
      </c>
      <c r="B274" s="73" t="s">
        <v>20</v>
      </c>
      <c r="C274" s="69" t="s">
        <v>2185</v>
      </c>
      <c r="D274" s="27" t="s">
        <v>1939</v>
      </c>
      <c r="E274" s="13" t="s">
        <v>2103</v>
      </c>
      <c r="F274" s="15">
        <v>39.9</v>
      </c>
      <c r="G274" s="15">
        <v>39.9</v>
      </c>
      <c r="H274" s="14"/>
      <c r="I274" s="15">
        <f t="shared" si="21"/>
        <v>39.9</v>
      </c>
      <c r="J274" s="14"/>
      <c r="K274" s="14"/>
      <c r="L274" s="14"/>
      <c r="M274" s="16"/>
      <c r="N274" s="47">
        <f t="shared" si="1"/>
        <v>39.9</v>
      </c>
      <c r="O274" s="28"/>
      <c r="P274" s="8" t="s">
        <v>2186</v>
      </c>
      <c r="Q274" s="25" t="s">
        <v>31</v>
      </c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</row>
    <row r="275">
      <c r="A275" s="9">
        <v>45775.0</v>
      </c>
      <c r="B275" s="73" t="s">
        <v>20</v>
      </c>
      <c r="C275" s="69" t="s">
        <v>2187</v>
      </c>
      <c r="D275" s="27" t="s">
        <v>1939</v>
      </c>
      <c r="E275" s="13" t="s">
        <v>2103</v>
      </c>
      <c r="F275" s="15">
        <v>39.9</v>
      </c>
      <c r="G275" s="15">
        <v>39.9</v>
      </c>
      <c r="H275" s="14"/>
      <c r="I275" s="15">
        <f t="shared" si="21"/>
        <v>39.9</v>
      </c>
      <c r="J275" s="14"/>
      <c r="K275" s="14"/>
      <c r="L275" s="14"/>
      <c r="M275" s="16"/>
      <c r="N275" s="47">
        <f t="shared" si="1"/>
        <v>39.9</v>
      </c>
      <c r="O275" s="28"/>
      <c r="P275" s="8" t="s">
        <v>2188</v>
      </c>
      <c r="Q275" s="25" t="s">
        <v>31</v>
      </c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</row>
    <row r="276">
      <c r="A276" s="9">
        <v>45776.0</v>
      </c>
      <c r="B276" s="73" t="s">
        <v>20</v>
      </c>
      <c r="C276" s="69" t="s">
        <v>2189</v>
      </c>
      <c r="D276" s="27" t="s">
        <v>1939</v>
      </c>
      <c r="E276" s="13" t="s">
        <v>2103</v>
      </c>
      <c r="F276" s="15">
        <v>39.9</v>
      </c>
      <c r="G276" s="15">
        <v>39.9</v>
      </c>
      <c r="H276" s="14"/>
      <c r="I276" s="15">
        <f t="shared" si="21"/>
        <v>39.9</v>
      </c>
      <c r="J276" s="14"/>
      <c r="K276" s="14"/>
      <c r="L276" s="14"/>
      <c r="M276" s="16"/>
      <c r="N276" s="47">
        <f t="shared" si="1"/>
        <v>39.9</v>
      </c>
      <c r="O276" s="28"/>
      <c r="P276" s="8" t="s">
        <v>2190</v>
      </c>
      <c r="Q276" s="25" t="s">
        <v>31</v>
      </c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</row>
    <row r="277">
      <c r="A277" s="9">
        <v>45776.0</v>
      </c>
      <c r="B277" s="73" t="s">
        <v>20</v>
      </c>
      <c r="C277" s="69" t="s">
        <v>3457</v>
      </c>
      <c r="D277" s="27" t="s">
        <v>1939</v>
      </c>
      <c r="E277" s="13" t="s">
        <v>2024</v>
      </c>
      <c r="F277" s="15">
        <v>99.9</v>
      </c>
      <c r="G277" s="15">
        <v>99.9</v>
      </c>
      <c r="H277" s="14"/>
      <c r="I277" s="15">
        <f t="shared" si="21"/>
        <v>99.9</v>
      </c>
      <c r="J277" s="14"/>
      <c r="K277" s="14"/>
      <c r="L277" s="14"/>
      <c r="M277" s="16"/>
      <c r="N277" s="47">
        <f t="shared" si="1"/>
        <v>99.9</v>
      </c>
      <c r="O277" s="28"/>
      <c r="P277" s="8" t="s">
        <v>3458</v>
      </c>
      <c r="Q277" s="25" t="s">
        <v>31</v>
      </c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</row>
    <row r="278">
      <c r="A278" s="9">
        <v>45776.0</v>
      </c>
      <c r="B278" s="73" t="s">
        <v>20</v>
      </c>
      <c r="C278" s="69" t="s">
        <v>3277</v>
      </c>
      <c r="D278" s="27" t="s">
        <v>1939</v>
      </c>
      <c r="E278" s="13" t="s">
        <v>2024</v>
      </c>
      <c r="F278" s="15">
        <v>1029.0</v>
      </c>
      <c r="G278" s="15">
        <v>99.9</v>
      </c>
      <c r="H278" s="14"/>
      <c r="I278" s="15">
        <f t="shared" si="21"/>
        <v>99.9</v>
      </c>
      <c r="J278" s="14"/>
      <c r="K278" s="14"/>
      <c r="L278" s="14"/>
      <c r="M278" s="16"/>
      <c r="N278" s="47">
        <f t="shared" si="1"/>
        <v>99.9</v>
      </c>
      <c r="O278" s="28"/>
      <c r="P278" s="8" t="s">
        <v>3278</v>
      </c>
      <c r="Q278" s="25" t="s">
        <v>31</v>
      </c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</row>
    <row r="279">
      <c r="A279" s="9">
        <v>45776.0</v>
      </c>
      <c r="B279" s="73" t="s">
        <v>1172</v>
      </c>
      <c r="C279" s="69" t="s">
        <v>3459</v>
      </c>
      <c r="D279" s="27" t="s">
        <v>1172</v>
      </c>
      <c r="E279" s="31" t="s">
        <v>2086</v>
      </c>
      <c r="F279" s="15">
        <v>429.0</v>
      </c>
      <c r="G279" s="15">
        <v>429.0</v>
      </c>
      <c r="H279" s="14"/>
      <c r="I279" s="15">
        <v>429.0</v>
      </c>
      <c r="J279" s="14"/>
      <c r="K279" s="14"/>
      <c r="L279" s="14"/>
      <c r="M279" s="16"/>
      <c r="N279" s="47">
        <f t="shared" si="1"/>
        <v>429</v>
      </c>
      <c r="O279" s="64" t="s">
        <v>3460</v>
      </c>
      <c r="P279" s="90" t="s">
        <v>3461</v>
      </c>
      <c r="Q279" s="25" t="s">
        <v>31</v>
      </c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</row>
    <row r="280">
      <c r="A280" s="9">
        <v>45777.0</v>
      </c>
      <c r="B280" s="73" t="s">
        <v>20</v>
      </c>
      <c r="C280" s="69" t="s">
        <v>2191</v>
      </c>
      <c r="D280" s="27" t="s">
        <v>2112</v>
      </c>
      <c r="E280" s="31" t="s">
        <v>2086</v>
      </c>
      <c r="F280" s="15">
        <v>429.0</v>
      </c>
      <c r="G280" s="15">
        <v>429.0</v>
      </c>
      <c r="H280" s="14"/>
      <c r="I280" s="15">
        <v>429.0</v>
      </c>
      <c r="J280" s="14"/>
      <c r="K280" s="14"/>
      <c r="L280" s="14"/>
      <c r="M280" s="16"/>
      <c r="N280" s="47">
        <f t="shared" si="1"/>
        <v>429</v>
      </c>
      <c r="O280" s="64" t="s">
        <v>2192</v>
      </c>
      <c r="P280" s="25" t="s">
        <v>2193</v>
      </c>
      <c r="Q280" s="25" t="s">
        <v>31</v>
      </c>
      <c r="R280" s="17"/>
      <c r="S280" s="17"/>
      <c r="T280" s="17"/>
      <c r="U280" s="17"/>
      <c r="V280" s="17"/>
      <c r="W280" s="17"/>
      <c r="X280" s="17"/>
      <c r="Y280" s="80"/>
      <c r="Z280" s="80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</row>
    <row r="281">
      <c r="A281" s="104">
        <v>45607.0</v>
      </c>
      <c r="B281" s="76" t="s">
        <v>20</v>
      </c>
      <c r="C281" s="69" t="s">
        <v>2820</v>
      </c>
      <c r="D281" s="105" t="s">
        <v>1908</v>
      </c>
      <c r="E281" s="85" t="s">
        <v>1908</v>
      </c>
      <c r="F281" s="86">
        <v>299.0</v>
      </c>
      <c r="G281" s="86">
        <v>299.0</v>
      </c>
      <c r="H281" s="14"/>
      <c r="I281" s="86">
        <f>G281</f>
        <v>299</v>
      </c>
      <c r="J281" s="14"/>
      <c r="K281" s="14"/>
      <c r="L281" s="14"/>
      <c r="M281" s="16"/>
      <c r="N281" s="47">
        <f t="shared" si="1"/>
        <v>299</v>
      </c>
      <c r="O281" s="28"/>
      <c r="P281" s="8" t="s">
        <v>2821</v>
      </c>
      <c r="Q281" s="57">
        <f>MONTH(A281)</f>
        <v>11</v>
      </c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</row>
    <row r="282">
      <c r="A282" s="9">
        <v>45782.0</v>
      </c>
      <c r="B282" s="73" t="s">
        <v>3279</v>
      </c>
      <c r="C282" s="69" t="s">
        <v>3280</v>
      </c>
      <c r="D282" s="27" t="s">
        <v>2112</v>
      </c>
      <c r="E282" s="31" t="s">
        <v>2086</v>
      </c>
      <c r="F282" s="15">
        <v>429.0</v>
      </c>
      <c r="G282" s="15">
        <v>429.0</v>
      </c>
      <c r="H282" s="14"/>
      <c r="I282" s="15">
        <v>429.0</v>
      </c>
      <c r="J282" s="14"/>
      <c r="K282" s="14"/>
      <c r="L282" s="14"/>
      <c r="M282" s="16"/>
      <c r="N282" s="47">
        <f t="shared" si="1"/>
        <v>429</v>
      </c>
      <c r="O282" s="28" t="s">
        <v>3281</v>
      </c>
      <c r="P282" s="25" t="s">
        <v>3282</v>
      </c>
      <c r="Q282" s="17"/>
      <c r="R282" s="17"/>
      <c r="S282" s="17"/>
      <c r="T282" s="17"/>
      <c r="U282" s="17"/>
      <c r="V282" s="17"/>
      <c r="W282" s="17"/>
      <c r="X282" s="17"/>
      <c r="Y282" s="80"/>
      <c r="Z282" s="80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</row>
    <row r="283">
      <c r="A283" s="9">
        <v>45782.0</v>
      </c>
      <c r="B283" s="73" t="s">
        <v>20</v>
      </c>
      <c r="C283" s="69" t="s">
        <v>2194</v>
      </c>
      <c r="D283" s="27" t="s">
        <v>2112</v>
      </c>
      <c r="E283" s="31" t="s">
        <v>2086</v>
      </c>
      <c r="F283" s="15">
        <v>429.0</v>
      </c>
      <c r="G283" s="15">
        <v>429.0</v>
      </c>
      <c r="H283" s="14"/>
      <c r="I283" s="15">
        <v>429.0</v>
      </c>
      <c r="J283" s="14"/>
      <c r="K283" s="14"/>
      <c r="L283" s="14"/>
      <c r="M283" s="16"/>
      <c r="N283" s="47">
        <f t="shared" si="1"/>
        <v>429</v>
      </c>
      <c r="O283" s="28"/>
      <c r="P283" s="25" t="s">
        <v>2195</v>
      </c>
      <c r="Q283" s="17"/>
      <c r="R283" s="17"/>
      <c r="S283" s="17"/>
      <c r="T283" s="17"/>
      <c r="U283" s="17"/>
      <c r="V283" s="17"/>
      <c r="W283" s="17"/>
      <c r="X283" s="17"/>
      <c r="Y283" s="80"/>
      <c r="Z283" s="80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</row>
    <row r="284">
      <c r="A284" s="9">
        <v>45783.0</v>
      </c>
      <c r="B284" s="73" t="s">
        <v>27</v>
      </c>
      <c r="C284" s="69" t="s">
        <v>2528</v>
      </c>
      <c r="D284" s="27" t="s">
        <v>1939</v>
      </c>
      <c r="E284" s="13" t="s">
        <v>2782</v>
      </c>
      <c r="F284" s="15">
        <v>159.0</v>
      </c>
      <c r="G284" s="15">
        <v>159.0</v>
      </c>
      <c r="H284" s="14"/>
      <c r="I284" s="15">
        <f t="shared" ref="I284:I285" si="22">G284</f>
        <v>159</v>
      </c>
      <c r="J284" s="14"/>
      <c r="K284" s="14"/>
      <c r="L284" s="14"/>
      <c r="M284" s="16"/>
      <c r="N284" s="47">
        <f t="shared" si="1"/>
        <v>159</v>
      </c>
      <c r="O284" s="40"/>
      <c r="P284" s="45" t="s">
        <v>2529</v>
      </c>
      <c r="Q284" s="91">
        <f>MONTH(A284)</f>
        <v>5</v>
      </c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</row>
    <row r="285">
      <c r="A285" s="9">
        <v>45783.0</v>
      </c>
      <c r="B285" s="73" t="s">
        <v>20</v>
      </c>
      <c r="C285" s="69" t="s">
        <v>3462</v>
      </c>
      <c r="D285" s="27" t="s">
        <v>1939</v>
      </c>
      <c r="E285" s="13" t="s">
        <v>2024</v>
      </c>
      <c r="F285" s="15">
        <v>99.9</v>
      </c>
      <c r="G285" s="15">
        <v>99.9</v>
      </c>
      <c r="H285" s="14"/>
      <c r="I285" s="15">
        <f t="shared" si="22"/>
        <v>99.9</v>
      </c>
      <c r="J285" s="14"/>
      <c r="K285" s="14"/>
      <c r="L285" s="14"/>
      <c r="M285" s="16"/>
      <c r="N285" s="47">
        <f t="shared" si="1"/>
        <v>99.9</v>
      </c>
      <c r="O285" s="28"/>
      <c r="P285" s="8" t="s">
        <v>3463</v>
      </c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</row>
    <row r="286">
      <c r="A286" s="9">
        <v>45783.0</v>
      </c>
      <c r="B286" s="73" t="s">
        <v>1172</v>
      </c>
      <c r="C286" s="69" t="s">
        <v>2196</v>
      </c>
      <c r="D286" s="27" t="s">
        <v>1172</v>
      </c>
      <c r="E286" s="31" t="s">
        <v>2086</v>
      </c>
      <c r="F286" s="15">
        <v>429.0</v>
      </c>
      <c r="G286" s="15">
        <v>429.0</v>
      </c>
      <c r="H286" s="14"/>
      <c r="I286" s="15">
        <v>429.0</v>
      </c>
      <c r="J286" s="14"/>
      <c r="K286" s="14"/>
      <c r="L286" s="14"/>
      <c r="M286" s="16"/>
      <c r="N286" s="47">
        <f t="shared" si="1"/>
        <v>429</v>
      </c>
      <c r="O286" s="28"/>
      <c r="P286" s="90" t="s">
        <v>2197</v>
      </c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</row>
    <row r="287">
      <c r="A287" s="9">
        <v>45783.0</v>
      </c>
      <c r="B287" s="73" t="s">
        <v>20</v>
      </c>
      <c r="C287" s="69" t="s">
        <v>3464</v>
      </c>
      <c r="D287" s="27" t="s">
        <v>1939</v>
      </c>
      <c r="E287" s="13" t="s">
        <v>2103</v>
      </c>
      <c r="F287" s="15">
        <v>39.9</v>
      </c>
      <c r="G287" s="15">
        <v>39.9</v>
      </c>
      <c r="H287" s="14"/>
      <c r="I287" s="15">
        <f>G287</f>
        <v>39.9</v>
      </c>
      <c r="J287" s="14"/>
      <c r="K287" s="14"/>
      <c r="L287" s="14"/>
      <c r="M287" s="16"/>
      <c r="N287" s="47">
        <f t="shared" si="1"/>
        <v>39.9</v>
      </c>
      <c r="O287" s="28"/>
      <c r="P287" s="8" t="s">
        <v>3465</v>
      </c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</row>
    <row r="288">
      <c r="A288" s="9">
        <v>45783.0</v>
      </c>
      <c r="B288" s="73" t="s">
        <v>1910</v>
      </c>
      <c r="C288" s="69" t="s">
        <v>3283</v>
      </c>
      <c r="D288" s="27" t="s">
        <v>1910</v>
      </c>
      <c r="E288" s="31" t="s">
        <v>2086</v>
      </c>
      <c r="F288" s="15">
        <v>429.0</v>
      </c>
      <c r="G288" s="15">
        <v>429.0</v>
      </c>
      <c r="H288" s="14"/>
      <c r="I288" s="15">
        <v>429.0</v>
      </c>
      <c r="J288" s="14"/>
      <c r="K288" s="14"/>
      <c r="L288" s="14"/>
      <c r="M288" s="16"/>
      <c r="N288" s="47">
        <f t="shared" si="1"/>
        <v>429</v>
      </c>
      <c r="O288" s="28"/>
      <c r="P288" s="8" t="s">
        <v>3284</v>
      </c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</row>
    <row r="289">
      <c r="A289" s="9">
        <v>45784.0</v>
      </c>
      <c r="B289" s="73" t="s">
        <v>1918</v>
      </c>
      <c r="C289" s="69" t="s">
        <v>3023</v>
      </c>
      <c r="D289" s="27" t="s">
        <v>1918</v>
      </c>
      <c r="E289" s="31" t="s">
        <v>2086</v>
      </c>
      <c r="F289" s="15">
        <v>429.0</v>
      </c>
      <c r="G289" s="15">
        <v>429.0</v>
      </c>
      <c r="H289" s="14"/>
      <c r="I289" s="15">
        <v>429.0</v>
      </c>
      <c r="J289" s="14"/>
      <c r="K289" s="14"/>
      <c r="L289" s="14"/>
      <c r="M289" s="16"/>
      <c r="N289" s="47">
        <f t="shared" si="1"/>
        <v>429</v>
      </c>
      <c r="O289" s="28"/>
      <c r="P289" s="8" t="s">
        <v>3466</v>
      </c>
      <c r="Q289" s="17"/>
      <c r="R289" s="51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</row>
    <row r="290">
      <c r="A290" s="9">
        <v>45783.0</v>
      </c>
      <c r="B290" s="73" t="s">
        <v>20</v>
      </c>
      <c r="C290" s="69" t="s">
        <v>2198</v>
      </c>
      <c r="D290" s="27" t="s">
        <v>1939</v>
      </c>
      <c r="E290" s="13" t="s">
        <v>2024</v>
      </c>
      <c r="F290" s="15">
        <v>99.9</v>
      </c>
      <c r="G290" s="15">
        <v>99.9</v>
      </c>
      <c r="H290" s="14"/>
      <c r="I290" s="15">
        <f>G290</f>
        <v>99.9</v>
      </c>
      <c r="J290" s="14"/>
      <c r="K290" s="14"/>
      <c r="L290" s="14"/>
      <c r="M290" s="16"/>
      <c r="N290" s="47">
        <f t="shared" si="1"/>
        <v>99.9</v>
      </c>
      <c r="O290" s="28"/>
      <c r="P290" s="8" t="s">
        <v>2199</v>
      </c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</row>
    <row r="291">
      <c r="A291" s="9">
        <v>45786.0</v>
      </c>
      <c r="B291" s="73" t="s">
        <v>1172</v>
      </c>
      <c r="C291" s="69" t="s">
        <v>2200</v>
      </c>
      <c r="D291" s="27" t="s">
        <v>1172</v>
      </c>
      <c r="E291" s="31" t="s">
        <v>2086</v>
      </c>
      <c r="F291" s="15">
        <v>429.0</v>
      </c>
      <c r="G291" s="15">
        <v>429.0</v>
      </c>
      <c r="H291" s="14"/>
      <c r="I291" s="15">
        <v>429.0</v>
      </c>
      <c r="J291" s="14"/>
      <c r="K291" s="14"/>
      <c r="L291" s="14"/>
      <c r="M291" s="16"/>
      <c r="N291" s="47">
        <f t="shared" si="1"/>
        <v>429</v>
      </c>
      <c r="O291" s="28"/>
      <c r="P291" s="8" t="s">
        <v>2201</v>
      </c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</row>
    <row r="292">
      <c r="A292" s="9">
        <v>45786.0</v>
      </c>
      <c r="B292" s="73" t="s">
        <v>1172</v>
      </c>
      <c r="C292" s="69" t="s">
        <v>2202</v>
      </c>
      <c r="D292" s="27" t="s">
        <v>1172</v>
      </c>
      <c r="E292" s="31" t="s">
        <v>2086</v>
      </c>
      <c r="F292" s="15">
        <v>429.0</v>
      </c>
      <c r="G292" s="15">
        <v>429.0</v>
      </c>
      <c r="H292" s="14"/>
      <c r="I292" s="15">
        <v>429.0</v>
      </c>
      <c r="J292" s="14"/>
      <c r="K292" s="14"/>
      <c r="L292" s="14"/>
      <c r="M292" s="16"/>
      <c r="N292" s="47">
        <f t="shared" si="1"/>
        <v>429</v>
      </c>
      <c r="O292" s="28"/>
      <c r="P292" s="8" t="s">
        <v>2203</v>
      </c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</row>
    <row r="293">
      <c r="A293" s="9">
        <v>45786.0</v>
      </c>
      <c r="B293" s="73" t="s">
        <v>20</v>
      </c>
      <c r="C293" s="69" t="s">
        <v>2205</v>
      </c>
      <c r="D293" s="27" t="s">
        <v>1939</v>
      </c>
      <c r="E293" s="13" t="s">
        <v>2103</v>
      </c>
      <c r="F293" s="15">
        <v>39.9</v>
      </c>
      <c r="G293" s="15">
        <v>39.9</v>
      </c>
      <c r="H293" s="14"/>
      <c r="I293" s="15">
        <f>G293</f>
        <v>39.9</v>
      </c>
      <c r="J293" s="14"/>
      <c r="K293" s="14"/>
      <c r="L293" s="14"/>
      <c r="M293" s="16"/>
      <c r="N293" s="47">
        <f t="shared" si="1"/>
        <v>39.9</v>
      </c>
      <c r="O293" s="28"/>
      <c r="P293" s="8" t="s">
        <v>2206</v>
      </c>
      <c r="Q293" s="24">
        <f>MONTH(A293)</f>
        <v>5</v>
      </c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</row>
    <row r="294">
      <c r="A294" s="9">
        <v>45786.0</v>
      </c>
      <c r="B294" s="73" t="s">
        <v>1172</v>
      </c>
      <c r="C294" s="69" t="s">
        <v>3086</v>
      </c>
      <c r="D294" s="27" t="s">
        <v>1172</v>
      </c>
      <c r="E294" s="31" t="s">
        <v>2086</v>
      </c>
      <c r="F294" s="15">
        <v>429.0</v>
      </c>
      <c r="G294" s="15">
        <v>429.0</v>
      </c>
      <c r="H294" s="14"/>
      <c r="I294" s="15">
        <v>429.0</v>
      </c>
      <c r="J294" s="14"/>
      <c r="K294" s="14"/>
      <c r="L294" s="14"/>
      <c r="M294" s="16"/>
      <c r="N294" s="47">
        <f t="shared" si="1"/>
        <v>429</v>
      </c>
      <c r="O294" s="28"/>
      <c r="P294" s="8" t="s">
        <v>3087</v>
      </c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</row>
    <row r="295">
      <c r="A295" s="9">
        <v>45789.0</v>
      </c>
      <c r="B295" s="73" t="s">
        <v>1172</v>
      </c>
      <c r="C295" s="69" t="s">
        <v>2207</v>
      </c>
      <c r="D295" s="27" t="s">
        <v>1172</v>
      </c>
      <c r="E295" s="31" t="s">
        <v>2086</v>
      </c>
      <c r="F295" s="15">
        <v>429.0</v>
      </c>
      <c r="G295" s="15">
        <v>429.0</v>
      </c>
      <c r="H295" s="14"/>
      <c r="I295" s="15">
        <v>429.0</v>
      </c>
      <c r="J295" s="14"/>
      <c r="K295" s="14"/>
      <c r="L295" s="14"/>
      <c r="M295" s="16"/>
      <c r="N295" s="47">
        <f t="shared" si="1"/>
        <v>429</v>
      </c>
      <c r="O295" s="28"/>
      <c r="P295" s="8" t="s">
        <v>2208</v>
      </c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</row>
    <row r="296">
      <c r="A296" s="9">
        <v>45789.0</v>
      </c>
      <c r="B296" s="76" t="s">
        <v>1172</v>
      </c>
      <c r="C296" s="69" t="s">
        <v>2840</v>
      </c>
      <c r="D296" s="84" t="s">
        <v>1172</v>
      </c>
      <c r="E296" s="31" t="s">
        <v>2086</v>
      </c>
      <c r="F296" s="15">
        <v>429.0</v>
      </c>
      <c r="G296" s="15">
        <v>429.0</v>
      </c>
      <c r="H296" s="14"/>
      <c r="I296" s="15">
        <v>429.0</v>
      </c>
      <c r="J296" s="14"/>
      <c r="K296" s="14"/>
      <c r="L296" s="14"/>
      <c r="M296" s="16"/>
      <c r="N296" s="47">
        <f t="shared" si="1"/>
        <v>429</v>
      </c>
      <c r="O296" s="28"/>
      <c r="P296" s="90" t="s">
        <v>2841</v>
      </c>
      <c r="Q296" s="24">
        <f>MONTH(A296)</f>
        <v>5</v>
      </c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</row>
    <row r="297">
      <c r="A297" s="9">
        <v>45789.0</v>
      </c>
      <c r="B297" s="73" t="s">
        <v>20</v>
      </c>
      <c r="C297" s="69" t="s">
        <v>3467</v>
      </c>
      <c r="D297" s="27" t="s">
        <v>1939</v>
      </c>
      <c r="E297" s="13" t="s">
        <v>2024</v>
      </c>
      <c r="F297" s="15">
        <v>99.9</v>
      </c>
      <c r="G297" s="15">
        <v>99.9</v>
      </c>
      <c r="H297" s="14"/>
      <c r="I297" s="15">
        <f t="shared" ref="I297:I298" si="23">G297</f>
        <v>99.9</v>
      </c>
      <c r="J297" s="14"/>
      <c r="K297" s="14"/>
      <c r="L297" s="14"/>
      <c r="M297" s="16"/>
      <c r="N297" s="47">
        <f t="shared" si="1"/>
        <v>99.9</v>
      </c>
      <c r="O297" s="28"/>
      <c r="P297" s="8" t="s">
        <v>3468</v>
      </c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</row>
    <row r="298">
      <c r="A298" s="9">
        <v>45790.0</v>
      </c>
      <c r="B298" s="73" t="s">
        <v>20</v>
      </c>
      <c r="C298" s="69" t="s">
        <v>3469</v>
      </c>
      <c r="D298" s="27" t="s">
        <v>1939</v>
      </c>
      <c r="E298" s="13" t="s">
        <v>2024</v>
      </c>
      <c r="F298" s="15">
        <v>99.9</v>
      </c>
      <c r="G298" s="15">
        <v>99.9</v>
      </c>
      <c r="H298" s="14"/>
      <c r="I298" s="15">
        <f t="shared" si="23"/>
        <v>99.9</v>
      </c>
      <c r="J298" s="14"/>
      <c r="K298" s="14"/>
      <c r="L298" s="14"/>
      <c r="M298" s="16"/>
      <c r="N298" s="47">
        <f t="shared" si="1"/>
        <v>99.9</v>
      </c>
      <c r="O298" s="28"/>
      <c r="P298" s="8" t="s">
        <v>3470</v>
      </c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</row>
    <row r="299">
      <c r="A299" s="9">
        <v>45790.0</v>
      </c>
      <c r="B299" s="73" t="s">
        <v>20</v>
      </c>
      <c r="C299" s="69" t="s">
        <v>3471</v>
      </c>
      <c r="D299" s="27" t="s">
        <v>2112</v>
      </c>
      <c r="E299" s="31" t="s">
        <v>2086</v>
      </c>
      <c r="F299" s="15">
        <v>429.0</v>
      </c>
      <c r="G299" s="15">
        <v>429.0</v>
      </c>
      <c r="H299" s="14"/>
      <c r="I299" s="15">
        <v>429.0</v>
      </c>
      <c r="J299" s="14"/>
      <c r="K299" s="14"/>
      <c r="L299" s="14"/>
      <c r="M299" s="16"/>
      <c r="N299" s="47">
        <f t="shared" si="1"/>
        <v>429</v>
      </c>
      <c r="O299" s="28"/>
      <c r="P299" s="25" t="s">
        <v>3472</v>
      </c>
      <c r="Q299" s="17"/>
      <c r="R299" s="17"/>
      <c r="S299" s="17"/>
      <c r="T299" s="17"/>
      <c r="U299" s="17"/>
      <c r="V299" s="17"/>
      <c r="W299" s="17"/>
      <c r="X299" s="17"/>
      <c r="Y299" s="80"/>
      <c r="Z299" s="80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</row>
    <row r="300">
      <c r="A300" s="9">
        <v>45790.0</v>
      </c>
      <c r="B300" s="73" t="s">
        <v>20</v>
      </c>
      <c r="C300" s="69" t="s">
        <v>2209</v>
      </c>
      <c r="D300" s="27" t="s">
        <v>1939</v>
      </c>
      <c r="E300" s="13" t="s">
        <v>2024</v>
      </c>
      <c r="F300" s="15">
        <v>99.9</v>
      </c>
      <c r="G300" s="15">
        <v>99.9</v>
      </c>
      <c r="H300" s="14"/>
      <c r="I300" s="15">
        <f t="shared" ref="I300:I301" si="24">G300</f>
        <v>99.9</v>
      </c>
      <c r="J300" s="14"/>
      <c r="K300" s="14"/>
      <c r="L300" s="14"/>
      <c r="M300" s="16"/>
      <c r="N300" s="47">
        <f t="shared" si="1"/>
        <v>99.9</v>
      </c>
      <c r="O300" s="28"/>
      <c r="P300" s="8" t="s">
        <v>2210</v>
      </c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</row>
    <row r="301">
      <c r="A301" s="9">
        <v>45791.0</v>
      </c>
      <c r="B301" s="73" t="s">
        <v>20</v>
      </c>
      <c r="C301" s="69" t="s">
        <v>3473</v>
      </c>
      <c r="D301" s="27" t="s">
        <v>1939</v>
      </c>
      <c r="E301" s="13" t="s">
        <v>2103</v>
      </c>
      <c r="F301" s="15">
        <v>39.9</v>
      </c>
      <c r="G301" s="15">
        <v>39.9</v>
      </c>
      <c r="H301" s="14"/>
      <c r="I301" s="15">
        <f t="shared" si="24"/>
        <v>39.9</v>
      </c>
      <c r="J301" s="14"/>
      <c r="K301" s="14"/>
      <c r="L301" s="14"/>
      <c r="M301" s="16"/>
      <c r="N301" s="47">
        <f t="shared" si="1"/>
        <v>39.9</v>
      </c>
      <c r="O301" s="28"/>
      <c r="P301" s="8" t="s">
        <v>3474</v>
      </c>
      <c r="Q301" s="24">
        <f>MONTH(A301)</f>
        <v>5</v>
      </c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</row>
    <row r="302">
      <c r="A302" s="9">
        <v>45791.0</v>
      </c>
      <c r="B302" s="73" t="s">
        <v>1172</v>
      </c>
      <c r="C302" s="69" t="s">
        <v>2211</v>
      </c>
      <c r="D302" s="27" t="s">
        <v>1172</v>
      </c>
      <c r="E302" s="31" t="s">
        <v>2086</v>
      </c>
      <c r="F302" s="15">
        <v>429.0</v>
      </c>
      <c r="G302" s="15">
        <v>429.0</v>
      </c>
      <c r="H302" s="14"/>
      <c r="I302" s="15">
        <v>429.0</v>
      </c>
      <c r="J302" s="14"/>
      <c r="K302" s="14"/>
      <c r="L302" s="14"/>
      <c r="M302" s="16"/>
      <c r="N302" s="47">
        <f t="shared" si="1"/>
        <v>429</v>
      </c>
      <c r="O302" s="28"/>
      <c r="P302" s="8" t="s">
        <v>2212</v>
      </c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</row>
    <row r="303">
      <c r="A303" s="9">
        <v>45791.0</v>
      </c>
      <c r="B303" s="73" t="s">
        <v>20</v>
      </c>
      <c r="C303" s="69" t="s">
        <v>3475</v>
      </c>
      <c r="D303" s="27" t="s">
        <v>1939</v>
      </c>
      <c r="E303" s="13" t="s">
        <v>2103</v>
      </c>
      <c r="F303" s="15">
        <v>39.9</v>
      </c>
      <c r="G303" s="15">
        <v>39.9</v>
      </c>
      <c r="H303" s="14"/>
      <c r="I303" s="15">
        <f>G303</f>
        <v>39.9</v>
      </c>
      <c r="J303" s="14"/>
      <c r="K303" s="14"/>
      <c r="L303" s="14"/>
      <c r="M303" s="16"/>
      <c r="N303" s="47">
        <f t="shared" si="1"/>
        <v>39.9</v>
      </c>
      <c r="O303" s="28"/>
      <c r="P303" s="8" t="s">
        <v>3476</v>
      </c>
      <c r="Q303" s="24">
        <f>MONTH(A303)</f>
        <v>5</v>
      </c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</row>
    <row r="304">
      <c r="A304" s="9">
        <v>45791.0</v>
      </c>
      <c r="B304" s="73" t="s">
        <v>27</v>
      </c>
      <c r="C304" s="69" t="s">
        <v>3285</v>
      </c>
      <c r="D304" s="27" t="s">
        <v>2488</v>
      </c>
      <c r="E304" s="31" t="s">
        <v>2086</v>
      </c>
      <c r="F304" s="15">
        <v>429.0</v>
      </c>
      <c r="G304" s="15">
        <v>429.0</v>
      </c>
      <c r="H304" s="14"/>
      <c r="I304" s="15">
        <v>429.0</v>
      </c>
      <c r="J304" s="14"/>
      <c r="K304" s="14"/>
      <c r="L304" s="14"/>
      <c r="M304" s="16"/>
      <c r="N304" s="47">
        <f t="shared" si="1"/>
        <v>429</v>
      </c>
      <c r="O304" s="28"/>
      <c r="P304" s="25" t="s">
        <v>3286</v>
      </c>
      <c r="Q304" s="17"/>
      <c r="R304" s="17"/>
      <c r="S304" s="17"/>
      <c r="T304" s="17"/>
      <c r="U304" s="17"/>
      <c r="V304" s="17"/>
      <c r="W304" s="17"/>
      <c r="X304" s="17"/>
      <c r="Y304" s="80"/>
      <c r="Z304" s="80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</row>
    <row r="305">
      <c r="A305" s="9">
        <v>45791.0</v>
      </c>
      <c r="B305" s="73" t="s">
        <v>20</v>
      </c>
      <c r="C305" s="69" t="s">
        <v>3287</v>
      </c>
      <c r="D305" s="27" t="s">
        <v>1939</v>
      </c>
      <c r="E305" s="13" t="s">
        <v>2024</v>
      </c>
      <c r="F305" s="15">
        <v>99.9</v>
      </c>
      <c r="G305" s="15">
        <v>99.9</v>
      </c>
      <c r="H305" s="14"/>
      <c r="I305" s="15">
        <f t="shared" ref="I305:I308" si="25">G305</f>
        <v>99.9</v>
      </c>
      <c r="J305" s="14"/>
      <c r="K305" s="14"/>
      <c r="L305" s="14"/>
      <c r="M305" s="16"/>
      <c r="N305" s="47">
        <f t="shared" si="1"/>
        <v>99.9</v>
      </c>
      <c r="O305" s="28"/>
      <c r="P305" s="8" t="s">
        <v>3288</v>
      </c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</row>
    <row r="306">
      <c r="A306" s="9">
        <v>45792.0</v>
      </c>
      <c r="B306" s="73" t="s">
        <v>20</v>
      </c>
      <c r="C306" s="69" t="s">
        <v>2965</v>
      </c>
      <c r="D306" s="27" t="s">
        <v>1939</v>
      </c>
      <c r="E306" s="13" t="s">
        <v>2024</v>
      </c>
      <c r="F306" s="15">
        <v>99.9</v>
      </c>
      <c r="G306" s="15">
        <v>99.9</v>
      </c>
      <c r="H306" s="14"/>
      <c r="I306" s="15">
        <f t="shared" si="25"/>
        <v>99.9</v>
      </c>
      <c r="J306" s="14"/>
      <c r="K306" s="14"/>
      <c r="L306" s="14"/>
      <c r="M306" s="16"/>
      <c r="N306" s="47">
        <f t="shared" si="1"/>
        <v>99.9</v>
      </c>
      <c r="O306" s="28"/>
      <c r="P306" s="8" t="s">
        <v>2966</v>
      </c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</row>
    <row r="307">
      <c r="A307" s="9">
        <v>45793.0</v>
      </c>
      <c r="B307" s="73" t="s">
        <v>20</v>
      </c>
      <c r="C307" s="69" t="s">
        <v>3477</v>
      </c>
      <c r="D307" s="27" t="s">
        <v>1939</v>
      </c>
      <c r="E307" s="13" t="s">
        <v>2024</v>
      </c>
      <c r="F307" s="15">
        <v>99.9</v>
      </c>
      <c r="G307" s="15">
        <v>99.9</v>
      </c>
      <c r="H307" s="14"/>
      <c r="I307" s="15">
        <f t="shared" si="25"/>
        <v>99.9</v>
      </c>
      <c r="J307" s="14"/>
      <c r="K307" s="14"/>
      <c r="L307" s="14"/>
      <c r="M307" s="16"/>
      <c r="N307" s="47">
        <f t="shared" si="1"/>
        <v>99.9</v>
      </c>
      <c r="O307" s="28"/>
      <c r="P307" s="8" t="s">
        <v>3478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</row>
    <row r="308">
      <c r="A308" s="9">
        <v>45793.0</v>
      </c>
      <c r="B308" s="73" t="s">
        <v>20</v>
      </c>
      <c r="C308" s="69" t="s">
        <v>2213</v>
      </c>
      <c r="D308" s="27" t="s">
        <v>1939</v>
      </c>
      <c r="E308" s="13" t="s">
        <v>2103</v>
      </c>
      <c r="F308" s="15">
        <v>39.9</v>
      </c>
      <c r="G308" s="15">
        <v>39.9</v>
      </c>
      <c r="H308" s="14"/>
      <c r="I308" s="15">
        <f t="shared" si="25"/>
        <v>39.9</v>
      </c>
      <c r="J308" s="14"/>
      <c r="K308" s="14"/>
      <c r="L308" s="14"/>
      <c r="M308" s="16"/>
      <c r="N308" s="47">
        <f t="shared" si="1"/>
        <v>39.9</v>
      </c>
      <c r="O308" s="28"/>
      <c r="P308" s="8" t="s">
        <v>2214</v>
      </c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</row>
    <row r="309">
      <c r="A309" s="9">
        <v>45797.0</v>
      </c>
      <c r="B309" s="73" t="s">
        <v>20</v>
      </c>
      <c r="C309" s="69" t="s">
        <v>3479</v>
      </c>
      <c r="D309" s="27" t="s">
        <v>2112</v>
      </c>
      <c r="E309" s="31" t="s">
        <v>2086</v>
      </c>
      <c r="F309" s="15">
        <v>429.0</v>
      </c>
      <c r="G309" s="15">
        <v>429.0</v>
      </c>
      <c r="H309" s="14"/>
      <c r="I309" s="15">
        <v>429.0</v>
      </c>
      <c r="J309" s="14"/>
      <c r="K309" s="14"/>
      <c r="L309" s="14"/>
      <c r="M309" s="16"/>
      <c r="N309" s="47">
        <f t="shared" si="1"/>
        <v>429</v>
      </c>
      <c r="O309" s="28"/>
      <c r="P309" s="25" t="s">
        <v>3480</v>
      </c>
      <c r="Q309" s="17"/>
      <c r="R309" s="17"/>
      <c r="S309" s="17"/>
      <c r="T309" s="17"/>
      <c r="U309" s="17"/>
      <c r="V309" s="17"/>
      <c r="W309" s="17"/>
      <c r="X309" s="17"/>
      <c r="Y309" s="80"/>
      <c r="Z309" s="80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</row>
    <row r="310">
      <c r="A310" s="9">
        <v>45797.0</v>
      </c>
      <c r="B310" s="73" t="s">
        <v>20</v>
      </c>
      <c r="C310" s="69" t="s">
        <v>2216</v>
      </c>
      <c r="D310" s="27" t="s">
        <v>2112</v>
      </c>
      <c r="E310" s="92" t="s">
        <v>2086</v>
      </c>
      <c r="F310" s="15">
        <v>1029.0</v>
      </c>
      <c r="G310" s="14"/>
      <c r="H310" s="14"/>
      <c r="I310" s="15">
        <v>429.0</v>
      </c>
      <c r="J310" s="14"/>
      <c r="K310" s="14"/>
      <c r="L310" s="14"/>
      <c r="M310" s="16"/>
      <c r="N310" s="47">
        <f t="shared" si="1"/>
        <v>429</v>
      </c>
      <c r="O310" s="64" t="s">
        <v>3481</v>
      </c>
      <c r="P310" s="25" t="s">
        <v>2217</v>
      </c>
      <c r="Q310" s="17"/>
      <c r="R310" s="17"/>
      <c r="S310" s="17"/>
      <c r="T310" s="17"/>
      <c r="U310" s="17"/>
      <c r="V310" s="17"/>
      <c r="W310" s="17"/>
      <c r="X310" s="17"/>
      <c r="Y310" s="80"/>
      <c r="Z310" s="80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</row>
    <row r="311">
      <c r="A311" s="9">
        <v>45797.0</v>
      </c>
      <c r="B311" s="73" t="s">
        <v>1172</v>
      </c>
      <c r="C311" s="69" t="s">
        <v>2218</v>
      </c>
      <c r="D311" s="27" t="s">
        <v>1172</v>
      </c>
      <c r="E311" s="31" t="s">
        <v>2086</v>
      </c>
      <c r="F311" s="15">
        <v>429.0</v>
      </c>
      <c r="G311" s="15">
        <v>429.0</v>
      </c>
      <c r="H311" s="14"/>
      <c r="I311" s="15">
        <v>429.0</v>
      </c>
      <c r="J311" s="14"/>
      <c r="K311" s="14"/>
      <c r="L311" s="14"/>
      <c r="M311" s="16"/>
      <c r="N311" s="47">
        <f t="shared" si="1"/>
        <v>429</v>
      </c>
      <c r="O311" s="28"/>
      <c r="P311" s="8" t="s">
        <v>2219</v>
      </c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</row>
    <row r="312">
      <c r="A312" s="9">
        <v>45797.0</v>
      </c>
      <c r="B312" s="73" t="s">
        <v>20</v>
      </c>
      <c r="C312" s="69" t="s">
        <v>3482</v>
      </c>
      <c r="D312" s="27" t="s">
        <v>1939</v>
      </c>
      <c r="E312" s="13" t="s">
        <v>2024</v>
      </c>
      <c r="F312" s="15">
        <v>99.9</v>
      </c>
      <c r="G312" s="15">
        <v>99.9</v>
      </c>
      <c r="H312" s="14"/>
      <c r="I312" s="15">
        <f t="shared" ref="I312:I317" si="26">G312</f>
        <v>99.9</v>
      </c>
      <c r="J312" s="14"/>
      <c r="K312" s="14"/>
      <c r="L312" s="14"/>
      <c r="M312" s="16"/>
      <c r="N312" s="47">
        <f t="shared" si="1"/>
        <v>99.9</v>
      </c>
      <c r="O312" s="28"/>
      <c r="P312" s="8" t="s">
        <v>3483</v>
      </c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</row>
    <row r="313">
      <c r="A313" s="9">
        <v>45797.0</v>
      </c>
      <c r="B313" s="73" t="s">
        <v>20</v>
      </c>
      <c r="C313" s="69" t="s">
        <v>3289</v>
      </c>
      <c r="D313" s="27" t="s">
        <v>1939</v>
      </c>
      <c r="E313" s="13" t="s">
        <v>2103</v>
      </c>
      <c r="F313" s="15">
        <v>39.9</v>
      </c>
      <c r="G313" s="15">
        <v>39.9</v>
      </c>
      <c r="H313" s="14"/>
      <c r="I313" s="15">
        <f t="shared" si="26"/>
        <v>39.9</v>
      </c>
      <c r="J313" s="14"/>
      <c r="K313" s="14"/>
      <c r="L313" s="14"/>
      <c r="M313" s="16"/>
      <c r="N313" s="47">
        <f t="shared" si="1"/>
        <v>39.9</v>
      </c>
      <c r="O313" s="28"/>
      <c r="P313" s="8" t="s">
        <v>3290</v>
      </c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</row>
    <row r="314">
      <c r="A314" s="9">
        <v>45797.0</v>
      </c>
      <c r="B314" s="73" t="s">
        <v>20</v>
      </c>
      <c r="C314" s="69" t="s">
        <v>2220</v>
      </c>
      <c r="D314" s="27" t="s">
        <v>1939</v>
      </c>
      <c r="E314" s="13" t="s">
        <v>2103</v>
      </c>
      <c r="F314" s="15">
        <v>39.9</v>
      </c>
      <c r="G314" s="15">
        <v>39.9</v>
      </c>
      <c r="H314" s="14"/>
      <c r="I314" s="15">
        <f t="shared" si="26"/>
        <v>39.9</v>
      </c>
      <c r="J314" s="14"/>
      <c r="K314" s="14"/>
      <c r="L314" s="14"/>
      <c r="M314" s="16"/>
      <c r="N314" s="47">
        <f t="shared" si="1"/>
        <v>39.9</v>
      </c>
      <c r="O314" s="40"/>
      <c r="P314" s="45" t="s">
        <v>2221</v>
      </c>
      <c r="Q314" s="91">
        <f>MONTH(A314)</f>
        <v>5</v>
      </c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</row>
    <row r="315">
      <c r="A315" s="9">
        <v>45798.0</v>
      </c>
      <c r="B315" s="73" t="s">
        <v>20</v>
      </c>
      <c r="C315" s="69" t="s">
        <v>3125</v>
      </c>
      <c r="D315" s="27" t="s">
        <v>1939</v>
      </c>
      <c r="E315" s="13" t="s">
        <v>2103</v>
      </c>
      <c r="F315" s="15">
        <v>39.9</v>
      </c>
      <c r="G315" s="15">
        <v>39.9</v>
      </c>
      <c r="H315" s="14"/>
      <c r="I315" s="15">
        <f t="shared" si="26"/>
        <v>39.9</v>
      </c>
      <c r="J315" s="14"/>
      <c r="K315" s="14"/>
      <c r="L315" s="14"/>
      <c r="M315" s="16"/>
      <c r="N315" s="47">
        <f t="shared" si="1"/>
        <v>39.9</v>
      </c>
      <c r="O315" s="28"/>
      <c r="P315" s="8" t="s">
        <v>3126</v>
      </c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</row>
    <row r="316">
      <c r="A316" s="9">
        <v>45799.0</v>
      </c>
      <c r="B316" s="73" t="s">
        <v>20</v>
      </c>
      <c r="C316" s="69" t="s">
        <v>2222</v>
      </c>
      <c r="D316" s="27" t="s">
        <v>1939</v>
      </c>
      <c r="E316" s="13" t="s">
        <v>2103</v>
      </c>
      <c r="F316" s="15">
        <v>39.9</v>
      </c>
      <c r="G316" s="15">
        <v>39.9</v>
      </c>
      <c r="H316" s="14"/>
      <c r="I316" s="15">
        <f t="shared" si="26"/>
        <v>39.9</v>
      </c>
      <c r="J316" s="14"/>
      <c r="K316" s="14"/>
      <c r="L316" s="14"/>
      <c r="M316" s="16"/>
      <c r="N316" s="47">
        <f t="shared" si="1"/>
        <v>39.9</v>
      </c>
      <c r="O316" s="28"/>
      <c r="P316" s="8" t="s">
        <v>2223</v>
      </c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</row>
    <row r="317">
      <c r="A317" s="9">
        <v>45799.0</v>
      </c>
      <c r="B317" s="73" t="s">
        <v>20</v>
      </c>
      <c r="C317" s="69" t="s">
        <v>2224</v>
      </c>
      <c r="D317" s="27" t="s">
        <v>1939</v>
      </c>
      <c r="E317" s="13" t="s">
        <v>2103</v>
      </c>
      <c r="F317" s="15">
        <v>39.9</v>
      </c>
      <c r="G317" s="15">
        <v>39.9</v>
      </c>
      <c r="H317" s="14"/>
      <c r="I317" s="15">
        <f t="shared" si="26"/>
        <v>39.9</v>
      </c>
      <c r="J317" s="14"/>
      <c r="K317" s="14"/>
      <c r="L317" s="14"/>
      <c r="M317" s="16"/>
      <c r="N317" s="47">
        <f t="shared" si="1"/>
        <v>39.9</v>
      </c>
      <c r="O317" s="28"/>
      <c r="P317" s="8" t="s">
        <v>2225</v>
      </c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</row>
    <row r="318">
      <c r="A318" s="9">
        <v>45799.0</v>
      </c>
      <c r="B318" s="73" t="s">
        <v>1910</v>
      </c>
      <c r="C318" s="69" t="s">
        <v>3484</v>
      </c>
      <c r="D318" s="27" t="s">
        <v>1910</v>
      </c>
      <c r="E318" s="92" t="s">
        <v>2086</v>
      </c>
      <c r="F318" s="15">
        <v>429.0</v>
      </c>
      <c r="G318" s="14"/>
      <c r="H318" s="14"/>
      <c r="I318" s="15">
        <v>429.0</v>
      </c>
      <c r="J318" s="14"/>
      <c r="K318" s="14"/>
      <c r="L318" s="14"/>
      <c r="M318" s="16"/>
      <c r="N318" s="47">
        <f t="shared" si="1"/>
        <v>429</v>
      </c>
      <c r="O318" s="28"/>
      <c r="P318" s="8" t="s">
        <v>3485</v>
      </c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</row>
    <row r="319">
      <c r="A319" s="9">
        <v>45800.0</v>
      </c>
      <c r="B319" s="73" t="s">
        <v>20</v>
      </c>
      <c r="C319" s="69" t="s">
        <v>3486</v>
      </c>
      <c r="D319" s="27" t="s">
        <v>2112</v>
      </c>
      <c r="E319" s="31" t="s">
        <v>2086</v>
      </c>
      <c r="F319" s="15">
        <v>429.0</v>
      </c>
      <c r="G319" s="15">
        <v>429.0</v>
      </c>
      <c r="H319" s="14"/>
      <c r="I319" s="15">
        <v>429.0</v>
      </c>
      <c r="J319" s="14"/>
      <c r="K319" s="14"/>
      <c r="L319" s="14"/>
      <c r="M319" s="16"/>
      <c r="N319" s="47">
        <f t="shared" si="1"/>
        <v>429</v>
      </c>
      <c r="O319" s="28"/>
      <c r="P319" s="25" t="s">
        <v>3487</v>
      </c>
      <c r="Q319" s="17"/>
      <c r="R319" s="17"/>
      <c r="S319" s="17"/>
      <c r="T319" s="17"/>
      <c r="U319" s="17"/>
      <c r="V319" s="17"/>
      <c r="W319" s="17"/>
      <c r="X319" s="17"/>
      <c r="Y319" s="80"/>
      <c r="Z319" s="80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</row>
    <row r="320">
      <c r="A320" s="9">
        <v>45800.0</v>
      </c>
      <c r="B320" s="73" t="s">
        <v>20</v>
      </c>
      <c r="C320" s="69" t="s">
        <v>3291</v>
      </c>
      <c r="D320" s="27" t="s">
        <v>2112</v>
      </c>
      <c r="E320" s="31" t="s">
        <v>2086</v>
      </c>
      <c r="F320" s="15">
        <v>429.0</v>
      </c>
      <c r="G320" s="15">
        <v>429.0</v>
      </c>
      <c r="H320" s="14"/>
      <c r="I320" s="15">
        <v>429.0</v>
      </c>
      <c r="J320" s="14"/>
      <c r="K320" s="14"/>
      <c r="L320" s="14"/>
      <c r="M320" s="16"/>
      <c r="N320" s="47">
        <f t="shared" si="1"/>
        <v>429</v>
      </c>
      <c r="O320" s="28"/>
      <c r="P320" s="25" t="s">
        <v>3292</v>
      </c>
      <c r="Q320" s="17"/>
      <c r="R320" s="17"/>
      <c r="S320" s="17"/>
      <c r="T320" s="17"/>
      <c r="U320" s="17"/>
      <c r="V320" s="17"/>
      <c r="W320" s="17"/>
      <c r="X320" s="17"/>
      <c r="Y320" s="80"/>
      <c r="Z320" s="80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</row>
    <row r="321">
      <c r="A321" s="9">
        <v>45800.0</v>
      </c>
      <c r="B321" s="73" t="s">
        <v>20</v>
      </c>
      <c r="C321" s="69" t="s">
        <v>3293</v>
      </c>
      <c r="D321" s="27" t="s">
        <v>2112</v>
      </c>
      <c r="E321" s="31" t="s">
        <v>2086</v>
      </c>
      <c r="F321" s="15">
        <v>429.0</v>
      </c>
      <c r="G321" s="15">
        <v>429.0</v>
      </c>
      <c r="H321" s="14"/>
      <c r="I321" s="15">
        <v>429.0</v>
      </c>
      <c r="J321" s="14"/>
      <c r="K321" s="14"/>
      <c r="L321" s="14"/>
      <c r="M321" s="16"/>
      <c r="N321" s="47">
        <f t="shared" si="1"/>
        <v>429</v>
      </c>
      <c r="O321" s="28"/>
      <c r="P321" s="25" t="s">
        <v>3294</v>
      </c>
      <c r="Q321" s="17"/>
      <c r="R321" s="17"/>
      <c r="S321" s="17"/>
      <c r="T321" s="17"/>
      <c r="U321" s="17"/>
      <c r="V321" s="17"/>
      <c r="W321" s="17"/>
      <c r="X321" s="17"/>
      <c r="Y321" s="80"/>
      <c r="Z321" s="80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</row>
    <row r="322">
      <c r="A322" s="9">
        <v>45800.0</v>
      </c>
      <c r="B322" s="73" t="s">
        <v>20</v>
      </c>
      <c r="C322" s="69" t="s">
        <v>3295</v>
      </c>
      <c r="D322" s="27" t="s">
        <v>1939</v>
      </c>
      <c r="E322" s="13" t="s">
        <v>2103</v>
      </c>
      <c r="F322" s="15">
        <v>39.9</v>
      </c>
      <c r="G322" s="15">
        <v>39.9</v>
      </c>
      <c r="H322" s="14"/>
      <c r="I322" s="15">
        <f>G322</f>
        <v>39.9</v>
      </c>
      <c r="J322" s="14"/>
      <c r="K322" s="14"/>
      <c r="L322" s="14"/>
      <c r="M322" s="16"/>
      <c r="N322" s="47">
        <f t="shared" si="1"/>
        <v>39.9</v>
      </c>
      <c r="O322" s="28"/>
      <c r="P322" s="8" t="s">
        <v>3296</v>
      </c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</row>
    <row r="323">
      <c r="A323" s="9">
        <v>45803.0</v>
      </c>
      <c r="B323" s="73" t="s">
        <v>1925</v>
      </c>
      <c r="C323" s="69" t="s">
        <v>2927</v>
      </c>
      <c r="D323" s="27" t="s">
        <v>1925</v>
      </c>
      <c r="E323" s="31" t="s">
        <v>2086</v>
      </c>
      <c r="F323" s="15">
        <v>429.0</v>
      </c>
      <c r="G323" s="15">
        <v>429.0</v>
      </c>
      <c r="H323" s="14"/>
      <c r="I323" s="15">
        <v>429.0</v>
      </c>
      <c r="J323" s="14"/>
      <c r="K323" s="14"/>
      <c r="L323" s="14"/>
      <c r="M323" s="16"/>
      <c r="N323" s="47">
        <f t="shared" si="1"/>
        <v>429</v>
      </c>
      <c r="O323" s="28"/>
      <c r="P323" s="8" t="s">
        <v>3488</v>
      </c>
      <c r="Q323" s="24">
        <f>MONTH(A323)</f>
        <v>5</v>
      </c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</row>
    <row r="324">
      <c r="A324" s="9">
        <v>45803.0</v>
      </c>
      <c r="B324" s="73" t="s">
        <v>1172</v>
      </c>
      <c r="C324" s="69" t="s">
        <v>2322</v>
      </c>
      <c r="D324" s="27" t="s">
        <v>1172</v>
      </c>
      <c r="E324" s="31" t="s">
        <v>2086</v>
      </c>
      <c r="F324" s="15">
        <v>429.0</v>
      </c>
      <c r="G324" s="15">
        <v>429.0</v>
      </c>
      <c r="H324" s="14"/>
      <c r="I324" s="15">
        <v>429.0</v>
      </c>
      <c r="J324" s="14"/>
      <c r="K324" s="14"/>
      <c r="L324" s="14"/>
      <c r="M324" s="16"/>
      <c r="N324" s="47">
        <f t="shared" si="1"/>
        <v>429</v>
      </c>
      <c r="O324" s="28"/>
      <c r="P324" s="8" t="s">
        <v>2323</v>
      </c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</row>
    <row r="325">
      <c r="A325" s="9">
        <v>45803.0</v>
      </c>
      <c r="B325" s="73" t="s">
        <v>1172</v>
      </c>
      <c r="C325" s="69" t="s">
        <v>2226</v>
      </c>
      <c r="D325" s="27" t="s">
        <v>1172</v>
      </c>
      <c r="E325" s="31" t="s">
        <v>2086</v>
      </c>
      <c r="F325" s="15">
        <v>429.0</v>
      </c>
      <c r="G325" s="15">
        <v>429.0</v>
      </c>
      <c r="H325" s="14"/>
      <c r="I325" s="15">
        <v>429.0</v>
      </c>
      <c r="J325" s="14"/>
      <c r="K325" s="14"/>
      <c r="L325" s="14"/>
      <c r="M325" s="16"/>
      <c r="N325" s="47">
        <f t="shared" si="1"/>
        <v>429</v>
      </c>
      <c r="O325" s="28"/>
      <c r="P325" s="8" t="s">
        <v>2227</v>
      </c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</row>
    <row r="326">
      <c r="A326" s="9">
        <v>45804.0</v>
      </c>
      <c r="B326" s="73" t="s">
        <v>20</v>
      </c>
      <c r="C326" s="69" t="s">
        <v>3489</v>
      </c>
      <c r="D326" s="27" t="s">
        <v>1939</v>
      </c>
      <c r="E326" s="13" t="s">
        <v>2103</v>
      </c>
      <c r="F326" s="15">
        <v>39.9</v>
      </c>
      <c r="G326" s="15">
        <v>39.9</v>
      </c>
      <c r="H326" s="14"/>
      <c r="I326" s="15">
        <f t="shared" ref="I326:I327" si="27">G326</f>
        <v>39.9</v>
      </c>
      <c r="J326" s="14"/>
      <c r="K326" s="14"/>
      <c r="L326" s="14"/>
      <c r="M326" s="16"/>
      <c r="N326" s="47">
        <f t="shared" si="1"/>
        <v>39.9</v>
      </c>
      <c r="O326" s="28"/>
      <c r="P326" s="8" t="s">
        <v>3490</v>
      </c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</row>
    <row r="327">
      <c r="A327" s="9">
        <v>45804.0</v>
      </c>
      <c r="B327" s="73" t="s">
        <v>20</v>
      </c>
      <c r="C327" s="69" t="s">
        <v>3297</v>
      </c>
      <c r="D327" s="27" t="s">
        <v>1939</v>
      </c>
      <c r="E327" s="13" t="s">
        <v>2024</v>
      </c>
      <c r="F327" s="15">
        <v>99.9</v>
      </c>
      <c r="G327" s="15">
        <v>99.9</v>
      </c>
      <c r="H327" s="14"/>
      <c r="I327" s="15">
        <f t="shared" si="27"/>
        <v>99.9</v>
      </c>
      <c r="J327" s="14"/>
      <c r="K327" s="14"/>
      <c r="L327" s="14"/>
      <c r="M327" s="16"/>
      <c r="N327" s="47">
        <f t="shared" si="1"/>
        <v>99.9</v>
      </c>
      <c r="O327" s="28"/>
      <c r="P327" s="8" t="s">
        <v>3298</v>
      </c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</row>
    <row r="328">
      <c r="A328" s="9">
        <v>45805.0</v>
      </c>
      <c r="B328" s="73" t="s">
        <v>20</v>
      </c>
      <c r="C328" s="69" t="s">
        <v>3299</v>
      </c>
      <c r="D328" s="27" t="s">
        <v>2112</v>
      </c>
      <c r="E328" s="92" t="s">
        <v>2086</v>
      </c>
      <c r="F328" s="15">
        <v>429.0</v>
      </c>
      <c r="G328" s="14"/>
      <c r="H328" s="14"/>
      <c r="I328" s="15">
        <v>429.0</v>
      </c>
      <c r="J328" s="14"/>
      <c r="K328" s="14"/>
      <c r="L328" s="14"/>
      <c r="M328" s="16"/>
      <c r="N328" s="47">
        <f t="shared" si="1"/>
        <v>429</v>
      </c>
      <c r="O328" s="28"/>
      <c r="P328" s="25" t="s">
        <v>3300</v>
      </c>
      <c r="Q328" s="17"/>
      <c r="R328" s="17"/>
      <c r="S328" s="17"/>
      <c r="T328" s="17"/>
      <c r="U328" s="17"/>
      <c r="V328" s="17"/>
      <c r="W328" s="17"/>
      <c r="X328" s="17"/>
      <c r="Y328" s="80"/>
      <c r="Z328" s="80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</row>
    <row r="329">
      <c r="A329" s="9">
        <v>45805.0</v>
      </c>
      <c r="B329" s="73" t="s">
        <v>67</v>
      </c>
      <c r="C329" s="69" t="s">
        <v>2420</v>
      </c>
      <c r="D329" s="27" t="s">
        <v>2112</v>
      </c>
      <c r="E329" s="92" t="s">
        <v>2086</v>
      </c>
      <c r="F329" s="14"/>
      <c r="G329" s="14"/>
      <c r="H329" s="14"/>
      <c r="I329" s="15">
        <v>429.0</v>
      </c>
      <c r="J329" s="14"/>
      <c r="K329" s="14"/>
      <c r="L329" s="14"/>
      <c r="M329" s="16"/>
      <c r="N329" s="47">
        <f t="shared" si="1"/>
        <v>429</v>
      </c>
      <c r="O329" s="28"/>
      <c r="P329" s="95">
        <v>3.291013000155E12</v>
      </c>
      <c r="Q329" s="40"/>
      <c r="R329" s="91">
        <f>MONTH(A329)</f>
        <v>5</v>
      </c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</row>
    <row r="330">
      <c r="A330" s="9">
        <v>45805.0</v>
      </c>
      <c r="B330" s="73" t="s">
        <v>1172</v>
      </c>
      <c r="C330" s="69" t="s">
        <v>3491</v>
      </c>
      <c r="D330" s="27" t="s">
        <v>1172</v>
      </c>
      <c r="E330" s="31" t="s">
        <v>2086</v>
      </c>
      <c r="F330" s="15">
        <v>429.0</v>
      </c>
      <c r="G330" s="15">
        <v>429.0</v>
      </c>
      <c r="H330" s="14"/>
      <c r="I330" s="15">
        <v>429.0</v>
      </c>
      <c r="J330" s="14"/>
      <c r="K330" s="14"/>
      <c r="L330" s="14"/>
      <c r="M330" s="16"/>
      <c r="N330" s="47">
        <f t="shared" si="1"/>
        <v>429</v>
      </c>
      <c r="O330" s="64" t="s">
        <v>3492</v>
      </c>
      <c r="P330" s="8" t="s">
        <v>3493</v>
      </c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</row>
    <row r="331">
      <c r="A331" s="9">
        <v>45806.0</v>
      </c>
      <c r="B331" s="73" t="s">
        <v>20</v>
      </c>
      <c r="C331" s="69" t="s">
        <v>2228</v>
      </c>
      <c r="D331" s="27" t="s">
        <v>1939</v>
      </c>
      <c r="E331" s="13" t="s">
        <v>2024</v>
      </c>
      <c r="F331" s="15">
        <v>99.9</v>
      </c>
      <c r="G331" s="15">
        <v>99.9</v>
      </c>
      <c r="H331" s="14"/>
      <c r="I331" s="15">
        <f>G331</f>
        <v>99.9</v>
      </c>
      <c r="J331" s="14"/>
      <c r="K331" s="14"/>
      <c r="L331" s="14"/>
      <c r="M331" s="16"/>
      <c r="N331" s="47">
        <f t="shared" si="1"/>
        <v>99.9</v>
      </c>
      <c r="O331" s="28"/>
      <c r="P331" s="8" t="s">
        <v>2229</v>
      </c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</row>
    <row r="332">
      <c r="A332" s="9">
        <v>45806.0</v>
      </c>
      <c r="B332" s="73" t="s">
        <v>3450</v>
      </c>
      <c r="C332" s="69" t="s">
        <v>2325</v>
      </c>
      <c r="D332" s="27" t="s">
        <v>2112</v>
      </c>
      <c r="E332" s="31" t="s">
        <v>2086</v>
      </c>
      <c r="F332" s="15">
        <v>429.0</v>
      </c>
      <c r="G332" s="15">
        <v>429.0</v>
      </c>
      <c r="H332" s="14"/>
      <c r="I332" s="15">
        <v>429.0</v>
      </c>
      <c r="J332" s="14"/>
      <c r="K332" s="14"/>
      <c r="L332" s="14"/>
      <c r="M332" s="16"/>
      <c r="N332" s="47">
        <f t="shared" si="1"/>
        <v>429</v>
      </c>
      <c r="O332" s="28"/>
      <c r="P332" s="25" t="s">
        <v>2327</v>
      </c>
      <c r="Q332" s="17"/>
      <c r="R332" s="17"/>
      <c r="S332" s="17"/>
      <c r="T332" s="17"/>
      <c r="U332" s="17"/>
      <c r="V332" s="17"/>
      <c r="W332" s="17"/>
      <c r="X332" s="17"/>
      <c r="Y332" s="80"/>
      <c r="Z332" s="80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</row>
    <row r="333">
      <c r="A333" s="9">
        <v>45806.0</v>
      </c>
      <c r="B333" s="73" t="s">
        <v>20</v>
      </c>
      <c r="C333" s="69" t="s">
        <v>3494</v>
      </c>
      <c r="D333" s="27" t="s">
        <v>1939</v>
      </c>
      <c r="E333" s="13" t="s">
        <v>2024</v>
      </c>
      <c r="F333" s="15">
        <v>99.9</v>
      </c>
      <c r="G333" s="15">
        <v>99.9</v>
      </c>
      <c r="H333" s="14"/>
      <c r="I333" s="15">
        <f>G333</f>
        <v>99.9</v>
      </c>
      <c r="J333" s="14"/>
      <c r="K333" s="14"/>
      <c r="L333" s="14"/>
      <c r="M333" s="16"/>
      <c r="N333" s="47">
        <f t="shared" si="1"/>
        <v>99.9</v>
      </c>
      <c r="O333" s="28"/>
      <c r="P333" s="8" t="s">
        <v>3495</v>
      </c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</row>
    <row r="334">
      <c r="A334" s="9">
        <v>45806.0</v>
      </c>
      <c r="B334" s="73" t="s">
        <v>1172</v>
      </c>
      <c r="C334" s="69" t="s">
        <v>2230</v>
      </c>
      <c r="D334" s="27" t="s">
        <v>1172</v>
      </c>
      <c r="E334" s="31" t="s">
        <v>2086</v>
      </c>
      <c r="F334" s="15">
        <v>429.0</v>
      </c>
      <c r="G334" s="15">
        <v>429.0</v>
      </c>
      <c r="H334" s="14"/>
      <c r="I334" s="15">
        <v>429.0</v>
      </c>
      <c r="J334" s="14"/>
      <c r="K334" s="14"/>
      <c r="L334" s="14"/>
      <c r="M334" s="16"/>
      <c r="N334" s="47">
        <f t="shared" si="1"/>
        <v>429</v>
      </c>
      <c r="O334" s="64" t="s">
        <v>2231</v>
      </c>
      <c r="P334" s="8" t="s">
        <v>2232</v>
      </c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</row>
    <row r="335">
      <c r="A335" s="9">
        <v>45807.0</v>
      </c>
      <c r="B335" s="73" t="s">
        <v>20</v>
      </c>
      <c r="C335" s="69" t="s">
        <v>2233</v>
      </c>
      <c r="D335" s="27" t="s">
        <v>1939</v>
      </c>
      <c r="E335" s="13" t="s">
        <v>2103</v>
      </c>
      <c r="F335" s="15">
        <v>39.9</v>
      </c>
      <c r="G335" s="15">
        <v>39.9</v>
      </c>
      <c r="H335" s="14"/>
      <c r="I335" s="15">
        <f>G335</f>
        <v>39.9</v>
      </c>
      <c r="J335" s="14"/>
      <c r="K335" s="14"/>
      <c r="L335" s="14"/>
      <c r="M335" s="16"/>
      <c r="N335" s="47">
        <f t="shared" si="1"/>
        <v>39.9</v>
      </c>
      <c r="O335" s="28"/>
      <c r="P335" s="8" t="s">
        <v>2234</v>
      </c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</row>
    <row r="336">
      <c r="A336" s="51"/>
      <c r="B336" s="97"/>
      <c r="C336" s="98"/>
      <c r="D336" s="28"/>
      <c r="E336" s="40"/>
      <c r="F336" s="14"/>
      <c r="G336" s="14"/>
      <c r="H336" s="14"/>
      <c r="I336" s="14"/>
      <c r="J336" s="14"/>
      <c r="K336" s="14"/>
      <c r="L336" s="14"/>
      <c r="M336" s="16"/>
      <c r="N336" s="54"/>
      <c r="O336" s="28"/>
      <c r="P336" s="17"/>
      <c r="Q336" s="17"/>
      <c r="R336" s="17"/>
      <c r="S336" s="17"/>
      <c r="T336" s="17"/>
      <c r="U336" s="17"/>
      <c r="V336" s="17"/>
      <c r="W336" s="17"/>
      <c r="X336" s="17"/>
      <c r="Y336" s="80"/>
      <c r="Z336" s="80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</row>
  </sheetData>
  <hyperlinks>
    <hyperlink r:id="rId2" ref="C86"/>
  </hyperlinks>
  <drawing r:id="rId3"/>
  <legacyDrawing r:id="rId4"/>
</worksheet>
</file>