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drawings/drawing3.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jercicio 11" sheetId="1" state="visible" r:id="rId3"/>
    <sheet name="Ejercicio 1" sheetId="2" state="visible" r:id="rId4"/>
    <sheet name="Ejercicio 2" sheetId="3" state="visible" r:id="rId5"/>
    <sheet name="Ejercicio 3" sheetId="4" state="visible" r:id="rId6"/>
    <sheet name="Ejercicio 4"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<sst xmlns="http://schemas.openxmlformats.org/spreadsheetml/2006/main" count="103" uniqueCount="73">
  <si>
    <t xml:space="preserve">Numero</t>
  </si>
  <si>
    <t xml:space="preserve">cod</t>
  </si>
  <si>
    <t xml:space="preserve">Nombre</t>
  </si>
  <si>
    <t xml:space="preserve">rebeca</t>
  </si>
  <si>
    <t xml:space="preserve">ever</t>
  </si>
  <si>
    <t xml:space="preserve">vetdy</t>
  </si>
  <si>
    <t xml:space="preserve">andrea</t>
  </si>
  <si>
    <t xml:space="preserve">tovar</t>
  </si>
  <si>
    <t xml:space="preserve">EJERCICIO 2</t>
  </si>
  <si>
    <t xml:space="preserve">Variable aleatoria</t>
  </si>
  <si>
    <t xml:space="preserve">Tipo</t>
  </si>
  <si>
    <t xml:space="preserve">Distribución</t>
  </si>
  <si>
    <t xml:space="preserve">Parámetros</t>
  </si>
  <si>
    <t xml:space="preserve">Tiempo entre llegadas de piezas (Min/Pieza)</t>
  </si>
  <si>
    <t xml:space="preserve">Continua</t>
  </si>
  <si>
    <t xml:space="preserve">Exponencial</t>
  </si>
  <si>
    <t xml:space="preserve">Media</t>
  </si>
  <si>
    <t xml:space="preserve">Tiempo de inspección (Min/Pieza)</t>
  </si>
  <si>
    <t xml:space="preserve">Normal</t>
  </si>
  <si>
    <t xml:space="preserve">Desviación</t>
  </si>
  <si>
    <t xml:space="preserve">Realice un estudio de simulación completo para estimar el tiempo promedio de permanencia de
las piezas en la estación de inspección.</t>
  </si>
  <si>
    <t xml:space="preserve">Piezas</t>
  </si>
  <si>
    <t xml:space="preserve">Numero aleatorio</t>
  </si>
  <si>
    <t xml:space="preserve">Tiempo entre llegadas (Min/Pieza)</t>
  </si>
  <si>
    <t xml:space="preserve">Minuto en que llega la pieza</t>
  </si>
  <si>
    <t xml:space="preserve">Minuto en que inicia la inspección</t>
  </si>
  <si>
    <t xml:space="preserve">Minuto en que finaliza la inspección</t>
  </si>
  <si>
    <t xml:space="preserve">Tiempo total en inspección (Min/Pieza)</t>
  </si>
  <si>
    <t xml:space="preserve">Tiempo en espera (Min)</t>
  </si>
  <si>
    <t xml:space="preserve">Tiempo promedio de permanencia</t>
  </si>
  <si>
    <t xml:space="preserve">EJERCICIO 3</t>
  </si>
  <si>
    <t xml:space="preserve">Medida de la barra A (cm)</t>
  </si>
  <si>
    <t xml:space="preserve">Uniforme</t>
  </si>
  <si>
    <t xml:space="preserve">Minimo</t>
  </si>
  <si>
    <t xml:space="preserve">Máximo</t>
  </si>
  <si>
    <t xml:space="preserve">Medida de la barra B (cm)</t>
  </si>
  <si>
    <t xml:space="preserve">Erlang</t>
  </si>
  <si>
    <t xml:space="preserve">Parámetro de la forma</t>
  </si>
  <si>
    <t xml:space="preserve">Valor esperado</t>
  </si>
  <si>
    <t xml:space="preserve">k/λ=30 --&gt; λ=k/30=4/30 =</t>
  </si>
  <si>
    <t xml:space="preserve">Realice un estudio de simulación completo para estimar el porcentaje de barras defectuosas</t>
  </si>
  <si>
    <t xml:space="preserve">Ensambles</t>
  </si>
  <si>
    <t xml:space="preserve">Dimensiones de la barra A (cm)</t>
  </si>
  <si>
    <t xml:space="preserve">Número aleatorio</t>
  </si>
  <si>
    <t xml:space="preserve">Dimensiones de la barra B(cm)</t>
  </si>
  <si>
    <t xml:space="preserve">Longitud total de la barra(cm)</t>
  </si>
  <si>
    <t xml:space="preserve">Especificacion inferior(cm)</t>
  </si>
  <si>
    <t xml:space="preserve">Especificacion superior(cm)</t>
  </si>
  <si>
    <t xml:space="preserve">¿Defectuosa? 1=SI, 0=NO</t>
  </si>
  <si>
    <t xml:space="preserve">Piezas defectuosas acumuladas</t>
  </si>
  <si>
    <t xml:space="preserve">% de piezas defectuosas</t>
  </si>
  <si>
    <t xml:space="preserve">EJERCICIO 4</t>
  </si>
  <si>
    <t xml:space="preserve">Capacidad de la bodega</t>
  </si>
  <si>
    <t xml:space="preserve">Kilogramos</t>
  </si>
  <si>
    <t xml:space="preserve">Costo de ordenar</t>
  </si>
  <si>
    <t xml:space="preserve">por orden</t>
  </si>
  <si>
    <t xml:space="preserve">Costo de faltante</t>
  </si>
  <si>
    <t xml:space="preserve">por kilo</t>
  </si>
  <si>
    <t xml:space="preserve">Costo de manteniento de inventario</t>
  </si>
  <si>
    <r>
      <rPr>
        <sz val="11"/>
        <color theme="1"/>
        <rFont val="Calibri"/>
        <family val="2"/>
        <charset val="1"/>
      </rPr>
      <t xml:space="preserve">Asi mismo, del registro de kilos diarios de azúcar vendios del último año, se realizó la prueba de bondad de ajuste. </t>
    </r>
    <r>
      <rPr>
        <b val="true"/>
        <sz val="11"/>
        <color theme="1"/>
        <rFont val="Calibri"/>
        <family val="2"/>
        <charset val="1"/>
      </rPr>
      <t xml:space="preserve">Realice un estudio de simulación completo para estimar el costo de mantenimiento de inventario</t>
    </r>
  </si>
  <si>
    <t xml:space="preserve">Venta de azúcar (Kg/dia)</t>
  </si>
  <si>
    <t xml:space="preserve">Dia</t>
  </si>
  <si>
    <t xml:space="preserve">Inventario inicial (Kgr)</t>
  </si>
  <si>
    <t xml:space="preserve">Entregas que hace el proveedor(Kg)</t>
  </si>
  <si>
    <t xml:space="preserve">Inventario total (kg)</t>
  </si>
  <si>
    <t xml:space="preserve">Demanda (kg)</t>
  </si>
  <si>
    <t xml:space="preserve">Venta (Kg)</t>
  </si>
  <si>
    <t xml:space="preserve">Inventario final (kg)</t>
  </si>
  <si>
    <t xml:space="preserve">Ventas perdidas (kg)</t>
  </si>
  <si>
    <t xml:space="preserve">Costo de ordenar ($)</t>
  </si>
  <si>
    <t xml:space="preserve">Costo de faltante($)</t>
  </si>
  <si>
    <t xml:space="preserve">Costo de mantenimiento de inventario ($)</t>
  </si>
  <si>
    <t xml:space="preserve">Costo total ($)</t>
  </si>
</sst>
</file>

<file path=xl/styles.xml><?xml version="1.0" encoding="utf-8"?>
<styleSheet xmlns="http://schemas.openxmlformats.org/spreadsheetml/2006/main">
  <numFmts count="7">
    <numFmt numFmtId="164" formatCode="General"/>
    <numFmt numFmtId="165" formatCode="0.0000"/>
    <numFmt numFmtId="166" formatCode="0.00"/>
    <numFmt numFmtId="167" formatCode="0"/>
    <numFmt numFmtId="168" formatCode="0%"/>
    <numFmt numFmtId="169" formatCode="0.00%"/>
    <numFmt numFmtId="170" formatCode="_-[$$-409]* #,##0.00_ ;_-[$$-409]* \-#,##0.00\ ;_-[$$-409]* \-??_ ;_-@_ "/>
  </numFmts>
  <fonts count="6">
    <font>
      <sz val="11"/>
      <color theme="1"/>
      <name val="Calibri"/>
      <family val="2"/>
      <charset val="1"/>
    </font>
    <font>
      <sz val="10"/>
      <name val="Arial"/>
      <family val="0"/>
    </font>
    <font>
      <sz val="10"/>
      <name val="Arial"/>
      <family val="0"/>
    </font>
    <font>
      <sz val="10"/>
      <name val="Arial"/>
      <family val="0"/>
    </font>
    <font>
      <sz val="11"/>
      <color theme="1"/>
      <name val="Calibri"/>
      <family val="0"/>
    </font>
    <font>
      <b val="true"/>
      <sz val="11"/>
      <color theme="1"/>
      <name val="Calibri"/>
      <family val="2"/>
      <charset val="1"/>
    </font>
  </fonts>
  <fills count="7">
    <fill>
      <patternFill patternType="none"/>
    </fill>
    <fill>
      <patternFill patternType="gray125"/>
    </fill>
    <fill>
      <patternFill patternType="solid">
        <fgColor theme="5" tint="0.7999"/>
        <bgColor rgb="FFFFF2CC"/>
      </patternFill>
    </fill>
    <fill>
      <patternFill patternType="solid">
        <fgColor theme="9" tint="0.7999"/>
        <bgColor rgb="FFDEEBF7"/>
      </patternFill>
    </fill>
    <fill>
      <patternFill patternType="solid">
        <fgColor theme="7" tint="0.7999"/>
        <bgColor rgb="FFFBE5D6"/>
      </patternFill>
    </fill>
    <fill>
      <patternFill patternType="solid">
        <fgColor rgb="FFFAD2F6"/>
        <bgColor rgb="FFFBE5D6"/>
      </patternFill>
    </fill>
    <fill>
      <patternFill patternType="solid">
        <fgColor theme="4" tint="0.7999"/>
        <bgColor rgb="FFE2F0D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general" vertical="center" textRotation="0" wrapText="false" indent="0" shrinkToFit="false"/>
      <protection locked="true" hidden="false"/>
    </xf>
    <xf numFmtId="164" fontId="0" fillId="4"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true">
      <alignment horizontal="left" vertical="bottom" textRotation="0" wrapText="true" indent="0" shrinkToFit="false"/>
      <protection locked="true" hidden="false"/>
    </xf>
    <xf numFmtId="164" fontId="0" fillId="6"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true">
      <alignment horizontal="center" vertical="center" textRotation="0" wrapText="false" indent="0" shrinkToFit="false"/>
      <protection locked="true" hidden="false"/>
    </xf>
    <xf numFmtId="165" fontId="0" fillId="5"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true">
      <alignment horizontal="center" vertical="bottom" textRotation="0" wrapText="false" indent="0" shrinkToFit="false"/>
      <protection locked="true" hidden="false"/>
    </xf>
    <xf numFmtId="166" fontId="0" fillId="0" borderId="1" xfId="0" applyFont="false" applyBorder="true" applyAlignment="true" applyProtection="true">
      <alignment horizontal="center" vertical="center" textRotation="0" wrapText="false" indent="0" shrinkToFit="false"/>
      <protection locked="true" hidden="false"/>
    </xf>
    <xf numFmtId="167" fontId="0" fillId="0" borderId="1" xfId="0" applyFont="false" applyBorder="true" applyAlignment="true" applyProtection="tru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70" fontId="0" fillId="0" borderId="1" xfId="0" applyFont="false" applyBorder="true" applyAlignment="true" applyProtection="true">
      <alignment horizontal="center" vertical="center" textRotation="0" wrapText="false" indent="0" shrinkToFit="false"/>
      <protection locked="true" hidden="false"/>
    </xf>
    <xf numFmtId="164" fontId="0" fillId="6" borderId="0"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FAD2F6"/>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124560</xdr:colOff>
      <xdr:row>3</xdr:row>
      <xdr:rowOff>114120</xdr:rowOff>
    </xdr:from>
    <xdr:to>
      <xdr:col>8</xdr:col>
      <xdr:colOff>751320</xdr:colOff>
      <xdr:row>8</xdr:row>
      <xdr:rowOff>37440</xdr:rowOff>
    </xdr:to>
    <xdr:sp>
      <xdr:nvSpPr>
        <xdr:cNvPr id="0" name="CuadroTexto 1"/>
        <xdr:cNvSpPr/>
      </xdr:nvSpPr>
      <xdr:spPr>
        <a:xfrm>
          <a:off x="124560" y="657000"/>
          <a:ext cx="6944400" cy="828360"/>
        </a:xfrm>
        <a:prstGeom prst="rect">
          <a:avLst/>
        </a:prstGeom>
        <a:solidFill>
          <a:srgbClr val="dae3f3"/>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trike="noStrike" u="none">
              <a:solidFill>
                <a:schemeClr val="dk1"/>
              </a:solidFill>
              <a:effectLst/>
              <a:uFillTx/>
              <a:latin typeface="Calibri"/>
            </a:rPr>
            <a:t>En una fábrica se desea estimar el tiempo promedio de permanencia de ciertas piezas en el proceso de inspección. Para ello se tomaron tiempos de 200 piezas, para identificar el tiempo que transcurría entre la llegada de las piezas a la estación, así como la duración de la inspección (en Minutos/pieza). Las pruebas de bondad de ajuste indicaron que las distribuciones de probabilidad que siguen los datos son las siguientes:</a:t>
          </a:r>
          <a:endParaRPr b="0" lang="en-US" sz="11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243720</xdr:colOff>
      <xdr:row>3</xdr:row>
      <xdr:rowOff>30600</xdr:rowOff>
    </xdr:from>
    <xdr:to>
      <xdr:col>9</xdr:col>
      <xdr:colOff>7920</xdr:colOff>
      <xdr:row>8</xdr:row>
      <xdr:rowOff>105480</xdr:rowOff>
    </xdr:to>
    <xdr:sp>
      <xdr:nvSpPr>
        <xdr:cNvPr id="1" name="CuadroTexto 1"/>
        <xdr:cNvSpPr/>
      </xdr:nvSpPr>
      <xdr:spPr>
        <a:xfrm>
          <a:off x="243720" y="573480"/>
          <a:ext cx="6831000" cy="979920"/>
        </a:xfrm>
        <a:prstGeom prst="rect">
          <a:avLst/>
        </a:prstGeom>
        <a:solidFill>
          <a:srgbClr val="dae3f3"/>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trike="noStrike" u="none">
              <a:solidFill>
                <a:schemeClr val="dk1"/>
              </a:solidFill>
              <a:effectLst/>
              <a:uFillTx/>
              <a:latin typeface="Calibri"/>
            </a:rPr>
            <a:t>Dos barras metálicas (Barra A y Barra B) son unidas mediante un proceso de soldadura para formar una barra de mayor longitud. La longitud de la barra final tiene una especificación de 80  10 cm. Se desea realizar una simulación que permita estimar el porcentaje de piezas defectuosas, para ello se miden 100 muestras de cada tipo de barra, cuyas pruebas de bondad de ajuste indican que la medida de dichas barras sigue las siguientes distribuciones:</a:t>
          </a:r>
          <a:endParaRPr b="0" lang="en-US" sz="1100" strike="noStrike" u="none">
            <a:effectLst/>
            <a:uFillTx/>
            <a:latin typeface="Times New Roman"/>
          </a:endParaRPr>
        </a:p>
      </xdr:txBody>
    </xdr:sp>
    <xdr:clientData/>
  </xdr:twoCellAnchor>
  <xdr:twoCellAnchor editAs="oneCell">
    <xdr:from>
      <xdr:col>8</xdr:col>
      <xdr:colOff>67680</xdr:colOff>
      <xdr:row>9</xdr:row>
      <xdr:rowOff>115920</xdr:rowOff>
    </xdr:from>
    <xdr:to>
      <xdr:col>10</xdr:col>
      <xdr:colOff>837720</xdr:colOff>
      <xdr:row>13</xdr:row>
      <xdr:rowOff>209160</xdr:rowOff>
    </xdr:to>
    <xdr:pic>
      <xdr:nvPicPr>
        <xdr:cNvPr id="2" name="Imagen 2" descr=""/>
        <xdr:cNvPicPr/>
      </xdr:nvPicPr>
      <xdr:blipFill>
        <a:blip r:embed="rId1"/>
        <a:stretch/>
      </xdr:blipFill>
      <xdr:spPr>
        <a:xfrm>
          <a:off x="6281280" y="1744560"/>
          <a:ext cx="2373120" cy="817200"/>
        </a:xfrm>
        <a:prstGeom prst="rect">
          <a:avLst/>
        </a:prstGeom>
        <a:noFill/>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266760</xdr:colOff>
      <xdr:row>3</xdr:row>
      <xdr:rowOff>15120</xdr:rowOff>
    </xdr:from>
    <xdr:to>
      <xdr:col>8</xdr:col>
      <xdr:colOff>676800</xdr:colOff>
      <xdr:row>7</xdr:row>
      <xdr:rowOff>143280</xdr:rowOff>
    </xdr:to>
    <xdr:sp>
      <xdr:nvSpPr>
        <xdr:cNvPr id="3" name="CuadroTexto 2"/>
        <xdr:cNvSpPr/>
      </xdr:nvSpPr>
      <xdr:spPr>
        <a:xfrm>
          <a:off x="266760" y="558000"/>
          <a:ext cx="6591600" cy="852120"/>
        </a:xfrm>
        <a:prstGeom prst="rect">
          <a:avLst/>
        </a:prstGeom>
        <a:solidFill>
          <a:srgbClr val="dae3f3"/>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trike="noStrike" u="none">
              <a:solidFill>
                <a:schemeClr val="dk1"/>
              </a:solidFill>
              <a:effectLst/>
              <a:uFillTx/>
              <a:latin typeface="Calibri"/>
            </a:rPr>
            <a:t>En una tienda se desea evaluar mediante simulación el costo de inventarios de azúcar que se venden en dicha tienda. Los pedidos de azúcar se realizan cada siete días, y el pedido lo hace por la capacidad de la bodega menos la cantidad de azúcar disponible en ese momento; la entrega de azúcar es inmediata. La información que se tiene es la siguiente:</a:t>
          </a:r>
          <a:endParaRPr b="0" lang="en-US" sz="11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D7" activeCellId="0" sqref="D7"/>
    </sheetView>
  </sheetViews>
  <sheetFormatPr defaultColWidth="11.53515625" defaultRowHeight="12.8" customHeight="true" zeroHeight="false" outlineLevelRow="0" outlineLevelCol="0"/>
  <sheetData>
    <row r="1" customFormat="false" ht="13.8" hidden="false" customHeight="false" outlineLevel="0" collapsed="false">
      <c r="A1" s="1" t="s">
        <v>0</v>
      </c>
      <c r="B1" s="1" t="s">
        <v>1</v>
      </c>
      <c r="C1" s="1" t="s">
        <v>2</v>
      </c>
    </row>
    <row r="2" customFormat="false" ht="13.8" hidden="false" customHeight="false" outlineLevel="0" collapsed="false">
      <c r="A2" s="1" t="n">
        <v>76958938</v>
      </c>
      <c r="B2" s="1" t="n">
        <v>2</v>
      </c>
      <c r="C2" s="1" t="s">
        <v>3</v>
      </c>
    </row>
    <row r="3" customFormat="false" ht="13.8" hidden="false" customHeight="false" outlineLevel="0" collapsed="false">
      <c r="A3" s="1" t="n">
        <v>76958938</v>
      </c>
      <c r="B3" s="1" t="n">
        <v>4</v>
      </c>
      <c r="C3" s="1" t="s">
        <v>4</v>
      </c>
    </row>
    <row r="4" customFormat="false" ht="13.8" hidden="false" customHeight="false" outlineLevel="0" collapsed="false">
      <c r="A4" s="1" t="n">
        <v>76958938</v>
      </c>
      <c r="B4" s="1" t="n">
        <v>3</v>
      </c>
      <c r="C4" s="1" t="s">
        <v>5</v>
      </c>
    </row>
    <row r="5" customFormat="false" ht="13.8" hidden="false" customHeight="false" outlineLevel="0" collapsed="false">
      <c r="A5" s="1" t="n">
        <v>76958938</v>
      </c>
      <c r="B5" s="1" t="n">
        <v>5</v>
      </c>
      <c r="C5" s="1" t="s">
        <v>6</v>
      </c>
    </row>
    <row r="6" customFormat="false" ht="12.8" hidden="false" customHeight="true" outlineLevel="0" collapsed="false">
      <c r="C6"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8.88671875" defaultRowHeight="14.25" customHeight="true" zeroHeight="false" outlineLevelRow="0" outlineLevelCol="0"/>
  <cols>
    <col collapsed="false" customWidth="true" hidden="false" outlineLevel="0" max="4" min="3" style="1" width="12.33"/>
    <col collapsed="false" customWidth="true" hidden="false" outlineLevel="0" max="5" min="5" style="1" width="13"/>
    <col collapsed="false" customWidth="true" hidden="false" outlineLevel="0" max="10" min="6" style="1" width="12.33"/>
  </cols>
  <sheetData>
    <row r="1" customFormat="false" ht="14.25" hidden="false" customHeight="false" outlineLevel="0" collapsed="false">
      <c r="A1" s="1" t="s">
        <v>0</v>
      </c>
      <c r="B1" s="1" t="s">
        <v>1</v>
      </c>
      <c r="C1" s="1" t="s">
        <v>2</v>
      </c>
    </row>
    <row r="2" customFormat="false" ht="14.25" hidden="false" customHeight="false" outlineLevel="0" collapsed="false">
      <c r="A2" s="1" t="n">
        <v>76958938</v>
      </c>
      <c r="B2" s="1" t="n">
        <v>2</v>
      </c>
      <c r="C2" s="1" t="s">
        <v>3</v>
      </c>
    </row>
    <row r="3" customFormat="false" ht="14.25" hidden="false" customHeight="true" outlineLevel="0" collapsed="false">
      <c r="A3" s="1" t="n">
        <v>76958938</v>
      </c>
      <c r="B3" s="1" t="n">
        <v>4</v>
      </c>
      <c r="C3" s="1" t="s">
        <v>4</v>
      </c>
    </row>
    <row r="4" customFormat="false" ht="14.25" hidden="false" customHeight="true" outlineLevel="0" collapsed="false">
      <c r="A4" s="1" t="n">
        <v>76958938</v>
      </c>
      <c r="B4" s="1" t="n">
        <v>3</v>
      </c>
      <c r="C4" s="1" t="s">
        <v>5</v>
      </c>
    </row>
    <row r="5" customFormat="false" ht="14.25" hidden="false" customHeight="true" outlineLevel="0" collapsed="false">
      <c r="A5" s="1" t="n">
        <v>76958938</v>
      </c>
      <c r="B5" s="1" t="n">
        <v>5</v>
      </c>
      <c r="C5" s="1" t="s">
        <v>6</v>
      </c>
    </row>
    <row r="7" customFormat="false" ht="14.25" hidden="false" customHeight="false" outlineLevel="0" collapsed="false"/>
    <row r="8" customFormat="false" ht="14.25" hidden="false" customHeight="false" outlineLevel="0" collapsed="false"/>
    <row r="9" customFormat="false" ht="14.25" hidden="false" customHeight="false" outlineLevel="0" collapsed="false"/>
    <row r="10" customFormat="false" ht="14.25" hidden="false" customHeight="false" outlineLevel="0" collapsed="false"/>
    <row r="11" customFormat="false" ht="14.25" hidden="false" customHeight="false" outlineLevel="0" collapsed="false"/>
    <row r="12" customFormat="false" ht="14.25" hidden="false" customHeight="false" outlineLevel="0" collapsed="false"/>
    <row r="13" customFormat="false" ht="14.25" hidden="false" customHeight="false" outlineLevel="0" collapsed="false"/>
    <row r="14" customFormat="false" ht="14.25" hidden="false" customHeight="false" outlineLevel="0" collapsed="false"/>
    <row r="15" customFormat="false" ht="14.25" hidden="false" customHeight="false" outlineLevel="0" collapsed="false"/>
    <row r="16" customFormat="false" ht="14.25" hidden="false" customHeight="fals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K3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39" activeCellId="0" sqref="F39"/>
    </sheetView>
  </sheetViews>
  <sheetFormatPr defaultColWidth="10.640625" defaultRowHeight="14.25" customHeight="true" zeroHeight="false" outlineLevelRow="0" outlineLevelCol="0"/>
  <cols>
    <col collapsed="false" customWidth="true" hidden="false" outlineLevel="0" max="3" min="3" style="1" width="10.56"/>
    <col collapsed="false" customWidth="true" hidden="false" outlineLevel="0" max="4" min="4" style="1" width="12.44"/>
    <col collapsed="false" customWidth="true" hidden="false" outlineLevel="0" max="5" min="5" style="1" width="13.44"/>
    <col collapsed="false" customWidth="true" hidden="false" outlineLevel="0" max="6" min="6" style="1" width="11.56"/>
    <col collapsed="false" customWidth="true" hidden="false" outlineLevel="0" max="7" min="7" style="1" width="9.79"/>
    <col collapsed="false" customWidth="true" hidden="false" outlineLevel="0" max="8" min="8" style="1" width="10.56"/>
    <col collapsed="false" customWidth="true" hidden="false" outlineLevel="0" max="9" min="9" style="1" width="13.44"/>
    <col collapsed="false" customWidth="true" hidden="false" outlineLevel="0" max="10" min="10" style="1" width="12.56"/>
    <col collapsed="false" customWidth="true" hidden="false" outlineLevel="0" max="11" min="11" style="1" width="11.44"/>
  </cols>
  <sheetData>
    <row r="2" customFormat="false" ht="14.25" hidden="false" customHeight="false" outlineLevel="0" collapsed="false">
      <c r="A2" s="2" t="s">
        <v>8</v>
      </c>
      <c r="B2" s="2"/>
      <c r="C2" s="2"/>
      <c r="D2" s="2"/>
      <c r="E2" s="2"/>
      <c r="F2" s="2"/>
      <c r="G2" s="2"/>
      <c r="H2" s="2"/>
      <c r="I2" s="2"/>
    </row>
    <row r="10" customFormat="false" ht="14.25" hidden="false" customHeight="false" outlineLevel="0" collapsed="false">
      <c r="B10" s="3" t="s">
        <v>9</v>
      </c>
      <c r="C10" s="3"/>
      <c r="D10" s="3" t="s">
        <v>10</v>
      </c>
      <c r="E10" s="4" t="s">
        <v>11</v>
      </c>
      <c r="F10" s="3" t="s">
        <v>12</v>
      </c>
      <c r="G10" s="3"/>
    </row>
    <row r="11" customFormat="false" ht="29.25" hidden="false" customHeight="true" outlineLevel="0" collapsed="false">
      <c r="B11" s="5" t="s">
        <v>13</v>
      </c>
      <c r="C11" s="5"/>
      <c r="D11" s="6" t="s">
        <v>14</v>
      </c>
      <c r="E11" s="6" t="s">
        <v>15</v>
      </c>
      <c r="F11" s="6" t="s">
        <v>16</v>
      </c>
      <c r="G11" s="6" t="n">
        <v>5</v>
      </c>
    </row>
    <row r="12" customFormat="false" ht="14.25" hidden="false" customHeight="true" outlineLevel="0" collapsed="false">
      <c r="B12" s="7" t="s">
        <v>17</v>
      </c>
      <c r="C12" s="7"/>
      <c r="D12" s="6" t="s">
        <v>14</v>
      </c>
      <c r="E12" s="6" t="s">
        <v>18</v>
      </c>
      <c r="F12" s="6" t="s">
        <v>16</v>
      </c>
      <c r="G12" s="6" t="n">
        <v>4</v>
      </c>
    </row>
    <row r="13" customFormat="false" ht="14.25" hidden="false" customHeight="false" outlineLevel="0" collapsed="false">
      <c r="B13" s="7"/>
      <c r="C13" s="7"/>
      <c r="D13" s="6"/>
      <c r="E13" s="6"/>
      <c r="F13" s="6" t="s">
        <v>19</v>
      </c>
      <c r="G13" s="6" t="n">
        <v>0.5</v>
      </c>
    </row>
    <row r="15" customFormat="false" ht="29.25" hidden="false" customHeight="true" outlineLevel="0" collapsed="false">
      <c r="B15" s="8" t="s">
        <v>20</v>
      </c>
      <c r="C15" s="8"/>
      <c r="D15" s="8"/>
      <c r="E15" s="8"/>
      <c r="F15" s="8"/>
      <c r="G15" s="8"/>
      <c r="H15" s="8"/>
      <c r="I15" s="8"/>
    </row>
    <row r="18" customFormat="false" ht="33.55" hidden="false" customHeight="false" outlineLevel="0" collapsed="false">
      <c r="B18" s="9" t="s">
        <v>21</v>
      </c>
      <c r="C18" s="9" t="s">
        <v>22</v>
      </c>
      <c r="D18" s="5" t="s">
        <v>23</v>
      </c>
      <c r="E18" s="9" t="s">
        <v>24</v>
      </c>
      <c r="F18" s="9" t="s">
        <v>25</v>
      </c>
      <c r="G18" s="9" t="s">
        <v>22</v>
      </c>
      <c r="H18" s="7" t="s">
        <v>17</v>
      </c>
      <c r="I18" s="9" t="s">
        <v>26</v>
      </c>
      <c r="J18" s="9" t="s">
        <v>27</v>
      </c>
      <c r="K18" s="9" t="s">
        <v>28</v>
      </c>
    </row>
    <row r="19" customFormat="false" ht="14.25" hidden="false" customHeight="false" outlineLevel="0" collapsed="false">
      <c r="B19" s="10" t="n">
        <v>1</v>
      </c>
      <c r="C19" s="11" t="n">
        <f aca="true">RAND()</f>
        <v>0.11986094690103</v>
      </c>
      <c r="D19" s="12" t="n">
        <f aca="false">- LN(1-C19)*$G$11</f>
        <v>0.638376845538645</v>
      </c>
      <c r="E19" s="11" t="n">
        <f aca="false">D19</f>
        <v>0.638376845538645</v>
      </c>
      <c r="F19" s="11" t="n">
        <f aca="false">E19</f>
        <v>0.638376845538645</v>
      </c>
      <c r="G19" s="11" t="n">
        <f aca="true">RAND()</f>
        <v>0.339036498968473</v>
      </c>
      <c r="H19" s="13" t="n">
        <f aca="false">NORMINV(G19,$G$12,$G$13)</f>
        <v>3.79245293603381</v>
      </c>
      <c r="I19" s="11" t="n">
        <f aca="false">F19+H19</f>
        <v>4.43082978157246</v>
      </c>
      <c r="J19" s="11" t="n">
        <f aca="false">I19-E19</f>
        <v>3.79245293603381</v>
      </c>
      <c r="K19" s="11" t="n">
        <f aca="false">F19-E19</f>
        <v>0</v>
      </c>
    </row>
    <row r="20" customFormat="false" ht="14.25" hidden="false" customHeight="false" outlineLevel="0" collapsed="false">
      <c r="B20" s="10" t="n">
        <v>2</v>
      </c>
      <c r="C20" s="11" t="n">
        <f aca="true">RAND()</f>
        <v>0.779835314076836</v>
      </c>
      <c r="D20" s="12" t="n">
        <f aca="false">- LN(1-C20)*$G$11</f>
        <v>7.56689720146156</v>
      </c>
      <c r="E20" s="11" t="n">
        <f aca="false">D20+E19</f>
        <v>8.20527404700021</v>
      </c>
      <c r="F20" s="11" t="n">
        <f aca="false">MAX(E20,I19)</f>
        <v>8.20527404700021</v>
      </c>
      <c r="G20" s="11" t="n">
        <f aca="true">RAND()</f>
        <v>0.863476467711214</v>
      </c>
      <c r="H20" s="13" t="n">
        <f aca="false">NORMINV(G20,$G$12,$G$13)</f>
        <v>4.54803623120302</v>
      </c>
      <c r="I20" s="11" t="n">
        <f aca="false">F20+H20</f>
        <v>12.7533102782032</v>
      </c>
      <c r="J20" s="11" t="n">
        <f aca="false">I20-E20</f>
        <v>4.54803623120302</v>
      </c>
      <c r="K20" s="11" t="n">
        <f aca="false">F20-E20</f>
        <v>0</v>
      </c>
    </row>
    <row r="21" customFormat="false" ht="14.25" hidden="false" customHeight="false" outlineLevel="0" collapsed="false">
      <c r="B21" s="10" t="n">
        <v>3</v>
      </c>
      <c r="C21" s="11" t="n">
        <f aca="true">RAND()</f>
        <v>0.950276231554619</v>
      </c>
      <c r="D21" s="12" t="n">
        <f aca="false">- LN(1-C21)*$G$11</f>
        <v>15.0063611093071</v>
      </c>
      <c r="E21" s="11" t="n">
        <f aca="false">D21+E20</f>
        <v>23.2116351563073</v>
      </c>
      <c r="F21" s="11" t="n">
        <f aca="false">MAX(E21,I20)</f>
        <v>23.2116351563073</v>
      </c>
      <c r="G21" s="11" t="n">
        <f aca="true">RAND()</f>
        <v>0.636726574374764</v>
      </c>
      <c r="H21" s="13" t="n">
        <f aca="false">NORMINV(G21,$G$12,$G$13)</f>
        <v>4.17486132654486</v>
      </c>
      <c r="I21" s="11" t="n">
        <f aca="false">F21+H21</f>
        <v>27.3864964828521</v>
      </c>
      <c r="J21" s="11" t="n">
        <f aca="false">I21-E21</f>
        <v>4.17486132654486</v>
      </c>
      <c r="K21" s="11" t="n">
        <f aca="false">F21-E21</f>
        <v>0</v>
      </c>
    </row>
    <row r="22" customFormat="false" ht="14.25" hidden="false" customHeight="false" outlineLevel="0" collapsed="false">
      <c r="B22" s="10" t="n">
        <v>4</v>
      </c>
      <c r="C22" s="11" t="n">
        <f aca="true">RAND()</f>
        <v>0.824854326128955</v>
      </c>
      <c r="D22" s="12" t="n">
        <f aca="false">- LN(1-C22)*$G$11</f>
        <v>8.71068614604756</v>
      </c>
      <c r="E22" s="11" t="n">
        <f aca="false">D22+E21</f>
        <v>31.9223213023548</v>
      </c>
      <c r="F22" s="11" t="n">
        <f aca="false">MAX(E22,I21)</f>
        <v>31.9223213023548</v>
      </c>
      <c r="G22" s="11" t="n">
        <f aca="true">RAND()</f>
        <v>0.001158335355445</v>
      </c>
      <c r="H22" s="13" t="n">
        <f aca="false">NORMINV(G22,$G$12,$G$13)</f>
        <v>2.47684384875062</v>
      </c>
      <c r="I22" s="11" t="n">
        <f aca="false">F22+H22</f>
        <v>34.3991651511054</v>
      </c>
      <c r="J22" s="11" t="n">
        <f aca="false">I22-E22</f>
        <v>2.47684384875062</v>
      </c>
      <c r="K22" s="11" t="n">
        <f aca="false">F22-E22</f>
        <v>0</v>
      </c>
    </row>
    <row r="23" customFormat="false" ht="14.25" hidden="false" customHeight="false" outlineLevel="0" collapsed="false">
      <c r="B23" s="10" t="n">
        <v>5</v>
      </c>
      <c r="C23" s="11" t="n">
        <f aca="true">RAND()</f>
        <v>0.255122200763565</v>
      </c>
      <c r="D23" s="12" t="n">
        <f aca="false">- LN(1-C23)*$G$11</f>
        <v>1.47267550963589</v>
      </c>
      <c r="E23" s="11" t="n">
        <f aca="false">D23+E22</f>
        <v>33.3949968119907</v>
      </c>
      <c r="F23" s="11" t="n">
        <f aca="false">MAX(E23,I22)</f>
        <v>34.3991651511054</v>
      </c>
      <c r="G23" s="11" t="n">
        <f aca="true">RAND()</f>
        <v>0.100441195767902</v>
      </c>
      <c r="H23" s="13" t="n">
        <f aca="false">NORMINV(G23,$G$12,$G$13)</f>
        <v>3.3604791779801</v>
      </c>
      <c r="I23" s="11" t="n">
        <f aca="false">F23+H23</f>
        <v>37.7596443290855</v>
      </c>
      <c r="J23" s="11" t="n">
        <f aca="false">I23-E23</f>
        <v>4.36464751709483</v>
      </c>
      <c r="K23" s="11" t="n">
        <f aca="false">F23-E23</f>
        <v>1.00416833911473</v>
      </c>
    </row>
    <row r="24" customFormat="false" ht="14.25" hidden="false" customHeight="false" outlineLevel="0" collapsed="false">
      <c r="B24" s="10" t="n">
        <v>6</v>
      </c>
      <c r="C24" s="11" t="n">
        <f aca="true">RAND()</f>
        <v>0.706115131871774</v>
      </c>
      <c r="D24" s="12" t="n">
        <f aca="false">- LN(1-C24)*$G$11</f>
        <v>6.12283596673377</v>
      </c>
      <c r="E24" s="11" t="n">
        <f aca="false">D24+E23</f>
        <v>39.5178327787245</v>
      </c>
      <c r="F24" s="11" t="n">
        <f aca="false">MAX(E24,I23)</f>
        <v>39.5178327787245</v>
      </c>
      <c r="G24" s="11" t="n">
        <f aca="true">RAND()</f>
        <v>0.178487841541463</v>
      </c>
      <c r="H24" s="13" t="n">
        <f aca="false">NORMINV(G24,$G$12,$G$13)</f>
        <v>3.53942841405579</v>
      </c>
      <c r="I24" s="11" t="n">
        <f aca="false">F24+H24</f>
        <v>43.0572611927803</v>
      </c>
      <c r="J24" s="11" t="n">
        <f aca="false">I24-E24</f>
        <v>3.53942841405578</v>
      </c>
      <c r="K24" s="11" t="n">
        <f aca="false">F24-E24</f>
        <v>0</v>
      </c>
    </row>
    <row r="25" customFormat="false" ht="14.25" hidden="false" customHeight="false" outlineLevel="0" collapsed="false">
      <c r="B25" s="10" t="n">
        <v>7</v>
      </c>
      <c r="C25" s="11" t="n">
        <f aca="true">RAND()</f>
        <v>0.863792318261433</v>
      </c>
      <c r="D25" s="12" t="n">
        <f aca="false">- LN(1-C25)*$G$11</f>
        <v>9.96787243213582</v>
      </c>
      <c r="E25" s="11" t="n">
        <f aca="false">D25+E24</f>
        <v>49.4857052108603</v>
      </c>
      <c r="F25" s="11" t="n">
        <f aca="false">MAX(E25,I24)</f>
        <v>49.4857052108603</v>
      </c>
      <c r="G25" s="11" t="n">
        <f aca="true">RAND()</f>
        <v>0.139796236544621</v>
      </c>
      <c r="H25" s="13" t="n">
        <f aca="false">NORMINV(G25,$G$12,$G$13)</f>
        <v>3.45938236543294</v>
      </c>
      <c r="I25" s="11" t="n">
        <f aca="false">F25+H25</f>
        <v>52.9450875762932</v>
      </c>
      <c r="J25" s="11" t="n">
        <f aca="false">I25-E25</f>
        <v>3.45938236543294</v>
      </c>
      <c r="K25" s="11" t="n">
        <f aca="false">F25-E25</f>
        <v>0</v>
      </c>
    </row>
    <row r="26" customFormat="false" ht="14.25" hidden="false" customHeight="false" outlineLevel="0" collapsed="false">
      <c r="B26" s="10" t="n">
        <v>8</v>
      </c>
      <c r="C26" s="11" t="n">
        <f aca="true">RAND()</f>
        <v>0.816330797357317</v>
      </c>
      <c r="D26" s="12" t="n">
        <f aca="false">- LN(1-C26)*$G$11</f>
        <v>8.47309475550367</v>
      </c>
      <c r="E26" s="11" t="n">
        <f aca="false">D26+E25</f>
        <v>57.958799966364</v>
      </c>
      <c r="F26" s="11" t="n">
        <f aca="false">MAX(E26,I25)</f>
        <v>57.958799966364</v>
      </c>
      <c r="G26" s="11" t="n">
        <f aca="true">RAND()</f>
        <v>0.10001392946995</v>
      </c>
      <c r="H26" s="13" t="n">
        <f aca="false">NORMINV(G26,$G$12,$G$13)</f>
        <v>3.35926390068628</v>
      </c>
      <c r="I26" s="11" t="n">
        <f aca="false">F26+H26</f>
        <v>61.3180638670503</v>
      </c>
      <c r="J26" s="11" t="n">
        <f aca="false">I26-E26</f>
        <v>3.35926390068629</v>
      </c>
      <c r="K26" s="11" t="n">
        <f aca="false">F26-E26</f>
        <v>0</v>
      </c>
    </row>
    <row r="27" customFormat="false" ht="14.25" hidden="false" customHeight="false" outlineLevel="0" collapsed="false">
      <c r="B27" s="10" t="n">
        <v>9</v>
      </c>
      <c r="C27" s="11" t="n">
        <f aca="true">RAND()</f>
        <v>0.872637028562715</v>
      </c>
      <c r="D27" s="12" t="n">
        <f aca="false">- LN(1-C27)*$G$11</f>
        <v>10.303571130747</v>
      </c>
      <c r="E27" s="11" t="n">
        <f aca="false">D27+E26</f>
        <v>68.2623710971109</v>
      </c>
      <c r="F27" s="11" t="n">
        <f aca="false">MAX(E27,I26)</f>
        <v>68.2623710971109</v>
      </c>
      <c r="G27" s="11" t="n">
        <f aca="true">RAND()</f>
        <v>0.348589234588739</v>
      </c>
      <c r="H27" s="13" t="n">
        <f aca="false">NORMINV(G27,$G$12,$G$13)</f>
        <v>3.80543397730118</v>
      </c>
      <c r="I27" s="11" t="n">
        <f aca="false">F27+H27</f>
        <v>72.0678050744121</v>
      </c>
      <c r="J27" s="11" t="n">
        <f aca="false">I27-E27</f>
        <v>3.80543397730118</v>
      </c>
      <c r="K27" s="11" t="n">
        <f aca="false">F27-E27</f>
        <v>0</v>
      </c>
    </row>
    <row r="28" customFormat="false" ht="14.25" hidden="false" customHeight="false" outlineLevel="0" collapsed="false">
      <c r="B28" s="10" t="n">
        <v>10</v>
      </c>
      <c r="C28" s="11" t="n">
        <f aca="true">RAND()</f>
        <v>0.969933080062221</v>
      </c>
      <c r="D28" s="12" t="n">
        <f aca="false">- LN(1-C28)*$G$11</f>
        <v>17.5216485848298</v>
      </c>
      <c r="E28" s="11" t="n">
        <f aca="false">D28+E27</f>
        <v>85.7840196819407</v>
      </c>
      <c r="F28" s="11" t="n">
        <f aca="false">MAX(E28,I27)</f>
        <v>85.7840196819407</v>
      </c>
      <c r="G28" s="11" t="n">
        <f aca="true">RAND()</f>
        <v>0.588013645468224</v>
      </c>
      <c r="H28" s="13" t="n">
        <f aca="false">NORMINV(G28,$G$12,$G$13)</f>
        <v>4.11121914382505</v>
      </c>
      <c r="I28" s="11" t="n">
        <f aca="false">F28+H28</f>
        <v>89.8952388257657</v>
      </c>
      <c r="J28" s="11" t="n">
        <f aca="false">I28-E28</f>
        <v>4.11121914382505</v>
      </c>
      <c r="K28" s="11" t="n">
        <f aca="false">F28-E28</f>
        <v>0</v>
      </c>
    </row>
    <row r="29" customFormat="false" ht="14.25" hidden="false" customHeight="false" outlineLevel="0" collapsed="false">
      <c r="B29" s="10" t="n">
        <v>11</v>
      </c>
      <c r="C29" s="11" t="n">
        <f aca="true">RAND()</f>
        <v>0.527264820456338</v>
      </c>
      <c r="D29" s="12" t="n">
        <f aca="false">- LN(1-C29)*$G$11</f>
        <v>3.7460996069656</v>
      </c>
      <c r="E29" s="11" t="n">
        <f aca="false">D29+E28</f>
        <v>89.5301192889063</v>
      </c>
      <c r="F29" s="11" t="n">
        <f aca="false">MAX(E29,I28)</f>
        <v>89.8952388257657</v>
      </c>
      <c r="G29" s="11" t="n">
        <f aca="true">RAND()</f>
        <v>0.349747457872288</v>
      </c>
      <c r="H29" s="13" t="n">
        <f aca="false">NORMINV(G29,$G$12,$G$13)</f>
        <v>3.80699881646496</v>
      </c>
      <c r="I29" s="11" t="n">
        <f aca="false">F29+H29</f>
        <v>93.7022376422307</v>
      </c>
      <c r="J29" s="11" t="n">
        <f aca="false">I29-E29</f>
        <v>4.17211835332441</v>
      </c>
      <c r="K29" s="11" t="n">
        <f aca="false">F29-E29</f>
        <v>0.365119536859453</v>
      </c>
    </row>
    <row r="30" customFormat="false" ht="14.25" hidden="false" customHeight="false" outlineLevel="0" collapsed="false">
      <c r="B30" s="10" t="n">
        <v>12</v>
      </c>
      <c r="C30" s="11" t="n">
        <f aca="true">RAND()</f>
        <v>0.682465306561472</v>
      </c>
      <c r="D30" s="12" t="n">
        <f aca="false">- LN(1-C30)*$G$11</f>
        <v>5.73584097973234</v>
      </c>
      <c r="E30" s="11" t="n">
        <f aca="false">D30+E29</f>
        <v>95.2659602686386</v>
      </c>
      <c r="F30" s="11" t="n">
        <f aca="false">MAX(E30,I29)</f>
        <v>95.2659602686386</v>
      </c>
      <c r="G30" s="11" t="n">
        <f aca="true">RAND()</f>
        <v>0.854131313999589</v>
      </c>
      <c r="H30" s="13" t="n">
        <f aca="false">NORMINV(G30,$G$12,$G$13)</f>
        <v>4.52715897643386</v>
      </c>
      <c r="I30" s="11" t="n">
        <f aca="false">F30+H30</f>
        <v>99.7931192450725</v>
      </c>
      <c r="J30" s="11" t="n">
        <f aca="false">I30-E30</f>
        <v>4.52715897643387</v>
      </c>
      <c r="K30" s="11" t="n">
        <f aca="false">F30-E30</f>
        <v>0</v>
      </c>
    </row>
    <row r="31" customFormat="false" ht="14.25" hidden="false" customHeight="false" outlineLevel="0" collapsed="false">
      <c r="B31" s="10" t="n">
        <v>13</v>
      </c>
      <c r="C31" s="11" t="n">
        <f aca="true">RAND()</f>
        <v>0.42423248269932</v>
      </c>
      <c r="D31" s="12" t="n">
        <f aca="false">- LN(1-C31)*$G$11</f>
        <v>2.76025657779228</v>
      </c>
      <c r="E31" s="11" t="n">
        <f aca="false">D31+E30</f>
        <v>98.0262168464309</v>
      </c>
      <c r="F31" s="11" t="n">
        <f aca="false">MAX(E31,I30)</f>
        <v>99.7931192450725</v>
      </c>
      <c r="G31" s="11" t="n">
        <f aca="true">RAND()</f>
        <v>0.897100343619979</v>
      </c>
      <c r="H31" s="13" t="n">
        <f aca="false">NORMINV(G31,$G$12,$G$13)</f>
        <v>4.63260046000665</v>
      </c>
      <c r="I31" s="11" t="n">
        <f aca="false">F31+H31</f>
        <v>104.425719705079</v>
      </c>
      <c r="J31" s="11" t="n">
        <f aca="false">I31-E31</f>
        <v>6.39950285864823</v>
      </c>
      <c r="K31" s="11" t="n">
        <f aca="false">F31-E31</f>
        <v>1.76690239864159</v>
      </c>
    </row>
    <row r="32" customFormat="false" ht="14.25" hidden="false" customHeight="false" outlineLevel="0" collapsed="false">
      <c r="B32" s="10" t="n">
        <v>14</v>
      </c>
      <c r="C32" s="11" t="n">
        <f aca="true">RAND()</f>
        <v>0.18899875736266</v>
      </c>
      <c r="D32" s="12" t="n">
        <f aca="false">- LN(1-C32)*$G$11</f>
        <v>1.04742846319683</v>
      </c>
      <c r="E32" s="11" t="n">
        <f aca="false">D32+E31</f>
        <v>99.0736453096277</v>
      </c>
      <c r="F32" s="11" t="n">
        <f aca="false">MAX(E32,I31)</f>
        <v>104.425719705079</v>
      </c>
      <c r="G32" s="11" t="n">
        <f aca="true">RAND()</f>
        <v>0.349189263674571</v>
      </c>
      <c r="H32" s="13" t="n">
        <f aca="false">NORMINV(G32,$G$12,$G$13)</f>
        <v>3.80624489472226</v>
      </c>
      <c r="I32" s="11" t="n">
        <f aca="false">F32+H32</f>
        <v>108.231964599801</v>
      </c>
      <c r="J32" s="11" t="n">
        <f aca="false">I32-E32</f>
        <v>9.15831929017367</v>
      </c>
      <c r="K32" s="11" t="n">
        <f aca="false">F32-E32</f>
        <v>5.35207439545141</v>
      </c>
    </row>
    <row r="33" customFormat="false" ht="14.25" hidden="false" customHeight="false" outlineLevel="0" collapsed="false">
      <c r="B33" s="10" t="n">
        <v>15</v>
      </c>
      <c r="C33" s="11" t="n">
        <f aca="true">RAND()</f>
        <v>0.90360643840961</v>
      </c>
      <c r="D33" s="12" t="n">
        <f aca="false">- LN(1-C33)*$G$11</f>
        <v>11.6965793403876</v>
      </c>
      <c r="E33" s="11" t="n">
        <f aca="false">D33+E32</f>
        <v>110.770224650015</v>
      </c>
      <c r="F33" s="11" t="n">
        <f aca="false">MAX(E33,I32)</f>
        <v>110.770224650015</v>
      </c>
      <c r="G33" s="11" t="n">
        <f aca="true">RAND()</f>
        <v>0.790492125361383</v>
      </c>
      <c r="H33" s="13" t="n">
        <f aca="false">NORMINV(G33,$G$12,$G$13)</f>
        <v>4.40406499990792</v>
      </c>
      <c r="I33" s="11" t="n">
        <f aca="false">F33+H33</f>
        <v>115.174289649923</v>
      </c>
      <c r="J33" s="11" t="n">
        <f aca="false">I33-E33</f>
        <v>4.40406499990792</v>
      </c>
      <c r="K33" s="11" t="n">
        <f aca="false">F33-E33</f>
        <v>0</v>
      </c>
    </row>
    <row r="34" customFormat="false" ht="14.25" hidden="false" customHeight="false" outlineLevel="0" collapsed="false">
      <c r="B34" s="10" t="n">
        <v>16</v>
      </c>
      <c r="C34" s="11" t="n">
        <f aca="true">RAND()</f>
        <v>0.256310507082541</v>
      </c>
      <c r="D34" s="12" t="n">
        <f aca="false">- LN(1-C34)*$G$11</f>
        <v>1.48065839746139</v>
      </c>
      <c r="E34" s="11" t="n">
        <f aca="false">D34+E33</f>
        <v>112.250883047477</v>
      </c>
      <c r="F34" s="11" t="n">
        <f aca="false">MAX(E34,I33)</f>
        <v>115.174289649923</v>
      </c>
      <c r="G34" s="11" t="n">
        <f aca="true">RAND()</f>
        <v>0.538874903188298</v>
      </c>
      <c r="H34" s="13" t="n">
        <f aca="false">NORMINV(G34,$G$12,$G$13)</f>
        <v>4.04879983055135</v>
      </c>
      <c r="I34" s="11" t="n">
        <f aca="false">F34+H34</f>
        <v>119.223089480475</v>
      </c>
      <c r="J34" s="11" t="n">
        <f aca="false">I34-E34</f>
        <v>6.97220643299789</v>
      </c>
      <c r="K34" s="11" t="n">
        <f aca="false">F34-E34</f>
        <v>2.92340660244653</v>
      </c>
    </row>
    <row r="35" customFormat="false" ht="14.25" hidden="false" customHeight="false" outlineLevel="0" collapsed="false">
      <c r="B35" s="10" t="n">
        <v>17</v>
      </c>
      <c r="C35" s="11" t="n">
        <f aca="true">RAND()</f>
        <v>0.32988444252211</v>
      </c>
      <c r="D35" s="12" t="n">
        <f aca="false">- LN(1-C35)*$G$11</f>
        <v>2.00152553810716</v>
      </c>
      <c r="E35" s="11" t="n">
        <f aca="false">D35+E34</f>
        <v>114.252408585584</v>
      </c>
      <c r="F35" s="11" t="n">
        <f aca="false">MAX(E35,I34)</f>
        <v>119.223089480475</v>
      </c>
      <c r="G35" s="11" t="n">
        <f aca="true">RAND()</f>
        <v>0.453230316298353</v>
      </c>
      <c r="H35" s="13" t="n">
        <f aca="false">NORMINV(G35,$G$12,$G$13)</f>
        <v>3.94124797358275</v>
      </c>
      <c r="I35" s="11" t="n">
        <f aca="false">F35+H35</f>
        <v>123.164337454057</v>
      </c>
      <c r="J35" s="11" t="n">
        <f aca="false">I35-E35</f>
        <v>8.91192886847348</v>
      </c>
      <c r="K35" s="11" t="n">
        <f aca="false">F35-E35</f>
        <v>4.97068089489073</v>
      </c>
    </row>
    <row r="36" customFormat="false" ht="14.25" hidden="false" customHeight="false" outlineLevel="0" collapsed="false">
      <c r="B36" s="10" t="n">
        <v>18</v>
      </c>
      <c r="C36" s="11" t="n">
        <f aca="true">RAND()</f>
        <v>0.296118884893489</v>
      </c>
      <c r="D36" s="12" t="n">
        <f aca="false">- LN(1-C36)*$G$11</f>
        <v>1.7557290383584</v>
      </c>
      <c r="E36" s="11" t="n">
        <f aca="false">D36+E35</f>
        <v>116.008137623942</v>
      </c>
      <c r="F36" s="11" t="n">
        <f aca="false">MAX(E36,I35)</f>
        <v>123.164337454057</v>
      </c>
      <c r="G36" s="11" t="n">
        <f aca="true">RAND()</f>
        <v>0.613744807894014</v>
      </c>
      <c r="H36" s="13" t="n">
        <f aca="false">NORMINV(G36,$G$12,$G$13)</f>
        <v>4.14454638630225</v>
      </c>
      <c r="I36" s="11" t="n">
        <f aca="false">F36+H36</f>
        <v>127.30888384036</v>
      </c>
      <c r="J36" s="11" t="n">
        <f aca="false">I36-E36</f>
        <v>11.3007462164173</v>
      </c>
      <c r="K36" s="11" t="n">
        <f aca="false">F36-E36</f>
        <v>7.15619983011509</v>
      </c>
    </row>
    <row r="38" customFormat="false" ht="14.25" hidden="false" customHeight="false" outlineLevel="0" collapsed="false">
      <c r="G38" s="14" t="s">
        <v>29</v>
      </c>
      <c r="H38" s="14"/>
      <c r="I38" s="14"/>
      <c r="J38" s="15" t="n">
        <f aca="false">AVERAGE(J19:J36)</f>
        <v>5.19320086985029</v>
      </c>
    </row>
  </sheetData>
  <mergeCells count="9">
    <mergeCell ref="A2:I2"/>
    <mergeCell ref="B10:C10"/>
    <mergeCell ref="F10:G10"/>
    <mergeCell ref="B11:C11"/>
    <mergeCell ref="B12:C13"/>
    <mergeCell ref="D12:D13"/>
    <mergeCell ref="E12:E13"/>
    <mergeCell ref="B15:I15"/>
    <mergeCell ref="G38:I3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35"/>
  <sheetViews>
    <sheetView showFormulas="false" showGridLines="true" showRowColHeaders="true" showZeros="true" rightToLeft="false" tabSelected="false" showOutlineSymbols="true" defaultGridColor="true" view="normal" topLeftCell="B8" colorId="64" zoomScale="140" zoomScaleNormal="140" zoomScalePageLayoutView="100" workbookViewId="0">
      <selection pane="topLeft" activeCell="J27" activeCellId="0" sqref="J27"/>
    </sheetView>
  </sheetViews>
  <sheetFormatPr defaultColWidth="10.640625" defaultRowHeight="14.25" customHeight="true" zeroHeight="false" outlineLevelRow="0" outlineLevelCol="0"/>
  <cols>
    <col collapsed="false" customWidth="true" hidden="false" outlineLevel="0" max="4" min="4" style="1" width="12.67"/>
    <col collapsed="false" customWidth="true" hidden="false" outlineLevel="0" max="5" min="5" style="1" width="13.34"/>
    <col collapsed="false" customWidth="true" hidden="false" outlineLevel="0" max="8" min="7" style="1" width="9.79"/>
    <col collapsed="false" customWidth="true" hidden="false" outlineLevel="0" max="9" min="9" style="1" width="12.11"/>
    <col collapsed="false" customWidth="true" hidden="false" outlineLevel="0" max="11" min="11" style="1" width="13.67"/>
    <col collapsed="false" customWidth="true" hidden="false" outlineLevel="0" max="12" min="12" style="1" width="13.22"/>
  </cols>
  <sheetData>
    <row r="2" customFormat="false" ht="14.25" hidden="false" customHeight="false" outlineLevel="0" collapsed="false">
      <c r="A2" s="2" t="s">
        <v>30</v>
      </c>
      <c r="B2" s="2"/>
      <c r="C2" s="2"/>
      <c r="D2" s="2"/>
      <c r="E2" s="2"/>
      <c r="F2" s="2"/>
      <c r="G2" s="2"/>
      <c r="H2" s="2"/>
      <c r="I2" s="2"/>
    </row>
    <row r="11" customFormat="false" ht="14.25" hidden="false" customHeight="true" outlineLevel="0" collapsed="false">
      <c r="B11" s="16" t="s">
        <v>9</v>
      </c>
      <c r="C11" s="16"/>
      <c r="D11" s="16" t="s">
        <v>10</v>
      </c>
      <c r="E11" s="16" t="s">
        <v>11</v>
      </c>
      <c r="F11" s="16" t="s">
        <v>12</v>
      </c>
      <c r="G11" s="16"/>
    </row>
    <row r="12" customFormat="false" ht="14.25" hidden="false" customHeight="true" outlineLevel="0" collapsed="false">
      <c r="B12" s="5" t="s">
        <v>31</v>
      </c>
      <c r="C12" s="5"/>
      <c r="D12" s="6" t="s">
        <v>14</v>
      </c>
      <c r="E12" s="6" t="s">
        <v>32</v>
      </c>
      <c r="F12" s="6" t="s">
        <v>33</v>
      </c>
      <c r="G12" s="6" t="n">
        <v>45</v>
      </c>
    </row>
    <row r="13" customFormat="false" ht="14.25" hidden="false" customHeight="false" outlineLevel="0" collapsed="false">
      <c r="B13" s="5"/>
      <c r="C13" s="5"/>
      <c r="D13" s="6"/>
      <c r="E13" s="6"/>
      <c r="F13" s="6" t="s">
        <v>34</v>
      </c>
      <c r="G13" s="6" t="n">
        <v>55</v>
      </c>
    </row>
    <row r="14" customFormat="false" ht="22.85" hidden="false" customHeight="true" outlineLevel="0" collapsed="false">
      <c r="B14" s="7" t="s">
        <v>35</v>
      </c>
      <c r="C14" s="7"/>
      <c r="D14" s="6" t="s">
        <v>14</v>
      </c>
      <c r="E14" s="6" t="s">
        <v>36</v>
      </c>
      <c r="F14" s="6" t="s">
        <v>37</v>
      </c>
      <c r="G14" s="6" t="n">
        <v>4</v>
      </c>
    </row>
    <row r="15" customFormat="false" ht="22.85" hidden="false" customHeight="false" outlineLevel="0" collapsed="false">
      <c r="B15" s="7"/>
      <c r="C15" s="7"/>
      <c r="D15" s="6"/>
      <c r="E15" s="6"/>
      <c r="F15" s="6" t="s">
        <v>38</v>
      </c>
      <c r="G15" s="6" t="n">
        <v>30</v>
      </c>
      <c r="I15" s="14" t="s">
        <v>39</v>
      </c>
      <c r="J15" s="14"/>
      <c r="K15" s="17" t="n">
        <f aca="false">4/30</f>
        <v>0.133333333333333</v>
      </c>
    </row>
    <row r="17" customFormat="false" ht="14.25" hidden="false" customHeight="false" outlineLevel="0" collapsed="false">
      <c r="B17" s="18" t="s">
        <v>40</v>
      </c>
      <c r="C17" s="18"/>
      <c r="D17" s="18"/>
      <c r="E17" s="18"/>
      <c r="F17" s="18"/>
      <c r="G17" s="18"/>
      <c r="H17" s="18"/>
    </row>
    <row r="19" customFormat="false" ht="33.55" hidden="false" customHeight="false" outlineLevel="0" collapsed="false">
      <c r="B19" s="9" t="s">
        <v>41</v>
      </c>
      <c r="C19" s="9" t="s">
        <v>22</v>
      </c>
      <c r="D19" s="9" t="s">
        <v>42</v>
      </c>
      <c r="E19" s="9" t="s">
        <v>43</v>
      </c>
      <c r="F19" s="9" t="s">
        <v>43</v>
      </c>
      <c r="G19" s="9" t="s">
        <v>43</v>
      </c>
      <c r="H19" s="9" t="s">
        <v>43</v>
      </c>
      <c r="I19" s="9" t="s">
        <v>44</v>
      </c>
      <c r="J19" s="9" t="s">
        <v>45</v>
      </c>
      <c r="K19" s="9" t="s">
        <v>46</v>
      </c>
      <c r="L19" s="9" t="s">
        <v>47</v>
      </c>
      <c r="M19" s="9" t="s">
        <v>48</v>
      </c>
      <c r="N19" s="9" t="s">
        <v>49</v>
      </c>
      <c r="O19" s="9" t="s">
        <v>50</v>
      </c>
    </row>
    <row r="20" customFormat="false" ht="14.25" hidden="false" customHeight="false" outlineLevel="0" collapsed="false">
      <c r="B20" s="10" t="n">
        <v>1</v>
      </c>
      <c r="C20" s="11" t="n">
        <f aca="true">RAND()</f>
        <v>0.912020076270575</v>
      </c>
      <c r="D20" s="19" t="n">
        <f aca="false">$G$12+($G$13-$G$12)*C20</f>
        <v>54.1202007627058</v>
      </c>
      <c r="E20" s="11" t="n">
        <f aca="true">RAND()</f>
        <v>0.149428404769959</v>
      </c>
      <c r="F20" s="11" t="n">
        <f aca="true">RAND()</f>
        <v>0.0201079985063128</v>
      </c>
      <c r="G20" s="11" t="n">
        <f aca="true">RAND()</f>
        <v>0.532371952755671</v>
      </c>
      <c r="H20" s="11" t="n">
        <f aca="true">RAND()</f>
        <v>0.165677319563465</v>
      </c>
      <c r="I20" s="11" t="n">
        <f aca="false">-(30/4)*LN((1-E20)*(1-F20)*(1-G20)*(1-H20))</f>
        <v>8.4253254062575</v>
      </c>
      <c r="J20" s="11" t="n">
        <f aca="false">D20+I20</f>
        <v>62.5455261689633</v>
      </c>
      <c r="K20" s="20" t="n">
        <v>70</v>
      </c>
      <c r="L20" s="20" t="n">
        <v>90</v>
      </c>
      <c r="M20" s="20" t="n">
        <f aca="false">IF(OR(J20&lt;K20,J20&gt;L20),1,0)</f>
        <v>1</v>
      </c>
      <c r="N20" s="20" t="n">
        <f aca="false">M20</f>
        <v>1</v>
      </c>
      <c r="O20" s="21" t="n">
        <f aca="false">N20/B20</f>
        <v>1</v>
      </c>
    </row>
    <row r="21" customFormat="false" ht="14.25" hidden="false" customHeight="false" outlineLevel="0" collapsed="false">
      <c r="B21" s="10" t="n">
        <v>2</v>
      </c>
      <c r="C21" s="11" t="n">
        <f aca="true">RAND()</f>
        <v>0.403579085322309</v>
      </c>
      <c r="D21" s="19" t="n">
        <f aca="false">$G$12+($G$13-$G$12)*C21</f>
        <v>49.0357908532231</v>
      </c>
      <c r="E21" s="11" t="n">
        <f aca="true">RAND()</f>
        <v>0.871424766872668</v>
      </c>
      <c r="F21" s="11" t="n">
        <f aca="true">RAND()</f>
        <v>0.625599352305112</v>
      </c>
      <c r="G21" s="11" t="n">
        <f aca="true">RAND()</f>
        <v>0.287638852217291</v>
      </c>
      <c r="H21" s="11" t="n">
        <f aca="true">RAND()</f>
        <v>0.544431492142509</v>
      </c>
      <c r="I21" s="11" t="n">
        <f aca="false">-(30/4)*LN((1-E21)*(1-F21)*(1-G21)*(1-H21))</f>
        <v>31.1928698765269</v>
      </c>
      <c r="J21" s="11" t="n">
        <f aca="false">D21+I21</f>
        <v>80.22866072975</v>
      </c>
      <c r="K21" s="20" t="n">
        <v>70</v>
      </c>
      <c r="L21" s="20" t="n">
        <v>90</v>
      </c>
      <c r="M21" s="20" t="n">
        <f aca="false">IF(OR(J21&lt;K21,J21&gt;L21),1,0)</f>
        <v>0</v>
      </c>
      <c r="N21" s="20" t="n">
        <f aca="false">N20+M21</f>
        <v>1</v>
      </c>
      <c r="O21" s="21" t="n">
        <f aca="false">N21/B21</f>
        <v>0.5</v>
      </c>
    </row>
    <row r="22" customFormat="false" ht="14.25" hidden="false" customHeight="false" outlineLevel="0" collapsed="false">
      <c r="B22" s="10" t="n">
        <v>3</v>
      </c>
      <c r="C22" s="11" t="n">
        <f aca="true">RAND()</f>
        <v>0.314394665310936</v>
      </c>
      <c r="D22" s="19" t="n">
        <f aca="false">$G$12+($G$13-$G$12)*C22</f>
        <v>48.1439466531094</v>
      </c>
      <c r="E22" s="11" t="n">
        <f aca="true">RAND()</f>
        <v>0.12394847447158</v>
      </c>
      <c r="F22" s="11" t="n">
        <f aca="true">RAND()</f>
        <v>0.747033425835867</v>
      </c>
      <c r="G22" s="11" t="n">
        <f aca="true">RAND()</f>
        <v>0.408534777217367</v>
      </c>
      <c r="H22" s="11" t="n">
        <f aca="true">RAND()</f>
        <v>0.844001747667569</v>
      </c>
      <c r="I22" s="11" t="n">
        <f aca="false">-(30/4)*LN((1-E22)*(1-F22)*(1-G22)*(1-H22))</f>
        <v>29.1741836597455</v>
      </c>
      <c r="J22" s="11" t="n">
        <f aca="false">D22+I22</f>
        <v>77.3181303128548</v>
      </c>
      <c r="K22" s="20" t="n">
        <v>70</v>
      </c>
      <c r="L22" s="20" t="n">
        <v>90</v>
      </c>
      <c r="M22" s="20" t="n">
        <f aca="false">IF(OR(J22&lt;K22,J22&gt;L22),1,0)</f>
        <v>0</v>
      </c>
      <c r="N22" s="20" t="n">
        <f aca="false">N21+M22</f>
        <v>1</v>
      </c>
      <c r="O22" s="21" t="n">
        <f aca="false">N22/B22</f>
        <v>0.333333333333333</v>
      </c>
    </row>
    <row r="23" customFormat="false" ht="14.25" hidden="false" customHeight="false" outlineLevel="0" collapsed="false">
      <c r="B23" s="10" t="n">
        <v>4</v>
      </c>
      <c r="C23" s="11" t="n">
        <f aca="true">RAND()</f>
        <v>0.12823330323039</v>
      </c>
      <c r="D23" s="19" t="n">
        <f aca="false">$G$12+($G$13-$G$12)*C23</f>
        <v>46.2823330323039</v>
      </c>
      <c r="E23" s="11" t="n">
        <f aca="true">RAND()</f>
        <v>0.127241638073842</v>
      </c>
      <c r="F23" s="11" t="n">
        <f aca="true">RAND()</f>
        <v>0.657060890947963</v>
      </c>
      <c r="G23" s="11" t="n">
        <f aca="true">RAND()</f>
        <v>0.711179276001141</v>
      </c>
      <c r="H23" s="11" t="n">
        <f aca="true">RAND()</f>
        <v>0.409601704294511</v>
      </c>
      <c r="I23" s="11" t="n">
        <f aca="false">-(30/4)*LN((1-E23)*(1-F23)*(1-G23)*(1-H23))</f>
        <v>22.314044490306</v>
      </c>
      <c r="J23" s="11" t="n">
        <f aca="false">D23+I23</f>
        <v>68.5963775226099</v>
      </c>
      <c r="K23" s="20" t="n">
        <v>70</v>
      </c>
      <c r="L23" s="20" t="n">
        <v>90</v>
      </c>
      <c r="M23" s="20" t="n">
        <f aca="false">IF(OR(J23&lt;K23,J23&gt;L23),1,0)</f>
        <v>1</v>
      </c>
      <c r="N23" s="20" t="n">
        <f aca="false">N22+M23</f>
        <v>2</v>
      </c>
      <c r="O23" s="21" t="n">
        <f aca="false">(N23/B23)</f>
        <v>0.5</v>
      </c>
    </row>
    <row r="24" customFormat="false" ht="14.25" hidden="false" customHeight="false" outlineLevel="0" collapsed="false">
      <c r="B24" s="10" t="n">
        <v>5</v>
      </c>
      <c r="C24" s="11" t="n">
        <f aca="true">RAND()</f>
        <v>0.529152894892896</v>
      </c>
      <c r="D24" s="19" t="n">
        <f aca="false">$G$12+($G$13-$G$12)*C24</f>
        <v>50.291528948929</v>
      </c>
      <c r="E24" s="11" t="n">
        <f aca="true">RAND()</f>
        <v>0.110280648565372</v>
      </c>
      <c r="F24" s="11" t="n">
        <f aca="true">RAND()</f>
        <v>0.187558337482575</v>
      </c>
      <c r="G24" s="11" t="n">
        <f aca="true">RAND()</f>
        <v>0.939673524516132</v>
      </c>
      <c r="H24" s="11" t="n">
        <f aca="true">RAND()</f>
        <v>0.00923372236952508</v>
      </c>
      <c r="I24" s="11" t="n">
        <f aca="false">-(30/4)*LN((1-E24)*(1-F24)*(1-G24)*(1-H24))</f>
        <v>23.5636589631469</v>
      </c>
      <c r="J24" s="11" t="n">
        <f aca="false">D24+I24</f>
        <v>73.8551879120759</v>
      </c>
      <c r="K24" s="20" t="n">
        <v>70</v>
      </c>
      <c r="L24" s="20" t="n">
        <v>90</v>
      </c>
      <c r="M24" s="20" t="n">
        <f aca="false">IF(OR(J24&lt;K24,J24&gt;L24),1,0)</f>
        <v>0</v>
      </c>
      <c r="N24" s="20" t="n">
        <f aca="false">N23+M24</f>
        <v>2</v>
      </c>
      <c r="O24" s="21" t="n">
        <f aca="false">(N24/B24)</f>
        <v>0.4</v>
      </c>
    </row>
    <row r="25" customFormat="false" ht="14.25" hidden="false" customHeight="false" outlineLevel="0" collapsed="false">
      <c r="B25" s="10" t="n">
        <v>6</v>
      </c>
      <c r="C25" s="11" t="n">
        <f aca="true">RAND()</f>
        <v>0.0503223203340276</v>
      </c>
      <c r="D25" s="19" t="n">
        <f aca="false">$G$12+($G$13-$G$12)*C25</f>
        <v>45.5032232033403</v>
      </c>
      <c r="E25" s="11" t="n">
        <f aca="true">RAND()</f>
        <v>0.723542726007239</v>
      </c>
      <c r="F25" s="11" t="n">
        <f aca="true">RAND()</f>
        <v>0.525050239137197</v>
      </c>
      <c r="G25" s="11" t="n">
        <f aca="true">RAND()</f>
        <v>0.612407373376745</v>
      </c>
      <c r="H25" s="11" t="n">
        <f aca="true">RAND()</f>
        <v>0.833157875403275</v>
      </c>
      <c r="I25" s="11" t="n">
        <f aca="false">-(30/4)*LN((1-E25)*(1-F25)*(1-G25)*(1-H25))</f>
        <v>35.7656470443621</v>
      </c>
      <c r="J25" s="11" t="n">
        <f aca="false">D25+I25</f>
        <v>81.2688702477024</v>
      </c>
      <c r="K25" s="20" t="n">
        <v>70</v>
      </c>
      <c r="L25" s="20" t="n">
        <v>90</v>
      </c>
      <c r="M25" s="20" t="n">
        <f aca="false">IF(OR(J25&lt;K25,J25&gt;L25),1,0)</f>
        <v>0</v>
      </c>
      <c r="N25" s="20" t="n">
        <f aca="false">N24+M25</f>
        <v>2</v>
      </c>
      <c r="O25" s="21" t="n">
        <f aca="false">(N25/B25)</f>
        <v>0.333333333333333</v>
      </c>
    </row>
    <row r="26" customFormat="false" ht="14.25" hidden="false" customHeight="false" outlineLevel="0" collapsed="false">
      <c r="B26" s="10" t="n">
        <v>7</v>
      </c>
      <c r="C26" s="11" t="n">
        <f aca="true">RAND()</f>
        <v>0.878508555377271</v>
      </c>
      <c r="D26" s="19" t="n">
        <f aca="false">$G$12+($G$13-$G$12)*C26</f>
        <v>53.7850855537727</v>
      </c>
      <c r="E26" s="11" t="n">
        <f aca="true">RAND()</f>
        <v>0.758933679695296</v>
      </c>
      <c r="F26" s="11" t="n">
        <f aca="true">RAND()</f>
        <v>0.428057981434001</v>
      </c>
      <c r="G26" s="11" t="n">
        <f aca="true">RAND()</f>
        <v>0.774066435351035</v>
      </c>
      <c r="H26" s="11" t="n">
        <f aca="true">RAND()</f>
        <v>0.750457000256157</v>
      </c>
      <c r="I26" s="11" t="n">
        <f aca="false">-(30/4)*LN((1-E26)*(1-F26)*(1-G26)*(1-H26))</f>
        <v>36.42779380409</v>
      </c>
      <c r="J26" s="11" t="n">
        <f aca="false">D26+I26</f>
        <v>90.2128793578627</v>
      </c>
      <c r="K26" s="20" t="n">
        <v>70</v>
      </c>
      <c r="L26" s="20" t="n">
        <v>90</v>
      </c>
      <c r="M26" s="20" t="n">
        <f aca="false">IF(OR(J26&lt;K26,J26&gt;L26),1,0)</f>
        <v>1</v>
      </c>
      <c r="N26" s="20" t="n">
        <f aca="false">N25+M26</f>
        <v>3</v>
      </c>
      <c r="O26" s="21" t="n">
        <f aca="false">(N26/B26)</f>
        <v>0.428571428571429</v>
      </c>
    </row>
    <row r="27" customFormat="false" ht="14.25" hidden="false" customHeight="false" outlineLevel="0" collapsed="false">
      <c r="B27" s="10" t="n">
        <v>8</v>
      </c>
      <c r="C27" s="11" t="n">
        <f aca="true">RAND()</f>
        <v>0.981404457049174</v>
      </c>
      <c r="D27" s="19" t="n">
        <f aca="false">$G$12+($G$13-$G$12)*C27</f>
        <v>54.8140445704917</v>
      </c>
      <c r="E27" s="11" t="n">
        <f aca="true">RAND()</f>
        <v>0.333718601688839</v>
      </c>
      <c r="F27" s="11" t="n">
        <f aca="true">RAND()</f>
        <v>0.406019953737874</v>
      </c>
      <c r="G27" s="11" t="n">
        <f aca="true">RAND()</f>
        <v>0.175806400150252</v>
      </c>
      <c r="H27" s="11" t="n">
        <f aca="true">RAND()</f>
        <v>0.241012435282965</v>
      </c>
      <c r="I27" s="11" t="n">
        <f aca="false">-(30/4)*LN((1-E27)*(1-F27)*(1-G27)*(1-H27))</f>
        <v>10.4705433068599</v>
      </c>
      <c r="J27" s="11" t="n">
        <f aca="false">D27+I27</f>
        <v>65.2845878773516</v>
      </c>
      <c r="K27" s="20" t="n">
        <v>70</v>
      </c>
      <c r="L27" s="20" t="n">
        <v>90</v>
      </c>
      <c r="M27" s="20" t="n">
        <f aca="false">IF(OR(J27&lt;K27,J27&gt;L27),1,0)</f>
        <v>1</v>
      </c>
      <c r="N27" s="20" t="n">
        <f aca="false">N26+M27</f>
        <v>4</v>
      </c>
      <c r="O27" s="21" t="n">
        <f aca="false">(N27/B27)</f>
        <v>0.5</v>
      </c>
    </row>
    <row r="28" customFormat="false" ht="14.25" hidden="false" customHeight="false" outlineLevel="0" collapsed="false">
      <c r="B28" s="10" t="n">
        <v>9</v>
      </c>
      <c r="C28" s="11" t="n">
        <f aca="true">RAND()</f>
        <v>0.819198265355069</v>
      </c>
      <c r="D28" s="19" t="n">
        <f aca="false">$G$12+($G$13-$G$12)*C28</f>
        <v>53.1919826535507</v>
      </c>
      <c r="E28" s="11" t="n">
        <f aca="true">RAND()</f>
        <v>0.133300607113261</v>
      </c>
      <c r="F28" s="11" t="n">
        <f aca="true">RAND()</f>
        <v>0.878212275658513</v>
      </c>
      <c r="G28" s="11" t="n">
        <f aca="true">RAND()</f>
        <v>0.2691708101956</v>
      </c>
      <c r="H28" s="11" t="n">
        <f aca="true">RAND()</f>
        <v>0.285346109090384</v>
      </c>
      <c r="I28" s="11" t="n">
        <f aca="false">-(30/4)*LN((1-E28)*(1-F28)*(1-G28)*(1-H28))</f>
        <v>21.7355342448718</v>
      </c>
      <c r="J28" s="11" t="n">
        <f aca="false">D28+I28</f>
        <v>74.9275168984225</v>
      </c>
      <c r="K28" s="20" t="n">
        <v>70</v>
      </c>
      <c r="L28" s="20" t="n">
        <v>90</v>
      </c>
      <c r="M28" s="20" t="n">
        <f aca="false">IF(OR(J28&lt;K28,J28&gt;L28),1,0)</f>
        <v>0</v>
      </c>
      <c r="N28" s="20" t="n">
        <f aca="false">N27+M28</f>
        <v>4</v>
      </c>
      <c r="O28" s="21" t="n">
        <f aca="false">(N28/B28)</f>
        <v>0.444444444444444</v>
      </c>
    </row>
    <row r="29" customFormat="false" ht="14.25" hidden="false" customHeight="false" outlineLevel="0" collapsed="false">
      <c r="B29" s="10" t="n">
        <v>10</v>
      </c>
      <c r="C29" s="11" t="n">
        <f aca="true">RAND()</f>
        <v>0.0802153611384134</v>
      </c>
      <c r="D29" s="19" t="n">
        <f aca="false">$G$12+($G$13-$G$12)*C29</f>
        <v>45.8021536113841</v>
      </c>
      <c r="E29" s="11" t="n">
        <f aca="true">RAND()</f>
        <v>0.623037214555088</v>
      </c>
      <c r="F29" s="11" t="n">
        <f aca="true">RAND()</f>
        <v>0.858990316276913</v>
      </c>
      <c r="G29" s="11" t="n">
        <f aca="true">RAND()</f>
        <v>0.156238703505253</v>
      </c>
      <c r="H29" s="11" t="n">
        <f aca="true">RAND()</f>
        <v>0.310047655130924</v>
      </c>
      <c r="I29" s="11" t="n">
        <f aca="false">-(30/4)*LN((1-E29)*(1-F29)*(1-G29)*(1-H29))</f>
        <v>26.0666543884443</v>
      </c>
      <c r="J29" s="11" t="n">
        <f aca="false">D29+I29</f>
        <v>71.8688079998284</v>
      </c>
      <c r="K29" s="20" t="n">
        <v>70</v>
      </c>
      <c r="L29" s="20" t="n">
        <v>90</v>
      </c>
      <c r="M29" s="20" t="n">
        <f aca="false">IF(OR(J29&lt;K29,J29&gt;L29),1,0)</f>
        <v>0</v>
      </c>
      <c r="N29" s="20" t="n">
        <f aca="false">N28+M29</f>
        <v>4</v>
      </c>
      <c r="O29" s="21" t="n">
        <f aca="false">(N29/B29)</f>
        <v>0.4</v>
      </c>
    </row>
    <row r="30" customFormat="false" ht="14.25" hidden="false" customHeight="false" outlineLevel="0" collapsed="false">
      <c r="B30" s="10" t="n">
        <v>11</v>
      </c>
      <c r="C30" s="11" t="n">
        <f aca="true">RAND()</f>
        <v>0.0700342757934319</v>
      </c>
      <c r="D30" s="19" t="n">
        <f aca="false">$G$12+($G$13-$G$12)*C30</f>
        <v>45.7003427579343</v>
      </c>
      <c r="E30" s="11" t="n">
        <f aca="true">RAND()</f>
        <v>0.708565937876679</v>
      </c>
      <c r="F30" s="11" t="n">
        <f aca="true">RAND()</f>
        <v>0.220897355042226</v>
      </c>
      <c r="G30" s="11" t="n">
        <f aca="true">RAND()</f>
        <v>0.955409766763382</v>
      </c>
      <c r="H30" s="11" t="n">
        <f aca="true">RAND()</f>
        <v>0.128228577453213</v>
      </c>
      <c r="I30" s="11" t="n">
        <f aca="false">-(30/4)*LN((1-E30)*(1-F30)*(1-G30)*(1-H30))</f>
        <v>35.4751682004378</v>
      </c>
      <c r="J30" s="11" t="n">
        <f aca="false">D30+I30</f>
        <v>81.1755109583721</v>
      </c>
      <c r="K30" s="20" t="n">
        <v>70</v>
      </c>
      <c r="L30" s="20" t="n">
        <v>90</v>
      </c>
      <c r="M30" s="20" t="n">
        <f aca="false">IF(OR(J30&lt;K30,J30&gt;L30),1,0)</f>
        <v>0</v>
      </c>
      <c r="N30" s="20" t="n">
        <f aca="false">N29+M30</f>
        <v>4</v>
      </c>
      <c r="O30" s="21" t="n">
        <f aca="false">(N30/B30)</f>
        <v>0.363636363636364</v>
      </c>
    </row>
    <row r="31" customFormat="false" ht="14.25" hidden="false" customHeight="false" outlineLevel="0" collapsed="false">
      <c r="B31" s="10" t="n">
        <v>12</v>
      </c>
      <c r="C31" s="11" t="n">
        <f aca="true">RAND()</f>
        <v>0.554822302736829</v>
      </c>
      <c r="D31" s="19" t="n">
        <f aca="false">$G$12+($G$13-$G$12)*C31</f>
        <v>50.5482230273683</v>
      </c>
      <c r="E31" s="11" t="n">
        <f aca="true">RAND()</f>
        <v>0.531353095241747</v>
      </c>
      <c r="F31" s="11" t="n">
        <f aca="true">RAND()</f>
        <v>0.139238340178027</v>
      </c>
      <c r="G31" s="11" t="n">
        <f aca="true">RAND()</f>
        <v>0.0342414505073495</v>
      </c>
      <c r="H31" s="11" t="n">
        <f aca="true">RAND()</f>
        <v>0.0836723433624772</v>
      </c>
      <c r="I31" s="11" t="n">
        <f aca="false">-(30/4)*LN((1-E31)*(1-F31)*(1-G31)*(1-H31))</f>
        <v>7.72549494324303</v>
      </c>
      <c r="J31" s="11" t="n">
        <f aca="false">D31+I31</f>
        <v>58.2737179706113</v>
      </c>
      <c r="K31" s="20" t="n">
        <v>70</v>
      </c>
      <c r="L31" s="20" t="n">
        <v>90</v>
      </c>
      <c r="M31" s="20" t="n">
        <f aca="false">IF(OR(J31&lt;K31,J31&gt;L31),1,0)</f>
        <v>1</v>
      </c>
      <c r="N31" s="20" t="n">
        <f aca="false">N30+M31</f>
        <v>5</v>
      </c>
      <c r="O31" s="21" t="n">
        <f aca="false">(N31/B31)</f>
        <v>0.416666666666667</v>
      </c>
    </row>
    <row r="32" customFormat="false" ht="14.25" hidden="false" customHeight="false" outlineLevel="0" collapsed="false">
      <c r="B32" s="10" t="n">
        <v>13</v>
      </c>
      <c r="C32" s="11" t="n">
        <f aca="true">RAND()</f>
        <v>0.484381660559715</v>
      </c>
      <c r="D32" s="19" t="n">
        <f aca="false">$G$12+($G$13-$G$12)*C32</f>
        <v>49.8438166055972</v>
      </c>
      <c r="E32" s="11" t="n">
        <f aca="true">RAND()</f>
        <v>0.922191778951682</v>
      </c>
      <c r="F32" s="11" t="n">
        <f aca="true">RAND()</f>
        <v>0.76186676306247</v>
      </c>
      <c r="G32" s="11" t="n">
        <f aca="true">RAND()</f>
        <v>0.768810021924204</v>
      </c>
      <c r="H32" s="11" t="n">
        <f aca="true">RAND()</f>
        <v>0.993401993014039</v>
      </c>
      <c r="I32" s="11" t="n">
        <f aca="false">-(30/4)*LN((1-E32)*(1-F32)*(1-G32)*(1-H32))</f>
        <v>78.5545219889056</v>
      </c>
      <c r="J32" s="11" t="n">
        <f aca="false">D32+I32</f>
        <v>128.398338594503</v>
      </c>
      <c r="K32" s="20" t="n">
        <v>70</v>
      </c>
      <c r="L32" s="20" t="n">
        <v>90</v>
      </c>
      <c r="M32" s="20" t="n">
        <f aca="false">IF(OR(J32&lt;K32,J32&gt;L32),1,0)</f>
        <v>1</v>
      </c>
      <c r="N32" s="20" t="n">
        <f aca="false">N31+M32</f>
        <v>6</v>
      </c>
      <c r="O32" s="21" t="n">
        <f aca="false">(N32/B32)</f>
        <v>0.461538461538462</v>
      </c>
    </row>
    <row r="33" customFormat="false" ht="14.25" hidden="false" customHeight="false" outlineLevel="0" collapsed="false">
      <c r="B33" s="10" t="n">
        <v>14</v>
      </c>
      <c r="C33" s="11" t="n">
        <f aca="true">RAND()</f>
        <v>0.201309057582438</v>
      </c>
      <c r="D33" s="19" t="n">
        <f aca="false">$G$12+($G$13-$G$12)*C33</f>
        <v>47.0130905758244</v>
      </c>
      <c r="E33" s="11" t="n">
        <f aca="true">RAND()</f>
        <v>0.844661710096418</v>
      </c>
      <c r="F33" s="11" t="n">
        <f aca="true">RAND()</f>
        <v>0.681245146708227</v>
      </c>
      <c r="G33" s="11" t="n">
        <f aca="true">RAND()</f>
        <v>0.266919972670023</v>
      </c>
      <c r="H33" s="11" t="n">
        <f aca="true">RAND()</f>
        <v>0.355348975426099</v>
      </c>
      <c r="I33" s="11" t="n">
        <f aca="false">-(30/4)*LN((1-E33)*(1-F33)*(1-G33)*(1-H33))</f>
        <v>28.1627215681804</v>
      </c>
      <c r="J33" s="11" t="n">
        <f aca="false">D33+I33</f>
        <v>75.1758121440048</v>
      </c>
      <c r="K33" s="20" t="n">
        <v>70</v>
      </c>
      <c r="L33" s="20" t="n">
        <v>90</v>
      </c>
      <c r="M33" s="20" t="n">
        <f aca="false">IF(OR(J33&lt;K33,J33&gt;L33),1,0)</f>
        <v>0</v>
      </c>
      <c r="N33" s="20" t="n">
        <f aca="false">N32+M33</f>
        <v>6</v>
      </c>
      <c r="O33" s="21" t="n">
        <f aca="false">(N33/B33)</f>
        <v>0.428571428571429</v>
      </c>
    </row>
    <row r="34" customFormat="false" ht="14.25" hidden="false" customHeight="false" outlineLevel="0" collapsed="false">
      <c r="B34" s="10" t="n">
        <v>15</v>
      </c>
      <c r="C34" s="11" t="n">
        <f aca="true">RAND()</f>
        <v>0.523672003080707</v>
      </c>
      <c r="D34" s="19" t="n">
        <f aca="false">$G$12+($G$13-$G$12)*C34</f>
        <v>50.2367200308071</v>
      </c>
      <c r="E34" s="11" t="n">
        <f aca="true">RAND()</f>
        <v>0.0288084914207188</v>
      </c>
      <c r="F34" s="11" t="n">
        <f aca="true">RAND()</f>
        <v>0.688248311325751</v>
      </c>
      <c r="G34" s="11" t="n">
        <f aca="true">RAND()</f>
        <v>0.122936557839025</v>
      </c>
      <c r="H34" s="11" t="n">
        <f aca="true">RAND()</f>
        <v>0.783669391271203</v>
      </c>
      <c r="I34" s="11" t="n">
        <f aca="false">-(30/4)*LN((1-E34)*(1-F34)*(1-G34)*(1-H34))</f>
        <v>21.4267745577532</v>
      </c>
      <c r="J34" s="11" t="n">
        <f aca="false">D34+I34</f>
        <v>71.6634945885602</v>
      </c>
      <c r="K34" s="20" t="n">
        <v>70</v>
      </c>
      <c r="L34" s="20" t="n">
        <v>90</v>
      </c>
      <c r="M34" s="20" t="n">
        <f aca="false">IF(OR(J34&lt;K34,J34&gt;L34),1,0)</f>
        <v>0</v>
      </c>
      <c r="N34" s="20" t="n">
        <f aca="false">N33+M34</f>
        <v>6</v>
      </c>
      <c r="O34" s="21" t="n">
        <f aca="false">(N34/B34)</f>
        <v>0.4</v>
      </c>
    </row>
    <row r="35" customFormat="false" ht="14.25" hidden="false" customHeight="false" outlineLevel="0" collapsed="false">
      <c r="B35" s="10" t="n">
        <v>16</v>
      </c>
      <c r="C35" s="11" t="n">
        <f aca="true">RAND()</f>
        <v>0.452426402444358</v>
      </c>
      <c r="D35" s="19" t="n">
        <f aca="false">$G$12+($G$13-$G$12)*C35</f>
        <v>49.5242640244436</v>
      </c>
      <c r="E35" s="11" t="n">
        <f aca="true">RAND()</f>
        <v>0.98098614961787</v>
      </c>
      <c r="F35" s="11" t="n">
        <f aca="true">RAND()</f>
        <v>0.310055180704256</v>
      </c>
      <c r="G35" s="11" t="n">
        <f aca="true">RAND()</f>
        <v>0.243508122635205</v>
      </c>
      <c r="H35" s="11" t="n">
        <f aca="true">RAND()</f>
        <v>0.218129305161411</v>
      </c>
      <c r="I35" s="11" t="n">
        <f aca="false">-(30/4)*LN((1-E35)*(1-F35)*(1-G35)*(1-H35))</f>
        <v>36.4414548108087</v>
      </c>
      <c r="J35" s="11" t="n">
        <f aca="false">D35+I35</f>
        <v>85.9657188352522</v>
      </c>
      <c r="K35" s="20" t="n">
        <v>70</v>
      </c>
      <c r="L35" s="20" t="n">
        <v>90</v>
      </c>
      <c r="M35" s="20" t="n">
        <f aca="false">IF(OR(J35&lt;K35,J35&gt;L35),1,0)</f>
        <v>0</v>
      </c>
      <c r="N35" s="20" t="n">
        <f aca="false">N34+M35</f>
        <v>6</v>
      </c>
      <c r="O35" s="21" t="n">
        <f aca="false">(N35/B35)</f>
        <v>0.375</v>
      </c>
    </row>
  </sheetData>
  <mergeCells count="11">
    <mergeCell ref="A2:I2"/>
    <mergeCell ref="B11:C11"/>
    <mergeCell ref="F11:G11"/>
    <mergeCell ref="B12:C13"/>
    <mergeCell ref="D12:D13"/>
    <mergeCell ref="E12:E13"/>
    <mergeCell ref="B14:C15"/>
    <mergeCell ref="D14:D15"/>
    <mergeCell ref="E14:E15"/>
    <mergeCell ref="I15:J15"/>
    <mergeCell ref="B17:H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N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0" activeCellId="0" sqref="D30"/>
    </sheetView>
  </sheetViews>
  <sheetFormatPr defaultColWidth="10.640625" defaultRowHeight="14.25" customHeight="true" zeroHeight="false" outlineLevelRow="0" outlineLevelCol="0"/>
  <cols>
    <col collapsed="false" customWidth="true" hidden="false" outlineLevel="0" max="3" min="3" style="1" width="11.44"/>
    <col collapsed="false" customWidth="true" hidden="false" outlineLevel="0" max="4" min="4" style="1" width="14"/>
    <col collapsed="false" customWidth="true" hidden="false" outlineLevel="0" max="5" min="5" style="1" width="12.76"/>
    <col collapsed="false" customWidth="true" hidden="false" outlineLevel="0" max="6" min="6" style="1" width="10.56"/>
    <col collapsed="false" customWidth="true" hidden="false" outlineLevel="0" max="7" min="7" style="1" width="10.11"/>
    <col collapsed="false" customWidth="true" hidden="false" outlineLevel="0" max="8" min="8" style="1" width="7.56"/>
    <col collapsed="false" customWidth="true" hidden="false" outlineLevel="0" max="9" min="9" style="1" width="11.44"/>
    <col collapsed="false" customWidth="true" hidden="false" outlineLevel="0" max="10" min="10" style="1" width="10.88"/>
    <col collapsed="false" customWidth="true" hidden="false" outlineLevel="0" max="11" min="11" style="1" width="9.88"/>
    <col collapsed="false" customWidth="true" hidden="false" outlineLevel="0" max="12" min="12" style="1" width="11.44"/>
    <col collapsed="false" customWidth="true" hidden="false" outlineLevel="0" max="13" min="13" style="1" width="14"/>
    <col collapsed="false" customWidth="true" hidden="false" outlineLevel="0" max="14" min="14" style="1" width="9.88"/>
  </cols>
  <sheetData>
    <row r="2" customFormat="false" ht="14.25" hidden="false" customHeight="false" outlineLevel="0" collapsed="false">
      <c r="A2" s="2" t="s">
        <v>51</v>
      </c>
      <c r="B2" s="2"/>
      <c r="C2" s="2"/>
      <c r="D2" s="2"/>
      <c r="E2" s="2"/>
      <c r="F2" s="2"/>
      <c r="G2" s="2"/>
      <c r="H2" s="2"/>
      <c r="I2" s="2"/>
    </row>
    <row r="10" customFormat="false" ht="14.25" hidden="false" customHeight="false" outlineLevel="0" collapsed="false">
      <c r="B10" s="22" t="s">
        <v>52</v>
      </c>
      <c r="C10" s="22"/>
      <c r="D10" s="22"/>
      <c r="E10" s="10" t="n">
        <v>700</v>
      </c>
      <c r="F10" s="10" t="s">
        <v>53</v>
      </c>
    </row>
    <row r="11" customFormat="false" ht="14.25" hidden="false" customHeight="false" outlineLevel="0" collapsed="false">
      <c r="B11" s="22" t="s">
        <v>54</v>
      </c>
      <c r="C11" s="22"/>
      <c r="D11" s="22"/>
      <c r="E11" s="23" t="n">
        <v>1000</v>
      </c>
      <c r="F11" s="10" t="s">
        <v>55</v>
      </c>
    </row>
    <row r="12" customFormat="false" ht="14.25" hidden="false" customHeight="false" outlineLevel="0" collapsed="false">
      <c r="B12" s="22" t="s">
        <v>56</v>
      </c>
      <c r="C12" s="22"/>
      <c r="D12" s="22"/>
      <c r="E12" s="23" t="n">
        <v>6</v>
      </c>
      <c r="F12" s="10" t="s">
        <v>57</v>
      </c>
    </row>
    <row r="13" customFormat="false" ht="14.25" hidden="false" customHeight="false" outlineLevel="0" collapsed="false">
      <c r="B13" s="22" t="s">
        <v>58</v>
      </c>
      <c r="C13" s="22"/>
      <c r="D13" s="22"/>
      <c r="E13" s="23" t="n">
        <v>1</v>
      </c>
      <c r="F13" s="10" t="s">
        <v>57</v>
      </c>
    </row>
    <row r="15" customFormat="false" ht="42.75" hidden="false" customHeight="true" outlineLevel="0" collapsed="false">
      <c r="B15" s="24" t="s">
        <v>59</v>
      </c>
      <c r="C15" s="24"/>
      <c r="D15" s="24"/>
      <c r="E15" s="24"/>
      <c r="F15" s="24"/>
      <c r="G15" s="24"/>
      <c r="H15" s="24"/>
    </row>
    <row r="17" customFormat="false" ht="14.25" hidden="false" customHeight="false" outlineLevel="0" collapsed="false">
      <c r="B17" s="25" t="s">
        <v>9</v>
      </c>
      <c r="C17" s="25"/>
      <c r="D17" s="25" t="s">
        <v>10</v>
      </c>
      <c r="E17" s="25" t="s">
        <v>11</v>
      </c>
      <c r="F17" s="25" t="s">
        <v>12</v>
      </c>
      <c r="G17" s="25"/>
    </row>
    <row r="18" customFormat="false" ht="14.25" hidden="false" customHeight="false" outlineLevel="0" collapsed="false">
      <c r="B18" s="14" t="s">
        <v>60</v>
      </c>
      <c r="C18" s="14"/>
      <c r="D18" s="14" t="s">
        <v>14</v>
      </c>
      <c r="E18" s="14" t="s">
        <v>15</v>
      </c>
      <c r="F18" s="14" t="s">
        <v>16</v>
      </c>
      <c r="G18" s="14" t="n">
        <v>100</v>
      </c>
    </row>
    <row r="21" customFormat="false" ht="33.55" hidden="false" customHeight="false" outlineLevel="0" collapsed="false">
      <c r="B21" s="5" t="s">
        <v>61</v>
      </c>
      <c r="C21" s="5" t="s">
        <v>62</v>
      </c>
      <c r="D21" s="5" t="s">
        <v>63</v>
      </c>
      <c r="E21" s="5" t="s">
        <v>64</v>
      </c>
      <c r="F21" s="5" t="s">
        <v>22</v>
      </c>
      <c r="G21" s="5" t="s">
        <v>65</v>
      </c>
      <c r="H21" s="5" t="s">
        <v>66</v>
      </c>
      <c r="I21" s="5" t="s">
        <v>67</v>
      </c>
      <c r="J21" s="5" t="s">
        <v>68</v>
      </c>
      <c r="K21" s="5" t="s">
        <v>69</v>
      </c>
      <c r="L21" s="5" t="s">
        <v>70</v>
      </c>
      <c r="M21" s="5" t="s">
        <v>71</v>
      </c>
      <c r="N21" s="5" t="s">
        <v>72</v>
      </c>
    </row>
    <row r="22" customFormat="false" ht="14.25" hidden="false" customHeight="false" outlineLevel="0" collapsed="false">
      <c r="B22" s="10" t="n">
        <v>1</v>
      </c>
      <c r="C22" s="19" t="n">
        <v>0</v>
      </c>
      <c r="D22" s="19" t="n">
        <v>700</v>
      </c>
      <c r="E22" s="19" t="n">
        <f aca="false">D22+C22</f>
        <v>700</v>
      </c>
      <c r="F22" s="19" t="n">
        <f aca="true">RAND()</f>
        <v>0.0747561048374997</v>
      </c>
      <c r="G22" s="19" t="n">
        <f aca="false">-LN(1-F22)*$G$18</f>
        <v>7.76979057787086</v>
      </c>
      <c r="H22" s="19" t="n">
        <f aca="false">MIN(G22,E22)</f>
        <v>7.76979057787086</v>
      </c>
      <c r="I22" s="19" t="n">
        <f aca="false">E22-H22</f>
        <v>692.230209422129</v>
      </c>
      <c r="J22" s="19" t="n">
        <f aca="false">MAX(0,G22-E22)</f>
        <v>0</v>
      </c>
      <c r="K22" s="19" t="n">
        <f aca="false">IF(D22&lt;&gt;0,$E$11,0)</f>
        <v>1000</v>
      </c>
      <c r="L22" s="19" t="n">
        <f aca="false">J22*$E$12</f>
        <v>0</v>
      </c>
      <c r="M22" s="19" t="n">
        <f aca="false">I22*$E$13</f>
        <v>692.230209422129</v>
      </c>
      <c r="N22" s="19" t="n">
        <f aca="false">SUM(K22:M22)</f>
        <v>1692.23020942213</v>
      </c>
    </row>
    <row r="23" customFormat="false" ht="14.25" hidden="false" customHeight="false" outlineLevel="0" collapsed="false">
      <c r="B23" s="10" t="n">
        <v>2</v>
      </c>
      <c r="C23" s="19" t="n">
        <f aca="false">I22</f>
        <v>692.230209422129</v>
      </c>
      <c r="D23" s="19" t="n">
        <f aca="false">IF(MOD(B22,7)=0,$E$10-I22,0)</f>
        <v>0</v>
      </c>
      <c r="E23" s="19" t="n">
        <f aca="false">D23+C23</f>
        <v>692.230209422129</v>
      </c>
      <c r="F23" s="19" t="n">
        <f aca="true">RAND()</f>
        <v>0.443295563025811</v>
      </c>
      <c r="G23" s="19" t="n">
        <f aca="false">-LN(1-F23)*$G$18</f>
        <v>58.5720813689375</v>
      </c>
      <c r="H23" s="19" t="n">
        <f aca="false">MIN(G23,E23)</f>
        <v>58.5720813689375</v>
      </c>
      <c r="I23" s="19" t="n">
        <f aca="false">E23-H23</f>
        <v>633.658128053192</v>
      </c>
      <c r="J23" s="19" t="n">
        <f aca="false">MAX(0,G23-E23)</f>
        <v>0</v>
      </c>
      <c r="K23" s="19" t="n">
        <f aca="false">IF(D23&lt;&gt;0,$E$11,0)</f>
        <v>0</v>
      </c>
      <c r="L23" s="19" t="n">
        <f aca="false">J23*$E$12</f>
        <v>0</v>
      </c>
      <c r="M23" s="19" t="n">
        <f aca="false">I23*$E$13</f>
        <v>633.658128053192</v>
      </c>
      <c r="N23" s="19" t="n">
        <f aca="false">SUM(K23:M23)</f>
        <v>633.658128053192</v>
      </c>
    </row>
    <row r="24" customFormat="false" ht="14.25" hidden="false" customHeight="false" outlineLevel="0" collapsed="false">
      <c r="B24" s="10" t="n">
        <v>3</v>
      </c>
      <c r="C24" s="19" t="n">
        <f aca="false">I23</f>
        <v>633.658128053192</v>
      </c>
      <c r="D24" s="19" t="n">
        <f aca="false">IF(MOD(B23,7)=0,$E$10-I23,0)</f>
        <v>0</v>
      </c>
      <c r="E24" s="19" t="n">
        <f aca="false">D24+C24</f>
        <v>633.658128053192</v>
      </c>
      <c r="F24" s="19" t="n">
        <f aca="true">RAND()</f>
        <v>0.124888228224448</v>
      </c>
      <c r="G24" s="19" t="n">
        <f aca="false">-LN(1-F24)*$G$18</f>
        <v>13.3403661610417</v>
      </c>
      <c r="H24" s="19" t="n">
        <f aca="false">MIN(G24,E24)</f>
        <v>13.3403661610417</v>
      </c>
      <c r="I24" s="19" t="n">
        <f aca="false">E24-H24</f>
        <v>620.31776189215</v>
      </c>
      <c r="J24" s="19" t="n">
        <f aca="false">MAX(0,G24-E24)</f>
        <v>0</v>
      </c>
      <c r="K24" s="19" t="n">
        <f aca="false">IF(D24&lt;&gt;0,$E$11,0)</f>
        <v>0</v>
      </c>
      <c r="L24" s="19" t="n">
        <f aca="false">J24*$E$12</f>
        <v>0</v>
      </c>
      <c r="M24" s="19" t="n">
        <f aca="false">I24*$E$13</f>
        <v>620.31776189215</v>
      </c>
      <c r="N24" s="19" t="n">
        <f aca="false">SUM(K24:M24)</f>
        <v>620.31776189215</v>
      </c>
    </row>
    <row r="25" customFormat="false" ht="14.25" hidden="false" customHeight="false" outlineLevel="0" collapsed="false">
      <c r="B25" s="10" t="n">
        <v>4</v>
      </c>
      <c r="C25" s="19" t="n">
        <f aca="false">I24</f>
        <v>620.31776189215</v>
      </c>
      <c r="D25" s="19" t="n">
        <f aca="false">IF(MOD(B24,7)=0,$E$10-I24,0)</f>
        <v>0</v>
      </c>
      <c r="E25" s="19" t="n">
        <f aca="false">D25+C25</f>
        <v>620.31776189215</v>
      </c>
      <c r="F25" s="19" t="n">
        <f aca="true">RAND()</f>
        <v>0.815131690009744</v>
      </c>
      <c r="G25" s="19" t="n">
        <f aca="false">-LN(1-F25)*$G$18</f>
        <v>168.811154527121</v>
      </c>
      <c r="H25" s="19" t="n">
        <f aca="false">MIN(G25,E25)</f>
        <v>168.811154527121</v>
      </c>
      <c r="I25" s="19" t="n">
        <f aca="false">E25-H25</f>
        <v>451.506607365029</v>
      </c>
      <c r="J25" s="19" t="n">
        <f aca="false">MAX(0,G25-E25)</f>
        <v>0</v>
      </c>
      <c r="K25" s="19" t="n">
        <f aca="false">IF(D25&lt;&gt;0,$E$11,0)</f>
        <v>0</v>
      </c>
      <c r="L25" s="19" t="n">
        <f aca="false">J25*$E$12</f>
        <v>0</v>
      </c>
      <c r="M25" s="19" t="n">
        <f aca="false">I25*$E$13</f>
        <v>451.506607365029</v>
      </c>
      <c r="N25" s="19" t="n">
        <f aca="false">SUM(K25:M25)</f>
        <v>451.506607365029</v>
      </c>
    </row>
    <row r="26" customFormat="false" ht="14.25" hidden="false" customHeight="false" outlineLevel="0" collapsed="false">
      <c r="B26" s="10" t="n">
        <v>5</v>
      </c>
      <c r="C26" s="19" t="n">
        <f aca="false">I25</f>
        <v>451.506607365029</v>
      </c>
      <c r="D26" s="19" t="n">
        <f aca="false">IF(MOD(B25,7)=0,$E$10-I25,0)</f>
        <v>0</v>
      </c>
      <c r="E26" s="19" t="n">
        <f aca="false">D26+C26</f>
        <v>451.506607365029</v>
      </c>
      <c r="F26" s="19" t="n">
        <f aca="true">RAND()</f>
        <v>0.955093724710261</v>
      </c>
      <c r="G26" s="19" t="n">
        <f aca="false">-LN(1-F26)*$G$18</f>
        <v>310.317773253552</v>
      </c>
      <c r="H26" s="19" t="n">
        <f aca="false">MIN(G26,E26)</f>
        <v>310.317773253552</v>
      </c>
      <c r="I26" s="19" t="n">
        <f aca="false">E26-H26</f>
        <v>141.188834111477</v>
      </c>
      <c r="J26" s="19" t="n">
        <f aca="false">MAX(0,G26-E26)</f>
        <v>0</v>
      </c>
      <c r="K26" s="19" t="n">
        <f aca="false">IF(D26&lt;&gt;0,$E$11,0)</f>
        <v>0</v>
      </c>
      <c r="L26" s="19" t="n">
        <f aca="false">J26*$E$12</f>
        <v>0</v>
      </c>
      <c r="M26" s="19" t="n">
        <f aca="false">I26*$E$13</f>
        <v>141.188834111477</v>
      </c>
      <c r="N26" s="19" t="n">
        <f aca="false">SUM(K26:M26)</f>
        <v>141.188834111477</v>
      </c>
    </row>
    <row r="27" customFormat="false" ht="14.25" hidden="false" customHeight="false" outlineLevel="0" collapsed="false">
      <c r="B27" s="10" t="n">
        <v>6</v>
      </c>
      <c r="C27" s="19" t="n">
        <f aca="false">I26</f>
        <v>141.188834111477</v>
      </c>
      <c r="D27" s="19" t="n">
        <f aca="false">IF(MOD(B26,7)=0,$E$10-I26,0)</f>
        <v>0</v>
      </c>
      <c r="E27" s="19" t="n">
        <f aca="false">D27+C27</f>
        <v>141.188834111477</v>
      </c>
      <c r="F27" s="19" t="n">
        <f aca="true">RAND()</f>
        <v>0.928848845337084</v>
      </c>
      <c r="G27" s="19" t="n">
        <f aca="false">-LN(1-F27)*$G$18</f>
        <v>264.294872600569</v>
      </c>
      <c r="H27" s="19" t="n">
        <f aca="false">MIN(G27,E27)</f>
        <v>141.188834111477</v>
      </c>
      <c r="I27" s="19" t="n">
        <f aca="false">E27-H27</f>
        <v>0</v>
      </c>
      <c r="J27" s="19" t="n">
        <f aca="false">MAX(0,G27-E27)</f>
        <v>123.106038489093</v>
      </c>
      <c r="K27" s="19" t="n">
        <f aca="false">IF(D27&lt;&gt;0,$E$11,0)</f>
        <v>0</v>
      </c>
      <c r="L27" s="19" t="n">
        <f aca="false">J27*$E$12</f>
        <v>738.636230934555</v>
      </c>
      <c r="M27" s="19" t="n">
        <f aca="false">I27*$E$13</f>
        <v>0</v>
      </c>
      <c r="N27" s="19" t="n">
        <f aca="false">SUM(K27:M27)</f>
        <v>738.636230934555</v>
      </c>
    </row>
    <row r="28" customFormat="false" ht="14.25" hidden="false" customHeight="false" outlineLevel="0" collapsed="false">
      <c r="B28" s="10" t="n">
        <v>7</v>
      </c>
      <c r="C28" s="19" t="n">
        <f aca="false">I27</f>
        <v>0</v>
      </c>
      <c r="D28" s="19" t="n">
        <f aca="false">IF(MOD(B27,7)=0,$E$10-I27,0)</f>
        <v>0</v>
      </c>
      <c r="E28" s="19" t="n">
        <f aca="false">D28+C28</f>
        <v>0</v>
      </c>
      <c r="F28" s="19" t="n">
        <f aca="true">RAND()</f>
        <v>0.853414728013484</v>
      </c>
      <c r="G28" s="19" t="n">
        <f aca="false">-LN(1-F28)*$G$18</f>
        <v>192.014795851561</v>
      </c>
      <c r="H28" s="19" t="n">
        <f aca="false">MIN(G28,E28)</f>
        <v>0</v>
      </c>
      <c r="I28" s="19" t="n">
        <f aca="false">E28-H28</f>
        <v>0</v>
      </c>
      <c r="J28" s="19" t="n">
        <f aca="false">MAX(0,G28-E28)</f>
        <v>192.014795851561</v>
      </c>
      <c r="K28" s="19" t="n">
        <f aca="false">IF(D28&lt;&gt;0,$E$11,0)</f>
        <v>0</v>
      </c>
      <c r="L28" s="19" t="n">
        <f aca="false">J28*$E$12</f>
        <v>1152.08877510936</v>
      </c>
      <c r="M28" s="19" t="n">
        <f aca="false">I28*$E$13</f>
        <v>0</v>
      </c>
      <c r="N28" s="19" t="n">
        <f aca="false">SUM(K28:M28)</f>
        <v>1152.08877510936</v>
      </c>
    </row>
    <row r="29" customFormat="false" ht="14.25" hidden="false" customHeight="false" outlineLevel="0" collapsed="false">
      <c r="B29" s="10" t="n">
        <v>8</v>
      </c>
      <c r="C29" s="19" t="n">
        <f aca="false">I28</f>
        <v>0</v>
      </c>
      <c r="D29" s="19" t="n">
        <f aca="false">IF(MOD(B28,7)=0,$E$10-I28,0)</f>
        <v>700</v>
      </c>
      <c r="E29" s="19" t="n">
        <f aca="false">D29+C29</f>
        <v>700</v>
      </c>
      <c r="F29" s="19" t="n">
        <f aca="true">RAND()</f>
        <v>0.512442138288258</v>
      </c>
      <c r="G29" s="19" t="n">
        <f aca="false">-LN(1-F29)*$G$18</f>
        <v>71.8346304896665</v>
      </c>
      <c r="H29" s="19" t="n">
        <f aca="false">MIN(G29,E29)</f>
        <v>71.8346304896665</v>
      </c>
      <c r="I29" s="19" t="n">
        <f aca="false">E29-H29</f>
        <v>628.165369510333</v>
      </c>
      <c r="J29" s="19" t="n">
        <f aca="false">MAX(0,G29-E29)</f>
        <v>0</v>
      </c>
      <c r="K29" s="19" t="n">
        <f aca="false">IF(D29&lt;&gt;0,$E$11,0)</f>
        <v>1000</v>
      </c>
      <c r="L29" s="19" t="n">
        <f aca="false">J29*$E$12</f>
        <v>0</v>
      </c>
      <c r="M29" s="19" t="n">
        <f aca="false">I29*$E$13</f>
        <v>628.165369510333</v>
      </c>
      <c r="N29" s="19" t="n">
        <f aca="false">SUM(K29:M29)</f>
        <v>1628.16536951033</v>
      </c>
    </row>
    <row r="30" customFormat="false" ht="14.25" hidden="false" customHeight="false" outlineLevel="0" collapsed="false">
      <c r="B30" s="10" t="n">
        <v>9</v>
      </c>
      <c r="C30" s="19" t="n">
        <f aca="false">I29</f>
        <v>628.165369510333</v>
      </c>
      <c r="D30" s="19" t="n">
        <f aca="false">IF(MOD(B29,7)=0,$E$10-I29,0)</f>
        <v>0</v>
      </c>
      <c r="E30" s="19" t="n">
        <f aca="false">D30+C30</f>
        <v>628.165369510333</v>
      </c>
      <c r="F30" s="19" t="n">
        <f aca="true">RAND()</f>
        <v>0.301661474374773</v>
      </c>
      <c r="G30" s="19" t="n">
        <f aca="false">-LN(1-F30)*$G$18</f>
        <v>35.9051300058796</v>
      </c>
      <c r="H30" s="19" t="n">
        <f aca="false">MIN(G30,E30)</f>
        <v>35.9051300058796</v>
      </c>
      <c r="I30" s="19" t="n">
        <f aca="false">E30-H30</f>
        <v>592.260239504454</v>
      </c>
      <c r="J30" s="19" t="n">
        <f aca="false">MAX(0,G30-E30)</f>
        <v>0</v>
      </c>
      <c r="K30" s="19" t="n">
        <f aca="false">IF(D30&lt;&gt;0,$E$11,0)</f>
        <v>0</v>
      </c>
      <c r="L30" s="19" t="n">
        <f aca="false">J30*$E$12</f>
        <v>0</v>
      </c>
      <c r="M30" s="19" t="n">
        <f aca="false">I30*$E$13</f>
        <v>592.260239504454</v>
      </c>
      <c r="N30" s="19" t="n">
        <f aca="false">SUM(K30:M30)</f>
        <v>592.260239504454</v>
      </c>
    </row>
    <row r="31" customFormat="false" ht="14.25" hidden="false" customHeight="false" outlineLevel="0" collapsed="false">
      <c r="B31" s="10" t="n">
        <v>10</v>
      </c>
      <c r="C31" s="19" t="n">
        <f aca="false">I30</f>
        <v>592.260239504454</v>
      </c>
      <c r="D31" s="19" t="n">
        <f aca="false">IF(MOD(B30,7)=0,$E$10-I30,0)</f>
        <v>0</v>
      </c>
      <c r="E31" s="19" t="n">
        <f aca="false">D31+C31</f>
        <v>592.260239504454</v>
      </c>
      <c r="F31" s="19" t="n">
        <f aca="true">RAND()</f>
        <v>0.0944470090920981</v>
      </c>
      <c r="G31" s="19" t="n">
        <f aca="false">-LN(1-F31)*$G$18</f>
        <v>9.92094822137019</v>
      </c>
      <c r="H31" s="19" t="n">
        <f aca="false">MIN(G31,E31)</f>
        <v>9.92094822137019</v>
      </c>
      <c r="I31" s="19" t="n">
        <f aca="false">E31-H31</f>
        <v>582.339291283084</v>
      </c>
      <c r="J31" s="19" t="n">
        <f aca="false">MAX(0,G31-E31)</f>
        <v>0</v>
      </c>
      <c r="K31" s="19" t="n">
        <f aca="false">IF(D31&lt;&gt;0,$E$11,0)</f>
        <v>0</v>
      </c>
      <c r="L31" s="19" t="n">
        <f aca="false">J31*$E$12</f>
        <v>0</v>
      </c>
      <c r="M31" s="19" t="n">
        <f aca="false">I31*$E$13</f>
        <v>582.339291283084</v>
      </c>
      <c r="N31" s="19" t="n">
        <f aca="false">SUM(K31:M31)</f>
        <v>582.339291283084</v>
      </c>
    </row>
    <row r="32" customFormat="false" ht="14.25" hidden="false" customHeight="false" outlineLevel="0" collapsed="false">
      <c r="B32" s="10" t="n">
        <v>11</v>
      </c>
      <c r="C32" s="19" t="n">
        <f aca="false">I31</f>
        <v>582.339291283084</v>
      </c>
      <c r="D32" s="19" t="n">
        <f aca="false">IF(MOD(B31,7)=0,$E$10-I31,0)</f>
        <v>0</v>
      </c>
      <c r="E32" s="19" t="n">
        <f aca="false">D32+C32</f>
        <v>582.339291283084</v>
      </c>
      <c r="F32" s="19" t="n">
        <f aca="true">RAND()</f>
        <v>0.758528524146761</v>
      </c>
      <c r="G32" s="19" t="n">
        <f aca="false">-LN(1-F32)*$G$18</f>
        <v>142.100392527428</v>
      </c>
      <c r="H32" s="19" t="n">
        <f aca="false">MIN(G32,E32)</f>
        <v>142.100392527428</v>
      </c>
      <c r="I32" s="19" t="n">
        <f aca="false">E32-H32</f>
        <v>440.238898755656</v>
      </c>
      <c r="J32" s="19" t="n">
        <f aca="false">MAX(0,G32-E32)</f>
        <v>0</v>
      </c>
      <c r="K32" s="19" t="n">
        <f aca="false">IF(D32&lt;&gt;0,$E$11,0)</f>
        <v>0</v>
      </c>
      <c r="L32" s="19" t="n">
        <f aca="false">J32*$E$12</f>
        <v>0</v>
      </c>
      <c r="M32" s="19" t="n">
        <f aca="false">I32*$E$13</f>
        <v>440.238898755656</v>
      </c>
      <c r="N32" s="19" t="n">
        <f aca="false">SUM(K32:M32)</f>
        <v>440.238898755656</v>
      </c>
    </row>
    <row r="33" customFormat="false" ht="14.25" hidden="false" customHeight="false" outlineLevel="0" collapsed="false">
      <c r="B33" s="10" t="n">
        <v>12</v>
      </c>
      <c r="C33" s="19" t="n">
        <f aca="false">I32</f>
        <v>440.238898755656</v>
      </c>
      <c r="D33" s="19" t="n">
        <f aca="false">IF(MOD(B32,7)=0,$E$10-I32,0)</f>
        <v>0</v>
      </c>
      <c r="E33" s="19" t="n">
        <f aca="false">D33+C33</f>
        <v>440.238898755656</v>
      </c>
      <c r="F33" s="19" t="n">
        <f aca="true">RAND()</f>
        <v>0.36241051844757</v>
      </c>
      <c r="G33" s="19" t="n">
        <f aca="false">-LN(1-F33)*$G$18</f>
        <v>45.0060648580053</v>
      </c>
      <c r="H33" s="19" t="n">
        <f aca="false">MIN(G33,E33)</f>
        <v>45.0060648580053</v>
      </c>
      <c r="I33" s="19" t="n">
        <f aca="false">E33-H33</f>
        <v>395.232833897651</v>
      </c>
      <c r="J33" s="19" t="n">
        <f aca="false">MAX(0,G33-E33)</f>
        <v>0</v>
      </c>
      <c r="K33" s="19" t="n">
        <f aca="false">IF(D33&lt;&gt;0,$E$11,0)</f>
        <v>0</v>
      </c>
      <c r="L33" s="19" t="n">
        <f aca="false">J33*$E$12</f>
        <v>0</v>
      </c>
      <c r="M33" s="19" t="n">
        <f aca="false">I33*$E$13</f>
        <v>395.232833897651</v>
      </c>
      <c r="N33" s="19" t="n">
        <f aca="false">SUM(K33:M33)</f>
        <v>395.232833897651</v>
      </c>
    </row>
    <row r="34" customFormat="false" ht="14.25" hidden="false" customHeight="false" outlineLevel="0" collapsed="false">
      <c r="B34" s="10" t="n">
        <v>13</v>
      </c>
      <c r="C34" s="19" t="n">
        <f aca="false">I33</f>
        <v>395.232833897651</v>
      </c>
      <c r="D34" s="19" t="n">
        <f aca="false">IF(MOD(B33,7)=0,$E$10-I33,0)</f>
        <v>0</v>
      </c>
      <c r="E34" s="19" t="n">
        <f aca="false">D34+C34</f>
        <v>395.232833897651</v>
      </c>
      <c r="F34" s="19" t="n">
        <f aca="true">RAND()</f>
        <v>0.991710442664175</v>
      </c>
      <c r="G34" s="19" t="n">
        <f aca="false">-LN(1-F34)*$G$18</f>
        <v>479.275870862796</v>
      </c>
      <c r="H34" s="19" t="n">
        <f aca="false">MIN(G34,E34)</f>
        <v>395.232833897651</v>
      </c>
      <c r="I34" s="19" t="n">
        <f aca="false">E34-H34</f>
        <v>0</v>
      </c>
      <c r="J34" s="19" t="n">
        <f aca="false">MAX(0,G34-E34)</f>
        <v>84.0430369651448</v>
      </c>
      <c r="K34" s="19" t="n">
        <f aca="false">IF(D34&lt;&gt;0,$E$11,0)</f>
        <v>0</v>
      </c>
      <c r="L34" s="19" t="n">
        <f aca="false">J34*$E$12</f>
        <v>504.258221790869</v>
      </c>
      <c r="M34" s="19" t="n">
        <f aca="false">I34*$E$13</f>
        <v>0</v>
      </c>
      <c r="N34" s="19" t="n">
        <f aca="false">SUM(K34:M34)</f>
        <v>504.258221790869</v>
      </c>
    </row>
    <row r="35" customFormat="false" ht="14.25" hidden="false" customHeight="false" outlineLevel="0" collapsed="false">
      <c r="B35" s="10" t="n">
        <v>14</v>
      </c>
      <c r="C35" s="19" t="n">
        <f aca="false">I34</f>
        <v>0</v>
      </c>
      <c r="D35" s="19" t="n">
        <f aca="false">IF(MOD(B34,7)=0,$E$10-I34,0)</f>
        <v>0</v>
      </c>
      <c r="E35" s="19" t="n">
        <f aca="false">D35+C35</f>
        <v>0</v>
      </c>
      <c r="F35" s="19" t="n">
        <f aca="true">RAND()</f>
        <v>0.677413858232476</v>
      </c>
      <c r="G35" s="19" t="n">
        <f aca="false">-LN(1-F35)*$G$18</f>
        <v>113.138507215695</v>
      </c>
      <c r="H35" s="19" t="n">
        <f aca="false">MIN(G35,E35)</f>
        <v>0</v>
      </c>
      <c r="I35" s="19" t="n">
        <f aca="false">E35-H35</f>
        <v>0</v>
      </c>
      <c r="J35" s="19" t="n">
        <f aca="false">MAX(0,G35-E35)</f>
        <v>113.138507215695</v>
      </c>
      <c r="K35" s="19" t="n">
        <f aca="false">IF(D35&lt;&gt;0,$E$11,0)</f>
        <v>0</v>
      </c>
      <c r="L35" s="19" t="n">
        <f aca="false">J35*$E$12</f>
        <v>678.831043294168</v>
      </c>
      <c r="M35" s="19" t="n">
        <f aca="false">I35*$E$13</f>
        <v>0</v>
      </c>
      <c r="N35" s="19" t="n">
        <f aca="false">SUM(K35:M35)</f>
        <v>678.831043294168</v>
      </c>
    </row>
  </sheetData>
  <mergeCells count="9">
    <mergeCell ref="A2:I2"/>
    <mergeCell ref="B10:D10"/>
    <mergeCell ref="B11:D11"/>
    <mergeCell ref="B12:D12"/>
    <mergeCell ref="B13:D13"/>
    <mergeCell ref="B15:H15"/>
    <mergeCell ref="B17:C17"/>
    <mergeCell ref="F17:G17"/>
    <mergeCell ref="B18:C1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LibreOffice/25.2.4.3$Linux_X86_64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en-US</dc:language>
  <cp:lastModifiedBy/>
  <dcterms:modified xsi:type="dcterms:W3CDTF">2025-09-26T12:34:55Z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