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Ejercicio 11" sheetId="1" state="visible" r:id="rId1"/>
    <sheet name="Ejercicio 1" sheetId="2" state="visible" r:id="rId2"/>
    <sheet name="Ejercicio 2" sheetId="3" state="visible" r:id="rId3"/>
    <sheet name="Ejercicio 3" sheetId="4" state="visible" r:id="rId4"/>
    <sheet name="Ejercicio 4" sheetId="5" state="visible" r:id="rId5"/>
    <sheet name="Ejercicio 5" sheetId="6" state="visible" r:id="rId6"/>
  </sheets>
  <definedNames/>
  <calcPr calcId="124519" fullCalcOnLoad="1" refMode="A1" iterate="0" iterateCount="100" iterateDelta="0.0001"/>
</workbook>
</file>

<file path=xl/styles.xml><?xml version="1.0" encoding="utf-8"?>
<styleSheet xmlns="http://schemas.openxmlformats.org/spreadsheetml/2006/main">
  <numFmts count="2">
    <numFmt numFmtId="164" formatCode="0.0000"/>
    <numFmt numFmtId="165" formatCode="_-[$$-409]* #,##0.00_ ;_-[$$-409]* \-#,##0.00\ ;_-[$$-409]* \-??_ ;_-@_ "/>
  </numFmts>
  <fonts count="6">
    <font>
      <name val="Calibri"/>
      <charset val="1"/>
      <family val="2"/>
      <color theme="1"/>
      <sz val="11"/>
    </font>
    <font>
      <name val="Arial"/>
      <family val="0"/>
      <sz val="10"/>
    </font>
    <font>
      <name val="Arial"/>
      <family val="0"/>
      <sz val="10"/>
    </font>
    <font>
      <name val="Arial"/>
      <family val="0"/>
      <sz val="10"/>
    </font>
    <font>
      <name val="Calibri"/>
      <family val="0"/>
      <color theme="1"/>
      <sz val="11"/>
    </font>
    <font>
      <name val="Calibri"/>
      <charset val="1"/>
      <family val="2"/>
      <b val="1"/>
      <color theme="1"/>
      <sz val="11"/>
    </font>
  </fonts>
  <fills count="7">
    <fill>
      <patternFill/>
    </fill>
    <fill>
      <patternFill patternType="gray125"/>
    </fill>
    <fill>
      <patternFill patternType="solid">
        <fgColor theme="5" tint="0.7999000000000001"/>
        <bgColor rgb="FFFFF2CC"/>
      </patternFill>
    </fill>
    <fill>
      <patternFill patternType="solid">
        <fgColor theme="9" tint="0.7999000000000001"/>
        <bgColor rgb="FFDEEBF7"/>
      </patternFill>
    </fill>
    <fill>
      <patternFill patternType="solid">
        <fgColor theme="7" tint="0.7999000000000001"/>
        <bgColor rgb="FFFBE5D6"/>
      </patternFill>
    </fill>
    <fill>
      <patternFill patternType="solid">
        <fgColor rgb="FFFAD2F6"/>
        <bgColor rgb="FFFBE5D6"/>
      </patternFill>
    </fill>
    <fill>
      <patternFill patternType="solid">
        <fgColor theme="4" tint="0.7999000000000001"/>
        <bgColor rgb="FFE2F0D9"/>
      </patternFill>
    </fill>
  </fills>
  <borders count="12">
    <border>
      <left/>
      <right/>
      <top/>
      <bottom/>
      <diagonal/>
    </border>
    <border>
      <left style="thin"/>
      <right style="thin"/>
      <top style="thin"/>
      <bottom style="thin"/>
      <diagonal/>
    </border>
    <border>
      <left/>
      <right/>
      <top style="thin"/>
      <bottom/>
      <diagonal/>
    </border>
    <border>
      <left/>
      <right style="thin"/>
      <top style="thin"/>
      <bottom/>
      <diagonal/>
    </border>
    <border>
      <left/>
      <right style="thin"/>
      <top style="thin"/>
      <bottom style="thin"/>
      <diagonal/>
    </border>
    <border>
      <left style="thin"/>
      <right/>
      <top/>
      <bottom/>
      <diagonal/>
    </border>
    <border>
      <left/>
      <right style="thin"/>
      <top/>
      <bottom/>
      <diagonal/>
    </border>
    <border>
      <left style="thin"/>
      <right/>
      <top/>
      <bottom style="thin"/>
      <diagonal/>
    </border>
    <border>
      <left/>
      <right style="thin"/>
      <top/>
      <bottom style="thin"/>
      <diagonal/>
    </border>
    <border>
      <left style="thin"/>
      <right style="thin"/>
      <top/>
      <bottom/>
      <diagonal/>
    </border>
    <border>
      <left style="thin"/>
      <right style="thin"/>
      <top/>
      <bottom style="thin"/>
      <diagonal/>
    </border>
    <border>
      <left/>
      <right/>
      <top style="thin"/>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0" fillId="0" borderId="0" applyAlignment="1">
      <alignment horizontal="general" vertical="bottom"/>
    </xf>
  </cellStyleXfs>
  <cellXfs count="57">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2" borderId="0" applyAlignment="1" pivotButton="0" quotePrefix="0" xfId="0">
      <alignment horizontal="center" vertical="bottom"/>
    </xf>
    <xf numFmtId="0" fontId="0" fillId="3" borderId="1" applyAlignment="1" pivotButton="0" quotePrefix="0" xfId="0">
      <alignment horizontal="center" vertical="center"/>
    </xf>
    <xf numFmtId="0" fontId="0" fillId="3" borderId="1" applyAlignment="1" pivotButton="0" quotePrefix="0" xfId="0">
      <alignment horizontal="general" vertical="center"/>
    </xf>
    <xf numFmtId="0" fontId="0" fillId="4" borderId="1" applyAlignment="1" pivotButton="0" quotePrefix="0" xfId="0">
      <alignment horizontal="center" vertical="center" wrapText="1"/>
    </xf>
    <xf numFmtId="0" fontId="0" fillId="0" borderId="1" applyAlignment="1" pivotButton="0" quotePrefix="0" xfId="0">
      <alignment horizontal="center" vertical="center" wrapText="1"/>
    </xf>
    <xf numFmtId="0" fontId="0" fillId="5" borderId="1" applyAlignment="1" pivotButton="0" quotePrefix="0" xfId="0">
      <alignment horizontal="center" vertical="center" wrapText="1"/>
    </xf>
    <xf numFmtId="0" fontId="0" fillId="6" borderId="0" applyAlignment="1" pivotButton="0" quotePrefix="0" xfId="0">
      <alignment horizontal="left" vertical="bottom" wrapText="1"/>
    </xf>
    <xf numFmtId="0" fontId="0" fillId="6" borderId="1" applyAlignment="1" pivotButton="0" quotePrefix="0" xfId="0">
      <alignment horizontal="center" vertical="center" wrapText="1"/>
    </xf>
    <xf numFmtId="0" fontId="0" fillId="0" borderId="1" applyAlignment="1" pivotButton="0" quotePrefix="0" xfId="0">
      <alignment horizontal="center" vertical="center"/>
    </xf>
    <xf numFmtId="164" fontId="0" fillId="0" borderId="1" applyAlignment="1" pivotButton="0" quotePrefix="0" xfId="0">
      <alignment horizontal="center" vertical="center"/>
    </xf>
    <xf numFmtId="164" fontId="0" fillId="4" borderId="1" applyAlignment="1" pivotButton="0" quotePrefix="0" xfId="0">
      <alignment horizontal="center" vertical="center"/>
    </xf>
    <xf numFmtId="164" fontId="0" fillId="5" borderId="1" applyAlignment="1" pivotButton="0" quotePrefix="0" xfId="0">
      <alignment horizontal="center" vertical="center"/>
    </xf>
    <xf numFmtId="0" fontId="0" fillId="0" borderId="1" applyAlignment="1" pivotButton="0" quotePrefix="0" xfId="0">
      <alignment horizontal="center" vertical="bottom"/>
    </xf>
    <xf numFmtId="164" fontId="0" fillId="0" borderId="1" applyAlignment="1" pivotButton="0" quotePrefix="0" xfId="0">
      <alignment horizontal="center" vertical="bottom"/>
    </xf>
    <xf numFmtId="0" fontId="0" fillId="3" borderId="1" applyAlignment="1" pivotButton="0" quotePrefix="0" xfId="0">
      <alignment horizontal="center" vertical="center" wrapText="1"/>
    </xf>
    <xf numFmtId="0" fontId="0" fillId="0" borderId="1" applyAlignment="1" pivotButton="0" quotePrefix="0" xfId="0">
      <alignment horizontal="general" vertical="bottom"/>
    </xf>
    <xf numFmtId="0" fontId="0" fillId="6" borderId="0" applyAlignment="1" pivotButton="0" quotePrefix="0" xfId="0">
      <alignment horizontal="center" vertical="bottom"/>
    </xf>
    <xf numFmtId="2" fontId="0" fillId="0" borderId="1" applyAlignment="1" pivotButton="0" quotePrefix="0" xfId="0">
      <alignment horizontal="center" vertical="center"/>
    </xf>
    <xf numFmtId="1" fontId="0" fillId="0" borderId="1" applyAlignment="1" pivotButton="0" quotePrefix="0" xfId="0">
      <alignment horizontal="center" vertical="center"/>
    </xf>
    <xf numFmtId="10" fontId="0" fillId="0" borderId="1" applyAlignment="1" pivotButton="0" quotePrefix="0" xfId="19">
      <alignment horizontal="center" vertical="center"/>
    </xf>
    <xf numFmtId="0" fontId="0" fillId="0" borderId="1" applyAlignment="1" pivotButton="0" quotePrefix="0" xfId="0">
      <alignment horizontal="center" vertical="center"/>
    </xf>
    <xf numFmtId="165" fontId="0" fillId="0" borderId="1" applyAlignment="1" pivotButton="0" quotePrefix="0" xfId="0">
      <alignment horizontal="center" vertical="center"/>
    </xf>
    <xf numFmtId="0" fontId="0" fillId="6" borderId="0" applyAlignment="1" pivotButton="0" quotePrefix="0" xfId="0">
      <alignment horizontal="center" vertical="bottom" wrapText="1"/>
    </xf>
    <xf numFmtId="0" fontId="0" fillId="3" borderId="1" applyAlignment="1" pivotButton="0" quotePrefix="0" xfId="0">
      <alignment horizontal="center" vertical="bottom"/>
    </xf>
    <xf numFmtId="0" fontId="0" fillId="0" borderId="0" pivotButton="0" quotePrefix="0" xfId="0"/>
    <xf numFmtId="0" fontId="0" fillId="0" borderId="0" applyAlignment="1" pivotButton="0" quotePrefix="0" xfId="0">
      <alignment horizontal="general" vertical="bottom"/>
    </xf>
    <xf numFmtId="0" fontId="0" fillId="2" borderId="0" applyAlignment="1" pivotButton="0" quotePrefix="0" xfId="0">
      <alignment horizontal="center" vertical="bottom"/>
    </xf>
    <xf numFmtId="0" fontId="0" fillId="3" borderId="1" applyAlignment="1" pivotButton="0" quotePrefix="0" xfId="0">
      <alignment horizontal="center" vertical="center"/>
    </xf>
    <xf numFmtId="0" fontId="0" fillId="0" borderId="4" pivotButton="0" quotePrefix="0" xfId="0"/>
    <xf numFmtId="0" fontId="0" fillId="3" borderId="1" applyAlignment="1" pivotButton="0" quotePrefix="0" xfId="0">
      <alignment horizontal="general" vertical="center"/>
    </xf>
    <xf numFmtId="0" fontId="0" fillId="4" borderId="1" applyAlignment="1" pivotButton="0" quotePrefix="0" xfId="0">
      <alignment horizontal="center" vertical="center" wrapText="1"/>
    </xf>
    <xf numFmtId="0" fontId="0" fillId="0" borderId="1" applyAlignment="1" pivotButton="0" quotePrefix="0" xfId="0">
      <alignment horizontal="center" vertical="center" wrapText="1"/>
    </xf>
    <xf numFmtId="0" fontId="0" fillId="5" borderId="1" applyAlignment="1" pivotButton="0" quotePrefix="0" xfId="0">
      <alignment horizontal="center" vertical="center" wrapText="1"/>
    </xf>
    <xf numFmtId="0" fontId="0" fillId="0" borderId="3" pivotButton="0" quotePrefix="0" xfId="0"/>
    <xf numFmtId="0" fontId="0" fillId="0" borderId="7" pivotButton="0" quotePrefix="0" xfId="0"/>
    <xf numFmtId="0" fontId="0" fillId="0" borderId="8" pivotButton="0" quotePrefix="0" xfId="0"/>
    <xf numFmtId="0" fontId="0" fillId="0" borderId="10" pivotButton="0" quotePrefix="0" xfId="0"/>
    <xf numFmtId="0" fontId="0" fillId="6" borderId="0" applyAlignment="1" pivotButton="0" quotePrefix="0" xfId="0">
      <alignment horizontal="left" vertical="bottom" wrapText="1"/>
    </xf>
    <xf numFmtId="0" fontId="0" fillId="6" borderId="1" applyAlignment="1" pivotButton="0" quotePrefix="0" xfId="0">
      <alignment horizontal="center" vertical="center" wrapText="1"/>
    </xf>
    <xf numFmtId="0" fontId="0" fillId="0" borderId="1" applyAlignment="1" pivotButton="0" quotePrefix="0" xfId="0">
      <alignment horizontal="center" vertical="center"/>
    </xf>
    <xf numFmtId="164" fontId="0" fillId="0" borderId="1" applyAlignment="1" pivotButton="0" quotePrefix="0" xfId="0">
      <alignment horizontal="center" vertical="center"/>
    </xf>
    <xf numFmtId="164" fontId="0" fillId="4" borderId="1" applyAlignment="1" pivotButton="0" quotePrefix="0" xfId="0">
      <alignment horizontal="center" vertical="center"/>
    </xf>
    <xf numFmtId="164" fontId="0" fillId="5" borderId="1" applyAlignment="1" pivotButton="0" quotePrefix="0" xfId="0">
      <alignment horizontal="center" vertical="center"/>
    </xf>
    <xf numFmtId="0" fontId="0" fillId="0" borderId="1" applyAlignment="1" pivotButton="0" quotePrefix="0" xfId="0">
      <alignment horizontal="center" vertical="bottom"/>
    </xf>
    <xf numFmtId="0" fontId="0" fillId="0" borderId="11" pivotButton="0" quotePrefix="0" xfId="0"/>
    <xf numFmtId="164" fontId="0" fillId="0" borderId="1" applyAlignment="1" pivotButton="0" quotePrefix="0" xfId="0">
      <alignment horizontal="center" vertical="bottom"/>
    </xf>
    <xf numFmtId="0" fontId="0" fillId="3" borderId="1" applyAlignment="1" pivotButton="0" quotePrefix="0" xfId="0">
      <alignment horizontal="center" vertical="center" wrapText="1"/>
    </xf>
    <xf numFmtId="0" fontId="0" fillId="0" borderId="1" applyAlignment="1" pivotButton="0" quotePrefix="0" xfId="0">
      <alignment horizontal="general" vertical="bottom"/>
    </xf>
    <xf numFmtId="0" fontId="0" fillId="6" borderId="0" applyAlignment="1" pivotButton="0" quotePrefix="0" xfId="0">
      <alignment horizontal="center" vertical="bottom"/>
    </xf>
    <xf numFmtId="2" fontId="0" fillId="0" borderId="1" applyAlignment="1" pivotButton="0" quotePrefix="0" xfId="0">
      <alignment horizontal="center" vertical="center"/>
    </xf>
    <xf numFmtId="1" fontId="0" fillId="0" borderId="1" applyAlignment="1" pivotButton="0" quotePrefix="0" xfId="0">
      <alignment horizontal="center" vertical="center"/>
    </xf>
    <xf numFmtId="10" fontId="0" fillId="0" borderId="1" applyAlignment="1" pivotButton="0" quotePrefix="0" xfId="19">
      <alignment horizontal="center" vertical="center"/>
    </xf>
    <xf numFmtId="165" fontId="0" fillId="0" borderId="1" applyAlignment="1" pivotButton="0" quotePrefix="0" xfId="0">
      <alignment horizontal="center" vertical="center"/>
    </xf>
    <xf numFmtId="0" fontId="0" fillId="6" borderId="0" applyAlignment="1" pivotButton="0" quotePrefix="0" xfId="0">
      <alignment horizontal="center" vertical="bottom" wrapText="1"/>
    </xf>
    <xf numFmtId="0" fontId="0" fillId="3" borderId="1"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FAD2F6"/>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0"/>
  </sheetPr>
  <dimension ref="A1:C6"/>
  <sheetViews>
    <sheetView showFormulas="0" showGridLines="1" showRowColHeaders="1" showZeros="1" rightToLeft="0" tabSelected="1" showOutlineSymbols="1" defaultGridColor="1" view="normal" topLeftCell="A1" colorId="64" zoomScale="140" zoomScaleNormal="140" zoomScalePageLayoutView="100" workbookViewId="0">
      <selection pane="topLeft" activeCell="D7" activeCellId="0" sqref="D7"/>
    </sheetView>
  </sheetViews>
  <sheetFormatPr baseColWidth="8" defaultColWidth="11.53515625" defaultRowHeight="12.8" customHeight="1" zeroHeight="0" outlineLevelRow="0"/>
  <sheetData>
    <row r="1" ht="13.8" customHeight="1" s="26">
      <c r="A1" s="27" t="inlineStr">
        <is>
          <t>Hola Mundo mundano</t>
        </is>
      </c>
      <c r="B1" s="27" t="inlineStr">
        <is>
          <t>cod</t>
        </is>
      </c>
      <c r="C1" s="27" t="inlineStr">
        <is>
          <t>Nombre</t>
        </is>
      </c>
    </row>
    <row r="2" ht="13.8" customHeight="1" s="26">
      <c r="A2" s="27" t="n">
        <v>76958938</v>
      </c>
      <c r="B2" s="27" t="n">
        <v>2</v>
      </c>
      <c r="C2" s="27" t="inlineStr">
        <is>
          <t>rebeca</t>
        </is>
      </c>
    </row>
    <row r="3" ht="13.8" customHeight="1" s="26">
      <c r="A3" s="27" t="n">
        <v>76958938</v>
      </c>
      <c r="B3" s="27" t="n">
        <v>4</v>
      </c>
      <c r="C3" s="27" t="inlineStr">
        <is>
          <t>ever</t>
        </is>
      </c>
    </row>
    <row r="4" ht="13.8" customHeight="1" s="26">
      <c r="A4" s="27" t="n">
        <v>76958938</v>
      </c>
      <c r="B4" s="27" t="n">
        <v>3</v>
      </c>
      <c r="C4" s="27" t="inlineStr">
        <is>
          <t>vetdy</t>
        </is>
      </c>
    </row>
    <row r="5" ht="13.8" customHeight="1" s="26">
      <c r="A5" s="27" t="n">
        <v>76958938</v>
      </c>
      <c r="B5" s="27" t="n">
        <v>5</v>
      </c>
      <c r="C5" s="27" t="inlineStr">
        <is>
          <t>andrea</t>
        </is>
      </c>
    </row>
    <row r="6" ht="12.8" customHeight="1" s="26">
      <c r="A6" t="n">
        <v>1</v>
      </c>
      <c r="B6" t="n">
        <v>2</v>
      </c>
      <c r="C6" t="n">
        <v>3</v>
      </c>
    </row>
  </sheetData>
  <printOptions horizontalCentered="0" verticalCentered="0" headings="0" gridLines="0" gridLinesSet="1"/>
  <pageMargins left="0.7875" right="0.7875" top="1.05277777777778" bottom="1.05277777777778" header="0.7875" footer="0.7875"/>
  <pageSetup orientation="portrait" paperSize="9" scale="100" fitToHeight="1" fitToWidth="1" pageOrder="downThenOver" blackAndWhite="0" draft="0" horizontalDpi="300" verticalDpi="300" copies="1"/>
  <headerFooter differentOddEven="0" differentFirst="0">
    <oddHeader>&amp;C&amp;"Times New Roman,Regular"&amp;12 &amp;Kffffff&amp;A</oddHeader>
    <oddFooter>&amp;C&amp;"Times New Roman,Regular"&amp;12 &amp;KffffffPage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C5"/>
  <sheetViews>
    <sheetView showFormulas="0" showGridLines="1" showRowColHeaders="1" showZeros="1" rightToLeft="0" tabSelected="0" showOutlineSymbols="1" defaultGridColor="1" view="normal" topLeftCell="A1" colorId="64" zoomScale="140" zoomScaleNormal="140" zoomScalePageLayoutView="100" workbookViewId="0">
      <selection pane="topLeft" activeCell="C5" activeCellId="0" sqref="C5"/>
    </sheetView>
  </sheetViews>
  <sheetFormatPr baseColWidth="8" defaultColWidth="8.88671875" defaultRowHeight="14.25" customHeight="1" zeroHeight="0" outlineLevelRow="0"/>
  <cols>
    <col width="12.33" customWidth="1" style="27" min="3" max="4"/>
    <col width="13" customWidth="1" style="27" min="5" max="5"/>
    <col width="12.33" customWidth="1" style="27" min="6" max="10"/>
  </cols>
  <sheetData>
    <row r="1" ht="14.25" customHeight="1" s="26">
      <c r="A1" s="27" t="inlineStr">
        <is>
          <t>Numero</t>
        </is>
      </c>
      <c r="B1" s="27" t="inlineStr">
        <is>
          <t>cod</t>
        </is>
      </c>
      <c r="C1" s="27" t="inlineStr">
        <is>
          <t>Nombre</t>
        </is>
      </c>
    </row>
    <row r="2" ht="14.25" customHeight="1" s="26">
      <c r="A2" s="27" t="n">
        <v>76958938</v>
      </c>
      <c r="B2" s="27" t="n">
        <v>2</v>
      </c>
      <c r="C2" s="27" t="inlineStr">
        <is>
          <t>rebeca</t>
        </is>
      </c>
    </row>
    <row r="3" ht="14.25" customHeight="1" s="26">
      <c r="A3" s="27" t="n">
        <v>76958938</v>
      </c>
      <c r="B3" s="27" t="n">
        <v>4</v>
      </c>
      <c r="C3" s="27" t="inlineStr">
        <is>
          <t>ever</t>
        </is>
      </c>
    </row>
    <row r="4" ht="14.25" customHeight="1" s="26">
      <c r="A4" s="27" t="n">
        <v>76958938</v>
      </c>
      <c r="B4" s="27" t="n">
        <v>3</v>
      </c>
      <c r="C4" s="27" t="inlineStr">
        <is>
          <t>vetdy</t>
        </is>
      </c>
    </row>
    <row r="5" ht="14.25" customHeight="1" s="26">
      <c r="A5" s="27" t="n">
        <v>76958938</v>
      </c>
      <c r="B5" s="27" t="n">
        <v>5</v>
      </c>
      <c r="C5" s="27" t="inlineStr">
        <is>
          <t>andrea</t>
        </is>
      </c>
    </row>
    <row r="7" ht="14.25" customHeight="1" s="26"/>
    <row r="8" ht="14.25" customHeight="1" s="26"/>
    <row r="9" ht="14.25" customHeight="1" s="26"/>
    <row r="10" ht="14.25" customHeight="1" s="26"/>
    <row r="11" ht="14.25" customHeight="1" s="26"/>
    <row r="12" ht="14.25" customHeight="1" s="26"/>
    <row r="13" ht="14.25" customHeight="1" s="26"/>
    <row r="14" ht="14.25" customHeight="1" s="26"/>
    <row r="15" ht="14.25" customHeight="1" s="26"/>
    <row r="16" ht="14.25" customHeight="1" s="26"/>
    <row r="1048549" ht="12.8" customHeight="1" s="26"/>
    <row r="1048550" ht="12.8" customHeight="1" s="26"/>
    <row r="1048551" ht="12.8" customHeight="1" s="26"/>
    <row r="1048552" ht="12.8" customHeight="1" s="26"/>
    <row r="1048553" ht="12.8" customHeight="1" s="26"/>
    <row r="1048554" ht="12.8" customHeight="1" s="26"/>
    <row r="1048555" ht="12.8" customHeight="1" s="26"/>
    <row r="1048556" ht="12.8" customHeight="1" s="26"/>
    <row r="1048557" ht="12.8" customHeight="1" s="26"/>
    <row r="1048558" ht="12.8" customHeight="1" s="26"/>
    <row r="1048559" ht="12.8" customHeight="1" s="26"/>
    <row r="1048560" ht="12.8" customHeight="1" s="26"/>
    <row r="1048561" ht="12.8" customHeight="1" s="26"/>
    <row r="1048562" ht="12.8" customHeight="1" s="26"/>
    <row r="1048563" ht="12.8" customHeight="1" s="26"/>
    <row r="1048564" ht="12.8" customHeight="1" s="26"/>
    <row r="1048565" ht="12.8" customHeight="1" s="26"/>
    <row r="1048566" ht="12.8" customHeight="1" s="26"/>
    <row r="1048567" ht="12.8" customHeight="1" s="26"/>
    <row r="1048568" ht="12.8" customHeight="1" s="26"/>
    <row r="1048569" ht="12.8" customHeight="1" s="26"/>
    <row r="1048570" ht="12.8" customHeight="1" s="26"/>
    <row r="1048571" ht="12.8" customHeight="1" s="26"/>
    <row r="1048572" ht="12.8" customHeight="1" s="26"/>
    <row r="1048573" ht="12.8" customHeight="1" s="26"/>
    <row r="1048574" ht="12.8" customHeight="1" s="26"/>
    <row r="1048575" ht="12.8" customHeight="1" s="26"/>
    <row r="1048576" ht="12.8" customHeight="1" s="26"/>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2:K38"/>
  <sheetViews>
    <sheetView showFormulas="0" showGridLines="1" showRowColHeaders="1" showZeros="1" rightToLeft="0" tabSelected="0" showOutlineSymbols="1" defaultGridColor="1" view="normal" topLeftCell="A1" colorId="64" zoomScale="140" zoomScaleNormal="140" zoomScalePageLayoutView="100" workbookViewId="0">
      <selection pane="topLeft" activeCell="F39" activeCellId="0" sqref="F39"/>
    </sheetView>
  </sheetViews>
  <sheetFormatPr baseColWidth="8" defaultColWidth="10.640625" defaultRowHeight="14.25" customHeight="1" zeroHeight="0" outlineLevelRow="0"/>
  <cols>
    <col width="10.56" customWidth="1" style="27" min="3" max="3"/>
    <col width="12.44" customWidth="1" style="27" min="4" max="4"/>
    <col width="13.44" customWidth="1" style="27" min="5" max="5"/>
    <col width="11.56" customWidth="1" style="27" min="6" max="6"/>
    <col width="9.789999999999999" customWidth="1" style="27" min="7" max="7"/>
    <col width="10.56" customWidth="1" style="27" min="8" max="8"/>
    <col width="13.44" customWidth="1" style="27" min="9" max="9"/>
    <col width="12.56" customWidth="1" style="27" min="10" max="10"/>
    <col width="11.44" customWidth="1" style="27" min="11" max="11"/>
  </cols>
  <sheetData>
    <row r="2" ht="14.25" customHeight="1" s="26">
      <c r="A2" s="28" t="inlineStr">
        <is>
          <t>EJERCICIO 2</t>
        </is>
      </c>
    </row>
    <row r="10" ht="14.25" customHeight="1" s="26">
      <c r="B10" s="29" t="inlineStr">
        <is>
          <t>Variable aleatoria</t>
        </is>
      </c>
      <c r="C10" s="30" t="n"/>
      <c r="D10" s="29" t="inlineStr">
        <is>
          <t>Tipo</t>
        </is>
      </c>
      <c r="E10" s="31" t="inlineStr">
        <is>
          <t>Distribución</t>
        </is>
      </c>
      <c r="F10" s="29" t="inlineStr">
        <is>
          <t>Parámetros</t>
        </is>
      </c>
      <c r="G10" s="30" t="n"/>
    </row>
    <row r="11" ht="29.25" customHeight="1" s="26">
      <c r="B11" s="32" t="inlineStr">
        <is>
          <t>Tiempo entre llegadas de piezas (Min/Pieza)</t>
        </is>
      </c>
      <c r="C11" s="30" t="n"/>
      <c r="D11" s="33" t="inlineStr">
        <is>
          <t>Continua</t>
        </is>
      </c>
      <c r="E11" s="33" t="inlineStr">
        <is>
          <t>Exponencial</t>
        </is>
      </c>
      <c r="F11" s="33" t="inlineStr">
        <is>
          <t>Media</t>
        </is>
      </c>
      <c r="G11" s="33" t="n">
        <v>5</v>
      </c>
    </row>
    <row r="12" ht="14.25" customHeight="1" s="26">
      <c r="B12" s="34" t="inlineStr">
        <is>
          <t>Tiempo de inspección (Min/Pieza)</t>
        </is>
      </c>
      <c r="C12" s="35" t="n"/>
      <c r="D12" s="33" t="inlineStr">
        <is>
          <t>Continua</t>
        </is>
      </c>
      <c r="E12" s="33" t="inlineStr">
        <is>
          <t>Normal</t>
        </is>
      </c>
      <c r="F12" s="33" t="inlineStr">
        <is>
          <t>Media</t>
        </is>
      </c>
      <c r="G12" s="33" t="n">
        <v>4</v>
      </c>
    </row>
    <row r="13" ht="14.25" customHeight="1" s="26">
      <c r="B13" s="36" t="n"/>
      <c r="C13" s="37" t="n"/>
      <c r="D13" s="38" t="n"/>
      <c r="E13" s="38" t="n"/>
      <c r="F13" s="33" t="inlineStr">
        <is>
          <t>Desviación</t>
        </is>
      </c>
      <c r="G13" s="33" t="n">
        <v>0.5</v>
      </c>
    </row>
    <row r="15" ht="29.25" customHeight="1" s="26">
      <c r="B15" s="39" t="inlineStr">
        <is>
          <t>Realice un estudio de simulación completo para estimar el tiempo promedio de permanencia de
las piezas en la estación de inspección.</t>
        </is>
      </c>
    </row>
    <row r="18" ht="33.55" customHeight="1" s="26">
      <c r="B18" s="40" t="inlineStr">
        <is>
          <t>Piezas</t>
        </is>
      </c>
      <c r="C18" s="40" t="inlineStr">
        <is>
          <t>Numero aleatorio</t>
        </is>
      </c>
      <c r="D18" s="32" t="inlineStr">
        <is>
          <t>Tiempo entre llegadas (Min/Pieza)</t>
        </is>
      </c>
      <c r="E18" s="40" t="inlineStr">
        <is>
          <t>Minuto en que llega la pieza</t>
        </is>
      </c>
      <c r="F18" s="40" t="inlineStr">
        <is>
          <t>Minuto en que inicia la inspección</t>
        </is>
      </c>
      <c r="G18" s="40" t="inlineStr">
        <is>
          <t>Numero aleatorio</t>
        </is>
      </c>
      <c r="H18" s="34" t="inlineStr">
        <is>
          <t>Tiempo de inspección (Min/Pieza)</t>
        </is>
      </c>
      <c r="I18" s="40" t="inlineStr">
        <is>
          <t>Minuto en que finaliza la inspección</t>
        </is>
      </c>
      <c r="J18" s="40" t="inlineStr">
        <is>
          <t>Tiempo total en inspección (Min/Pieza)</t>
        </is>
      </c>
      <c r="K18" s="40" t="inlineStr">
        <is>
          <t>Tiempo en espera (Min)</t>
        </is>
      </c>
    </row>
    <row r="19" ht="14.25" customHeight="1" s="26">
      <c r="B19" s="41" t="n">
        <v>1</v>
      </c>
      <c r="C19" s="42">
        <f>RAND()</f>
        <v/>
      </c>
      <c r="D19" s="43">
        <f>- LN(1-C19)*$G$11</f>
        <v/>
      </c>
      <c r="E19" s="42">
        <f>D19</f>
        <v/>
      </c>
      <c r="F19" s="42">
        <f>E19</f>
        <v/>
      </c>
      <c r="G19" s="42">
        <f>RAND()</f>
        <v/>
      </c>
      <c r="H19" s="44">
        <f>NORMINV(G19,$G$12,$G$13)</f>
        <v/>
      </c>
      <c r="I19" s="42">
        <f>F19+H19</f>
        <v/>
      </c>
      <c r="J19" s="42">
        <f>I19-E19</f>
        <v/>
      </c>
      <c r="K19" s="42">
        <f>F19-E19</f>
        <v/>
      </c>
    </row>
    <row r="20" ht="14.25" customHeight="1" s="26">
      <c r="B20" s="41" t="n">
        <v>2</v>
      </c>
      <c r="C20" s="42">
        <f>RAND()</f>
        <v/>
      </c>
      <c r="D20" s="43">
        <f>- LN(1-C20)*$G$11</f>
        <v/>
      </c>
      <c r="E20" s="42">
        <f>D20+E19</f>
        <v/>
      </c>
      <c r="F20" s="42">
        <f>MAX(E20,I19)</f>
        <v/>
      </c>
      <c r="G20" s="42">
        <f>RAND()</f>
        <v/>
      </c>
      <c r="H20" s="44">
        <f>NORMINV(G20,$G$12,$G$13)</f>
        <v/>
      </c>
      <c r="I20" s="42">
        <f>F20+H20</f>
        <v/>
      </c>
      <c r="J20" s="42">
        <f>I20-E20</f>
        <v/>
      </c>
      <c r="K20" s="42">
        <f>F20-E20</f>
        <v/>
      </c>
    </row>
    <row r="21" ht="14.25" customHeight="1" s="26">
      <c r="B21" s="41" t="n">
        <v>3</v>
      </c>
      <c r="C21" s="42">
        <f>RAND()</f>
        <v/>
      </c>
      <c r="D21" s="43">
        <f>- LN(1-C21)*$G$11</f>
        <v/>
      </c>
      <c r="E21" s="42">
        <f>D21+E20</f>
        <v/>
      </c>
      <c r="F21" s="42">
        <f>MAX(E21,I20)</f>
        <v/>
      </c>
      <c r="G21" s="42">
        <f>RAND()</f>
        <v/>
      </c>
      <c r="H21" s="44">
        <f>NORMINV(G21,$G$12,$G$13)</f>
        <v/>
      </c>
      <c r="I21" s="42">
        <f>F21+H21</f>
        <v/>
      </c>
      <c r="J21" s="42">
        <f>I21-E21</f>
        <v/>
      </c>
      <c r="K21" s="42">
        <f>F21-E21</f>
        <v/>
      </c>
    </row>
    <row r="22" ht="14.25" customHeight="1" s="26">
      <c r="B22" s="41" t="n">
        <v>4</v>
      </c>
      <c r="C22" s="42">
        <f>RAND()</f>
        <v/>
      </c>
      <c r="D22" s="43">
        <f>- LN(1-C22)*$G$11</f>
        <v/>
      </c>
      <c r="E22" s="42">
        <f>D22+E21</f>
        <v/>
      </c>
      <c r="F22" s="42">
        <f>MAX(E22,I21)</f>
        <v/>
      </c>
      <c r="G22" s="42">
        <f>RAND()</f>
        <v/>
      </c>
      <c r="H22" s="44">
        <f>NORMINV(G22,$G$12,$G$13)</f>
        <v/>
      </c>
      <c r="I22" s="42">
        <f>F22+H22</f>
        <v/>
      </c>
      <c r="J22" s="42">
        <f>I22-E22</f>
        <v/>
      </c>
      <c r="K22" s="42">
        <f>F22-E22</f>
        <v/>
      </c>
    </row>
    <row r="23" ht="14.25" customHeight="1" s="26">
      <c r="B23" s="41" t="n">
        <v>5</v>
      </c>
      <c r="C23" s="42">
        <f>RAND()</f>
        <v/>
      </c>
      <c r="D23" s="43">
        <f>- LN(1-C23)*$G$11</f>
        <v/>
      </c>
      <c r="E23" s="42">
        <f>D23+E22</f>
        <v/>
      </c>
      <c r="F23" s="42">
        <f>MAX(E23,I22)</f>
        <v/>
      </c>
      <c r="G23" s="42">
        <f>RAND()</f>
        <v/>
      </c>
      <c r="H23" s="44">
        <f>NORMINV(G23,$G$12,$G$13)</f>
        <v/>
      </c>
      <c r="I23" s="42">
        <f>F23+H23</f>
        <v/>
      </c>
      <c r="J23" s="42">
        <f>I23-E23</f>
        <v/>
      </c>
      <c r="K23" s="42">
        <f>F23-E23</f>
        <v/>
      </c>
    </row>
    <row r="24" ht="14.25" customHeight="1" s="26">
      <c r="B24" s="41" t="n">
        <v>6</v>
      </c>
      <c r="C24" s="42">
        <f>RAND()</f>
        <v/>
      </c>
      <c r="D24" s="43">
        <f>- LN(1-C24)*$G$11</f>
        <v/>
      </c>
      <c r="E24" s="42">
        <f>D24+E23</f>
        <v/>
      </c>
      <c r="F24" s="42">
        <f>MAX(E24,I23)</f>
        <v/>
      </c>
      <c r="G24" s="42">
        <f>RAND()</f>
        <v/>
      </c>
      <c r="H24" s="44">
        <f>NORMINV(G24,$G$12,$G$13)</f>
        <v/>
      </c>
      <c r="I24" s="42">
        <f>F24+H24</f>
        <v/>
      </c>
      <c r="J24" s="42">
        <f>I24-E24</f>
        <v/>
      </c>
      <c r="K24" s="42">
        <f>F24-E24</f>
        <v/>
      </c>
    </row>
    <row r="25" ht="14.25" customHeight="1" s="26">
      <c r="B25" s="41" t="n">
        <v>7</v>
      </c>
      <c r="C25" s="42">
        <f>RAND()</f>
        <v/>
      </c>
      <c r="D25" s="43">
        <f>- LN(1-C25)*$G$11</f>
        <v/>
      </c>
      <c r="E25" s="42">
        <f>D25+E24</f>
        <v/>
      </c>
      <c r="F25" s="42">
        <f>MAX(E25,I24)</f>
        <v/>
      </c>
      <c r="G25" s="42">
        <f>RAND()</f>
        <v/>
      </c>
      <c r="H25" s="44">
        <f>NORMINV(G25,$G$12,$G$13)</f>
        <v/>
      </c>
      <c r="I25" s="42">
        <f>F25+H25</f>
        <v/>
      </c>
      <c r="J25" s="42">
        <f>I25-E25</f>
        <v/>
      </c>
      <c r="K25" s="42">
        <f>F25-E25</f>
        <v/>
      </c>
    </row>
    <row r="26" ht="14.25" customHeight="1" s="26">
      <c r="B26" s="41" t="n">
        <v>8</v>
      </c>
      <c r="C26" s="42">
        <f>RAND()</f>
        <v/>
      </c>
      <c r="D26" s="43">
        <f>- LN(1-C26)*$G$11</f>
        <v/>
      </c>
      <c r="E26" s="42">
        <f>D26+E25</f>
        <v/>
      </c>
      <c r="F26" s="42">
        <f>MAX(E26,I25)</f>
        <v/>
      </c>
      <c r="G26" s="42">
        <f>RAND()</f>
        <v/>
      </c>
      <c r="H26" s="44">
        <f>NORMINV(G26,$G$12,$G$13)</f>
        <v/>
      </c>
      <c r="I26" s="42">
        <f>F26+H26</f>
        <v/>
      </c>
      <c r="J26" s="42">
        <f>I26-E26</f>
        <v/>
      </c>
      <c r="K26" s="42">
        <f>F26-E26</f>
        <v/>
      </c>
    </row>
    <row r="27" ht="14.25" customHeight="1" s="26">
      <c r="B27" s="41" t="n">
        <v>9</v>
      </c>
      <c r="C27" s="42">
        <f>RAND()</f>
        <v/>
      </c>
      <c r="D27" s="43">
        <f>- LN(1-C27)*$G$11</f>
        <v/>
      </c>
      <c r="E27" s="42">
        <f>D27+E26</f>
        <v/>
      </c>
      <c r="F27" s="42">
        <f>MAX(E27,I26)</f>
        <v/>
      </c>
      <c r="G27" s="42">
        <f>RAND()</f>
        <v/>
      </c>
      <c r="H27" s="44">
        <f>NORMINV(G27,$G$12,$G$13)</f>
        <v/>
      </c>
      <c r="I27" s="42">
        <f>F27+H27</f>
        <v/>
      </c>
      <c r="J27" s="42">
        <f>I27-E27</f>
        <v/>
      </c>
      <c r="K27" s="42">
        <f>F27-E27</f>
        <v/>
      </c>
    </row>
    <row r="28" ht="14.25" customHeight="1" s="26">
      <c r="B28" s="41" t="n">
        <v>10</v>
      </c>
      <c r="C28" s="42">
        <f>RAND()</f>
        <v/>
      </c>
      <c r="D28" s="43">
        <f>- LN(1-C28)*$G$11</f>
        <v/>
      </c>
      <c r="E28" s="42">
        <f>D28+E27</f>
        <v/>
      </c>
      <c r="F28" s="42">
        <f>MAX(E28,I27)</f>
        <v/>
      </c>
      <c r="G28" s="42">
        <f>RAND()</f>
        <v/>
      </c>
      <c r="H28" s="44">
        <f>NORMINV(G28,$G$12,$G$13)</f>
        <v/>
      </c>
      <c r="I28" s="42">
        <f>F28+H28</f>
        <v/>
      </c>
      <c r="J28" s="42">
        <f>I28-E28</f>
        <v/>
      </c>
      <c r="K28" s="42">
        <f>F28-E28</f>
        <v/>
      </c>
    </row>
    <row r="29" ht="14.25" customHeight="1" s="26">
      <c r="B29" s="41" t="n">
        <v>11</v>
      </c>
      <c r="C29" s="42">
        <f>RAND()</f>
        <v/>
      </c>
      <c r="D29" s="43">
        <f>- LN(1-C29)*$G$11</f>
        <v/>
      </c>
      <c r="E29" s="42">
        <f>D29+E28</f>
        <v/>
      </c>
      <c r="F29" s="42">
        <f>MAX(E29,I28)</f>
        <v/>
      </c>
      <c r="G29" s="42">
        <f>RAND()</f>
        <v/>
      </c>
      <c r="H29" s="44">
        <f>NORMINV(G29,$G$12,$G$13)</f>
        <v/>
      </c>
      <c r="I29" s="42">
        <f>F29+H29</f>
        <v/>
      </c>
      <c r="J29" s="42">
        <f>I29-E29</f>
        <v/>
      </c>
      <c r="K29" s="42">
        <f>F29-E29</f>
        <v/>
      </c>
    </row>
    <row r="30" ht="14.25" customHeight="1" s="26">
      <c r="B30" s="41" t="n">
        <v>12</v>
      </c>
      <c r="C30" s="42">
        <f>RAND()</f>
        <v/>
      </c>
      <c r="D30" s="43">
        <f>- LN(1-C30)*$G$11</f>
        <v/>
      </c>
      <c r="E30" s="42">
        <f>D30+E29</f>
        <v/>
      </c>
      <c r="F30" s="42">
        <f>MAX(E30,I29)</f>
        <v/>
      </c>
      <c r="G30" s="42">
        <f>RAND()</f>
        <v/>
      </c>
      <c r="H30" s="44">
        <f>NORMINV(G30,$G$12,$G$13)</f>
        <v/>
      </c>
      <c r="I30" s="42">
        <f>F30+H30</f>
        <v/>
      </c>
      <c r="J30" s="42">
        <f>I30-E30</f>
        <v/>
      </c>
      <c r="K30" s="42">
        <f>F30-E30</f>
        <v/>
      </c>
    </row>
    <row r="31" ht="14.25" customHeight="1" s="26">
      <c r="B31" s="41" t="n">
        <v>13</v>
      </c>
      <c r="C31" s="42">
        <f>RAND()</f>
        <v/>
      </c>
      <c r="D31" s="43">
        <f>- LN(1-C31)*$G$11</f>
        <v/>
      </c>
      <c r="E31" s="42">
        <f>D31+E30</f>
        <v/>
      </c>
      <c r="F31" s="42">
        <f>MAX(E31,I30)</f>
        <v/>
      </c>
      <c r="G31" s="42">
        <f>RAND()</f>
        <v/>
      </c>
      <c r="H31" s="44">
        <f>NORMINV(G31,$G$12,$G$13)</f>
        <v/>
      </c>
      <c r="I31" s="42">
        <f>F31+H31</f>
        <v/>
      </c>
      <c r="J31" s="42">
        <f>I31-E31</f>
        <v/>
      </c>
      <c r="K31" s="42">
        <f>F31-E31</f>
        <v/>
      </c>
    </row>
    <row r="32" ht="14.25" customHeight="1" s="26">
      <c r="B32" s="41" t="n">
        <v>14</v>
      </c>
      <c r="C32" s="42">
        <f>RAND()</f>
        <v/>
      </c>
      <c r="D32" s="43">
        <f>- LN(1-C32)*$G$11</f>
        <v/>
      </c>
      <c r="E32" s="42">
        <f>D32+E31</f>
        <v/>
      </c>
      <c r="F32" s="42">
        <f>MAX(E32,I31)</f>
        <v/>
      </c>
      <c r="G32" s="42">
        <f>RAND()</f>
        <v/>
      </c>
      <c r="H32" s="44">
        <f>NORMINV(G32,$G$12,$G$13)</f>
        <v/>
      </c>
      <c r="I32" s="42">
        <f>F32+H32</f>
        <v/>
      </c>
      <c r="J32" s="42">
        <f>I32-E32</f>
        <v/>
      </c>
      <c r="K32" s="42">
        <f>F32-E32</f>
        <v/>
      </c>
    </row>
    <row r="33" ht="14.25" customHeight="1" s="26">
      <c r="B33" s="41" t="n">
        <v>15</v>
      </c>
      <c r="C33" s="42">
        <f>RAND()</f>
        <v/>
      </c>
      <c r="D33" s="43">
        <f>- LN(1-C33)*$G$11</f>
        <v/>
      </c>
      <c r="E33" s="42">
        <f>D33+E32</f>
        <v/>
      </c>
      <c r="F33" s="42">
        <f>MAX(E33,I32)</f>
        <v/>
      </c>
      <c r="G33" s="42">
        <f>RAND()</f>
        <v/>
      </c>
      <c r="H33" s="44">
        <f>NORMINV(G33,$G$12,$G$13)</f>
        <v/>
      </c>
      <c r="I33" s="42">
        <f>F33+H33</f>
        <v/>
      </c>
      <c r="J33" s="42">
        <f>I33-E33</f>
        <v/>
      </c>
      <c r="K33" s="42">
        <f>F33-E33</f>
        <v/>
      </c>
    </row>
    <row r="34" ht="14.25" customHeight="1" s="26">
      <c r="B34" s="41" t="n">
        <v>16</v>
      </c>
      <c r="C34" s="42">
        <f>RAND()</f>
        <v/>
      </c>
      <c r="D34" s="43">
        <f>- LN(1-C34)*$G$11</f>
        <v/>
      </c>
      <c r="E34" s="42">
        <f>D34+E33</f>
        <v/>
      </c>
      <c r="F34" s="42">
        <f>MAX(E34,I33)</f>
        <v/>
      </c>
      <c r="G34" s="42">
        <f>RAND()</f>
        <v/>
      </c>
      <c r="H34" s="44">
        <f>NORMINV(G34,$G$12,$G$13)</f>
        <v/>
      </c>
      <c r="I34" s="42">
        <f>F34+H34</f>
        <v/>
      </c>
      <c r="J34" s="42">
        <f>I34-E34</f>
        <v/>
      </c>
      <c r="K34" s="42">
        <f>F34-E34</f>
        <v/>
      </c>
    </row>
    <row r="35" ht="14.25" customHeight="1" s="26">
      <c r="B35" s="41" t="n">
        <v>17</v>
      </c>
      <c r="C35" s="42">
        <f>RAND()</f>
        <v/>
      </c>
      <c r="D35" s="43">
        <f>- LN(1-C35)*$G$11</f>
        <v/>
      </c>
      <c r="E35" s="42">
        <f>D35+E34</f>
        <v/>
      </c>
      <c r="F35" s="42">
        <f>MAX(E35,I34)</f>
        <v/>
      </c>
      <c r="G35" s="42">
        <f>RAND()</f>
        <v/>
      </c>
      <c r="H35" s="44">
        <f>NORMINV(G35,$G$12,$G$13)</f>
        <v/>
      </c>
      <c r="I35" s="42">
        <f>F35+H35</f>
        <v/>
      </c>
      <c r="J35" s="42">
        <f>I35-E35</f>
        <v/>
      </c>
      <c r="K35" s="42">
        <f>F35-E35</f>
        <v/>
      </c>
    </row>
    <row r="36" ht="14.25" customHeight="1" s="26">
      <c r="B36" s="41" t="n">
        <v>18</v>
      </c>
      <c r="C36" s="42">
        <f>RAND()</f>
        <v/>
      </c>
      <c r="D36" s="43">
        <f>- LN(1-C36)*$G$11</f>
        <v/>
      </c>
      <c r="E36" s="42">
        <f>D36+E35</f>
        <v/>
      </c>
      <c r="F36" s="42">
        <f>MAX(E36,I35)</f>
        <v/>
      </c>
      <c r="G36" s="42">
        <f>RAND()</f>
        <v/>
      </c>
      <c r="H36" s="44">
        <f>NORMINV(G36,$G$12,$G$13)</f>
        <v/>
      </c>
      <c r="I36" s="42">
        <f>F36+H36</f>
        <v/>
      </c>
      <c r="J36" s="42">
        <f>I36-E36</f>
        <v/>
      </c>
      <c r="K36" s="42">
        <f>F36-E36</f>
        <v/>
      </c>
    </row>
    <row r="38" ht="14.25" customHeight="1" s="26">
      <c r="G38" s="45" t="inlineStr">
        <is>
          <t>Tiempo promedio de permanencia</t>
        </is>
      </c>
      <c r="H38" s="46" t="n"/>
      <c r="I38" s="30" t="n"/>
      <c r="J38" s="47">
        <f>AVERAGE(J19:J36)</f>
        <v/>
      </c>
    </row>
  </sheetData>
  <mergeCells count="9">
    <mergeCell ref="G38:I38"/>
    <mergeCell ref="B12:C13"/>
    <mergeCell ref="A2:I2"/>
    <mergeCell ref="B15:I15"/>
    <mergeCell ref="B11:C11"/>
    <mergeCell ref="F10:G10"/>
    <mergeCell ref="E12:E13"/>
    <mergeCell ref="B10:C10"/>
    <mergeCell ref="D12:D13"/>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2:O35"/>
  <sheetViews>
    <sheetView showFormulas="0" showGridLines="1" showRowColHeaders="1" showZeros="1" rightToLeft="0" tabSelected="0" showOutlineSymbols="1" defaultGridColor="1" view="normal" topLeftCell="B8" colorId="64" zoomScale="140" zoomScaleNormal="140" zoomScalePageLayoutView="100" workbookViewId="0">
      <selection pane="topLeft" activeCell="J27" activeCellId="0" sqref="J27"/>
    </sheetView>
  </sheetViews>
  <sheetFormatPr baseColWidth="8" defaultColWidth="10.640625" defaultRowHeight="14.25" customHeight="1" zeroHeight="0" outlineLevelRow="0"/>
  <cols>
    <col width="12.67" customWidth="1" style="27" min="4" max="4"/>
    <col width="13.34" customWidth="1" style="27" min="5" max="5"/>
    <col width="9.789999999999999" customWidth="1" style="27" min="7" max="8"/>
    <col width="12.11" customWidth="1" style="27" min="9" max="9"/>
    <col width="13.67" customWidth="1" style="27" min="11" max="11"/>
    <col width="13.22" customWidth="1" style="27" min="12" max="12"/>
  </cols>
  <sheetData>
    <row r="2" ht="14.25" customHeight="1" s="26">
      <c r="A2" s="28" t="inlineStr">
        <is>
          <t>EJERCICIO 3</t>
        </is>
      </c>
    </row>
    <row r="11" ht="14.25" customHeight="1" s="26">
      <c r="B11" s="48" t="inlineStr">
        <is>
          <t>Variable aleatoria</t>
        </is>
      </c>
      <c r="C11" s="30" t="n"/>
      <c r="D11" s="48" t="inlineStr">
        <is>
          <t>Tipo</t>
        </is>
      </c>
      <c r="E11" s="48" t="inlineStr">
        <is>
          <t>Distribución</t>
        </is>
      </c>
      <c r="F11" s="48" t="inlineStr">
        <is>
          <t>Parámetros</t>
        </is>
      </c>
      <c r="G11" s="30" t="n"/>
    </row>
    <row r="12" ht="14.25" customHeight="1" s="26">
      <c r="B12" s="32" t="inlineStr">
        <is>
          <t>Medida de la barra A (cm)</t>
        </is>
      </c>
      <c r="C12" s="35" t="n"/>
      <c r="D12" s="33" t="inlineStr">
        <is>
          <t>Continua</t>
        </is>
      </c>
      <c r="E12" s="33" t="inlineStr">
        <is>
          <t>Uniforme</t>
        </is>
      </c>
      <c r="F12" s="33" t="inlineStr">
        <is>
          <t>Minimo</t>
        </is>
      </c>
      <c r="G12" s="33" t="n">
        <v>45</v>
      </c>
    </row>
    <row r="13" ht="14.25" customHeight="1" s="26">
      <c r="B13" s="36" t="n"/>
      <c r="C13" s="37" t="n"/>
      <c r="D13" s="38" t="n"/>
      <c r="E13" s="38" t="n"/>
      <c r="F13" s="33" t="inlineStr">
        <is>
          <t>Máximo</t>
        </is>
      </c>
      <c r="G13" s="33" t="n">
        <v>55</v>
      </c>
    </row>
    <row r="14" ht="22.85" customHeight="1" s="26">
      <c r="B14" s="34" t="inlineStr">
        <is>
          <t>Medida de la barra B (cm)</t>
        </is>
      </c>
      <c r="C14" s="35" t="n"/>
      <c r="D14" s="33" t="inlineStr">
        <is>
          <t>Continua</t>
        </is>
      </c>
      <c r="E14" s="33" t="inlineStr">
        <is>
          <t>Erlang</t>
        </is>
      </c>
      <c r="F14" s="33" t="inlineStr">
        <is>
          <t>Parámetro de la forma</t>
        </is>
      </c>
      <c r="G14" s="33" t="n">
        <v>4</v>
      </c>
    </row>
    <row r="15" ht="22.85" customHeight="1" s="26">
      <c r="B15" s="36" t="n"/>
      <c r="C15" s="37" t="n"/>
      <c r="D15" s="38" t="n"/>
      <c r="E15" s="38" t="n"/>
      <c r="F15" s="33" t="inlineStr">
        <is>
          <t>Valor esperado</t>
        </is>
      </c>
      <c r="G15" s="33" t="n">
        <v>30</v>
      </c>
      <c r="I15" s="45" t="inlineStr">
        <is>
          <t>k/λ=30 --&gt; λ=k/30=4/30 =</t>
        </is>
      </c>
      <c r="J15" s="30" t="n"/>
      <c r="K15" s="49">
        <f>4/30</f>
        <v/>
      </c>
    </row>
    <row r="17" ht="14.25" customHeight="1" s="26">
      <c r="B17" s="50" t="inlineStr">
        <is>
          <t>Realice un estudio de simulación completo para estimar el porcentaje de barras defectuosas</t>
        </is>
      </c>
    </row>
    <row r="19" ht="33.55" customHeight="1" s="26">
      <c r="B19" s="40" t="inlineStr">
        <is>
          <t>Ensambles</t>
        </is>
      </c>
      <c r="C19" s="40" t="inlineStr">
        <is>
          <t>Numero aleatorio</t>
        </is>
      </c>
      <c r="D19" s="40" t="inlineStr">
        <is>
          <t>Dimensiones de la barra A (cm)</t>
        </is>
      </c>
      <c r="E19" s="40" t="inlineStr">
        <is>
          <t>Número aleatorio</t>
        </is>
      </c>
      <c r="F19" s="40" t="inlineStr">
        <is>
          <t>Número aleatorio</t>
        </is>
      </c>
      <c r="G19" s="40" t="inlineStr">
        <is>
          <t>Número aleatorio</t>
        </is>
      </c>
      <c r="H19" s="40" t="inlineStr">
        <is>
          <t>Número aleatorio</t>
        </is>
      </c>
      <c r="I19" s="40" t="inlineStr">
        <is>
          <t>Dimensiones de la barra B(cm)</t>
        </is>
      </c>
      <c r="J19" s="40" t="inlineStr">
        <is>
          <t>Longitud total de la barra(cm)</t>
        </is>
      </c>
      <c r="K19" s="40" t="inlineStr">
        <is>
          <t>Especificacion inferior(cm)</t>
        </is>
      </c>
      <c r="L19" s="40" t="inlineStr">
        <is>
          <t>Especificacion superior(cm)</t>
        </is>
      </c>
      <c r="M19" s="40" t="inlineStr">
        <is>
          <t>¿Defectuosa? 1=SI, 0=NO</t>
        </is>
      </c>
      <c r="N19" s="40" t="inlineStr">
        <is>
          <t>Piezas defectuosas acumuladas</t>
        </is>
      </c>
      <c r="O19" s="40" t="inlineStr">
        <is>
          <t>% de piezas defectuosas</t>
        </is>
      </c>
    </row>
    <row r="20" ht="14.25" customHeight="1" s="26">
      <c r="B20" s="41" t="n">
        <v>1</v>
      </c>
      <c r="C20" s="42">
        <f>RAND()</f>
        <v/>
      </c>
      <c r="D20" s="51">
        <f>$G$12+($G$13-$G$12)*C20</f>
        <v/>
      </c>
      <c r="E20" s="42">
        <f>RAND()</f>
        <v/>
      </c>
      <c r="F20" s="42">
        <f>RAND()</f>
        <v/>
      </c>
      <c r="G20" s="42">
        <f>RAND()</f>
        <v/>
      </c>
      <c r="H20" s="42">
        <f>RAND()</f>
        <v/>
      </c>
      <c r="I20" s="42">
        <f>-(30/4)*LN((1-E20)*(1-F20)*(1-G20)*(1-H20))</f>
        <v/>
      </c>
      <c r="J20" s="42">
        <f>D20+I20</f>
        <v/>
      </c>
      <c r="K20" s="52" t="n">
        <v>70</v>
      </c>
      <c r="L20" s="52" t="n">
        <v>90</v>
      </c>
      <c r="M20" s="52">
        <f>IF(OR(J20&lt;K20,J20&gt;L20),1,0)</f>
        <v/>
      </c>
      <c r="N20" s="52">
        <f>M20</f>
        <v/>
      </c>
      <c r="O20" s="53">
        <f>N20/B20</f>
        <v/>
      </c>
    </row>
    <row r="21" ht="14.25" customHeight="1" s="26">
      <c r="B21" s="41" t="n">
        <v>2</v>
      </c>
      <c r="C21" s="42">
        <f>RAND()</f>
        <v/>
      </c>
      <c r="D21" s="51">
        <f>$G$12+($G$13-$G$12)*C21</f>
        <v/>
      </c>
      <c r="E21" s="42">
        <f>RAND()</f>
        <v/>
      </c>
      <c r="F21" s="42">
        <f>RAND()</f>
        <v/>
      </c>
      <c r="G21" s="42">
        <f>RAND()</f>
        <v/>
      </c>
      <c r="H21" s="42">
        <f>RAND()</f>
        <v/>
      </c>
      <c r="I21" s="42">
        <f>-(30/4)*LN((1-E21)*(1-F21)*(1-G21)*(1-H21))</f>
        <v/>
      </c>
      <c r="J21" s="42">
        <f>D21+I21</f>
        <v/>
      </c>
      <c r="K21" s="52" t="n">
        <v>70</v>
      </c>
      <c r="L21" s="52" t="n">
        <v>90</v>
      </c>
      <c r="M21" s="52">
        <f>IF(OR(J21&lt;K21,J21&gt;L21),1,0)</f>
        <v/>
      </c>
      <c r="N21" s="52">
        <f>N20+M21</f>
        <v/>
      </c>
      <c r="O21" s="53">
        <f>N21/B21</f>
        <v/>
      </c>
    </row>
    <row r="22" ht="14.25" customHeight="1" s="26">
      <c r="B22" s="41" t="n">
        <v>3</v>
      </c>
      <c r="C22" s="42">
        <f>RAND()</f>
        <v/>
      </c>
      <c r="D22" s="51">
        <f>$G$12+($G$13-$G$12)*C22</f>
        <v/>
      </c>
      <c r="E22" s="42">
        <f>RAND()</f>
        <v/>
      </c>
      <c r="F22" s="42">
        <f>RAND()</f>
        <v/>
      </c>
      <c r="G22" s="42">
        <f>RAND()</f>
        <v/>
      </c>
      <c r="H22" s="42">
        <f>RAND()</f>
        <v/>
      </c>
      <c r="I22" s="42">
        <f>-(30/4)*LN((1-E22)*(1-F22)*(1-G22)*(1-H22))</f>
        <v/>
      </c>
      <c r="J22" s="42">
        <f>D22+I22</f>
        <v/>
      </c>
      <c r="K22" s="52" t="n">
        <v>70</v>
      </c>
      <c r="L22" s="52" t="n">
        <v>90</v>
      </c>
      <c r="M22" s="52">
        <f>IF(OR(J22&lt;K22,J22&gt;L22),1,0)</f>
        <v/>
      </c>
      <c r="N22" s="52">
        <f>N21+M22</f>
        <v/>
      </c>
      <c r="O22" s="53">
        <f>N22/B22</f>
        <v/>
      </c>
    </row>
    <row r="23" ht="14.25" customHeight="1" s="26">
      <c r="B23" s="41" t="n">
        <v>4</v>
      </c>
      <c r="C23" s="42">
        <f>RAND()</f>
        <v/>
      </c>
      <c r="D23" s="51">
        <f>$G$12+($G$13-$G$12)*C23</f>
        <v/>
      </c>
      <c r="E23" s="42">
        <f>RAND()</f>
        <v/>
      </c>
      <c r="F23" s="42">
        <f>RAND()</f>
        <v/>
      </c>
      <c r="G23" s="42">
        <f>RAND()</f>
        <v/>
      </c>
      <c r="H23" s="42">
        <f>RAND()</f>
        <v/>
      </c>
      <c r="I23" s="42">
        <f>-(30/4)*LN((1-E23)*(1-F23)*(1-G23)*(1-H23))</f>
        <v/>
      </c>
      <c r="J23" s="42">
        <f>D23+I23</f>
        <v/>
      </c>
      <c r="K23" s="52" t="n">
        <v>70</v>
      </c>
      <c r="L23" s="52" t="n">
        <v>90</v>
      </c>
      <c r="M23" s="52">
        <f>IF(OR(J23&lt;K23,J23&gt;L23),1,0)</f>
        <v/>
      </c>
      <c r="N23" s="52">
        <f>N22+M23</f>
        <v/>
      </c>
      <c r="O23" s="53">
        <f>(N23/B23)</f>
        <v/>
      </c>
    </row>
    <row r="24" ht="14.25" customHeight="1" s="26">
      <c r="B24" s="41" t="n">
        <v>5</v>
      </c>
      <c r="C24" s="42">
        <f>RAND()</f>
        <v/>
      </c>
      <c r="D24" s="51">
        <f>$G$12+($G$13-$G$12)*C24</f>
        <v/>
      </c>
      <c r="E24" s="42">
        <f>RAND()</f>
        <v/>
      </c>
      <c r="F24" s="42">
        <f>RAND()</f>
        <v/>
      </c>
      <c r="G24" s="42">
        <f>RAND()</f>
        <v/>
      </c>
      <c r="H24" s="42">
        <f>RAND()</f>
        <v/>
      </c>
      <c r="I24" s="42">
        <f>-(30/4)*LN((1-E24)*(1-F24)*(1-G24)*(1-H24))</f>
        <v/>
      </c>
      <c r="J24" s="42">
        <f>D24+I24</f>
        <v/>
      </c>
      <c r="K24" s="52" t="n">
        <v>70</v>
      </c>
      <c r="L24" s="52" t="n">
        <v>90</v>
      </c>
      <c r="M24" s="52">
        <f>IF(OR(J24&lt;K24,J24&gt;L24),1,0)</f>
        <v/>
      </c>
      <c r="N24" s="52">
        <f>N23+M24</f>
        <v/>
      </c>
      <c r="O24" s="53">
        <f>(N24/B24)</f>
        <v/>
      </c>
    </row>
    <row r="25" ht="14.25" customHeight="1" s="26">
      <c r="B25" s="41" t="n">
        <v>6</v>
      </c>
      <c r="C25" s="42">
        <f>RAND()</f>
        <v/>
      </c>
      <c r="D25" s="51">
        <f>$G$12+($G$13-$G$12)*C25</f>
        <v/>
      </c>
      <c r="E25" s="42">
        <f>RAND()</f>
        <v/>
      </c>
      <c r="F25" s="42">
        <f>RAND()</f>
        <v/>
      </c>
      <c r="G25" s="42">
        <f>RAND()</f>
        <v/>
      </c>
      <c r="H25" s="42">
        <f>RAND()</f>
        <v/>
      </c>
      <c r="I25" s="42">
        <f>-(30/4)*LN((1-E25)*(1-F25)*(1-G25)*(1-H25))</f>
        <v/>
      </c>
      <c r="J25" s="42">
        <f>D25+I25</f>
        <v/>
      </c>
      <c r="K25" s="52" t="n">
        <v>70</v>
      </c>
      <c r="L25" s="52" t="n">
        <v>90</v>
      </c>
      <c r="M25" s="52">
        <f>IF(OR(J25&lt;K25,J25&gt;L25),1,0)</f>
        <v/>
      </c>
      <c r="N25" s="52">
        <f>N24+M25</f>
        <v/>
      </c>
      <c r="O25" s="53">
        <f>(N25/B25)</f>
        <v/>
      </c>
    </row>
    <row r="26" ht="14.25" customHeight="1" s="26">
      <c r="B26" s="41" t="n">
        <v>7</v>
      </c>
      <c r="C26" s="42">
        <f>RAND()</f>
        <v/>
      </c>
      <c r="D26" s="51">
        <f>$G$12+($G$13-$G$12)*C26</f>
        <v/>
      </c>
      <c r="E26" s="42">
        <f>RAND()</f>
        <v/>
      </c>
      <c r="F26" s="42">
        <f>RAND()</f>
        <v/>
      </c>
      <c r="G26" s="42">
        <f>RAND()</f>
        <v/>
      </c>
      <c r="H26" s="42">
        <f>RAND()</f>
        <v/>
      </c>
      <c r="I26" s="42">
        <f>-(30/4)*LN((1-E26)*(1-F26)*(1-G26)*(1-H26))</f>
        <v/>
      </c>
      <c r="J26" s="42">
        <f>D26+I26</f>
        <v/>
      </c>
      <c r="K26" s="52" t="n">
        <v>70</v>
      </c>
      <c r="L26" s="52" t="n">
        <v>90</v>
      </c>
      <c r="M26" s="52">
        <f>IF(OR(J26&lt;K26,J26&gt;L26),1,0)</f>
        <v/>
      </c>
      <c r="N26" s="52">
        <f>N25+M26</f>
        <v/>
      </c>
      <c r="O26" s="53">
        <f>(N26/B26)</f>
        <v/>
      </c>
    </row>
    <row r="27" ht="14.25" customHeight="1" s="26">
      <c r="B27" s="41" t="n">
        <v>8</v>
      </c>
      <c r="C27" s="42">
        <f>RAND()</f>
        <v/>
      </c>
      <c r="D27" s="51">
        <f>$G$12+($G$13-$G$12)*C27</f>
        <v/>
      </c>
      <c r="E27" s="42">
        <f>RAND()</f>
        <v/>
      </c>
      <c r="F27" s="42">
        <f>RAND()</f>
        <v/>
      </c>
      <c r="G27" s="42">
        <f>RAND()</f>
        <v/>
      </c>
      <c r="H27" s="42">
        <f>RAND()</f>
        <v/>
      </c>
      <c r="I27" s="42">
        <f>-(30/4)*LN((1-E27)*(1-F27)*(1-G27)*(1-H27))</f>
        <v/>
      </c>
      <c r="J27" s="42">
        <f>D27+I27</f>
        <v/>
      </c>
      <c r="K27" s="52" t="n">
        <v>70</v>
      </c>
      <c r="L27" s="52" t="n">
        <v>90</v>
      </c>
      <c r="M27" s="52">
        <f>IF(OR(J27&lt;K27,J27&gt;L27),1,0)</f>
        <v/>
      </c>
      <c r="N27" s="52">
        <f>N26+M27</f>
        <v/>
      </c>
      <c r="O27" s="53">
        <f>(N27/B27)</f>
        <v/>
      </c>
    </row>
    <row r="28" ht="14.25" customHeight="1" s="26">
      <c r="B28" s="41" t="n">
        <v>9</v>
      </c>
      <c r="C28" s="42">
        <f>RAND()</f>
        <v/>
      </c>
      <c r="D28" s="51">
        <f>$G$12+($G$13-$G$12)*C28</f>
        <v/>
      </c>
      <c r="E28" s="42">
        <f>RAND()</f>
        <v/>
      </c>
      <c r="F28" s="42">
        <f>RAND()</f>
        <v/>
      </c>
      <c r="G28" s="42">
        <f>RAND()</f>
        <v/>
      </c>
      <c r="H28" s="42">
        <f>RAND()</f>
        <v/>
      </c>
      <c r="I28" s="42">
        <f>-(30/4)*LN((1-E28)*(1-F28)*(1-G28)*(1-H28))</f>
        <v/>
      </c>
      <c r="J28" s="42">
        <f>D28+I28</f>
        <v/>
      </c>
      <c r="K28" s="52" t="n">
        <v>70</v>
      </c>
      <c r="L28" s="52" t="n">
        <v>90</v>
      </c>
      <c r="M28" s="52">
        <f>IF(OR(J28&lt;K28,J28&gt;L28),1,0)</f>
        <v/>
      </c>
      <c r="N28" s="52">
        <f>N27+M28</f>
        <v/>
      </c>
      <c r="O28" s="53">
        <f>(N28/B28)</f>
        <v/>
      </c>
    </row>
    <row r="29" ht="14.25" customHeight="1" s="26">
      <c r="B29" s="41" t="n">
        <v>10</v>
      </c>
      <c r="C29" s="42">
        <f>RAND()</f>
        <v/>
      </c>
      <c r="D29" s="51">
        <f>$G$12+($G$13-$G$12)*C29</f>
        <v/>
      </c>
      <c r="E29" s="42">
        <f>RAND()</f>
        <v/>
      </c>
      <c r="F29" s="42">
        <f>RAND()</f>
        <v/>
      </c>
      <c r="G29" s="42">
        <f>RAND()</f>
        <v/>
      </c>
      <c r="H29" s="42">
        <f>RAND()</f>
        <v/>
      </c>
      <c r="I29" s="42">
        <f>-(30/4)*LN((1-E29)*(1-F29)*(1-G29)*(1-H29))</f>
        <v/>
      </c>
      <c r="J29" s="42">
        <f>D29+I29</f>
        <v/>
      </c>
      <c r="K29" s="52" t="n">
        <v>70</v>
      </c>
      <c r="L29" s="52" t="n">
        <v>90</v>
      </c>
      <c r="M29" s="52">
        <f>IF(OR(J29&lt;K29,J29&gt;L29),1,0)</f>
        <v/>
      </c>
      <c r="N29" s="52">
        <f>N28+M29</f>
        <v/>
      </c>
      <c r="O29" s="53">
        <f>(N29/B29)</f>
        <v/>
      </c>
    </row>
    <row r="30" ht="14.25" customHeight="1" s="26">
      <c r="B30" s="41" t="n">
        <v>11</v>
      </c>
      <c r="C30" s="42">
        <f>RAND()</f>
        <v/>
      </c>
      <c r="D30" s="51">
        <f>$G$12+($G$13-$G$12)*C30</f>
        <v/>
      </c>
      <c r="E30" s="42">
        <f>RAND()</f>
        <v/>
      </c>
      <c r="F30" s="42">
        <f>RAND()</f>
        <v/>
      </c>
      <c r="G30" s="42">
        <f>RAND()</f>
        <v/>
      </c>
      <c r="H30" s="42">
        <f>RAND()</f>
        <v/>
      </c>
      <c r="I30" s="42">
        <f>-(30/4)*LN((1-E30)*(1-F30)*(1-G30)*(1-H30))</f>
        <v/>
      </c>
      <c r="J30" s="42">
        <f>D30+I30</f>
        <v/>
      </c>
      <c r="K30" s="52" t="n">
        <v>70</v>
      </c>
      <c r="L30" s="52" t="n">
        <v>90</v>
      </c>
      <c r="M30" s="52">
        <f>IF(OR(J30&lt;K30,J30&gt;L30),1,0)</f>
        <v/>
      </c>
      <c r="N30" s="52">
        <f>N29+M30</f>
        <v/>
      </c>
      <c r="O30" s="53">
        <f>(N30/B30)</f>
        <v/>
      </c>
    </row>
    <row r="31" ht="14.25" customHeight="1" s="26">
      <c r="B31" s="41" t="n">
        <v>12</v>
      </c>
      <c r="C31" s="42">
        <f>RAND()</f>
        <v/>
      </c>
      <c r="D31" s="51">
        <f>$G$12+($G$13-$G$12)*C31</f>
        <v/>
      </c>
      <c r="E31" s="42">
        <f>RAND()</f>
        <v/>
      </c>
      <c r="F31" s="42">
        <f>RAND()</f>
        <v/>
      </c>
      <c r="G31" s="42">
        <f>RAND()</f>
        <v/>
      </c>
      <c r="H31" s="42">
        <f>RAND()</f>
        <v/>
      </c>
      <c r="I31" s="42">
        <f>-(30/4)*LN((1-E31)*(1-F31)*(1-G31)*(1-H31))</f>
        <v/>
      </c>
      <c r="J31" s="42">
        <f>D31+I31</f>
        <v/>
      </c>
      <c r="K31" s="52" t="n">
        <v>70</v>
      </c>
      <c r="L31" s="52" t="n">
        <v>90</v>
      </c>
      <c r="M31" s="52">
        <f>IF(OR(J31&lt;K31,J31&gt;L31),1,0)</f>
        <v/>
      </c>
      <c r="N31" s="52">
        <f>N30+M31</f>
        <v/>
      </c>
      <c r="O31" s="53">
        <f>(N31/B31)</f>
        <v/>
      </c>
    </row>
    <row r="32" ht="14.25" customHeight="1" s="26">
      <c r="B32" s="41" t="n">
        <v>13</v>
      </c>
      <c r="C32" s="42">
        <f>RAND()</f>
        <v/>
      </c>
      <c r="D32" s="51">
        <f>$G$12+($G$13-$G$12)*C32</f>
        <v/>
      </c>
      <c r="E32" s="42">
        <f>RAND()</f>
        <v/>
      </c>
      <c r="F32" s="42">
        <f>RAND()</f>
        <v/>
      </c>
      <c r="G32" s="42">
        <f>RAND()</f>
        <v/>
      </c>
      <c r="H32" s="42">
        <f>RAND()</f>
        <v/>
      </c>
      <c r="I32" s="42">
        <f>-(30/4)*LN((1-E32)*(1-F32)*(1-G32)*(1-H32))</f>
        <v/>
      </c>
      <c r="J32" s="42">
        <f>D32+I32</f>
        <v/>
      </c>
      <c r="K32" s="52" t="n">
        <v>70</v>
      </c>
      <c r="L32" s="52" t="n">
        <v>90</v>
      </c>
      <c r="M32" s="52">
        <f>IF(OR(J32&lt;K32,J32&gt;L32),1,0)</f>
        <v/>
      </c>
      <c r="N32" s="52">
        <f>N31+M32</f>
        <v/>
      </c>
      <c r="O32" s="53">
        <f>(N32/B32)</f>
        <v/>
      </c>
    </row>
    <row r="33" ht="14.25" customHeight="1" s="26">
      <c r="B33" s="41" t="n">
        <v>14</v>
      </c>
      <c r="C33" s="42">
        <f>RAND()</f>
        <v/>
      </c>
      <c r="D33" s="51">
        <f>$G$12+($G$13-$G$12)*C33</f>
        <v/>
      </c>
      <c r="E33" s="42">
        <f>RAND()</f>
        <v/>
      </c>
      <c r="F33" s="42">
        <f>RAND()</f>
        <v/>
      </c>
      <c r="G33" s="42">
        <f>RAND()</f>
        <v/>
      </c>
      <c r="H33" s="42">
        <f>RAND()</f>
        <v/>
      </c>
      <c r="I33" s="42">
        <f>-(30/4)*LN((1-E33)*(1-F33)*(1-G33)*(1-H33))</f>
        <v/>
      </c>
      <c r="J33" s="42">
        <f>D33+I33</f>
        <v/>
      </c>
      <c r="K33" s="52" t="n">
        <v>70</v>
      </c>
      <c r="L33" s="52" t="n">
        <v>90</v>
      </c>
      <c r="M33" s="52">
        <f>IF(OR(J33&lt;K33,J33&gt;L33),1,0)</f>
        <v/>
      </c>
      <c r="N33" s="52">
        <f>N32+M33</f>
        <v/>
      </c>
      <c r="O33" s="53">
        <f>(N33/B33)</f>
        <v/>
      </c>
    </row>
    <row r="34" ht="14.25" customHeight="1" s="26">
      <c r="B34" s="41" t="n">
        <v>15</v>
      </c>
      <c r="C34" s="42">
        <f>RAND()</f>
        <v/>
      </c>
      <c r="D34" s="51">
        <f>$G$12+($G$13-$G$12)*C34</f>
        <v/>
      </c>
      <c r="E34" s="42">
        <f>RAND()</f>
        <v/>
      </c>
      <c r="F34" s="42">
        <f>RAND()</f>
        <v/>
      </c>
      <c r="G34" s="42">
        <f>RAND()</f>
        <v/>
      </c>
      <c r="H34" s="42">
        <f>RAND()</f>
        <v/>
      </c>
      <c r="I34" s="42">
        <f>-(30/4)*LN((1-E34)*(1-F34)*(1-G34)*(1-H34))</f>
        <v/>
      </c>
      <c r="J34" s="42">
        <f>D34+I34</f>
        <v/>
      </c>
      <c r="K34" s="52" t="n">
        <v>70</v>
      </c>
      <c r="L34" s="52" t="n">
        <v>90</v>
      </c>
      <c r="M34" s="52">
        <f>IF(OR(J34&lt;K34,J34&gt;L34),1,0)</f>
        <v/>
      </c>
      <c r="N34" s="52">
        <f>N33+M34</f>
        <v/>
      </c>
      <c r="O34" s="53">
        <f>(N34/B34)</f>
        <v/>
      </c>
    </row>
    <row r="35" ht="14.25" customHeight="1" s="26">
      <c r="B35" s="41" t="n">
        <v>16</v>
      </c>
      <c r="C35" s="42">
        <f>RAND()</f>
        <v/>
      </c>
      <c r="D35" s="51">
        <f>$G$12+($G$13-$G$12)*C35</f>
        <v/>
      </c>
      <c r="E35" s="42">
        <f>RAND()</f>
        <v/>
      </c>
      <c r="F35" s="42">
        <f>RAND()</f>
        <v/>
      </c>
      <c r="G35" s="42">
        <f>RAND()</f>
        <v/>
      </c>
      <c r="H35" s="42">
        <f>RAND()</f>
        <v/>
      </c>
      <c r="I35" s="42">
        <f>-(30/4)*LN((1-E35)*(1-F35)*(1-G35)*(1-H35))</f>
        <v/>
      </c>
      <c r="J35" s="42">
        <f>D35+I35</f>
        <v/>
      </c>
      <c r="K35" s="52" t="n">
        <v>70</v>
      </c>
      <c r="L35" s="52" t="n">
        <v>90</v>
      </c>
      <c r="M35" s="52">
        <f>IF(OR(J35&lt;K35,J35&gt;L35),1,0)</f>
        <v/>
      </c>
      <c r="N35" s="52">
        <f>N34+M35</f>
        <v/>
      </c>
      <c r="O35" s="53">
        <f>(N35/B35)</f>
        <v/>
      </c>
    </row>
  </sheetData>
  <mergeCells count="11">
    <mergeCell ref="B12:C13"/>
    <mergeCell ref="F11:G11"/>
    <mergeCell ref="A2:I2"/>
    <mergeCell ref="B17:H17"/>
    <mergeCell ref="B11:C11"/>
    <mergeCell ref="I15:J15"/>
    <mergeCell ref="E12:E13"/>
    <mergeCell ref="D12:D13"/>
    <mergeCell ref="B14:C15"/>
    <mergeCell ref="D14:D15"/>
    <mergeCell ref="E14:E15"/>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2:N35"/>
  <sheetViews>
    <sheetView showFormulas="0" showGridLines="1" showRowColHeaders="1" showZeros="1" rightToLeft="0" tabSelected="0" showOutlineSymbols="1" defaultGridColor="1" view="normal" topLeftCell="A1" colorId="64" zoomScale="140" zoomScaleNormal="140" zoomScalePageLayoutView="100" workbookViewId="0">
      <selection pane="topLeft" activeCell="D30" activeCellId="0" sqref="D30"/>
    </sheetView>
  </sheetViews>
  <sheetFormatPr baseColWidth="8" defaultColWidth="10.640625" defaultRowHeight="14.25" customHeight="1" zeroHeight="0" outlineLevelRow="0"/>
  <cols>
    <col width="11.44" customWidth="1" style="27" min="3" max="3"/>
    <col width="14" customWidth="1" style="27" min="4" max="4"/>
    <col width="12.76" customWidth="1" style="27" min="5" max="5"/>
    <col width="10.56" customWidth="1" style="27" min="6" max="6"/>
    <col width="10.11" customWidth="1" style="27" min="7" max="7"/>
    <col width="7.56" customWidth="1" style="27" min="8" max="8"/>
    <col width="11.44" customWidth="1" style="27" min="9" max="9"/>
    <col width="10.88" customWidth="1" style="27" min="10" max="10"/>
    <col width="9.880000000000001" customWidth="1" style="27" min="11" max="11"/>
    <col width="11.44" customWidth="1" style="27" min="12" max="12"/>
    <col width="14" customWidth="1" style="27" min="13" max="13"/>
    <col width="9.880000000000001" customWidth="1" style="27" min="14" max="14"/>
  </cols>
  <sheetData>
    <row r="2" ht="14.25" customHeight="1" s="26">
      <c r="A2" s="28" t="inlineStr">
        <is>
          <t>EJERCICIO 4</t>
        </is>
      </c>
    </row>
    <row r="10" ht="14.25" customHeight="1" s="26">
      <c r="B10" s="41" t="inlineStr">
        <is>
          <t>Capacidad de la bodega</t>
        </is>
      </c>
      <c r="C10" s="46" t="n"/>
      <c r="D10" s="30" t="n"/>
      <c r="E10" s="41" t="n">
        <v>700</v>
      </c>
      <c r="F10" s="41" t="inlineStr">
        <is>
          <t>Kilogramos</t>
        </is>
      </c>
    </row>
    <row r="11" ht="14.25" customHeight="1" s="26">
      <c r="B11" s="41" t="inlineStr">
        <is>
          <t>Costo de ordenar</t>
        </is>
      </c>
      <c r="C11" s="46" t="n"/>
      <c r="D11" s="30" t="n"/>
      <c r="E11" s="54" t="n">
        <v>1000</v>
      </c>
      <c r="F11" s="41" t="inlineStr">
        <is>
          <t>por orden</t>
        </is>
      </c>
    </row>
    <row r="12" ht="14.25" customHeight="1" s="26">
      <c r="B12" s="41" t="inlineStr">
        <is>
          <t>Costo de faltante</t>
        </is>
      </c>
      <c r="C12" s="46" t="n"/>
      <c r="D12" s="30" t="n"/>
      <c r="E12" s="54" t="n">
        <v>6</v>
      </c>
      <c r="F12" s="41" t="inlineStr">
        <is>
          <t>por kilo</t>
        </is>
      </c>
    </row>
    <row r="13" ht="14.25" customHeight="1" s="26">
      <c r="B13" s="41" t="inlineStr">
        <is>
          <t>Costo de manteniento de inventario</t>
        </is>
      </c>
      <c r="C13" s="46" t="n"/>
      <c r="D13" s="30" t="n"/>
      <c r="E13" s="54" t="n">
        <v>1</v>
      </c>
      <c r="F13" s="41" t="inlineStr">
        <is>
          <t>por kilo</t>
        </is>
      </c>
    </row>
    <row r="15" ht="42.75" customHeight="1" s="26">
      <c r="B15" s="55" t="inlineStr">
        <is>
          <t>Asi mismo, del registro de kilos diarios de azúcar vendios del último año, se realizó la prueba de bondad de ajuste. Realice un estudio de simulación completo para estimar el costo de mantenimiento de inventario</t>
        </is>
      </c>
    </row>
    <row r="17" ht="14.25" customHeight="1" s="26">
      <c r="B17" s="56" t="inlineStr">
        <is>
          <t>Variable aleatoria</t>
        </is>
      </c>
      <c r="C17" s="30" t="n"/>
      <c r="D17" s="56" t="inlineStr">
        <is>
          <t>Tipo</t>
        </is>
      </c>
      <c r="E17" s="56" t="inlineStr">
        <is>
          <t>Distribución</t>
        </is>
      </c>
      <c r="F17" s="56" t="inlineStr">
        <is>
          <t>Parámetros</t>
        </is>
      </c>
      <c r="G17" s="30" t="n"/>
    </row>
    <row r="18" ht="14.25" customHeight="1" s="26">
      <c r="B18" s="45" t="inlineStr">
        <is>
          <t>Venta de azúcar (Kg/dia)</t>
        </is>
      </c>
      <c r="C18" s="30" t="n"/>
      <c r="D18" s="45" t="inlineStr">
        <is>
          <t>Continua</t>
        </is>
      </c>
      <c r="E18" s="45" t="inlineStr">
        <is>
          <t>Exponencial</t>
        </is>
      </c>
      <c r="F18" s="45" t="inlineStr">
        <is>
          <t>Media</t>
        </is>
      </c>
      <c r="G18" s="45" t="n">
        <v>100</v>
      </c>
    </row>
    <row r="21" ht="33.55" customHeight="1" s="26">
      <c r="B21" s="32" t="inlineStr">
        <is>
          <t>Dia</t>
        </is>
      </c>
      <c r="C21" s="32" t="inlineStr">
        <is>
          <t>Inventario inicial (Kgr)</t>
        </is>
      </c>
      <c r="D21" s="32" t="inlineStr">
        <is>
          <t>Entregas que hace el proveedor(Kg)</t>
        </is>
      </c>
      <c r="E21" s="32" t="inlineStr">
        <is>
          <t>Inventario total (kg)</t>
        </is>
      </c>
      <c r="F21" s="32" t="inlineStr">
        <is>
          <t>Numero aleatorio</t>
        </is>
      </c>
      <c r="G21" s="32" t="inlineStr">
        <is>
          <t>Demanda (kg)</t>
        </is>
      </c>
      <c r="H21" s="32" t="inlineStr">
        <is>
          <t>Venta (Kg)</t>
        </is>
      </c>
      <c r="I21" s="32" t="inlineStr">
        <is>
          <t>Inventario final (kg)</t>
        </is>
      </c>
      <c r="J21" s="32" t="inlineStr">
        <is>
          <t>Ventas perdidas (kg)</t>
        </is>
      </c>
      <c r="K21" s="32" t="inlineStr">
        <is>
          <t>Costo de ordenar ($)</t>
        </is>
      </c>
      <c r="L21" s="32" t="inlineStr">
        <is>
          <t>Costo de faltante($)</t>
        </is>
      </c>
      <c r="M21" s="32" t="inlineStr">
        <is>
          <t>Costo de mantenimiento de inventario ($)</t>
        </is>
      </c>
      <c r="N21" s="32" t="inlineStr">
        <is>
          <t>Costo total ($)</t>
        </is>
      </c>
    </row>
    <row r="22" ht="14.25" customHeight="1" s="26">
      <c r="B22" s="41" t="n">
        <v>1</v>
      </c>
      <c r="C22" s="51" t="n">
        <v>0</v>
      </c>
      <c r="D22" s="51" t="n">
        <v>700</v>
      </c>
      <c r="E22" s="51">
        <f>D22+C22</f>
        <v/>
      </c>
      <c r="F22" s="51">
        <f>RAND()</f>
        <v/>
      </c>
      <c r="G22" s="51">
        <f>-LN(1-F22)*$G$18</f>
        <v/>
      </c>
      <c r="H22" s="51">
        <f>MIN(G22,E22)</f>
        <v/>
      </c>
      <c r="I22" s="51">
        <f>E22-H22</f>
        <v/>
      </c>
      <c r="J22" s="51">
        <f>MAX(0,G22-E22)</f>
        <v/>
      </c>
      <c r="K22" s="51">
        <f>IF(D22&lt;&gt;0,$E$11,0)</f>
        <v/>
      </c>
      <c r="L22" s="51">
        <f>J22*$E$12</f>
        <v/>
      </c>
      <c r="M22" s="51">
        <f>I22*$E$13</f>
        <v/>
      </c>
      <c r="N22" s="51">
        <f>SUM(K22:M22)</f>
        <v/>
      </c>
    </row>
    <row r="23" ht="14.25" customHeight="1" s="26">
      <c r="B23" s="41" t="n">
        <v>2</v>
      </c>
      <c r="C23" s="51">
        <f>I22</f>
        <v/>
      </c>
      <c r="D23" s="51">
        <f>IF(MOD(B22,7)=0,$E$10-I22,0)</f>
        <v/>
      </c>
      <c r="E23" s="51">
        <f>D23+C23</f>
        <v/>
      </c>
      <c r="F23" s="51">
        <f>RAND()</f>
        <v/>
      </c>
      <c r="G23" s="51">
        <f>-LN(1-F23)*$G$18</f>
        <v/>
      </c>
      <c r="H23" s="51">
        <f>MIN(G23,E23)</f>
        <v/>
      </c>
      <c r="I23" s="51">
        <f>E23-H23</f>
        <v/>
      </c>
      <c r="J23" s="51">
        <f>MAX(0,G23-E23)</f>
        <v/>
      </c>
      <c r="K23" s="51">
        <f>IF(D23&lt;&gt;0,$E$11,0)</f>
        <v/>
      </c>
      <c r="L23" s="51">
        <f>J23*$E$12</f>
        <v/>
      </c>
      <c r="M23" s="51">
        <f>I23*$E$13</f>
        <v/>
      </c>
      <c r="N23" s="51">
        <f>SUM(K23:M23)</f>
        <v/>
      </c>
    </row>
    <row r="24" ht="14.25" customHeight="1" s="26">
      <c r="B24" s="41" t="n">
        <v>3</v>
      </c>
      <c r="C24" s="51">
        <f>I23</f>
        <v/>
      </c>
      <c r="D24" s="51">
        <f>IF(MOD(B23,7)=0,$E$10-I23,0)</f>
        <v/>
      </c>
      <c r="E24" s="51">
        <f>D24+C24</f>
        <v/>
      </c>
      <c r="F24" s="51">
        <f>RAND()</f>
        <v/>
      </c>
      <c r="G24" s="51">
        <f>-LN(1-F24)*$G$18</f>
        <v/>
      </c>
      <c r="H24" s="51">
        <f>MIN(G24,E24)</f>
        <v/>
      </c>
      <c r="I24" s="51">
        <f>E24-H24</f>
        <v/>
      </c>
      <c r="J24" s="51">
        <f>MAX(0,G24-E24)</f>
        <v/>
      </c>
      <c r="K24" s="51">
        <f>IF(D24&lt;&gt;0,$E$11,0)</f>
        <v/>
      </c>
      <c r="L24" s="51">
        <f>J24*$E$12</f>
        <v/>
      </c>
      <c r="M24" s="51">
        <f>I24*$E$13</f>
        <v/>
      </c>
      <c r="N24" s="51">
        <f>SUM(K24:M24)</f>
        <v/>
      </c>
    </row>
    <row r="25" ht="14.25" customHeight="1" s="26">
      <c r="B25" s="41" t="n">
        <v>4</v>
      </c>
      <c r="C25" s="51">
        <f>I24</f>
        <v/>
      </c>
      <c r="D25" s="51">
        <f>IF(MOD(B24,7)=0,$E$10-I24,0)</f>
        <v/>
      </c>
      <c r="E25" s="51">
        <f>D25+C25</f>
        <v/>
      </c>
      <c r="F25" s="51">
        <f>RAND()</f>
        <v/>
      </c>
      <c r="G25" s="51">
        <f>-LN(1-F25)*$G$18</f>
        <v/>
      </c>
      <c r="H25" s="51">
        <f>MIN(G25,E25)</f>
        <v/>
      </c>
      <c r="I25" s="51">
        <f>E25-H25</f>
        <v/>
      </c>
      <c r="J25" s="51">
        <f>MAX(0,G25-E25)</f>
        <v/>
      </c>
      <c r="K25" s="51">
        <f>IF(D25&lt;&gt;0,$E$11,0)</f>
        <v/>
      </c>
      <c r="L25" s="51">
        <f>J25*$E$12</f>
        <v/>
      </c>
      <c r="M25" s="51">
        <f>I25*$E$13</f>
        <v/>
      </c>
      <c r="N25" s="51">
        <f>SUM(K25:M25)</f>
        <v/>
      </c>
    </row>
    <row r="26" ht="14.25" customHeight="1" s="26">
      <c r="B26" s="41" t="n">
        <v>5</v>
      </c>
      <c r="C26" s="51">
        <f>I25</f>
        <v/>
      </c>
      <c r="D26" s="51">
        <f>IF(MOD(B25,7)=0,$E$10-I25,0)</f>
        <v/>
      </c>
      <c r="E26" s="51">
        <f>D26+C26</f>
        <v/>
      </c>
      <c r="F26" s="51">
        <f>RAND()</f>
        <v/>
      </c>
      <c r="G26" s="51">
        <f>-LN(1-F26)*$G$18</f>
        <v/>
      </c>
      <c r="H26" s="51">
        <f>MIN(G26,E26)</f>
        <v/>
      </c>
      <c r="I26" s="51">
        <f>E26-H26</f>
        <v/>
      </c>
      <c r="J26" s="51">
        <f>MAX(0,G26-E26)</f>
        <v/>
      </c>
      <c r="K26" s="51">
        <f>IF(D26&lt;&gt;0,$E$11,0)</f>
        <v/>
      </c>
      <c r="L26" s="51">
        <f>J26*$E$12</f>
        <v/>
      </c>
      <c r="M26" s="51">
        <f>I26*$E$13</f>
        <v/>
      </c>
      <c r="N26" s="51">
        <f>SUM(K26:M26)</f>
        <v/>
      </c>
    </row>
    <row r="27" ht="14.25" customHeight="1" s="26">
      <c r="B27" s="41" t="n">
        <v>6</v>
      </c>
      <c r="C27" s="51">
        <f>I26</f>
        <v/>
      </c>
      <c r="D27" s="51">
        <f>IF(MOD(B26,7)=0,$E$10-I26,0)</f>
        <v/>
      </c>
      <c r="E27" s="51">
        <f>D27+C27</f>
        <v/>
      </c>
      <c r="F27" s="51">
        <f>RAND()</f>
        <v/>
      </c>
      <c r="G27" s="51">
        <f>-LN(1-F27)*$G$18</f>
        <v/>
      </c>
      <c r="H27" s="51">
        <f>MIN(G27,E27)</f>
        <v/>
      </c>
      <c r="I27" s="51">
        <f>E27-H27</f>
        <v/>
      </c>
      <c r="J27" s="51">
        <f>MAX(0,G27-E27)</f>
        <v/>
      </c>
      <c r="K27" s="51">
        <f>IF(D27&lt;&gt;0,$E$11,0)</f>
        <v/>
      </c>
      <c r="L27" s="51">
        <f>J27*$E$12</f>
        <v/>
      </c>
      <c r="M27" s="51">
        <f>I27*$E$13</f>
        <v/>
      </c>
      <c r="N27" s="51">
        <f>SUM(K27:M27)</f>
        <v/>
      </c>
    </row>
    <row r="28" ht="14.25" customHeight="1" s="26">
      <c r="B28" s="41" t="n">
        <v>7</v>
      </c>
      <c r="C28" s="51">
        <f>I27</f>
        <v/>
      </c>
      <c r="D28" s="51">
        <f>IF(MOD(B27,7)=0,$E$10-I27,0)</f>
        <v/>
      </c>
      <c r="E28" s="51">
        <f>D28+C28</f>
        <v/>
      </c>
      <c r="F28" s="51">
        <f>RAND()</f>
        <v/>
      </c>
      <c r="G28" s="51">
        <f>-LN(1-F28)*$G$18</f>
        <v/>
      </c>
      <c r="H28" s="51">
        <f>MIN(G28,E28)</f>
        <v/>
      </c>
      <c r="I28" s="51">
        <f>E28-H28</f>
        <v/>
      </c>
      <c r="J28" s="51">
        <f>MAX(0,G28-E28)</f>
        <v/>
      </c>
      <c r="K28" s="51">
        <f>IF(D28&lt;&gt;0,$E$11,0)</f>
        <v/>
      </c>
      <c r="L28" s="51">
        <f>J28*$E$12</f>
        <v/>
      </c>
      <c r="M28" s="51">
        <f>I28*$E$13</f>
        <v/>
      </c>
      <c r="N28" s="51">
        <f>SUM(K28:M28)</f>
        <v/>
      </c>
    </row>
    <row r="29" ht="14.25" customHeight="1" s="26">
      <c r="B29" s="41" t="n">
        <v>8</v>
      </c>
      <c r="C29" s="51">
        <f>I28</f>
        <v/>
      </c>
      <c r="D29" s="51">
        <f>IF(MOD(B28,7)=0,$E$10-I28,0)</f>
        <v/>
      </c>
      <c r="E29" s="51">
        <f>D29+C29</f>
        <v/>
      </c>
      <c r="F29" s="51">
        <f>RAND()</f>
        <v/>
      </c>
      <c r="G29" s="51">
        <f>-LN(1-F29)*$G$18</f>
        <v/>
      </c>
      <c r="H29" s="51">
        <f>MIN(G29,E29)</f>
        <v/>
      </c>
      <c r="I29" s="51">
        <f>E29-H29</f>
        <v/>
      </c>
      <c r="J29" s="51">
        <f>MAX(0,G29-E29)</f>
        <v/>
      </c>
      <c r="K29" s="51">
        <f>IF(D29&lt;&gt;0,$E$11,0)</f>
        <v/>
      </c>
      <c r="L29" s="51">
        <f>J29*$E$12</f>
        <v/>
      </c>
      <c r="M29" s="51">
        <f>I29*$E$13</f>
        <v/>
      </c>
      <c r="N29" s="51">
        <f>SUM(K29:M29)</f>
        <v/>
      </c>
    </row>
    <row r="30" ht="14.25" customHeight="1" s="26">
      <c r="B30" s="41" t="n">
        <v>9</v>
      </c>
      <c r="C30" s="51">
        <f>I29</f>
        <v/>
      </c>
      <c r="D30" s="51">
        <f>IF(MOD(B29,7)=0,$E$10-I29,0)</f>
        <v/>
      </c>
      <c r="E30" s="51">
        <f>D30+C30</f>
        <v/>
      </c>
      <c r="F30" s="51">
        <f>RAND()</f>
        <v/>
      </c>
      <c r="G30" s="51">
        <f>-LN(1-F30)*$G$18</f>
        <v/>
      </c>
      <c r="H30" s="51">
        <f>MIN(G30,E30)</f>
        <v/>
      </c>
      <c r="I30" s="51">
        <f>E30-H30</f>
        <v/>
      </c>
      <c r="J30" s="51">
        <f>MAX(0,G30-E30)</f>
        <v/>
      </c>
      <c r="K30" s="51">
        <f>IF(D30&lt;&gt;0,$E$11,0)</f>
        <v/>
      </c>
      <c r="L30" s="51">
        <f>J30*$E$12</f>
        <v/>
      </c>
      <c r="M30" s="51">
        <f>I30*$E$13</f>
        <v/>
      </c>
      <c r="N30" s="51">
        <f>SUM(K30:M30)</f>
        <v/>
      </c>
    </row>
    <row r="31" ht="14.25" customHeight="1" s="26">
      <c r="B31" s="41" t="n">
        <v>10</v>
      </c>
      <c r="C31" s="51">
        <f>I30</f>
        <v/>
      </c>
      <c r="D31" s="51">
        <f>IF(MOD(B30,7)=0,$E$10-I30,0)</f>
        <v/>
      </c>
      <c r="E31" s="51">
        <f>D31+C31</f>
        <v/>
      </c>
      <c r="F31" s="51">
        <f>RAND()</f>
        <v/>
      </c>
      <c r="G31" s="51">
        <f>-LN(1-F31)*$G$18</f>
        <v/>
      </c>
      <c r="H31" s="51">
        <f>MIN(G31,E31)</f>
        <v/>
      </c>
      <c r="I31" s="51">
        <f>E31-H31</f>
        <v/>
      </c>
      <c r="J31" s="51">
        <f>MAX(0,G31-E31)</f>
        <v/>
      </c>
      <c r="K31" s="51">
        <f>IF(D31&lt;&gt;0,$E$11,0)</f>
        <v/>
      </c>
      <c r="L31" s="51">
        <f>J31*$E$12</f>
        <v/>
      </c>
      <c r="M31" s="51">
        <f>I31*$E$13</f>
        <v/>
      </c>
      <c r="N31" s="51">
        <f>SUM(K31:M31)</f>
        <v/>
      </c>
    </row>
    <row r="32" ht="14.25" customHeight="1" s="26">
      <c r="B32" s="41" t="n">
        <v>11</v>
      </c>
      <c r="C32" s="51">
        <f>I31</f>
        <v/>
      </c>
      <c r="D32" s="51">
        <f>IF(MOD(B31,7)=0,$E$10-I31,0)</f>
        <v/>
      </c>
      <c r="E32" s="51">
        <f>D32+C32</f>
        <v/>
      </c>
      <c r="F32" s="51">
        <f>RAND()</f>
        <v/>
      </c>
      <c r="G32" s="51">
        <f>-LN(1-F32)*$G$18</f>
        <v/>
      </c>
      <c r="H32" s="51">
        <f>MIN(G32,E32)</f>
        <v/>
      </c>
      <c r="I32" s="51">
        <f>E32-H32</f>
        <v/>
      </c>
      <c r="J32" s="51">
        <f>MAX(0,G32-E32)</f>
        <v/>
      </c>
      <c r="K32" s="51">
        <f>IF(D32&lt;&gt;0,$E$11,0)</f>
        <v/>
      </c>
      <c r="L32" s="51">
        <f>J32*$E$12</f>
        <v/>
      </c>
      <c r="M32" s="51">
        <f>I32*$E$13</f>
        <v/>
      </c>
      <c r="N32" s="51">
        <f>SUM(K32:M32)</f>
        <v/>
      </c>
    </row>
    <row r="33" ht="14.25" customHeight="1" s="26">
      <c r="B33" s="41" t="n">
        <v>12</v>
      </c>
      <c r="C33" s="51">
        <f>I32</f>
        <v/>
      </c>
      <c r="D33" s="51">
        <f>IF(MOD(B32,7)=0,$E$10-I32,0)</f>
        <v/>
      </c>
      <c r="E33" s="51">
        <f>D33+C33</f>
        <v/>
      </c>
      <c r="F33" s="51">
        <f>RAND()</f>
        <v/>
      </c>
      <c r="G33" s="51">
        <f>-LN(1-F33)*$G$18</f>
        <v/>
      </c>
      <c r="H33" s="51">
        <f>MIN(G33,E33)</f>
        <v/>
      </c>
      <c r="I33" s="51">
        <f>E33-H33</f>
        <v/>
      </c>
      <c r="J33" s="51">
        <f>MAX(0,G33-E33)</f>
        <v/>
      </c>
      <c r="K33" s="51">
        <f>IF(D33&lt;&gt;0,$E$11,0)</f>
        <v/>
      </c>
      <c r="L33" s="51">
        <f>J33*$E$12</f>
        <v/>
      </c>
      <c r="M33" s="51">
        <f>I33*$E$13</f>
        <v/>
      </c>
      <c r="N33" s="51">
        <f>SUM(K33:M33)</f>
        <v/>
      </c>
    </row>
    <row r="34" ht="14.25" customHeight="1" s="26">
      <c r="B34" s="41" t="n">
        <v>13</v>
      </c>
      <c r="C34" s="51">
        <f>I33</f>
        <v/>
      </c>
      <c r="D34" s="51">
        <f>IF(MOD(B33,7)=0,$E$10-I33,0)</f>
        <v/>
      </c>
      <c r="E34" s="51">
        <f>D34+C34</f>
        <v/>
      </c>
      <c r="F34" s="51">
        <f>RAND()</f>
        <v/>
      </c>
      <c r="G34" s="51">
        <f>-LN(1-F34)*$G$18</f>
        <v/>
      </c>
      <c r="H34" s="51">
        <f>MIN(G34,E34)</f>
        <v/>
      </c>
      <c r="I34" s="51">
        <f>E34-H34</f>
        <v/>
      </c>
      <c r="J34" s="51">
        <f>MAX(0,G34-E34)</f>
        <v/>
      </c>
      <c r="K34" s="51">
        <f>IF(D34&lt;&gt;0,$E$11,0)</f>
        <v/>
      </c>
      <c r="L34" s="51">
        <f>J34*$E$12</f>
        <v/>
      </c>
      <c r="M34" s="51">
        <f>I34*$E$13</f>
        <v/>
      </c>
      <c r="N34" s="51">
        <f>SUM(K34:M34)</f>
        <v/>
      </c>
    </row>
    <row r="35" ht="14.25" customHeight="1" s="26">
      <c r="B35" s="41" t="n">
        <v>14</v>
      </c>
      <c r="C35" s="51">
        <f>I34</f>
        <v/>
      </c>
      <c r="D35" s="51">
        <f>IF(MOD(B34,7)=0,$E$10-I34,0)</f>
        <v/>
      </c>
      <c r="E35" s="51">
        <f>D35+C35</f>
        <v/>
      </c>
      <c r="F35" s="51">
        <f>RAND()</f>
        <v/>
      </c>
      <c r="G35" s="51">
        <f>-LN(1-F35)*$G$18</f>
        <v/>
      </c>
      <c r="H35" s="51">
        <f>MIN(G35,E35)</f>
        <v/>
      </c>
      <c r="I35" s="51">
        <f>E35-H35</f>
        <v/>
      </c>
      <c r="J35" s="51">
        <f>MAX(0,G35-E35)</f>
        <v/>
      </c>
      <c r="K35" s="51">
        <f>IF(D35&lt;&gt;0,$E$11,0)</f>
        <v/>
      </c>
      <c r="L35" s="51">
        <f>J35*$E$12</f>
        <v/>
      </c>
      <c r="M35" s="51">
        <f>I35*$E$13</f>
        <v/>
      </c>
      <c r="N35" s="51">
        <f>SUM(K35:M35)</f>
        <v/>
      </c>
    </row>
  </sheetData>
  <mergeCells count="9">
    <mergeCell ref="B10:D10"/>
    <mergeCell ref="B11:D11"/>
    <mergeCell ref="A2:I2"/>
    <mergeCell ref="B13:D13"/>
    <mergeCell ref="B15:H15"/>
    <mergeCell ref="B17:C17"/>
    <mergeCell ref="B12:D12"/>
    <mergeCell ref="F17:G17"/>
    <mergeCell ref="B18:C18"/>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created xsi:type="dcterms:W3CDTF">2015-06-05T18:19:34Z</dcterms:created>
  <dcterms:modified xsi:type="dcterms:W3CDTF">2025-09-26T16:57:31Z</dcterms:modified>
  <cp:revision>4</cp:revision>
</cp:coreProperties>
</file>