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576" windowHeight="7968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8" i="1"/>
  <c r="D18" i="1"/>
  <c r="E17" i="1"/>
  <c r="D17" i="1"/>
  <c r="B4" i="1"/>
  <c r="B11" i="1" s="1"/>
  <c r="F17" i="1" l="1"/>
  <c r="G17" i="1" s="1"/>
  <c r="F15" i="1"/>
  <c r="F16" i="1"/>
  <c r="B37" i="1" l="1"/>
  <c r="B36" i="1"/>
  <c r="B17" i="1"/>
  <c r="G15" i="1"/>
  <c r="F14" i="1"/>
  <c r="C18" i="1" l="1"/>
  <c r="B18" i="1"/>
  <c r="C17" i="1"/>
  <c r="F18" i="1" l="1"/>
  <c r="G18" i="1" s="1"/>
  <c r="G16" i="1"/>
</calcChain>
</file>

<file path=xl/sharedStrings.xml><?xml version="1.0" encoding="utf-8"?>
<sst xmlns="http://schemas.openxmlformats.org/spreadsheetml/2006/main" count="69" uniqueCount="61">
  <si>
    <t>inbfus</t>
  </si>
  <si>
    <t>amb</t>
  </si>
  <si>
    <t>zbeam</t>
  </si>
  <si>
    <t>ebeam</t>
  </si>
  <si>
    <t>Beam ID</t>
  </si>
  <si>
    <t>rtang</t>
  </si>
  <si>
    <t>nbshape</t>
  </si>
  <si>
    <t>bwidth</t>
  </si>
  <si>
    <t>bheigh</t>
  </si>
  <si>
    <t>nbtype</t>
  </si>
  <si>
    <t>bgaussR</t>
  </si>
  <si>
    <t>bgaussZ</t>
  </si>
  <si>
    <t>bzpos</t>
  </si>
  <si>
    <t>maxiter</t>
  </si>
  <si>
    <t>a</t>
  </si>
  <si>
    <t>b0</t>
  </si>
  <si>
    <t>n</t>
  </si>
  <si>
    <t>nion</t>
  </si>
  <si>
    <t>zion</t>
  </si>
  <si>
    <t>aion</t>
  </si>
  <si>
    <t>shft0</t>
  </si>
  <si>
    <t>fion_k (nk/ne)</t>
  </si>
  <si>
    <t>fion_j (n_j/ne)</t>
  </si>
  <si>
    <t>Rsurf (Geometric)</t>
  </si>
  <si>
    <t>R0 (Magnetic)</t>
  </si>
  <si>
    <t>Nbeams</t>
  </si>
  <si>
    <t>Pbeam</t>
  </si>
  <si>
    <t>PINJ_33R</t>
  </si>
  <si>
    <t>Power (PINJ, MW)</t>
  </si>
  <si>
    <t>Energy (KeV)</t>
  </si>
  <si>
    <t>NBVOLT_33R</t>
  </si>
  <si>
    <t>Reviewplus term</t>
  </si>
  <si>
    <t>Pwrfrac</t>
  </si>
  <si>
    <t>Full</t>
  </si>
  <si>
    <t>Half</t>
  </si>
  <si>
    <t>Third</t>
  </si>
  <si>
    <t>Power Division</t>
  </si>
  <si>
    <t>33R</t>
  </si>
  <si>
    <t>Fraction of time on</t>
  </si>
  <si>
    <t>e0 (KAPPA0)</t>
  </si>
  <si>
    <t>ea (KAPPA)</t>
  </si>
  <si>
    <t>Averaged</t>
  </si>
  <si>
    <t>NBVOLT_33L</t>
  </si>
  <si>
    <t>33L</t>
  </si>
  <si>
    <t>r0 (Rcur)</t>
  </si>
  <si>
    <t>30L</t>
  </si>
  <si>
    <t>RTCENA (cm)</t>
  </si>
  <si>
    <t>BMWIDRA</t>
  </si>
  <si>
    <t>BMWIDZA</t>
  </si>
  <si>
    <t>??</t>
  </si>
  <si>
    <t>???</t>
  </si>
  <si>
    <t>Review+</t>
  </si>
  <si>
    <t>zfz1/6 near core</t>
  </si>
  <si>
    <t>nubeams.dat</t>
  </si>
  <si>
    <t>PINJ_30L</t>
  </si>
  <si>
    <t>PINJ_15L</t>
  </si>
  <si>
    <t>PINJ_33L</t>
  </si>
  <si>
    <t>NBVOLT_15L</t>
  </si>
  <si>
    <t>NBVOLT_30L</t>
  </si>
  <si>
    <t>15L</t>
  </si>
  <si>
    <t>I just eyeball PINJ for time-averaging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</si>
</sst>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6"/>
  <sheetViews>
    <sheetView tabSelected="1" workbookViewId="0">
      <selection activeCell="I12" sqref="I12"/>
    </sheetView>
  </sheetViews>
  <sheetFormatPr defaultRowHeight="14.4" x14ac:dyDescent="0.3"/>
  <cols>
    <col min="1" max="1" width="20.33203125" bestFit="1" customWidth="1"/>
    <col min="2" max="3" width="12" bestFit="1" customWidth="1"/>
    <col min="4" max="4" width="12.33203125" bestFit="1" customWidth="1"/>
    <col min="5" max="5" width="12.33203125" customWidth="1"/>
    <col min="8" max="8" width="8.33203125" bestFit="1" customWidth="1"/>
    <col min="9" max="9" width="21.109375" bestFit="1" customWidth="1"/>
    <col min="10" max="10" width="24" bestFit="1" customWidth="1"/>
    <col min="11" max="11" width="21.6640625" bestFit="1" customWidth="1"/>
    <col min="13" max="14" width="12" bestFit="1" customWidth="1"/>
    <col min="23" max="23" width="7.88671875" bestFit="1" customWidth="1"/>
    <col min="24" max="24" width="5" bestFit="1" customWidth="1"/>
    <col min="25" max="25" width="4.88671875" bestFit="1" customWidth="1"/>
    <col min="26" max="26" width="4.6640625" bestFit="1" customWidth="1"/>
    <col min="27" max="27" width="14.109375" bestFit="1" customWidth="1"/>
    <col min="28" max="28" width="6" bestFit="1" customWidth="1"/>
    <col min="29" max="29" width="3.109375" bestFit="1" customWidth="1"/>
    <col min="30" max="30" width="3" bestFit="1" customWidth="1"/>
    <col min="31" max="31" width="6" bestFit="1" customWidth="1"/>
    <col min="32" max="32" width="5" bestFit="1" customWidth="1"/>
    <col min="33" max="33" width="16.88671875" bestFit="1" customWidth="1"/>
    <col min="34" max="34" width="13.33203125" bestFit="1" customWidth="1"/>
    <col min="40" max="41" width="11.33203125" bestFit="1" customWidth="1"/>
    <col min="42" max="42" width="14" bestFit="1" customWidth="1"/>
    <col min="43" max="43" width="13.88671875" bestFit="1" customWidth="1"/>
    <col min="45" max="45" width="13.88671875" bestFit="1" customWidth="1"/>
  </cols>
  <sheetData>
    <row r="1" spans="1:44" x14ac:dyDescent="0.3">
      <c r="A1" s="2" t="s">
        <v>25</v>
      </c>
      <c r="B1" s="2">
        <v>1</v>
      </c>
      <c r="C1" s="1"/>
      <c r="D1" s="1"/>
      <c r="E1" s="1"/>
      <c r="G1" s="2"/>
      <c r="H1" s="2"/>
      <c r="I1" s="2"/>
      <c r="J1" s="2"/>
      <c r="K1" s="2"/>
      <c r="L1" s="2"/>
      <c r="M1" s="2"/>
      <c r="O1" s="2"/>
      <c r="P1" s="2"/>
      <c r="Q1" s="2"/>
      <c r="R1" s="2"/>
      <c r="S1" s="2"/>
      <c r="T1" s="2"/>
      <c r="U1" s="2"/>
      <c r="V1" s="2"/>
      <c r="W1" s="2"/>
    </row>
    <row r="2" spans="1:44" x14ac:dyDescent="0.3">
      <c r="A2" s="2" t="s">
        <v>1</v>
      </c>
      <c r="B2" s="2">
        <v>2</v>
      </c>
      <c r="C2" s="1"/>
      <c r="D2" s="1"/>
      <c r="E2" s="1"/>
      <c r="H2" s="2"/>
      <c r="I2" s="2"/>
      <c r="J2" s="2"/>
      <c r="L2" s="2"/>
      <c r="M2" s="2"/>
      <c r="V2" s="2"/>
      <c r="W2" s="2"/>
    </row>
    <row r="3" spans="1:44" x14ac:dyDescent="0.3">
      <c r="A3" s="2" t="s">
        <v>2</v>
      </c>
      <c r="B3" s="2">
        <v>1</v>
      </c>
      <c r="C3" s="2"/>
      <c r="D3" s="2"/>
      <c r="E3" s="2"/>
      <c r="F3" s="2"/>
      <c r="G3" s="2"/>
      <c r="H3" s="2"/>
      <c r="I3" s="2"/>
      <c r="J3" s="1"/>
      <c r="L3" s="2"/>
      <c r="M3" s="2"/>
      <c r="O3" s="2"/>
      <c r="S3" s="2"/>
      <c r="V3" s="2"/>
      <c r="W3" s="2"/>
    </row>
    <row r="4" spans="1:44" x14ac:dyDescent="0.3">
      <c r="A4" s="2" t="s">
        <v>3</v>
      </c>
      <c r="B4" s="1">
        <f>((B7*B9*B13)+(C7*C9*C13)+(D7*D9*D13)+(E7*E9*E13))/(B13*B7+C13*C7+D13*D7+E13*E7)</f>
        <v>69.708931917551539</v>
      </c>
      <c r="C4" s="2"/>
      <c r="D4" s="2"/>
      <c r="E4" s="2"/>
      <c r="F4" s="2"/>
      <c r="G4" s="2"/>
      <c r="H4" s="2"/>
      <c r="I4" s="2"/>
      <c r="J4" s="1"/>
      <c r="L4" s="2"/>
      <c r="M4" s="2"/>
      <c r="O4" s="2"/>
      <c r="S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2" t="s">
        <v>26</v>
      </c>
      <c r="B5" s="2">
        <v>2.5</v>
      </c>
      <c r="C5" s="2"/>
      <c r="D5" s="2"/>
      <c r="E5" s="2"/>
      <c r="F5" s="2"/>
      <c r="G5" s="2"/>
      <c r="H5" s="2"/>
      <c r="I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2" t="s">
        <v>31</v>
      </c>
      <c r="B6" s="1" t="s">
        <v>55</v>
      </c>
      <c r="C6" s="1" t="s">
        <v>54</v>
      </c>
      <c r="D6" s="1" t="s">
        <v>56</v>
      </c>
      <c r="E6" s="2" t="s">
        <v>27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4" x14ac:dyDescent="0.3">
      <c r="A7" s="2" t="s">
        <v>28</v>
      </c>
      <c r="B7" s="2">
        <v>0.65</v>
      </c>
      <c r="C7" s="2">
        <v>0.55200000000000005</v>
      </c>
      <c r="D7" s="2">
        <v>1.1000000000000001</v>
      </c>
      <c r="E7" s="2">
        <v>0.9</v>
      </c>
      <c r="F7" s="2"/>
      <c r="G7" s="2"/>
      <c r="I7" t="s">
        <v>51</v>
      </c>
    </row>
    <row r="8" spans="1:44" x14ac:dyDescent="0.3">
      <c r="A8" s="2" t="s">
        <v>31</v>
      </c>
      <c r="B8" s="1" t="s">
        <v>57</v>
      </c>
      <c r="C8" s="1" t="s">
        <v>58</v>
      </c>
      <c r="D8" s="1" t="s">
        <v>42</v>
      </c>
      <c r="E8" s="1" t="s">
        <v>30</v>
      </c>
    </row>
    <row r="9" spans="1:44" x14ac:dyDescent="0.3">
      <c r="A9" s="2" t="s">
        <v>29</v>
      </c>
      <c r="B9" s="2">
        <v>50</v>
      </c>
      <c r="C9" s="1">
        <v>79</v>
      </c>
      <c r="D9" s="1">
        <v>74</v>
      </c>
      <c r="E9" s="1">
        <v>73</v>
      </c>
      <c r="I9" t="s">
        <v>53</v>
      </c>
    </row>
    <row r="10" spans="1:44" x14ac:dyDescent="0.3">
      <c r="A10" s="2" t="s">
        <v>36</v>
      </c>
      <c r="B10" s="1" t="s">
        <v>33</v>
      </c>
      <c r="C10" s="1" t="s">
        <v>34</v>
      </c>
      <c r="D10" s="1" t="s">
        <v>35</v>
      </c>
      <c r="E10" s="1"/>
    </row>
    <row r="11" spans="1:44" x14ac:dyDescent="0.3">
      <c r="A11" s="2" t="s">
        <v>32</v>
      </c>
      <c r="B11" s="1">
        <f>(68+0.11*B4)/100</f>
        <v>0.75667982510930676</v>
      </c>
      <c r="C11" s="1">
        <f>(-159+6.53*B4-0.082*(B4^2)+0.00034*(B4^3))/100</f>
        <v>0.1290512230915897</v>
      </c>
      <c r="D11" s="1">
        <f>(191-6.64*B4+0.082*(B4^2)-0.00034*(B4^3))/100</f>
        <v>0.11426895179910389</v>
      </c>
      <c r="E11" s="1"/>
    </row>
    <row r="12" spans="1:44" x14ac:dyDescent="0.3">
      <c r="A12" s="2" t="s">
        <v>4</v>
      </c>
      <c r="B12" t="s">
        <v>59</v>
      </c>
      <c r="C12" t="s">
        <v>45</v>
      </c>
      <c r="D12" t="s">
        <v>43</v>
      </c>
      <c r="E12" t="s">
        <v>37</v>
      </c>
    </row>
    <row r="13" spans="1:44" x14ac:dyDescent="0.3">
      <c r="A13" s="2" t="s">
        <v>38</v>
      </c>
      <c r="B13" s="1">
        <v>1</v>
      </c>
      <c r="C13" s="1">
        <v>1</v>
      </c>
      <c r="D13" s="1">
        <v>1</v>
      </c>
      <c r="E13" s="1">
        <v>1</v>
      </c>
      <c r="F13" t="s">
        <v>41</v>
      </c>
      <c r="I13" t="s">
        <v>60</v>
      </c>
    </row>
    <row r="14" spans="1:44" x14ac:dyDescent="0.3">
      <c r="A14" s="2" t="s">
        <v>5</v>
      </c>
      <c r="B14" s="2">
        <v>114.6</v>
      </c>
      <c r="C14" s="2">
        <v>114.6</v>
      </c>
      <c r="D14" s="2">
        <v>114.6</v>
      </c>
      <c r="E14" s="2">
        <v>114.6</v>
      </c>
      <c r="F14" s="1">
        <f>B14*$B$13*$B$7/SUM($B$13*$B$7,$C$13*$C$7,$D$13*$D$7)+C14*$C$13*$C$7/SUM($B$13*$B$7,$C$13*$C$7,$D$13*$D$7)+D14*$D$13*$D$7/SUM($B$13*$B$7,$C$13*$C$7,$D$13*$D$7)</f>
        <v>114.6</v>
      </c>
      <c r="I14" t="s">
        <v>46</v>
      </c>
    </row>
    <row r="15" spans="1:44" x14ac:dyDescent="0.3">
      <c r="A15" s="2" t="s">
        <v>7</v>
      </c>
      <c r="B15" s="2">
        <v>6</v>
      </c>
      <c r="C15" s="2">
        <v>6</v>
      </c>
      <c r="D15" s="2">
        <v>6</v>
      </c>
      <c r="E15" s="2">
        <v>6</v>
      </c>
      <c r="F15" s="1">
        <f>B15*$B$13*$B$7/SUM($B$13*$B$7,$C$13*$C$7,$D$13*$D$7)+C15*$C$13*$C$7/SUM($B$13*$B$7,$C$13*$C$7,$D$13*$D$7)+D15*$D$13*$D$7/SUM($B$13*$B$7,$C$13*$C$7,$D$13*$D$7)</f>
        <v>6</v>
      </c>
      <c r="G15">
        <f>F15*2</f>
        <v>12</v>
      </c>
      <c r="I15" t="s">
        <v>47</v>
      </c>
    </row>
    <row r="16" spans="1:44" x14ac:dyDescent="0.3">
      <c r="A16" s="2" t="s">
        <v>8</v>
      </c>
      <c r="B16" s="2">
        <v>24</v>
      </c>
      <c r="C16" s="2">
        <v>24</v>
      </c>
      <c r="D16" s="2">
        <v>24</v>
      </c>
      <c r="E16" s="2">
        <v>24</v>
      </c>
      <c r="F16" s="1">
        <f>B16*$B$13*$B$7/SUM($B$13*$B$7,$C$13*$C$7,$D$13*$D$7)+C16*$C$13*$C$7/SUM($B$13*$B$7,$C$13*$C$7,$D$13*$D$7)+D16*$D$13*$D$7/SUM($B$13*$B$7,$C$13*$C$7,$D$13*$D$7)</f>
        <v>24</v>
      </c>
      <c r="G16">
        <f>F16*2</f>
        <v>48</v>
      </c>
      <c r="I16" t="s">
        <v>48</v>
      </c>
    </row>
    <row r="17" spans="1:23" x14ac:dyDescent="0.3">
      <c r="A17" s="2" t="s">
        <v>10</v>
      </c>
      <c r="B17" s="2">
        <f>6.6/SQRT(2)</f>
        <v>4.6669047558312133</v>
      </c>
      <c r="C17" s="2">
        <f>6.6/SQRT(2)</f>
        <v>4.6669047558312133</v>
      </c>
      <c r="D17" s="2">
        <f>6.6/SQRT(2)</f>
        <v>4.6669047558312133</v>
      </c>
      <c r="E17" s="2">
        <f>6.6/SQRT(2)</f>
        <v>4.6669047558312133</v>
      </c>
      <c r="F17" s="1">
        <f>B17*$B$13*$B$7/SUM($B$13*$B$7,$C$13*$C$7,$D$13*$D$7)+C17*$C$13*$C$7/SUM($B$13*$B$7,$C$13*$C$7,$D$13*$D$7)+D17*$D$13*$D$7/SUM($B$13*$B$7,$C$13*$C$7,$D$13*$D$7)</f>
        <v>4.6669047558312142</v>
      </c>
      <c r="G17">
        <f>F17*SQRT(2)</f>
        <v>6.6000000000000014</v>
      </c>
      <c r="I17" t="s">
        <v>49</v>
      </c>
    </row>
    <row r="18" spans="1:23" x14ac:dyDescent="0.3">
      <c r="A18" s="2" t="s">
        <v>11</v>
      </c>
      <c r="B18" s="2">
        <f>18/SQRT(2)</f>
        <v>12.727922061357855</v>
      </c>
      <c r="C18" s="2">
        <f>18/SQRT(2)</f>
        <v>12.727922061357855</v>
      </c>
      <c r="D18" s="2">
        <f>18/SQRT(2)</f>
        <v>12.727922061357855</v>
      </c>
      <c r="E18" s="2">
        <f>18/SQRT(2)</f>
        <v>12.727922061357855</v>
      </c>
      <c r="F18" s="1">
        <f>B18*$B$13*$B$7/SUM($B$13*$B$7,$C$13*$C$7,$D$13*$D$7)+C18*$C$13*$C$7/SUM($B$13*$B$7,$C$13*$C$7,$D$13*$D$7)+D18*$D$13*$D$7/SUM($B$13*$B$7,$C$13*$C$7,$D$13*$D$7)</f>
        <v>12.727922061357855</v>
      </c>
      <c r="G18">
        <f>F18*SQRT(2)</f>
        <v>18</v>
      </c>
      <c r="I18" t="s">
        <v>50</v>
      </c>
    </row>
    <row r="19" spans="1:23" x14ac:dyDescent="0.3">
      <c r="A19" s="2" t="s">
        <v>12</v>
      </c>
      <c r="B19" s="2">
        <v>0</v>
      </c>
    </row>
    <row r="20" spans="1:23" x14ac:dyDescent="0.3">
      <c r="A20" s="2" t="s">
        <v>13</v>
      </c>
      <c r="B20" s="2">
        <v>2</v>
      </c>
    </row>
    <row r="21" spans="1:23" x14ac:dyDescent="0.3">
      <c r="A21" s="2" t="s">
        <v>9</v>
      </c>
      <c r="B21" s="2">
        <v>1</v>
      </c>
    </row>
    <row r="22" spans="1:23" x14ac:dyDescent="0.3">
      <c r="A22" s="2" t="s">
        <v>0</v>
      </c>
      <c r="B22" s="2">
        <v>1</v>
      </c>
    </row>
    <row r="23" spans="1:23" x14ac:dyDescent="0.3">
      <c r="A23" s="2" t="s">
        <v>6</v>
      </c>
      <c r="B23" s="2">
        <v>1</v>
      </c>
    </row>
    <row r="24" spans="1:23" x14ac:dyDescent="0.3">
      <c r="A24" s="2" t="s">
        <v>17</v>
      </c>
      <c r="B24" s="2">
        <v>2</v>
      </c>
    </row>
    <row r="25" spans="1:23" x14ac:dyDescent="0.3">
      <c r="A25" s="2" t="s">
        <v>19</v>
      </c>
      <c r="B25" s="2">
        <v>2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23" x14ac:dyDescent="0.3">
      <c r="B26" s="2">
        <v>12</v>
      </c>
      <c r="C26" s="2"/>
      <c r="D26" s="2"/>
      <c r="E26" s="2"/>
      <c r="F26" s="2"/>
      <c r="G26" s="2"/>
      <c r="H26" s="2"/>
      <c r="I26" s="2"/>
    </row>
    <row r="27" spans="1:23" x14ac:dyDescent="0.3">
      <c r="A27" s="2" t="s">
        <v>18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B28" s="2">
        <v>6</v>
      </c>
    </row>
    <row r="29" spans="1:23" x14ac:dyDescent="0.3">
      <c r="A29" t="s">
        <v>14</v>
      </c>
      <c r="B29" s="2">
        <v>0.58599999999999997</v>
      </c>
      <c r="I29" t="s">
        <v>51</v>
      </c>
    </row>
    <row r="30" spans="1:23" x14ac:dyDescent="0.3">
      <c r="A30" s="2" t="s">
        <v>15</v>
      </c>
      <c r="B30" s="2">
        <v>2.109</v>
      </c>
      <c r="I30" t="s">
        <v>51</v>
      </c>
    </row>
    <row r="31" spans="1:23" x14ac:dyDescent="0.3">
      <c r="A31" t="s">
        <v>39</v>
      </c>
      <c r="B31" s="2">
        <v>1.29</v>
      </c>
      <c r="I31" t="s">
        <v>51</v>
      </c>
    </row>
    <row r="32" spans="1:23" x14ac:dyDescent="0.3">
      <c r="A32" s="2" t="s">
        <v>40</v>
      </c>
      <c r="B32" s="2">
        <v>1.7450000000000001</v>
      </c>
      <c r="I32" t="s">
        <v>51</v>
      </c>
    </row>
    <row r="33" spans="1:9" x14ac:dyDescent="0.3">
      <c r="A33" t="s">
        <v>16</v>
      </c>
      <c r="B33" s="2">
        <v>51</v>
      </c>
    </row>
    <row r="34" spans="1:9" x14ac:dyDescent="0.3">
      <c r="A34" s="2" t="s">
        <v>23</v>
      </c>
      <c r="B34" s="2">
        <v>1.68</v>
      </c>
      <c r="I34" t="s">
        <v>51</v>
      </c>
    </row>
    <row r="35" spans="1:9" x14ac:dyDescent="0.3">
      <c r="A35" s="2" t="s">
        <v>24</v>
      </c>
      <c r="B35" s="2">
        <v>1.74</v>
      </c>
      <c r="I35" t="s">
        <v>51</v>
      </c>
    </row>
    <row r="36" spans="1:9" x14ac:dyDescent="0.3">
      <c r="A36" s="2" t="s">
        <v>20</v>
      </c>
      <c r="B36" s="2">
        <f>(B35-B34)/B29</f>
        <v>0.10238907849829361</v>
      </c>
    </row>
    <row r="37" spans="1:9" x14ac:dyDescent="0.3">
      <c r="A37" s="2" t="s">
        <v>22</v>
      </c>
      <c r="B37" s="2">
        <f>1-(6*B38)</f>
        <v>0.68199999999999994</v>
      </c>
    </row>
    <row r="38" spans="1:9" x14ac:dyDescent="0.3">
      <c r="A38" s="2" t="s">
        <v>21</v>
      </c>
      <c r="B38" s="2">
        <v>5.2999999999999999E-2</v>
      </c>
      <c r="I38" t="s">
        <v>52</v>
      </c>
    </row>
    <row r="39" spans="1:9" x14ac:dyDescent="0.3">
      <c r="A39" s="2" t="s">
        <v>44</v>
      </c>
      <c r="B39" s="2">
        <v>1.71</v>
      </c>
      <c r="I39" t="s">
        <v>51</v>
      </c>
    </row>
    <row r="40" spans="1:9" x14ac:dyDescent="0.3">
      <c r="A40" s="2"/>
      <c r="B40" s="2"/>
    </row>
    <row r="41" spans="1:9" x14ac:dyDescent="0.3">
      <c r="A41" s="2"/>
      <c r="B41" s="2"/>
    </row>
    <row r="42" spans="1:9" x14ac:dyDescent="0.3">
      <c r="A42" s="2"/>
      <c r="B42" s="2"/>
    </row>
    <row r="43" spans="1:9" x14ac:dyDescent="0.3">
      <c r="A43" s="2"/>
      <c r="B43" s="2"/>
    </row>
    <row r="44" spans="1:9" x14ac:dyDescent="0.3">
      <c r="A44" s="2"/>
      <c r="B44" s="2"/>
    </row>
    <row r="45" spans="1:9" x14ac:dyDescent="0.3">
      <c r="A45" s="2"/>
      <c r="B45" s="2"/>
    </row>
    <row r="46" spans="1:9" x14ac:dyDescent="0.3">
      <c r="A46" s="2"/>
      <c r="B4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Senior Editor</cp:lastModifiedBy>
  <dcterms:created xsi:type="dcterms:W3CDTF">2017-02-06T19:16:41Z</dcterms:created>
  <dcterms:modified xsi:type="dcterms:W3CDTF">2017-12-11T19:56:07Z</dcterms:modified>
</cp:coreProperties>
</file>