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iper3\Dropbox\Research Biz\NBeamsMDS\118897\1525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B18" i="1"/>
  <c r="D17" i="1"/>
  <c r="C17" i="1"/>
  <c r="B17" i="1"/>
  <c r="F16" i="1"/>
  <c r="F15" i="1"/>
  <c r="B37" i="1" l="1"/>
  <c r="B36" i="1" l="1"/>
  <c r="B4" i="1" l="1"/>
  <c r="E18" i="1" l="1"/>
  <c r="F18" i="1" s="1"/>
  <c r="E17" i="1"/>
  <c r="F17" i="1" s="1"/>
  <c r="E16" i="1"/>
  <c r="E15" i="1"/>
  <c r="E14" i="1"/>
  <c r="D11" i="1"/>
  <c r="C11" i="1"/>
  <c r="B11" i="1"/>
</calcChain>
</file>

<file path=xl/sharedStrings.xml><?xml version="1.0" encoding="utf-8"?>
<sst xmlns="http://schemas.openxmlformats.org/spreadsheetml/2006/main" count="50" uniqueCount="49">
  <si>
    <t>inbfus</t>
  </si>
  <si>
    <t>amb</t>
  </si>
  <si>
    <t>zbeam</t>
  </si>
  <si>
    <t>ebeam</t>
  </si>
  <si>
    <t>Beam ID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</si>
  <si>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</si>
  <si>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</si>
  <si>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</si>
  <si>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</si>
  <si>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</si>
  <si>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</si>
  <si>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</si>
  <si>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</si>
  <si>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</si>
  <si>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</si>
  <si>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</si>
  <si>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</si>
  <si>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</si>
  <si>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</si>
  <si>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</si>
  <si>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</si>
  <si>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</si>
  <si>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</si>
  <si>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</si>
  <si>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</si>
  <si>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</si>
  <si>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</si>
  <si>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PINJ_33R</t>
  </si>
  <si>
    <t>Power (PINJ, MW)</t>
  </si>
  <si>
    <t>Energy (KeV)</t>
  </si>
  <si>
    <t>NBVOLT_33R</t>
  </si>
  <si>
    <t>Reviewplus term</t>
  </si>
  <si>
    <t>Pwrfrac</t>
  </si>
  <si>
    <t>Full</t>
  </si>
  <si>
    <t>Half</t>
  </si>
  <si>
    <t>Third</t>
  </si>
  <si>
    <t>Power Division</t>
  </si>
  <si>
    <t>33R</t>
  </si>
  <si>
    <t>Fraction of time on</t>
  </si>
  <si>
    <t>e0 (KAPPA0)</t>
  </si>
  <si>
    <t>ea (KAPPA)</t>
  </si>
  <si>
    <t>Averaged</t>
  </si>
  <si>
    <t>PINJ_21R</t>
  </si>
  <si>
    <t>PINJ_33L</t>
  </si>
  <si>
    <t>NBVOLT_21R</t>
  </si>
  <si>
    <t>NBVOLT_33L</t>
  </si>
  <si>
    <t>21R</t>
  </si>
  <si>
    <t>33L</t>
  </si>
  <si>
    <t>r0 (Rcur)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</si>
</sst>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25" workbookViewId="0">
      <selection activeCell="B40" sqref="B40"/>
    </sheetView>
  </sheetViews>
  <sheetFormatPr defaultRowHeight="15" x14ac:dyDescent="0.25"/>
  <cols>
    <col min="1" max="1" width="20.28515625" bestFit="1" customWidth="1"/>
    <col min="2" max="3" width="12" bestFit="1" customWidth="1"/>
    <col min="4" max="4" width="12.28515625" bestFit="1" customWidth="1"/>
    <col min="7" max="7" width="8.28515625" bestFit="1" customWidth="1"/>
    <col min="8" max="8" width="21.140625" bestFit="1" customWidth="1"/>
    <col min="9" max="9" width="24" bestFit="1" customWidth="1"/>
    <col min="10" max="10" width="21.7109375" bestFit="1" customWidth="1"/>
    <col min="12" max="13" width="12" bestFit="1" customWidth="1"/>
    <col min="22" max="22" width="7.85546875" bestFit="1" customWidth="1"/>
    <col min="23" max="23" width="5" bestFit="1" customWidth="1"/>
    <col min="24" max="24" width="4.85546875" bestFit="1" customWidth="1"/>
    <col min="25" max="25" width="4.7109375" bestFit="1" customWidth="1"/>
    <col min="26" max="26" width="14.140625" bestFit="1" customWidth="1"/>
    <col min="27" max="27" width="6" bestFit="1" customWidth="1"/>
    <col min="28" max="28" width="3.140625" bestFit="1" customWidth="1"/>
    <col min="29" max="29" width="3" bestFit="1" customWidth="1"/>
    <col min="30" max="30" width="6" bestFit="1" customWidth="1"/>
    <col min="31" max="31" width="5" bestFit="1" customWidth="1"/>
    <col min="32" max="32" width="16.85546875" bestFit="1" customWidth="1"/>
    <col min="33" max="33" width="13.28515625" bestFit="1" customWidth="1"/>
    <col min="39" max="40" width="11.28515625" bestFit="1" customWidth="1"/>
    <col min="41" max="41" width="14" bestFit="1" customWidth="1"/>
    <col min="42" max="42" width="13.85546875" bestFit="1" customWidth="1"/>
    <col min="44" max="44" width="13.85546875" bestFit="1" customWidth="1"/>
  </cols>
  <sheetData>
    <row r="1" spans="1:43" x14ac:dyDescent="0.25">
      <c r="A1" s="2" t="s">
        <v>25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 s="1">
        <f>B9*$B$13*$B$7/SUM($B$13*$B$7,$C$13*$C$7,$D$13*$D$7)+C9*$C$13*$C$7/SUM($B$13*$B$7,$C$13*$C$7,$D$13*$D$7)+D9*$D$13*$D$7/SUM($B$13*$B$7,$C$13*$C$7,$D$13*$D$7)</f>
        <v>75.133879962192822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26</v>
      </c>
      <c r="B5" s="2">
        <v>4.3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31</v>
      </c>
      <c r="B6" s="1" t="s">
        <v>42</v>
      </c>
      <c r="C6" s="1" t="s">
        <v>43</v>
      </c>
      <c r="D6" s="1" t="s">
        <v>27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28</v>
      </c>
      <c r="B7" s="2">
        <v>2.1</v>
      </c>
      <c r="C7" s="2">
        <v>2.4</v>
      </c>
      <c r="D7" s="2">
        <v>2</v>
      </c>
      <c r="F7" s="2"/>
    </row>
    <row r="8" spans="1:43" x14ac:dyDescent="0.25">
      <c r="A8" s="2" t="s">
        <v>31</v>
      </c>
      <c r="B8" s="1" t="s">
        <v>44</v>
      </c>
      <c r="C8" s="1" t="s">
        <v>45</v>
      </c>
      <c r="D8" s="1" t="s">
        <v>30</v>
      </c>
    </row>
    <row r="9" spans="1:43" x14ac:dyDescent="0.25">
      <c r="A9" s="2" t="s">
        <v>29</v>
      </c>
      <c r="B9" s="2">
        <v>75.498000000000005</v>
      </c>
      <c r="C9" s="1">
        <v>75.405000000000001</v>
      </c>
      <c r="D9" s="1">
        <v>74.403000000000006</v>
      </c>
    </row>
    <row r="10" spans="1:43" x14ac:dyDescent="0.25">
      <c r="A10" s="2" t="s">
        <v>36</v>
      </c>
      <c r="B10" s="1" t="s">
        <v>33</v>
      </c>
      <c r="C10" s="1" t="s">
        <v>34</v>
      </c>
      <c r="D10" s="1" t="s">
        <v>35</v>
      </c>
    </row>
    <row r="11" spans="1:43" x14ac:dyDescent="0.25">
      <c r="A11" s="2" t="s">
        <v>32</v>
      </c>
      <c r="B11" s="1">
        <f>(68+0.11*B4)/100</f>
        <v>0.76264726795841209</v>
      </c>
      <c r="C11" s="1">
        <f>(-159+6.53*B4-0.082*(B4^2)+0.00034*(B4^3))/100</f>
        <v>0.12933051135964008</v>
      </c>
      <c r="D11" s="1">
        <f>(191-6.64*B4+0.082*(B4^2)-0.00034*(B4^3))/100</f>
        <v>0.10802222068194879</v>
      </c>
    </row>
    <row r="12" spans="1:43" x14ac:dyDescent="0.25">
      <c r="A12" s="2" t="s">
        <v>4</v>
      </c>
      <c r="B12" t="s">
        <v>46</v>
      </c>
      <c r="C12" t="s">
        <v>47</v>
      </c>
      <c r="D12" t="s">
        <v>37</v>
      </c>
    </row>
    <row r="13" spans="1:43" x14ac:dyDescent="0.25">
      <c r="A13" s="2" t="s">
        <v>38</v>
      </c>
      <c r="B13" s="1">
        <v>1</v>
      </c>
      <c r="C13" s="1">
        <v>0.33</v>
      </c>
      <c r="D13" s="1">
        <v>0.67</v>
      </c>
      <c r="E13" t="s">
        <v>41</v>
      </c>
    </row>
    <row r="14" spans="1:43" x14ac:dyDescent="0.25">
      <c r="A14" s="2" t="s">
        <v>5</v>
      </c>
      <c r="B14" s="2">
        <v>114.6</v>
      </c>
      <c r="C14" s="2">
        <v>114.6</v>
      </c>
      <c r="D14" s="2">
        <v>76.2</v>
      </c>
      <c r="E14" s="1">
        <f>B14*$B$13*$B$7/SUM($B$13*$B$7,$C$13*$C$7,$D$13*$D$7)+C14*$C$13*$C$7/SUM($B$13*$B$7,$C$13*$C$7,$D$13*$D$7)+D14*$D$13*$D$7/SUM($B$13*$B$7,$C$13*$C$7,$D$13*$D$7)</f>
        <v>102.44120982986767</v>
      </c>
    </row>
    <row r="15" spans="1:43" x14ac:dyDescent="0.25">
      <c r="A15" s="2" t="s">
        <v>7</v>
      </c>
      <c r="B15" s="2">
        <v>6</v>
      </c>
      <c r="C15" s="2">
        <v>6</v>
      </c>
      <c r="D15" s="2">
        <v>6</v>
      </c>
      <c r="E15" s="1">
        <f>B15*$B$13*$B$7/SUM($B$13*$B$7,$C$13*$C$7,$D$13*$D$7)+C15*$C$13*$C$7/SUM($B$13*$B$7,$C$13*$C$7,$D$13*$D$7)+D15*$D$13*$D$7/SUM($B$13*$B$7,$C$13*$C$7,$D$13*$D$7)</f>
        <v>6</v>
      </c>
      <c r="F15">
        <f>E15*2</f>
        <v>12</v>
      </c>
    </row>
    <row r="16" spans="1:43" x14ac:dyDescent="0.25">
      <c r="A16" s="2" t="s">
        <v>8</v>
      </c>
      <c r="B16" s="2">
        <v>24</v>
      </c>
      <c r="C16" s="2">
        <v>24</v>
      </c>
      <c r="D16" s="2">
        <v>24</v>
      </c>
      <c r="E16" s="1">
        <f>B16*$B$13*$B$7/SUM($B$13*$B$7,$C$13*$C$7,$D$13*$D$7)+C16*$C$13*$C$7/SUM($B$13*$B$7,$C$13*$C$7,$D$13*$D$7)+D16*$D$13*$D$7/SUM($B$13*$B$7,$C$13*$C$7,$D$13*$D$7)</f>
        <v>24</v>
      </c>
      <c r="F16">
        <f>E16*2</f>
        <v>48</v>
      </c>
    </row>
    <row r="17" spans="1:22" x14ac:dyDescent="0.25">
      <c r="A17" s="2" t="s">
        <v>10</v>
      </c>
      <c r="B17" s="2">
        <f>6.6/SQRT(2)</f>
        <v>4.6669047558312133</v>
      </c>
      <c r="C17" s="2">
        <f>6.6/SQRT(2)</f>
        <v>4.6669047558312133</v>
      </c>
      <c r="D17" s="2">
        <f>6.6/SQRT(2)</f>
        <v>4.6669047558312133</v>
      </c>
      <c r="E17" s="1">
        <f>B17*$B$13*$B$7/SUM($B$13*$B$7,$C$13*$C$7,$D$13*$D$7)+C17*$C$13*$C$7/SUM($B$13*$B$7,$C$13*$C$7,$D$13*$D$7)+D17*$D$13*$D$7/SUM($B$13*$B$7,$C$13*$C$7,$D$13*$D$7)</f>
        <v>4.6669047558312133</v>
      </c>
      <c r="F17">
        <f>E17*SQRT(2)</f>
        <v>6.6</v>
      </c>
    </row>
    <row r="18" spans="1:22" x14ac:dyDescent="0.25">
      <c r="A18" s="2" t="s">
        <v>11</v>
      </c>
      <c r="B18" s="2">
        <f>18/SQRT(2)</f>
        <v>12.727922061357855</v>
      </c>
      <c r="C18" s="2">
        <f>18/SQRT(2)</f>
        <v>12.727922061357855</v>
      </c>
      <c r="D18" s="2">
        <f>18/SQRT(2)</f>
        <v>12.727922061357855</v>
      </c>
      <c r="E18" s="1">
        <f>B18*$B$13*$B$7/SUM($B$13*$B$7,$C$13*$C$7,$D$13*$D$7)+C18*$C$13*$C$7/SUM($B$13*$B$7,$C$13*$C$7,$D$13*$D$7)+D18*$D$13*$D$7/SUM($B$13*$B$7,$C$13*$C$7,$D$13*$D$7)</f>
        <v>12.727922061357855</v>
      </c>
      <c r="F18">
        <f>E18*SQRT(2)</f>
        <v>18</v>
      </c>
    </row>
    <row r="19" spans="1:22" x14ac:dyDescent="0.25">
      <c r="A19" s="2" t="s">
        <v>12</v>
      </c>
      <c r="B19" s="2">
        <v>0</v>
      </c>
    </row>
    <row r="20" spans="1:22" x14ac:dyDescent="0.25">
      <c r="A20" s="2" t="s">
        <v>13</v>
      </c>
      <c r="B20" s="2">
        <v>2</v>
      </c>
    </row>
    <row r="21" spans="1:22" x14ac:dyDescent="0.25">
      <c r="A21" s="2" t="s">
        <v>9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6</v>
      </c>
      <c r="B23" s="2">
        <v>1</v>
      </c>
    </row>
    <row r="24" spans="1:22" x14ac:dyDescent="0.25">
      <c r="A24" s="2" t="s">
        <v>17</v>
      </c>
      <c r="B24" s="2">
        <v>2</v>
      </c>
    </row>
    <row r="25" spans="1:22" x14ac:dyDescent="0.25">
      <c r="A25" s="2" t="s">
        <v>19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18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t="s">
        <v>14</v>
      </c>
      <c r="B29" s="2">
        <v>0.59650000000000003</v>
      </c>
    </row>
    <row r="30" spans="1:22" x14ac:dyDescent="0.25">
      <c r="A30" s="2" t="s">
        <v>15</v>
      </c>
      <c r="B30" s="2">
        <v>1.99</v>
      </c>
    </row>
    <row r="31" spans="1:22" x14ac:dyDescent="0.25">
      <c r="A31" t="s">
        <v>39</v>
      </c>
      <c r="B31" s="2">
        <v>1.31</v>
      </c>
    </row>
    <row r="32" spans="1:22" x14ac:dyDescent="0.25">
      <c r="A32" s="2" t="s">
        <v>40</v>
      </c>
      <c r="B32" s="2">
        <v>1.8209</v>
      </c>
    </row>
    <row r="33" spans="1:2" x14ac:dyDescent="0.25">
      <c r="A33" t="s">
        <v>16</v>
      </c>
      <c r="B33" s="2">
        <v>51</v>
      </c>
    </row>
    <row r="34" spans="1:2" x14ac:dyDescent="0.25">
      <c r="A34" s="2" t="s">
        <v>23</v>
      </c>
      <c r="B34" s="2">
        <v>1.6950000000000001</v>
      </c>
    </row>
    <row r="35" spans="1:2" x14ac:dyDescent="0.25">
      <c r="A35" s="2" t="s">
        <v>24</v>
      </c>
      <c r="B35" s="2">
        <v>1.7085999999999999</v>
      </c>
    </row>
    <row r="36" spans="1:2" x14ac:dyDescent="0.25">
      <c r="A36" s="2" t="s">
        <v>20</v>
      </c>
      <c r="B36" s="2">
        <f>(B35-B34)/B29</f>
        <v>2.2799664710812798E-2</v>
      </c>
    </row>
    <row r="37" spans="1:2" x14ac:dyDescent="0.25">
      <c r="A37" s="2" t="s">
        <v>22</v>
      </c>
      <c r="B37" s="2">
        <f>1-(6*B38)</f>
        <v>0.80200000000000005</v>
      </c>
    </row>
    <row r="38" spans="1:2" x14ac:dyDescent="0.25">
      <c r="A38" s="2" t="s">
        <v>21</v>
      </c>
      <c r="B38" s="2">
        <v>3.3000000000000002E-2</v>
      </c>
    </row>
    <row r="39" spans="1:2" x14ac:dyDescent="0.25">
      <c r="A39" s="2" t="s">
        <v>48</v>
      </c>
      <c r="B39" s="2">
        <v>1.68</v>
      </c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2017-02-06T19:16:41Z</dcterms:created>
  <dcterms:modified xsi:type="dcterms:W3CDTF">2017-03-01T18:20:17Z</dcterms:modified>
</cp:coreProperties>
</file>