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5(a)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 s="1"/>
  <c r="E18" i="1"/>
  <c r="E17" i="1"/>
  <c r="E16" i="1"/>
  <c r="D16" i="1"/>
  <c r="C16" i="1"/>
  <c r="B16" i="1"/>
  <c r="E15" i="1"/>
  <c r="D15" i="1"/>
  <c r="C15" i="1"/>
  <c r="B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<sst xmlns="http://schemas.openxmlformats.org/spreadsheetml/2006/main" count="33" uniqueCount="30">
  <si>
    <t>TABLE 13.15 (a)</t>
  </si>
  <si>
    <t>Per Capita Taxation in West Bengal (Since 2011-12)</t>
  </si>
  <si>
    <t>( Actual )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</si>
  <si>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Thousand )</t>
    </r>
  </si>
  <si>
    <t>Heads</t>
  </si>
  <si>
    <t>2011-12</t>
  </si>
  <si>
    <t>2012-13</t>
  </si>
  <si>
    <t>2013-14</t>
  </si>
  <si>
    <t>2014-15</t>
  </si>
  <si>
    <t>Agricultural Income Tax</t>
  </si>
  <si>
    <t>Land Revenue</t>
  </si>
  <si>
    <t>State Excise Duties</t>
  </si>
  <si>
    <t>Stamps</t>
  </si>
  <si>
    <t>Registration</t>
  </si>
  <si>
    <t>Electricity Duty</t>
  </si>
  <si>
    <t>Sales Tax (Except Motor Spirit Tax)</t>
  </si>
  <si>
    <t>Motor Spirit Sales Tax</t>
  </si>
  <si>
    <t>Taxes on Immovable Properties other than Agricultural Land</t>
  </si>
  <si>
    <t>Taxes on Vehicles</t>
  </si>
  <si>
    <t>Other Taxes and Duties</t>
  </si>
  <si>
    <t>(i)  Entertainment Tax</t>
  </si>
  <si>
    <t>(ii) Betting Tax</t>
  </si>
  <si>
    <t>(iii)  Raw Jute Tax</t>
  </si>
  <si>
    <t>-</t>
  </si>
  <si>
    <t>(iv) Taxes on Entry of Goods into Local and Kolkata Metropolitan Areas and other Taxes</t>
  </si>
  <si>
    <t>Total</t>
  </si>
  <si>
    <t>Note :Per Capita figures are based on mid-year population</t>
  </si>
  <si>
    <t>Source:Receipts under consolidated Fund and Explanatory Memorandum thereon under Revenue Account,</t>
  </si>
  <si>
    <t>as estimated by Registrar General of India.</t>
  </si>
  <si>
    <t xml:space="preserve">           Govt.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</si>
</sst>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.00_);\(0.00\)"/>
  </numFmts>
  <fonts count="9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right" vertical="center" indent="2"/>
    </xf>
    <xf numFmtId="2" fontId="5" fillId="0" borderId="0" xfId="0" applyNumberFormat="1" applyFont="1" applyFill="1" applyBorder="1" applyAlignment="1">
      <alignment horizontal="right" vertical="center" indent="2"/>
    </xf>
    <xf numFmtId="0" fontId="5" fillId="0" borderId="0" xfId="0" applyFont="1" applyAlignment="1">
      <alignment horizontal="right" indent="2"/>
    </xf>
    <xf numFmtId="0" fontId="5" fillId="0" borderId="0" xfId="0" applyFont="1" applyAlignment="1">
      <alignment horizontal="right" vertical="center" indent="2"/>
    </xf>
    <xf numFmtId="165" fontId="5" fillId="0" borderId="0" xfId="0" applyNumberFormat="1" applyFont="1" applyAlignment="1">
      <alignment horizontal="right" vertical="center" indent="2"/>
    </xf>
    <xf numFmtId="49" fontId="3" fillId="0" borderId="2" xfId="0" applyNumberFormat="1" applyFont="1" applyFill="1" applyBorder="1" applyAlignment="1">
      <alignment vertical="center"/>
    </xf>
    <xf numFmtId="2" fontId="5" fillId="0" borderId="2" xfId="0" applyNumberFormat="1" applyFont="1" applyBorder="1" applyAlignment="1">
      <alignment horizontal="right" vertical="center" indent="2"/>
    </xf>
    <xf numFmtId="0" fontId="5" fillId="0" borderId="2" xfId="0" applyFont="1" applyBorder="1" applyAlignment="1">
      <alignment horizontal="right" vertical="center" indent="2"/>
    </xf>
    <xf numFmtId="49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right" vertical="center" indent="2"/>
    </xf>
    <xf numFmtId="49" fontId="3" fillId="0" borderId="0" xfId="0" applyNumberFormat="1" applyFont="1" applyBorder="1" applyAlignment="1">
      <alignment vertical="center"/>
    </xf>
    <xf numFmtId="0" fontId="5" fillId="0" borderId="0" xfId="0" applyFont="1" applyFill="1" applyAlignment="1">
      <alignment horizontal="right" vertical="center" indent="2"/>
    </xf>
    <xf numFmtId="49" fontId="6" fillId="0" borderId="2" xfId="0" applyNumberFormat="1" applyFont="1" applyBorder="1" applyAlignment="1">
      <alignment vertical="center"/>
    </xf>
    <xf numFmtId="49" fontId="7" fillId="0" borderId="0" xfId="0" applyNumberFormat="1" applyFont="1" applyAlignment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topLeftCell="A10" zoomScaleNormal="100" workbookViewId="0">
      <selection activeCell="C21" sqref="C21"/>
    </sheetView>
  </sheetViews>
  <sheetFormatPr defaultRowHeight="12.75"/>
  <cols>
    <col min="1" max="1" width="61.85546875" bestFit="1" customWidth="1"/>
    <col min="2" max="2" width="18.140625" customWidth="1"/>
    <col min="3" max="5" width="15.42578125" customWidth="1"/>
  </cols>
  <sheetData>
    <row r="2" spans="1:5" ht="16.5">
      <c r="A2" s="1" t="s">
        <v>0</v>
      </c>
      <c r="B2" s="1"/>
      <c r="C2" s="1"/>
      <c r="D2" s="1"/>
      <c r="E2" s="1"/>
    </row>
    <row r="3" spans="1:5" ht="16.5">
      <c r="A3" s="2" t="s">
        <v>1</v>
      </c>
      <c r="B3" s="2"/>
      <c r="C3" s="2"/>
      <c r="D3" s="2"/>
      <c r="E3" s="2"/>
    </row>
    <row r="4" spans="1:5" ht="16.5">
      <c r="A4" s="2" t="s">
        <v>2</v>
      </c>
      <c r="B4" s="2"/>
      <c r="C4" s="2"/>
      <c r="D4" s="2"/>
      <c r="E4" s="2"/>
    </row>
    <row r="5" spans="1:5" ht="16.5">
      <c r="A5" s="3"/>
      <c r="B5" s="3"/>
      <c r="C5" s="3"/>
      <c r="D5" s="3"/>
      <c r="E5" s="3"/>
    </row>
    <row r="6" spans="1:5">
      <c r="A6" s="4"/>
      <c r="B6" s="5"/>
      <c r="C6" s="6" t="s">
        <v>3</v>
      </c>
      <c r="D6" s="6"/>
      <c r="E6" s="6"/>
    </row>
    <row r="7" spans="1:5">
      <c r="A7" s="7" t="s">
        <v>4</v>
      </c>
      <c r="B7" s="8" t="s">
        <v>5</v>
      </c>
      <c r="C7" s="8" t="s">
        <v>6</v>
      </c>
      <c r="D7" s="9" t="s">
        <v>7</v>
      </c>
      <c r="E7" s="9" t="s">
        <v>8</v>
      </c>
    </row>
    <row r="8" spans="1:5">
      <c r="A8" s="10">
        <v>-1</v>
      </c>
      <c r="B8" s="10">
        <v>-2</v>
      </c>
      <c r="C8" s="10">
        <v>-3</v>
      </c>
      <c r="D8" s="10">
        <v>-4</v>
      </c>
      <c r="E8" s="10">
        <v>-5</v>
      </c>
    </row>
    <row r="9" spans="1:5" ht="15" customHeight="1">
      <c r="A9" s="11" t="s">
        <v>9</v>
      </c>
      <c r="B9" s="12">
        <v>1.21</v>
      </c>
      <c r="C9" s="12">
        <v>1.34</v>
      </c>
      <c r="D9" s="13">
        <v>1.87</v>
      </c>
      <c r="E9" s="14">
        <f>ROUND((108209*1000/95617067),2)</f>
        <v>1.1299999999999999</v>
      </c>
    </row>
    <row r="10" spans="1:5" ht="15" customHeight="1">
      <c r="A10" s="11" t="s">
        <v>10</v>
      </c>
      <c r="B10" s="12">
        <v>208.06</v>
      </c>
      <c r="C10" s="12">
        <v>222.87</v>
      </c>
      <c r="D10" s="13">
        <v>238.76</v>
      </c>
      <c r="E10" s="13">
        <f>ROUND((22757354*1000/95617067),2)</f>
        <v>238.01</v>
      </c>
    </row>
    <row r="11" spans="1:5" ht="15" customHeight="1">
      <c r="A11" s="11" t="s">
        <v>11</v>
      </c>
      <c r="B11" s="12">
        <v>235.26</v>
      </c>
      <c r="C11" s="12">
        <v>288.7</v>
      </c>
      <c r="D11" s="15">
        <v>319.72000000000003</v>
      </c>
      <c r="E11" s="13">
        <f>ROUND((35870235*1000/95617067),2)</f>
        <v>375.14</v>
      </c>
    </row>
    <row r="12" spans="1:5" ht="15" customHeight="1">
      <c r="A12" s="11" t="s">
        <v>12</v>
      </c>
      <c r="B12" s="12">
        <v>135.47999999999999</v>
      </c>
      <c r="C12" s="12">
        <v>194.05</v>
      </c>
      <c r="D12" s="15">
        <v>254.45</v>
      </c>
      <c r="E12" s="13">
        <f>ROUND(((894811286+26999577084)/95617067),2)</f>
        <v>291.73</v>
      </c>
    </row>
    <row r="13" spans="1:5" ht="15" customHeight="1">
      <c r="A13" s="11" t="s">
        <v>13</v>
      </c>
      <c r="B13" s="12">
        <v>168.08</v>
      </c>
      <c r="C13" s="12">
        <v>285.81</v>
      </c>
      <c r="D13" s="15">
        <v>174.96</v>
      </c>
      <c r="E13" s="13">
        <f>ROUND((14067589649/95617067),2)</f>
        <v>147.12</v>
      </c>
    </row>
    <row r="14" spans="1:5" ht="15" customHeight="1">
      <c r="A14" s="11" t="s">
        <v>14</v>
      </c>
      <c r="B14" s="12">
        <v>45.36</v>
      </c>
      <c r="C14" s="12">
        <v>202.32</v>
      </c>
      <c r="D14" s="15">
        <v>128.55000000000001</v>
      </c>
      <c r="E14" s="13">
        <f>ROUND((19468325*1000/95617067),2)</f>
        <v>203.61</v>
      </c>
    </row>
    <row r="15" spans="1:5" ht="15" customHeight="1">
      <c r="A15" s="11" t="s">
        <v>15</v>
      </c>
      <c r="B15" s="13">
        <f>ROUND(((158884086-385.933)/89777),2)</f>
        <v>1769.76</v>
      </c>
      <c r="C15" s="13">
        <f>ROUND(((185547563-773.862)/90595),2)</f>
        <v>2048.09</v>
      </c>
      <c r="D15" s="13">
        <f>ROUND(((219310942-7.623)/91392),2)</f>
        <v>2399.67</v>
      </c>
      <c r="E15" s="13">
        <f>ROUND(((240219125-31.359)*1000/95617067),2)</f>
        <v>2512.3000000000002</v>
      </c>
    </row>
    <row r="16" spans="1:5" ht="15" customHeight="1">
      <c r="A16" s="11" t="s">
        <v>16</v>
      </c>
      <c r="B16" s="13">
        <f>ROUND((385.933/89777),2)</f>
        <v>0</v>
      </c>
      <c r="C16" s="13">
        <f>ROUND((773.862/90595),2)</f>
        <v>0.01</v>
      </c>
      <c r="D16" s="13">
        <f>ROUND((7.623/91392),2)</f>
        <v>0</v>
      </c>
      <c r="E16" s="13">
        <f>ROUND((31359/95617067),2)</f>
        <v>0</v>
      </c>
    </row>
    <row r="17" spans="1:5" ht="15" customHeight="1">
      <c r="A17" s="11" t="s">
        <v>17</v>
      </c>
      <c r="B17" s="12">
        <v>0</v>
      </c>
      <c r="C17" s="12">
        <v>0</v>
      </c>
      <c r="D17" s="16">
        <v>0</v>
      </c>
      <c r="E17" s="13">
        <f>ROUND((-294*1000/95617067),2)</f>
        <v>0</v>
      </c>
    </row>
    <row r="18" spans="1:5" ht="15" customHeight="1">
      <c r="A18" s="11" t="s">
        <v>18</v>
      </c>
      <c r="B18" s="12">
        <v>111.93</v>
      </c>
      <c r="C18" s="12">
        <v>134.53</v>
      </c>
      <c r="D18" s="16">
        <v>143.1</v>
      </c>
      <c r="E18" s="13">
        <f>ROUND((15046805*1000/95617067),2)</f>
        <v>157.37</v>
      </c>
    </row>
    <row r="19" spans="1:5" ht="15" customHeight="1">
      <c r="A19" s="17" t="s">
        <v>19</v>
      </c>
      <c r="B19" s="18">
        <v>101.4</v>
      </c>
      <c r="C19" s="18">
        <v>240.12</v>
      </c>
      <c r="D19" s="19">
        <v>211.23</v>
      </c>
      <c r="E19" s="18">
        <f>SUM(E20:E23)</f>
        <v>195.47</v>
      </c>
    </row>
    <row r="20" spans="1:5" ht="15" customHeight="1">
      <c r="A20" s="20" t="s">
        <v>20</v>
      </c>
      <c r="B20" s="12">
        <v>6.56</v>
      </c>
      <c r="C20" s="12">
        <v>7.39</v>
      </c>
      <c r="D20" s="16">
        <v>7.46</v>
      </c>
      <c r="E20" s="13">
        <f>ROUND((805695362/95617067),2)</f>
        <v>8.43</v>
      </c>
    </row>
    <row r="21" spans="1:5" ht="15" customHeight="1">
      <c r="A21" s="20" t="s">
        <v>21</v>
      </c>
      <c r="B21" s="12">
        <v>0.56000000000000005</v>
      </c>
      <c r="C21" s="12">
        <v>0.61</v>
      </c>
      <c r="D21" s="16">
        <v>1.36</v>
      </c>
      <c r="E21" s="13">
        <f>ROUND((133205712/95617067),2)</f>
        <v>1.39</v>
      </c>
    </row>
    <row r="22" spans="1:5" ht="15" customHeight="1">
      <c r="A22" s="20" t="s">
        <v>22</v>
      </c>
      <c r="B22" s="12" t="s">
        <v>23</v>
      </c>
      <c r="C22" s="12" t="s">
        <v>23</v>
      </c>
      <c r="D22" s="21" t="s">
        <v>23</v>
      </c>
      <c r="E22" s="21" t="s">
        <v>23</v>
      </c>
    </row>
    <row r="23" spans="1:5" ht="15" customHeight="1">
      <c r="A23" s="22" t="s">
        <v>24</v>
      </c>
      <c r="B23" s="12">
        <v>94.28</v>
      </c>
      <c r="C23" s="12">
        <v>232.12</v>
      </c>
      <c r="D23" s="23">
        <v>202.41</v>
      </c>
      <c r="E23" s="15">
        <v>185.65</v>
      </c>
    </row>
    <row r="24" spans="1:5" ht="15" customHeight="1">
      <c r="A24" s="24" t="s">
        <v>25</v>
      </c>
      <c r="B24" s="18">
        <v>2771.31</v>
      </c>
      <c r="C24" s="18">
        <v>3613.19</v>
      </c>
      <c r="D24" s="19">
        <v>3796.21</v>
      </c>
      <c r="E24" s="19">
        <v>4121.88</v>
      </c>
    </row>
    <row r="25" spans="1:5" ht="13.5">
      <c r="A25" s="25" t="s">
        <v>26</v>
      </c>
      <c r="B25" s="26" t="s">
        <v>27</v>
      </c>
      <c r="C25" s="26"/>
      <c r="D25" s="26"/>
      <c r="E25" s="26"/>
    </row>
    <row r="26" spans="1:5" ht="13.5">
      <c r="A26" s="25" t="s">
        <v>28</v>
      </c>
      <c r="B26" s="27" t="s">
        <v>29</v>
      </c>
      <c r="C26" s="27"/>
      <c r="D26" s="27"/>
      <c r="E26" s="27"/>
    </row>
    <row r="27" spans="1:5" ht="13.5">
      <c r="A27" s="25"/>
      <c r="B27" s="27"/>
      <c r="C27" s="27"/>
      <c r="D27" s="27"/>
      <c r="E27" s="27"/>
    </row>
    <row r="28" spans="1:5" ht="13.5">
      <c r="A28" s="25"/>
    </row>
    <row r="29" spans="1:5" ht="13.5">
      <c r="A29" s="25"/>
    </row>
  </sheetData>
  <mergeCells count="7">
    <mergeCell ref="B27:E27"/>
    <mergeCell ref="A2:E2"/>
    <mergeCell ref="A3:E3"/>
    <mergeCell ref="A4:E4"/>
    <mergeCell ref="C6:E6"/>
    <mergeCell ref="B25:E25"/>
    <mergeCell ref="B26:E26"/>
  </mergeCells>
  <printOptions horizontalCentered="1"/>
  <pageMargins left="0.45" right="0.45" top="0.75" bottom="0.7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T-13.15(a)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2019-06-02T16:40:17Z</dcterms:created>
  <dcterms:modified xsi:type="dcterms:W3CDTF">2019-06-02T16:40:18Z</dcterms:modified>
</cp:coreProperties>
</file>