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63556D14-159E-4CF2-BF97-C0DD60ED19DC}" xr6:coauthVersionLast="43" xr6:coauthVersionMax="43" xr10:uidLastSave="{00000000-0000-0000-0000-000000000000}"/>
  <bookViews>
    <workbookView xWindow="-120" yWindow="-120" windowWidth="29040" windowHeight="15840" xr2:uid="{091CF0A3-F479-4AC0-B66C-5FF2A0CD7AEC}"/>
  </bookViews>
  <sheets>
    <sheet name="T-22.0" sheetId="1" r:id="rId1"/>
  </sheets>
  <definedNames>
    <definedName name="_xlnm.Print_Area" localSheetId="0">'T-22.0'!$A$3:$N$41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4" i="1" l="1"/>
  <c r="K39" i="1"/>
  <c r="J39" i="1"/>
  <c r="M31" i="1"/>
  <c r="K31" i="1"/>
  <c r="D31" i="1"/>
  <c r="L30" i="1"/>
  <c r="J30" i="1"/>
  <c r="J32" i="1" s="1"/>
  <c r="J33" i="1" s="1"/>
  <c r="G30" i="1"/>
  <c r="G31" i="1" s="1"/>
  <c r="G29" i="1"/>
  <c r="G28" i="1"/>
  <c r="N25" i="1"/>
  <c r="K25" i="1"/>
  <c r="L23" i="1" s="1"/>
  <c r="L24" i="1" s="1"/>
  <c r="D25" i="1"/>
  <c r="M24" i="1"/>
  <c r="G24" i="1"/>
  <c r="G23" i="1"/>
  <c r="G25" i="1" s="1"/>
  <c r="G18" i="1"/>
  <c r="G17" i="1" s="1"/>
  <c r="D18" i="1"/>
  <c r="G13" i="1"/>
  <c r="D13" i="1"/>
  <c r="G12" i="1"/>
  <c r="G11" i="1"/>
</calcChain>
</file>

<file path=xl/sharedStrings.xml><?xml version="1.0" encoding="utf-8"?>
<sst xmlns="http://schemas.openxmlformats.org/spreadsheetml/2006/main" count="83" uniqueCount="78">
  <si>
    <t>TABLE 22.0</t>
  </si>
  <si>
    <t>Budgetory Position ( Actual ) of the Government of West Bengal</t>
  </si>
  <si>
    <r>
      <t>(</t>
    </r>
    <r>
      <rPr>
        <sz val="9"/>
        <rFont val="Rupee Foradian"/>
        <family val="2"/>
      </rPr>
      <t xml:space="preserve"> `</t>
    </r>
    <r>
      <rPr>
        <sz val="9"/>
        <rFont val="Arial Narrow"/>
        <family val="2"/>
      </rPr>
      <t xml:space="preserve"> in lakh )</t>
    </r>
  </si>
  <si>
    <t>Particulars</t>
  </si>
  <si>
    <t>1990-91</t>
  </si>
  <si>
    <t>2000-01</t>
  </si>
  <si>
    <t>2010-11</t>
  </si>
  <si>
    <t>2011-12</t>
  </si>
  <si>
    <t>2012-13</t>
  </si>
  <si>
    <t>2013-14</t>
  </si>
  <si>
    <t>2014-15</t>
  </si>
  <si>
    <t>I.  Revenue Account :</t>
  </si>
  <si>
    <t>(a)  Revenue</t>
  </si>
  <si>
    <t xml:space="preserve">      (i) Tax Revenue</t>
  </si>
  <si>
    <t xml:space="preserve">      (ii) Other than tax Revenue</t>
  </si>
  <si>
    <t>Total</t>
  </si>
  <si>
    <t>(b)  Expenditure :</t>
  </si>
  <si>
    <t xml:space="preserve">      Civil Expenditure</t>
  </si>
  <si>
    <t xml:space="preserve">      (i)  Developmental 
           (Social Services+Economic Services)</t>
  </si>
  <si>
    <t xml:space="preserve">      (ii) Non-Developmental</t>
  </si>
  <si>
    <t>(c )Surplus (+)/ Deficit (-)</t>
  </si>
  <si>
    <t>(-)101888</t>
  </si>
  <si>
    <t>(-)758127</t>
  </si>
  <si>
    <t>(-) 1727396</t>
  </si>
  <si>
    <t>(-)1457133</t>
  </si>
  <si>
    <t>(-)1381512</t>
  </si>
  <si>
    <t>(-)1891549</t>
  </si>
  <si>
    <t>(-)1713739</t>
  </si>
  <si>
    <t>II.  Capital Account :</t>
  </si>
  <si>
    <t>(a)  Receipts</t>
  </si>
  <si>
    <r>
      <t xml:space="preserve">      (i)  Permanent Debt</t>
    </r>
    <r>
      <rPr>
        <b/>
        <sz val="10"/>
        <rFont val="Arial Narrow"/>
        <family val="2"/>
      </rPr>
      <t>* (6003)</t>
    </r>
  </si>
  <si>
    <r>
      <t xml:space="preserve">      (ii) Other Debt </t>
    </r>
    <r>
      <rPr>
        <b/>
        <sz val="10"/>
        <rFont val="Arial Narrow"/>
        <family val="2"/>
      </rPr>
      <t>(6004)</t>
    </r>
  </si>
  <si>
    <t>(b)  Disbursement :</t>
  </si>
  <si>
    <t xml:space="preserve">      (i)  Capital Expenditure outside</t>
  </si>
  <si>
    <t xml:space="preserve">           the Revenue Account</t>
  </si>
  <si>
    <r>
      <t xml:space="preserve">      (ii)  Redemption of Permanent Debt </t>
    </r>
    <r>
      <rPr>
        <b/>
        <sz val="10"/>
        <rFont val="Arial Narrow"/>
        <family val="2"/>
      </rPr>
      <t>(6003)</t>
    </r>
  </si>
  <si>
    <r>
      <t xml:space="preserve">     (iii)  Loans and Advances </t>
    </r>
    <r>
      <rPr>
        <b/>
        <sz val="10"/>
        <rFont val="Arial Narrow"/>
        <family val="2"/>
      </rPr>
      <t>(6004)</t>
    </r>
  </si>
  <si>
    <t>(+) 69746</t>
  </si>
  <si>
    <t>(+) 839692</t>
  </si>
  <si>
    <t>(+) 1572861</t>
  </si>
  <si>
    <t>(+) 1725586</t>
  </si>
  <si>
    <t>(+) 1814956</t>
  </si>
  <si>
    <t>(+) 1120335</t>
  </si>
  <si>
    <t>(+) 1363377</t>
  </si>
  <si>
    <t>III.  Miscellaneous ( Net )</t>
  </si>
  <si>
    <t>(+)43013</t>
  </si>
  <si>
    <t>(-)78299</t>
  </si>
  <si>
    <t>(+) 161480</t>
  </si>
  <si>
    <t>(+)1637435</t>
  </si>
  <si>
    <t>(+)1955925</t>
  </si>
  <si>
    <t>(+)2541436</t>
  </si>
  <si>
    <t>(+)2671233</t>
  </si>
  <si>
    <t>IV.  Cash Balance Position</t>
  </si>
  <si>
    <t xml:space="preserve">      (a)  Opening Balance</t>
  </si>
  <si>
    <t>(-)9327</t>
  </si>
  <si>
    <t>(+)3596</t>
  </si>
  <si>
    <t>(+) 10159</t>
  </si>
  <si>
    <t>(+)16924</t>
  </si>
  <si>
    <t>(-) 79149</t>
  </si>
  <si>
    <t>(+) 40532</t>
  </si>
  <si>
    <t>(-)2275</t>
  </si>
  <si>
    <t xml:space="preserve">      (b)  Closing Balance</t>
  </si>
  <si>
    <t>(+)1544</t>
  </si>
  <si>
    <t>(+)6862</t>
  </si>
  <si>
    <t>(+) 16924</t>
  </si>
  <si>
    <t>(-)79149</t>
  </si>
  <si>
    <t>(-) 2275</t>
  </si>
  <si>
    <t>(-)32643</t>
  </si>
  <si>
    <t xml:space="preserve">            Net increase(+) or decrease(-)</t>
  </si>
  <si>
    <t>(+)10871</t>
  </si>
  <si>
    <t>(+)3266</t>
  </si>
  <si>
    <t>(+) 6765</t>
  </si>
  <si>
    <t>(-)96073</t>
  </si>
  <si>
    <t>(+) 119681</t>
  </si>
  <si>
    <t>(-) 38257</t>
  </si>
  <si>
    <t>(-)30368</t>
  </si>
  <si>
    <t>*Internal Debt of the State Government.</t>
  </si>
  <si>
    <t xml:space="preserve">Source :  Annual Financial Statement of the Govt. of West Bengal.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</si>
</sst>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Book Antiqua"/>
      <family val="1"/>
    </font>
    <font>
      <sz val="10"/>
      <name val="Arial Narrow"/>
      <family val="2"/>
    </font>
    <font>
      <sz val="9"/>
      <name val="Arial Narrow"/>
      <family val="2"/>
    </font>
    <font>
      <sz val="9"/>
      <name val="Rupee Foradian"/>
      <family val="2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horizontal="right"/>
    </xf>
    <xf numFmtId="0" fontId="6" fillId="0" borderId="0" xfId="1" applyFont="1" applyAlignment="1">
      <alignment horizontal="right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8" fillId="0" borderId="0" xfId="1" applyFont="1"/>
    <xf numFmtId="0" fontId="5" fillId="0" borderId="0" xfId="1" applyFont="1" applyAlignment="1">
      <alignment horizontal="right" indent="1"/>
    </xf>
    <xf numFmtId="1" fontId="5" fillId="0" borderId="0" xfId="1" applyNumberFormat="1" applyFont="1" applyAlignment="1">
      <alignment horizontal="right" indent="1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right" indent="1"/>
    </xf>
    <xf numFmtId="1" fontId="8" fillId="0" borderId="0" xfId="1" applyNumberFormat="1" applyFont="1" applyAlignment="1">
      <alignment horizontal="right" indent="1"/>
    </xf>
    <xf numFmtId="1" fontId="1" fillId="0" borderId="0" xfId="1" applyNumberFormat="1"/>
    <xf numFmtId="0" fontId="5" fillId="0" borderId="0" xfId="1" applyFont="1" applyAlignment="1">
      <alignment vertical="center" wrapText="1"/>
    </xf>
    <xf numFmtId="0" fontId="5" fillId="0" borderId="0" xfId="1" applyFont="1" applyAlignment="1">
      <alignment horizontal="right" vertical="center" indent="1"/>
    </xf>
    <xf numFmtId="0" fontId="5" fillId="0" borderId="2" xfId="1" applyFont="1" applyBorder="1"/>
    <xf numFmtId="0" fontId="5" fillId="0" borderId="2" xfId="1" applyFont="1" applyBorder="1" applyAlignment="1">
      <alignment horizontal="right" indent="1"/>
    </xf>
    <xf numFmtId="0" fontId="6" fillId="0" borderId="0" xfId="1" applyFont="1" applyAlignment="1">
      <alignment vertical="top"/>
    </xf>
    <xf numFmtId="0" fontId="6" fillId="0" borderId="3" xfId="1" applyFont="1" applyBorder="1" applyAlignment="1">
      <alignment horizontal="center" vertical="center" wrapText="1"/>
    </xf>
    <xf numFmtId="0" fontId="1" fillId="0" borderId="0" xfId="1" applyAlignment="1">
      <alignment wrapText="1"/>
    </xf>
  </cellXfs>
  <cellStyles count="2">
    <cellStyle name="Normal" xfId="0" builtinId="0"/>
    <cellStyle name="Normal 4 2" xfId="1" xr:uid="{74E1484E-F6B3-43ED-88FA-0B99AC58CD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4022A-B2FD-45A3-94C5-6E647778079F}">
  <dimension ref="A3:P44"/>
  <sheetViews>
    <sheetView tabSelected="1" workbookViewId="0">
      <selection activeCell="P18" sqref="P18"/>
    </sheetView>
  </sheetViews>
  <sheetFormatPr defaultRowHeight="12.75"/>
  <cols>
    <col min="1" max="1" width="40.85546875" style="2" customWidth="1"/>
    <col min="2" max="2" width="10.85546875" style="2" customWidth="1"/>
    <col min="3" max="6" width="13.7109375" style="2" bestFit="1" customWidth="1"/>
    <col min="7" max="7" width="13.85546875" style="2" bestFit="1" customWidth="1"/>
    <col min="8" max="8" width="13.42578125" style="2" customWidth="1"/>
    <col min="9" max="9" width="0" style="2" hidden="1" customWidth="1"/>
    <col min="10" max="13" width="11" style="2" hidden="1" customWidth="1"/>
    <col min="14" max="14" width="10" style="2" hidden="1" customWidth="1"/>
    <col min="15" max="16384" width="9.140625" style="2"/>
  </cols>
  <sheetData>
    <row r="3" spans="1:13" ht="16.5">
      <c r="A3" s="1" t="s">
        <v>0</v>
      </c>
      <c r="B3" s="1"/>
      <c r="C3" s="1"/>
      <c r="D3" s="1"/>
      <c r="E3" s="1"/>
      <c r="F3" s="1"/>
      <c r="G3" s="1"/>
      <c r="H3" s="1"/>
    </row>
    <row r="4" spans="1:13" ht="16.5">
      <c r="A4" s="3" t="s">
        <v>1</v>
      </c>
      <c r="B4" s="3"/>
      <c r="C4" s="3"/>
      <c r="D4" s="3"/>
      <c r="E4" s="3"/>
      <c r="F4" s="3"/>
      <c r="G4" s="3"/>
      <c r="H4" s="3"/>
    </row>
    <row r="5" spans="1:13" ht="13.5">
      <c r="A5" s="4"/>
      <c r="B5" s="4"/>
      <c r="C5" s="4"/>
      <c r="D5" s="4"/>
    </row>
    <row r="6" spans="1:13" ht="13.5">
      <c r="A6" s="5"/>
      <c r="B6" s="5"/>
      <c r="C6" s="5"/>
      <c r="D6" s="5"/>
      <c r="E6" s="5"/>
      <c r="F6" s="6"/>
      <c r="G6" s="6"/>
      <c r="H6" s="7" t="s">
        <v>2</v>
      </c>
    </row>
    <row r="7" spans="1:13">
      <c r="A7" s="8" t="s">
        <v>3</v>
      </c>
      <c r="B7" s="9" t="s">
        <v>4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9" t="s">
        <v>10</v>
      </c>
    </row>
    <row r="8" spans="1:13">
      <c r="A8" s="10">
        <v>-1</v>
      </c>
      <c r="B8" s="10">
        <v>-2</v>
      </c>
      <c r="C8" s="10">
        <v>-3</v>
      </c>
      <c r="D8" s="10">
        <v>-4</v>
      </c>
      <c r="E8" s="10">
        <v>-5</v>
      </c>
      <c r="F8" s="10">
        <v>-6</v>
      </c>
      <c r="G8" s="10">
        <v>-7</v>
      </c>
      <c r="H8" s="10">
        <v>-8</v>
      </c>
    </row>
    <row r="9" spans="1:13">
      <c r="A9" s="11" t="s">
        <v>11</v>
      </c>
      <c r="B9" s="5"/>
      <c r="C9" s="5"/>
      <c r="D9" s="5"/>
      <c r="E9" s="5"/>
      <c r="F9" s="5"/>
      <c r="G9" s="5"/>
      <c r="H9" s="5"/>
    </row>
    <row r="10" spans="1:13">
      <c r="A10" s="5" t="s">
        <v>12</v>
      </c>
      <c r="B10" s="5"/>
      <c r="C10" s="5"/>
      <c r="D10" s="5"/>
      <c r="E10" s="5"/>
      <c r="F10" s="5"/>
      <c r="G10" s="5"/>
      <c r="H10" s="5"/>
    </row>
    <row r="11" spans="1:13">
      <c r="A11" s="5" t="s">
        <v>13</v>
      </c>
      <c r="B11" s="12">
        <v>317773</v>
      </c>
      <c r="C11" s="12">
        <v>1015316</v>
      </c>
      <c r="D11" s="12">
        <v>3708369</v>
      </c>
      <c r="E11" s="12">
        <v>4352597</v>
      </c>
      <c r="F11" s="12">
        <v>5403476</v>
      </c>
      <c r="G11" s="13">
        <f>590055803/100</f>
        <v>5900558.0300000003</v>
      </c>
      <c r="H11" s="12">
        <v>6400691</v>
      </c>
    </row>
    <row r="12" spans="1:13">
      <c r="A12" s="5" t="s">
        <v>14</v>
      </c>
      <c r="B12" s="12">
        <v>93151</v>
      </c>
      <c r="C12" s="12">
        <v>436902</v>
      </c>
      <c r="D12" s="12">
        <v>1018051</v>
      </c>
      <c r="E12" s="12">
        <v>1522907</v>
      </c>
      <c r="F12" s="12">
        <v>1426100</v>
      </c>
      <c r="G12" s="13">
        <f>138762086/100</f>
        <v>1387620.86</v>
      </c>
      <c r="H12" s="12">
        <v>2250730</v>
      </c>
    </row>
    <row r="13" spans="1:13">
      <c r="A13" s="14" t="s">
        <v>15</v>
      </c>
      <c r="B13" s="15">
        <v>410924</v>
      </c>
      <c r="C13" s="15">
        <v>1452218</v>
      </c>
      <c r="D13" s="15">
        <f>SUM(D11:D12)</f>
        <v>4726420</v>
      </c>
      <c r="E13" s="15">
        <v>5875504</v>
      </c>
      <c r="F13" s="15">
        <v>6829576</v>
      </c>
      <c r="G13" s="16">
        <f>SUM(G11:G12)</f>
        <v>7288178.8900000006</v>
      </c>
      <c r="H13" s="15">
        <v>8651421</v>
      </c>
      <c r="K13" s="17"/>
    </row>
    <row r="14" spans="1:13">
      <c r="A14" s="5" t="s">
        <v>16</v>
      </c>
      <c r="B14" s="12"/>
      <c r="C14" s="12"/>
      <c r="D14" s="12"/>
      <c r="E14" s="12"/>
      <c r="F14" s="12"/>
      <c r="G14" s="12"/>
      <c r="H14" s="12"/>
      <c r="M14" s="17"/>
    </row>
    <row r="15" spans="1:13">
      <c r="A15" s="5" t="s">
        <v>17</v>
      </c>
      <c r="B15" s="12"/>
      <c r="C15" s="12"/>
      <c r="D15" s="12"/>
      <c r="E15" s="12"/>
      <c r="F15" s="12"/>
      <c r="G15" s="12"/>
      <c r="H15" s="12"/>
    </row>
    <row r="16" spans="1:13" ht="25.5">
      <c r="A16" s="18" t="s">
        <v>18</v>
      </c>
      <c r="B16" s="19">
        <v>345637</v>
      </c>
      <c r="C16" s="19">
        <v>1216999</v>
      </c>
      <c r="D16" s="19">
        <v>3543359</v>
      </c>
      <c r="E16" s="19">
        <v>4053289</v>
      </c>
      <c r="F16" s="19">
        <v>4625451</v>
      </c>
      <c r="G16" s="19">
        <v>5034524</v>
      </c>
      <c r="H16" s="19">
        <v>6031252</v>
      </c>
    </row>
    <row r="17" spans="1:16">
      <c r="A17" s="5" t="s">
        <v>19</v>
      </c>
      <c r="B17" s="12">
        <v>167175</v>
      </c>
      <c r="C17" s="12">
        <v>993346</v>
      </c>
      <c r="D17" s="12">
        <v>2910457</v>
      </c>
      <c r="E17" s="12">
        <v>3279348</v>
      </c>
      <c r="F17" s="12">
        <v>3585637</v>
      </c>
      <c r="G17" s="13">
        <f>G18-G16</f>
        <v>4145203.4700000007</v>
      </c>
      <c r="H17" s="12">
        <v>4333908</v>
      </c>
    </row>
    <row r="18" spans="1:16">
      <c r="A18" s="14" t="s">
        <v>15</v>
      </c>
      <c r="B18" s="15">
        <v>512812</v>
      </c>
      <c r="C18" s="15">
        <v>2210345</v>
      </c>
      <c r="D18" s="15">
        <f>SUM(D16:D17)</f>
        <v>6453816</v>
      </c>
      <c r="E18" s="15">
        <v>7332637</v>
      </c>
      <c r="F18" s="15">
        <v>8211088</v>
      </c>
      <c r="G18" s="16">
        <f>917972747/100</f>
        <v>9179727.4700000007</v>
      </c>
      <c r="H18" s="15">
        <v>10365160</v>
      </c>
      <c r="L18" s="2">
        <v>2763085496</v>
      </c>
    </row>
    <row r="19" spans="1:16">
      <c r="A19" s="5" t="s">
        <v>20</v>
      </c>
      <c r="B19" s="15" t="s">
        <v>21</v>
      </c>
      <c r="C19" s="15" t="s">
        <v>22</v>
      </c>
      <c r="D19" s="15" t="s">
        <v>23</v>
      </c>
      <c r="E19" s="15" t="s">
        <v>24</v>
      </c>
      <c r="F19" s="15" t="s">
        <v>25</v>
      </c>
      <c r="G19" s="16" t="s">
        <v>26</v>
      </c>
      <c r="H19" s="15" t="s">
        <v>27</v>
      </c>
      <c r="L19" s="17">
        <v>3570097429</v>
      </c>
    </row>
    <row r="20" spans="1:16">
      <c r="A20" s="5"/>
      <c r="B20" s="12"/>
      <c r="C20" s="12"/>
      <c r="D20" s="12"/>
      <c r="E20" s="12"/>
      <c r="F20" s="12"/>
      <c r="G20" s="12"/>
      <c r="H20" s="12"/>
      <c r="J20" s="2">
        <v>2748988626</v>
      </c>
      <c r="L20" s="17"/>
    </row>
    <row r="21" spans="1:16">
      <c r="A21" s="11" t="s">
        <v>28</v>
      </c>
      <c r="B21" s="12"/>
      <c r="C21" s="12"/>
      <c r="D21" s="12"/>
      <c r="E21" s="12"/>
      <c r="F21" s="12"/>
      <c r="G21" s="12"/>
      <c r="H21" s="12"/>
      <c r="P21" s="13"/>
    </row>
    <row r="22" spans="1:16">
      <c r="A22" s="5" t="s">
        <v>29</v>
      </c>
      <c r="B22" s="12"/>
      <c r="C22" s="12"/>
      <c r="D22" s="12"/>
      <c r="E22" s="12"/>
      <c r="F22" s="12"/>
      <c r="G22" s="12"/>
      <c r="H22" s="12"/>
      <c r="K22" s="17"/>
    </row>
    <row r="23" spans="1:16">
      <c r="A23" s="5" t="s">
        <v>30</v>
      </c>
      <c r="B23" s="12">
        <v>40595</v>
      </c>
      <c r="C23" s="12">
        <v>2061827</v>
      </c>
      <c r="D23" s="12">
        <v>4282274</v>
      </c>
      <c r="E23" s="12">
        <v>4471731</v>
      </c>
      <c r="F23" s="12">
        <v>3998871</v>
      </c>
      <c r="G23" s="13">
        <f>465447341/100</f>
        <v>4654473.41</v>
      </c>
      <c r="H23" s="12">
        <v>5053769</v>
      </c>
      <c r="K23" s="2">
        <v>4210192431</v>
      </c>
      <c r="L23" s="2">
        <f>K25-M24</f>
        <v>2048490889</v>
      </c>
      <c r="M23" s="2">
        <v>2420125829</v>
      </c>
      <c r="N23" s="2">
        <v>917972747</v>
      </c>
    </row>
    <row r="24" spans="1:16">
      <c r="A24" s="5" t="s">
        <v>31</v>
      </c>
      <c r="B24" s="12">
        <v>112680</v>
      </c>
      <c r="C24" s="12">
        <v>153877</v>
      </c>
      <c r="D24" s="12">
        <v>29588</v>
      </c>
      <c r="E24" s="12">
        <v>44284</v>
      </c>
      <c r="F24" s="12">
        <v>148933</v>
      </c>
      <c r="G24" s="13">
        <f>7290221/100</f>
        <v>72902.210000000006</v>
      </c>
      <c r="H24" s="12">
        <v>136299</v>
      </c>
      <c r="K24" s="2">
        <v>728817889</v>
      </c>
      <c r="L24" s="17">
        <f>L23/100</f>
        <v>20484908.890000001</v>
      </c>
      <c r="M24" s="2">
        <f>M23-N25</f>
        <v>1432883653</v>
      </c>
      <c r="N24" s="2">
        <v>69269429</v>
      </c>
    </row>
    <row r="25" spans="1:16">
      <c r="A25" s="14" t="s">
        <v>15</v>
      </c>
      <c r="B25" s="15">
        <v>153275</v>
      </c>
      <c r="C25" s="15">
        <v>2215704</v>
      </c>
      <c r="D25" s="15">
        <f>SUM(D23:D24)</f>
        <v>4311862</v>
      </c>
      <c r="E25" s="15">
        <v>4516015</v>
      </c>
      <c r="F25" s="15">
        <v>4147804</v>
      </c>
      <c r="G25" s="16">
        <f>SUM(G23:G24)</f>
        <v>4727375.62</v>
      </c>
      <c r="H25" s="15">
        <v>5190068</v>
      </c>
      <c r="K25" s="2">
        <f>K23-K24</f>
        <v>3481374542</v>
      </c>
      <c r="N25" s="2">
        <f>SUM(N23:N24)</f>
        <v>987242176</v>
      </c>
    </row>
    <row r="26" spans="1:16">
      <c r="A26" s="5" t="s">
        <v>32</v>
      </c>
      <c r="B26" s="12"/>
      <c r="C26" s="12"/>
      <c r="D26" s="12"/>
      <c r="E26" s="12"/>
      <c r="F26" s="12"/>
      <c r="G26" s="12"/>
      <c r="H26" s="12"/>
      <c r="K26" s="17"/>
    </row>
    <row r="27" spans="1:16">
      <c r="A27" s="5" t="s">
        <v>33</v>
      </c>
      <c r="B27" s="12"/>
      <c r="C27" s="12"/>
      <c r="D27" s="12"/>
      <c r="E27" s="12"/>
      <c r="F27" s="12"/>
      <c r="G27" s="12"/>
      <c r="H27" s="12"/>
    </row>
    <row r="28" spans="1:16">
      <c r="A28" s="5" t="s">
        <v>34</v>
      </c>
      <c r="B28" s="12">
        <v>36862</v>
      </c>
      <c r="C28" s="12">
        <v>132280</v>
      </c>
      <c r="D28" s="12">
        <v>222575</v>
      </c>
      <c r="E28" s="12">
        <v>276375</v>
      </c>
      <c r="F28" s="12">
        <v>454730</v>
      </c>
      <c r="G28" s="13">
        <f>69269429/100</f>
        <v>692694.29</v>
      </c>
      <c r="H28" s="12">
        <v>987862</v>
      </c>
    </row>
    <row r="29" spans="1:16">
      <c r="A29" s="5" t="s">
        <v>35</v>
      </c>
      <c r="B29" s="12">
        <v>23041</v>
      </c>
      <c r="C29" s="12">
        <v>1152934</v>
      </c>
      <c r="D29" s="12">
        <v>2461954</v>
      </c>
      <c r="E29" s="12">
        <v>2737098</v>
      </c>
      <c r="F29" s="12">
        <v>2269652</v>
      </c>
      <c r="G29" s="13">
        <f>284732324/100</f>
        <v>2847323.24</v>
      </c>
      <c r="H29" s="12">
        <v>2770525</v>
      </c>
      <c r="J29" s="2">
        <v>3860823383</v>
      </c>
      <c r="K29" s="2">
        <v>682957476</v>
      </c>
      <c r="L29" s="2">
        <v>3848855243</v>
      </c>
      <c r="M29" s="2">
        <v>821108803</v>
      </c>
    </row>
    <row r="30" spans="1:16">
      <c r="A30" s="5" t="s">
        <v>36</v>
      </c>
      <c r="B30" s="12">
        <v>23626</v>
      </c>
      <c r="C30" s="12">
        <v>90798</v>
      </c>
      <c r="D30" s="12">
        <v>54472</v>
      </c>
      <c r="E30" s="12">
        <v>53331</v>
      </c>
      <c r="F30" s="12">
        <v>63197</v>
      </c>
      <c r="G30" s="13">
        <f>6702350/100</f>
        <v>67023.5</v>
      </c>
      <c r="H30" s="12">
        <v>68304</v>
      </c>
      <c r="J30" s="2">
        <f>J29-K31</f>
        <v>3177865907</v>
      </c>
      <c r="L30" s="2">
        <f>L29-M31</f>
        <v>2982273445</v>
      </c>
      <c r="M30" s="2">
        <v>45472995</v>
      </c>
    </row>
    <row r="31" spans="1:16">
      <c r="A31" s="14" t="s">
        <v>15</v>
      </c>
      <c r="B31" s="15">
        <v>83529</v>
      </c>
      <c r="C31" s="15">
        <v>1376012</v>
      </c>
      <c r="D31" s="15">
        <f>SUM(D28:D30)</f>
        <v>2739001</v>
      </c>
      <c r="E31" s="15">
        <v>3066804</v>
      </c>
      <c r="F31" s="15">
        <v>2787579</v>
      </c>
      <c r="G31" s="16">
        <f>SUM(G28:G30)</f>
        <v>3607041.0300000003</v>
      </c>
      <c r="H31" s="15">
        <v>3826691</v>
      </c>
      <c r="K31" s="2">
        <f>SUM(K29:K30)</f>
        <v>682957476</v>
      </c>
      <c r="M31" s="2">
        <f>SUM(M29:M30)</f>
        <v>866581798</v>
      </c>
    </row>
    <row r="32" spans="1:16">
      <c r="A32" s="5" t="s">
        <v>20</v>
      </c>
      <c r="B32" s="15" t="s">
        <v>37</v>
      </c>
      <c r="C32" s="15" t="s">
        <v>38</v>
      </c>
      <c r="D32" s="15" t="s">
        <v>39</v>
      </c>
      <c r="E32" s="15" t="s">
        <v>40</v>
      </c>
      <c r="F32" s="15" t="s">
        <v>41</v>
      </c>
      <c r="G32" s="15" t="s">
        <v>42</v>
      </c>
      <c r="H32" s="15" t="s">
        <v>43</v>
      </c>
      <c r="J32" s="2">
        <f>J30-L30</f>
        <v>195592462</v>
      </c>
    </row>
    <row r="33" spans="1:16">
      <c r="A33" s="5"/>
      <c r="B33" s="12"/>
      <c r="C33" s="12"/>
      <c r="D33" s="12"/>
      <c r="E33" s="12"/>
      <c r="F33" s="12"/>
      <c r="G33" s="12"/>
      <c r="H33" s="12"/>
      <c r="J33" s="17">
        <f>J32/100</f>
        <v>1955924.62</v>
      </c>
    </row>
    <row r="34" spans="1:16">
      <c r="A34" s="11" t="s">
        <v>44</v>
      </c>
      <c r="B34" s="15" t="s">
        <v>45</v>
      </c>
      <c r="C34" s="15" t="s">
        <v>46</v>
      </c>
      <c r="D34" s="15" t="s">
        <v>47</v>
      </c>
      <c r="E34" s="15" t="s">
        <v>48</v>
      </c>
      <c r="F34" s="15" t="s">
        <v>49</v>
      </c>
      <c r="G34" s="15" t="s">
        <v>50</v>
      </c>
      <c r="H34" s="15" t="s">
        <v>51</v>
      </c>
    </row>
    <row r="35" spans="1:16">
      <c r="A35" s="5"/>
      <c r="B35" s="12"/>
      <c r="C35" s="12"/>
      <c r="D35" s="12"/>
      <c r="E35" s="12"/>
      <c r="F35" s="12"/>
      <c r="G35" s="12"/>
      <c r="H35" s="12"/>
    </row>
    <row r="36" spans="1:16">
      <c r="A36" s="11" t="s">
        <v>52</v>
      </c>
      <c r="B36" s="12"/>
      <c r="C36" s="12"/>
      <c r="D36" s="12"/>
      <c r="E36" s="12"/>
      <c r="F36" s="12"/>
      <c r="G36" s="12"/>
      <c r="H36" s="12"/>
    </row>
    <row r="37" spans="1:16">
      <c r="A37" s="5" t="s">
        <v>53</v>
      </c>
      <c r="B37" s="12" t="s">
        <v>54</v>
      </c>
      <c r="C37" s="12" t="s">
        <v>55</v>
      </c>
      <c r="D37" s="12" t="s">
        <v>56</v>
      </c>
      <c r="E37" s="12" t="s">
        <v>57</v>
      </c>
      <c r="F37" s="12" t="s">
        <v>58</v>
      </c>
      <c r="G37" s="12" t="s">
        <v>59</v>
      </c>
      <c r="H37" s="12" t="s">
        <v>60</v>
      </c>
    </row>
    <row r="38" spans="1:16">
      <c r="A38" s="5" t="s">
        <v>61</v>
      </c>
      <c r="B38" s="12" t="s">
        <v>62</v>
      </c>
      <c r="C38" s="12" t="s">
        <v>63</v>
      </c>
      <c r="D38" s="12" t="s">
        <v>64</v>
      </c>
      <c r="E38" s="12" t="s">
        <v>65</v>
      </c>
      <c r="F38" s="12" t="s">
        <v>59</v>
      </c>
      <c r="G38" s="12" t="s">
        <v>66</v>
      </c>
      <c r="H38" s="12" t="s">
        <v>67</v>
      </c>
    </row>
    <row r="39" spans="1:16">
      <c r="A39" s="20" t="s">
        <v>68</v>
      </c>
      <c r="B39" s="21" t="s">
        <v>69</v>
      </c>
      <c r="C39" s="21" t="s">
        <v>70</v>
      </c>
      <c r="D39" s="21" t="s">
        <v>71</v>
      </c>
      <c r="E39" s="21" t="s">
        <v>72</v>
      </c>
      <c r="F39" s="21" t="s">
        <v>73</v>
      </c>
      <c r="G39" s="21" t="s">
        <v>74</v>
      </c>
      <c r="H39" s="21" t="s">
        <v>75</v>
      </c>
      <c r="J39" s="17">
        <f>227484/100</f>
        <v>2274.84</v>
      </c>
      <c r="K39" s="17">
        <f>4053234/100</f>
        <v>40532.339999999997</v>
      </c>
    </row>
    <row r="40" spans="1:16" ht="13.5">
      <c r="A40" s="22" t="s">
        <v>76</v>
      </c>
      <c r="F40" s="23" t="s">
        <v>77</v>
      </c>
      <c r="G40" s="23"/>
      <c r="H40" s="23"/>
      <c r="I40" s="24"/>
      <c r="J40" s="24"/>
      <c r="K40" s="24"/>
      <c r="L40" s="24"/>
      <c r="M40" s="24"/>
      <c r="N40" s="24"/>
      <c r="O40" s="24"/>
      <c r="P40" s="24"/>
    </row>
    <row r="41" spans="1:16"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</row>
    <row r="42" spans="1:16"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</row>
    <row r="43" spans="1:16"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1:16">
      <c r="J44" s="2">
        <f>J42-J43</f>
        <v>0</v>
      </c>
    </row>
  </sheetData>
  <mergeCells count="3">
    <mergeCell ref="A3:H3"/>
    <mergeCell ref="A4:H4"/>
    <mergeCell ref="F40:H40"/>
  </mergeCells>
  <printOptions horizontalCentered="1" verticalCentered="1"/>
  <pageMargins left="0.5" right="0.5" top="0.5" bottom="0.5" header="0.5" footer="0.5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T-22.0</vt:lpstr>
      <vt:lpstr>'T-22.0'!Print_Area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2019-06-11T12:59:30Z</dcterms:created>
  <dcterms:modified xsi:type="dcterms:W3CDTF">2019-06-11T12:59:31Z</dcterms:modified>
</cp:coreProperties>
</file>