
<file path=[Content_Types].xml><?xml version="1.0" encoding="utf-8"?>
<Types xmlns="http://schemas.openxmlformats.org/package/2006/content-types">
  <Default Extension="bin" ContentType="application/vnd.openxmlformats-officedocument.oleObject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Илья\PycharmProjects\card_psevdo\npi-tools\consumer\src\card_handlers\pseudosoil\"/>
    </mc:Choice>
  </mc:AlternateContent>
  <bookViews>
    <workbookView xWindow="0" yWindow="0" windowWidth="22260" windowHeight="12645" activeTab="2"/>
  </bookViews>
  <sheets>
    <sheet name="Данные лаб. эксперимента" sheetId="3" r:id="rId1"/>
    <sheet name="Капилляры и трещины" sheetId="1" r:id="rId2"/>
    <sheet name="Данные по скважине" sheetId="4" r:id="rId3"/>
    <sheet name="Результаты расчета" sheetId="2" r:id="rId4"/>
  </sheets>
  <calcPr calcId="162913"/>
</workbook>
</file>

<file path=xl/calcChain.xml><?xml version="1.0" encoding="utf-8"?>
<calcChain xmlns="http://schemas.openxmlformats.org/spreadsheetml/2006/main">
  <c r="I36" i="1" l="1"/>
  <c r="I37" i="1"/>
  <c r="C37" i="1" l="1"/>
  <c r="J36" i="1" l="1"/>
  <c r="C36" i="1"/>
  <c r="C35" i="1"/>
  <c r="D35" i="1" l="1"/>
  <c r="D37" i="1" l="1"/>
  <c r="D36" i="1"/>
</calcChain>
</file>

<file path=xl/sharedStrings.xml><?xml version="1.0" encoding="utf-8"?>
<sst xmlns="http://schemas.openxmlformats.org/spreadsheetml/2006/main" count="103" uniqueCount="70">
  <si>
    <t>Выберите случай:</t>
  </si>
  <si>
    <t>Расчет радиуса поры</t>
  </si>
  <si>
    <t>Задайте входные данные для выбранного случая</t>
  </si>
  <si>
    <t xml:space="preserve">Случай 1 </t>
  </si>
  <si>
    <t>Одинаковые капилляры</t>
  </si>
  <si>
    <t>r0, мм</t>
  </si>
  <si>
    <t>n, каналов/см^2</t>
  </si>
  <si>
    <t>d, мм</t>
  </si>
  <si>
    <t>Случай 2</t>
  </si>
  <si>
    <t>Капилляры с равномерным распределением</t>
  </si>
  <si>
    <t>r min, мм</t>
  </si>
  <si>
    <t>r max, мм</t>
  </si>
  <si>
    <t>Случай 3</t>
  </si>
  <si>
    <t>Капилляры с неравномерным распределением</t>
  </si>
  <si>
    <t>Случай 4</t>
  </si>
  <si>
    <t>Одинаковые трещины</t>
  </si>
  <si>
    <t>w, мм</t>
  </si>
  <si>
    <t>ξ, трещин на метр</t>
  </si>
  <si>
    <t>Случай 5</t>
  </si>
  <si>
    <t>Трещины с равномерным распределением</t>
  </si>
  <si>
    <t>w min, мм</t>
  </si>
  <si>
    <t>w max, мм</t>
  </si>
  <si>
    <t>Случай 6</t>
  </si>
  <si>
    <t>Трещины с неравномерным распределением</t>
  </si>
  <si>
    <t>Случай 7</t>
  </si>
  <si>
    <t>k, мД</t>
  </si>
  <si>
    <t>phi, д.ед</t>
  </si>
  <si>
    <t>Для случая 2 и 5 задайте распрделение по трём точкам</t>
  </si>
  <si>
    <t>Для случая 3 и 6 задайте распрделение по трём точкам</t>
  </si>
  <si>
    <t>Наименование случая:</t>
  </si>
  <si>
    <t>phi, д.ед.</t>
  </si>
  <si>
    <t>S, м²/м³</t>
  </si>
  <si>
    <t>phi, %</t>
  </si>
  <si>
    <t>r, мм</t>
  </si>
  <si>
    <t>Значения</t>
  </si>
  <si>
    <t>Ед.изм.</t>
  </si>
  <si>
    <t>D образца</t>
  </si>
  <si>
    <t>мм</t>
  </si>
  <si>
    <t>Пористость</t>
  </si>
  <si>
    <t>д.ед</t>
  </si>
  <si>
    <t>Вязкость жидкости</t>
  </si>
  <si>
    <t>сПз</t>
  </si>
  <si>
    <t>Длина образца</t>
  </si>
  <si>
    <t>к</t>
  </si>
  <si>
    <t>Расход, см3/с</t>
  </si>
  <si>
    <t>давление на входе, Па</t>
  </si>
  <si>
    <t>давление на выходе, Па</t>
  </si>
  <si>
    <t>Длина фильтра</t>
  </si>
  <si>
    <t>м</t>
  </si>
  <si>
    <t>Параметр</t>
  </si>
  <si>
    <t>Значение</t>
  </si>
  <si>
    <t>Ед. изм</t>
  </si>
  <si>
    <t>Диаметр скважины</t>
  </si>
  <si>
    <t>см</t>
  </si>
  <si>
    <t>Плотность перфорации</t>
  </si>
  <si>
    <t>отв/м</t>
  </si>
  <si>
    <t>Диметр отверстий</t>
  </si>
  <si>
    <t>Плотность нефти</t>
  </si>
  <si>
    <t>г/см3</t>
  </si>
  <si>
    <t>м3/м3</t>
  </si>
  <si>
    <t>Объемный коэфф. нефти</t>
  </si>
  <si>
    <t>Вязкость нефти пластовой</t>
  </si>
  <si>
    <t>сП</t>
  </si>
  <si>
    <t>Расстояние между скважинами</t>
  </si>
  <si>
    <t>Устновите режим скважины</t>
  </si>
  <si>
    <t>атм</t>
  </si>
  <si>
    <t>Забойное давление</t>
  </si>
  <si>
    <t>Пластовое давление</t>
  </si>
  <si>
    <t>Приток</t>
  </si>
  <si>
    <t>т/сут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</si>
</sst>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b/>
      <sz val="12"/>
      <color rgb="FFFF0000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sz val="11"/>
      <color theme="0"/>
      <name val="Calibri"/>
      <family val="2"/>
      <scheme val="minor"/>
    </font>
    <font>
      <sz val="16"/>
      <color theme="1"/>
      <name val="Times New Roman"/>
      <family val="1"/>
      <charset val="204"/>
    </font>
    <font>
      <sz val="11"/>
      <name val="Calibri"/>
      <family val="2"/>
      <scheme val="minor"/>
    </font>
    <font>
      <sz val="1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sz val="11"/>
      <color rgb="FFFF0000"/>
      <name val="Times New Roman"/>
      <family val="1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5" xfId="0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/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0" fillId="0" borderId="11" xfId="0" applyBorder="1"/>
    <xf numFmtId="0" fontId="0" fillId="0" borderId="12" xfId="0" applyBorder="1"/>
    <xf numFmtId="0" fontId="2" fillId="0" borderId="0" xfId="0" applyFont="1" applyAlignment="1">
      <alignment wrapText="1"/>
    </xf>
    <xf numFmtId="0" fontId="2" fillId="5" borderId="6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6" fillId="0" borderId="0" xfId="0" applyFont="1"/>
    <xf numFmtId="0" fontId="8" fillId="0" borderId="0" xfId="0" applyFont="1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9" fillId="0" borderId="0" xfId="0" applyFont="1" applyAlignment="1">
      <alignment wrapText="1"/>
    </xf>
    <xf numFmtId="0" fontId="6" fillId="0" borderId="0" xfId="0" applyFont="1" applyAlignment="1">
      <alignment horizontal="center" vertical="center"/>
    </xf>
    <xf numFmtId="0" fontId="0" fillId="0" borderId="5" xfId="0" applyBorder="1"/>
    <xf numFmtId="0" fontId="2" fillId="0" borderId="0" xfId="0" applyFont="1" applyAlignment="1">
      <alignment horizontal="center"/>
    </xf>
    <xf numFmtId="0" fontId="0" fillId="0" borderId="0" xfId="0"/>
    <xf numFmtId="0" fontId="10" fillId="6" borderId="1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 vertical="center"/>
    </xf>
    <xf numFmtId="0" fontId="11" fillId="0" borderId="17" xfId="0" applyFont="1" applyBorder="1" applyAlignment="1">
      <alignment horizontal="center" vertical="center" wrapText="1"/>
    </xf>
    <xf numFmtId="0" fontId="11" fillId="0" borderId="13" xfId="0" applyFont="1" applyBorder="1" applyAlignment="1">
      <alignment horizontal="center" vertical="center" wrapText="1"/>
    </xf>
    <xf numFmtId="0" fontId="10" fillId="6" borderId="20" xfId="0" applyFont="1" applyFill="1" applyBorder="1" applyAlignment="1">
      <alignment horizontal="center"/>
    </xf>
    <xf numFmtId="0" fontId="5" fillId="6" borderId="20" xfId="0" applyFont="1" applyFill="1" applyBorder="1" applyAlignment="1">
      <alignment horizontal="center" vertical="center"/>
    </xf>
    <xf numFmtId="0" fontId="0" fillId="0" borderId="1" xfId="0" applyBorder="1"/>
    <xf numFmtId="0" fontId="5" fillId="6" borderId="20" xfId="0" applyFont="1" applyFill="1" applyBorder="1" applyAlignment="1">
      <alignment horizontal="center"/>
    </xf>
    <xf numFmtId="0" fontId="11" fillId="0" borderId="1" xfId="0" applyFont="1" applyBorder="1" applyAlignment="1">
      <alignment horizontal="center" vertical="center" wrapText="1"/>
    </xf>
    <xf numFmtId="0" fontId="0" fillId="7" borderId="1" xfId="0" applyFill="1" applyBorder="1"/>
    <xf numFmtId="0" fontId="0" fillId="8" borderId="1" xfId="0" applyFill="1" applyBorder="1"/>
    <xf numFmtId="0" fontId="0" fillId="0" borderId="0" xfId="0" applyFill="1" applyBorder="1"/>
    <xf numFmtId="0" fontId="0" fillId="9" borderId="1" xfId="0" applyFill="1" applyBorder="1"/>
    <xf numFmtId="0" fontId="0" fillId="9" borderId="23" xfId="0" applyFill="1" applyBorder="1"/>
    <xf numFmtId="0" fontId="0" fillId="0" borderId="1" xfId="0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/>
    </xf>
    <xf numFmtId="0" fontId="0" fillId="0" borderId="18" xfId="0" applyBorder="1"/>
    <xf numFmtId="0" fontId="0" fillId="0" borderId="17" xfId="0" applyBorder="1"/>
    <xf numFmtId="0" fontId="5" fillId="0" borderId="2" xfId="0" applyFont="1" applyBorder="1" applyAlignment="1">
      <alignment horizontal="center" vertical="center" wrapText="1"/>
    </xf>
    <xf numFmtId="0" fontId="0" fillId="0" borderId="19" xfId="0" applyBorder="1"/>
    <xf numFmtId="0" fontId="5" fillId="2" borderId="1" xfId="0" applyFont="1" applyFill="1" applyBorder="1" applyAlignment="1">
      <alignment horizontal="center" vertical="center"/>
    </xf>
    <xf numFmtId="0" fontId="0" fillId="0" borderId="20" xfId="0" applyBorder="1"/>
    <xf numFmtId="0" fontId="5" fillId="2" borderId="3" xfId="0" applyFont="1" applyFill="1" applyBorder="1" applyAlignment="1">
      <alignment horizontal="center" vertical="center" wrapText="1"/>
    </xf>
    <xf numFmtId="0" fontId="0" fillId="0" borderId="21" xfId="0" applyBorder="1"/>
    <xf numFmtId="0" fontId="0" fillId="0" borderId="22" xfId="0" applyBorder="1"/>
    <xf numFmtId="0" fontId="0" fillId="7" borderId="1" xfId="0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600" b="0" i="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Распределение капилляров</a:t>
            </a:r>
            <a:r>
              <a:rPr lang="en-US" sz="1600" b="0" i="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/</a:t>
            </a:r>
            <a:r>
              <a:rPr lang="ru-RU" sz="1600" b="0" i="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трещин по радиусу</a:t>
            </a:r>
            <a:r>
              <a:rPr lang="en-US" sz="1600" b="0" i="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/</a:t>
            </a:r>
            <a:r>
              <a:rPr lang="ru-RU" sz="1600" b="0" i="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ширине (равномерное распределение)</a:t>
            </a:r>
            <a:endParaRPr lang="ru-RU" sz="160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'Капилляры и трещины'!$C$35:$C$37</c:f>
              <c:numCache>
                <c:formatCode>General</c:formatCode>
                <c:ptCount val="3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</c:numCache>
            </c:numRef>
          </c:xVal>
          <c:yVal>
            <c:numRef>
              <c:f>'Капилляры и трещины'!$D$35:$D$37</c:f>
              <c:numCache>
                <c:formatCode>General</c:formatCode>
                <c:ptCount val="3"/>
                <c:pt idx="0">
                  <c:v>20</c:v>
                </c:pt>
                <c:pt idx="1">
                  <c:v>20</c:v>
                </c:pt>
                <c:pt idx="2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52-4B91-80A8-5EAC2AB23F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862608"/>
        <c:axId val="391862280"/>
      </c:scatterChart>
      <c:valAx>
        <c:axId val="391862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en-US" sz="1600" b="1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/ w, </a:t>
                </a:r>
                <a:r>
                  <a:rPr lang="ru-RU" sz="1600" b="1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мм</a:t>
                </a:r>
                <a:endParaRPr lang="ru-RU" sz="1600" b="1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1862280"/>
        <c:crosses val="autoZero"/>
        <c:crossBetween val="midCat"/>
        <c:majorUnit val="5.000000000000001E-3"/>
      </c:valAx>
      <c:valAx>
        <c:axId val="391862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600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ρ</a:t>
                </a:r>
                <a:r>
                  <a:rPr lang="en-US" sz="1600" b="1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(r) / </a:t>
                </a:r>
                <a:r>
                  <a:rPr lang="el-GR" sz="1600" b="1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ρ</a:t>
                </a:r>
                <a:r>
                  <a:rPr lang="en-US" sz="1600" b="1" baseline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(w)</a:t>
                </a:r>
                <a:endParaRPr lang="ru-RU" sz="1600" b="1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1862608"/>
        <c:crosses val="autoZero"/>
        <c:crossBetween val="midCat"/>
      </c:valAx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60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Распределение</a:t>
            </a:r>
            <a:r>
              <a:rPr lang="ru-RU" sz="1600" baseline="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капилляров</a:t>
            </a:r>
            <a:r>
              <a:rPr lang="en-US" sz="1600" baseline="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/</a:t>
            </a:r>
            <a:r>
              <a:rPr lang="ru-RU" sz="1600" baseline="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трещин по радиусу</a:t>
            </a:r>
            <a:r>
              <a:rPr lang="en-US" sz="1600" baseline="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/</a:t>
            </a:r>
            <a:r>
              <a:rPr lang="ru-RU" sz="1600" baseline="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ширине (н</a:t>
            </a:r>
            <a:r>
              <a:rPr lang="ru-RU" sz="160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еравномерное</a:t>
            </a:r>
            <a:r>
              <a:rPr lang="ru-RU" sz="1600" baseline="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распределение)</a:t>
            </a:r>
            <a:endParaRPr lang="ru-RU" sz="16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1192020293901023"/>
          <c:y val="2.017205545568064E-2"/>
        </c:manualLayout>
      </c:layout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'Капилляры и трещины'!$I$35:$I$37</c:f>
              <c:numCache>
                <c:formatCode>General</c:formatCode>
                <c:ptCount val="3"/>
                <c:pt idx="0">
                  <c:v>0</c:v>
                </c:pt>
                <c:pt idx="1">
                  <c:v>2.5000000000000001E-2</c:v>
                </c:pt>
                <c:pt idx="2">
                  <c:v>0.05</c:v>
                </c:pt>
              </c:numCache>
            </c:numRef>
          </c:xVal>
          <c:yVal>
            <c:numRef>
              <c:f>'Капилляры и трещины'!$J$35:$J$37</c:f>
              <c:numCache>
                <c:formatCode>General</c:formatCode>
                <c:ptCount val="3"/>
                <c:pt idx="0">
                  <c:v>0</c:v>
                </c:pt>
                <c:pt idx="1">
                  <c:v>40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C1-498A-B66F-DA746659AD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931816"/>
        <c:axId val="391927880"/>
      </c:scatterChart>
      <c:valAx>
        <c:axId val="391931816"/>
        <c:scaling>
          <c:orientation val="minMax"/>
          <c:max val="2.0000000000000005E-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 i="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 / w, </a:t>
                </a:r>
                <a:r>
                  <a:rPr lang="ru-RU" sz="1600" b="1" i="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мм</a:t>
                </a:r>
                <a:endParaRPr lang="ru-RU" sz="16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1927880"/>
        <c:crosses val="autoZero"/>
        <c:crossBetween val="midCat"/>
        <c:majorUnit val="0.01"/>
      </c:valAx>
      <c:valAx>
        <c:axId val="391927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defRPr sz="1000" b="0" i="0" strike="noStrike" kern="1200" baseline="0">
                    <a:solidFill>
                      <a:sysClr val="windowText" lastClr="000000">
                        <a:lumOff val="35000"/>
                        <a:lumMod val="6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600" b="1" i="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ρ(</a:t>
                </a:r>
                <a:r>
                  <a:rPr lang="en-US" sz="1600" b="1" i="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r) / </a:t>
                </a:r>
                <a:r>
                  <a:rPr lang="el-GR" sz="1600" b="1" i="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ρ(</a:t>
                </a:r>
                <a:r>
                  <a:rPr lang="en-US" sz="1600" b="1" i="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w)</a:t>
                </a:r>
                <a:endParaRPr lang="en-US" sz="16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1931816"/>
        <c:crosses val="autoZero"/>
        <c:crossBetween val="midCat"/>
      </c:valAx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171450</xdr:colOff>
          <xdr:row>2</xdr:row>
          <xdr:rowOff>76200</xdr:rowOff>
        </xdr:from>
        <xdr:to>
          <xdr:col>6</xdr:col>
          <xdr:colOff>971550</xdr:colOff>
          <xdr:row>4</xdr:row>
          <xdr:rowOff>133350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46D06829-6015-43C5-8E76-619ED45013A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847725</xdr:colOff>
          <xdr:row>2</xdr:row>
          <xdr:rowOff>0</xdr:rowOff>
        </xdr:from>
        <xdr:to>
          <xdr:col>7</xdr:col>
          <xdr:colOff>1552575</xdr:colOff>
          <xdr:row>4</xdr:row>
          <xdr:rowOff>57150</xdr:rowOff>
        </xdr:to>
        <xdr:sp macro="" textlink="">
          <xdr:nvSpPr>
            <xdr:cNvPr id="2050" name="Object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170D2080-5526-46EC-8A15-23AE46CF37D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1467970</xdr:colOff>
      <xdr:row>38</xdr:row>
      <xdr:rowOff>21850</xdr:rowOff>
    </xdr:from>
    <xdr:to>
      <xdr:col>4</xdr:col>
      <xdr:colOff>224118</xdr:colOff>
      <xdr:row>55</xdr:row>
      <xdr:rowOff>145675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142874</xdr:colOff>
      <xdr:row>37</xdr:row>
      <xdr:rowOff>122142</xdr:rowOff>
    </xdr:from>
    <xdr:to>
      <xdr:col>13</xdr:col>
      <xdr:colOff>22411</xdr:colOff>
      <xdr:row>57</xdr:row>
      <xdr:rowOff>89645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6" Type="http://schemas.openxmlformats.org/officeDocument/2006/relationships/image" Target="../media/image2.emf"/><Relationship Id="rId5" Type="http://schemas.openxmlformats.org/officeDocument/2006/relationships/oleObject" Target="../embeddings/oleObject2.bin"/><Relationship Id="rId4" Type="http://schemas.openxmlformats.org/officeDocument/2006/relationships/image" Target="../media/image1.emf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9"/>
  <sheetViews>
    <sheetView workbookViewId="0">
      <selection activeCell="C12" sqref="C12"/>
    </sheetView>
  </sheetViews>
  <sheetFormatPr defaultRowHeight="15" x14ac:dyDescent="0.25"/>
  <cols>
    <col min="2" max="2" width="24.140625" customWidth="1"/>
    <col min="6" max="6" width="14.28515625" customWidth="1"/>
    <col min="7" max="7" width="30.28515625" customWidth="1"/>
    <col min="8" max="8" width="24.28515625" customWidth="1"/>
  </cols>
  <sheetData>
    <row r="1" spans="1:10" x14ac:dyDescent="0.25">
      <c r="A1" s="35"/>
      <c r="B1" s="35"/>
      <c r="C1" s="42" t="s">
        <v>34</v>
      </c>
      <c r="D1" s="42" t="s">
        <v>35</v>
      </c>
      <c r="E1" s="35"/>
      <c r="F1" s="35"/>
      <c r="G1" s="35"/>
      <c r="H1" s="35"/>
      <c r="I1" s="35"/>
      <c r="J1" s="35"/>
    </row>
    <row r="2" spans="1:10" x14ac:dyDescent="0.25">
      <c r="A2" s="35"/>
      <c r="B2" s="45" t="s">
        <v>36</v>
      </c>
      <c r="C2" s="46">
        <v>30</v>
      </c>
      <c r="D2" s="45" t="s">
        <v>37</v>
      </c>
      <c r="E2" s="35"/>
      <c r="F2" s="35"/>
      <c r="G2" s="35"/>
      <c r="H2" s="35"/>
      <c r="I2" s="35"/>
      <c r="J2" s="35"/>
    </row>
    <row r="3" spans="1:10" x14ac:dyDescent="0.25">
      <c r="A3" s="35"/>
      <c r="B3" s="45" t="s">
        <v>38</v>
      </c>
      <c r="C3" s="46">
        <v>0.18</v>
      </c>
      <c r="D3" s="45" t="s">
        <v>39</v>
      </c>
      <c r="E3" s="35"/>
      <c r="F3" s="35"/>
      <c r="G3" s="35"/>
      <c r="H3" s="35"/>
      <c r="I3" s="35"/>
      <c r="J3" s="35"/>
    </row>
    <row r="4" spans="1:10" x14ac:dyDescent="0.25">
      <c r="A4" s="35"/>
      <c r="B4" s="45" t="s">
        <v>40</v>
      </c>
      <c r="C4" s="46">
        <v>0.9</v>
      </c>
      <c r="D4" s="45" t="s">
        <v>41</v>
      </c>
      <c r="E4" s="35"/>
      <c r="F4" s="35"/>
      <c r="G4" s="35"/>
      <c r="H4" s="35"/>
      <c r="I4" s="35"/>
      <c r="J4" s="35"/>
    </row>
    <row r="5" spans="1:10" x14ac:dyDescent="0.25">
      <c r="A5" s="35"/>
      <c r="B5" s="45" t="s">
        <v>42</v>
      </c>
      <c r="C5" s="46">
        <v>80</v>
      </c>
      <c r="D5" s="45" t="s">
        <v>37</v>
      </c>
      <c r="E5" s="35"/>
      <c r="F5" s="35"/>
      <c r="G5" s="35"/>
      <c r="H5" s="35"/>
      <c r="I5" s="35"/>
      <c r="J5" s="35"/>
    </row>
    <row r="6" spans="1:10" x14ac:dyDescent="0.25">
      <c r="A6" s="35"/>
      <c r="B6" s="35"/>
      <c r="C6" s="35"/>
      <c r="D6" s="35"/>
      <c r="E6" s="35"/>
      <c r="F6" s="35"/>
      <c r="G6" s="35"/>
      <c r="H6" s="35"/>
      <c r="I6" s="35"/>
      <c r="J6" s="35"/>
    </row>
    <row r="7" spans="1:10" x14ac:dyDescent="0.25">
      <c r="A7" s="35"/>
      <c r="B7" s="35"/>
      <c r="C7" s="35"/>
      <c r="D7" s="35"/>
      <c r="E7" s="35"/>
      <c r="F7" s="35"/>
      <c r="G7" s="35"/>
      <c r="H7" s="35"/>
      <c r="I7" s="35"/>
      <c r="J7" s="35"/>
    </row>
    <row r="8" spans="1:10" x14ac:dyDescent="0.25">
      <c r="A8" s="35"/>
      <c r="B8" s="35"/>
      <c r="C8" s="35"/>
      <c r="D8" s="35"/>
      <c r="E8" s="35"/>
      <c r="F8" s="35"/>
      <c r="G8" s="35"/>
      <c r="H8" s="35"/>
      <c r="I8" s="35"/>
      <c r="J8" s="35"/>
    </row>
    <row r="9" spans="1:10" x14ac:dyDescent="0.25">
      <c r="A9" s="35"/>
      <c r="B9" s="35"/>
      <c r="C9" s="35"/>
      <c r="D9" s="35"/>
      <c r="E9" s="42" t="s">
        <v>43</v>
      </c>
      <c r="F9" s="45" t="s">
        <v>44</v>
      </c>
      <c r="G9" s="45" t="s">
        <v>45</v>
      </c>
      <c r="H9" s="45" t="s">
        <v>46</v>
      </c>
      <c r="I9" s="47"/>
      <c r="J9" s="47"/>
    </row>
    <row r="10" spans="1:10" x14ac:dyDescent="0.25">
      <c r="A10" s="35"/>
      <c r="B10" s="35"/>
      <c r="C10" s="35"/>
      <c r="D10" s="35"/>
      <c r="E10" s="42"/>
      <c r="F10" s="48">
        <v>0.05</v>
      </c>
      <c r="G10" s="49">
        <v>514317</v>
      </c>
      <c r="H10" s="48">
        <v>101325</v>
      </c>
      <c r="I10" s="47"/>
      <c r="J10" s="47"/>
    </row>
    <row r="11" spans="1:10" x14ac:dyDescent="0.25">
      <c r="A11" s="35"/>
      <c r="B11" s="35"/>
      <c r="C11" s="35"/>
      <c r="D11" s="35"/>
      <c r="E11" s="42">
        <v>1.1000000000000001</v>
      </c>
      <c r="F11" s="48">
        <v>0.1</v>
      </c>
      <c r="G11" s="47"/>
      <c r="H11" s="47"/>
      <c r="I11" s="47"/>
      <c r="J11" s="47"/>
    </row>
    <row r="12" spans="1:10" x14ac:dyDescent="0.25">
      <c r="A12" s="35"/>
      <c r="B12" s="35"/>
      <c r="C12" s="35"/>
      <c r="D12" s="35"/>
      <c r="E12" s="42">
        <v>0.9</v>
      </c>
      <c r="F12" s="48">
        <v>0.15</v>
      </c>
      <c r="G12" s="47"/>
      <c r="H12" s="47"/>
      <c r="I12" s="47"/>
      <c r="J12" s="47"/>
    </row>
    <row r="13" spans="1:10" x14ac:dyDescent="0.25">
      <c r="A13" s="35"/>
      <c r="B13" s="35"/>
      <c r="C13" s="35"/>
      <c r="D13" s="35"/>
      <c r="E13" s="42">
        <v>1.2</v>
      </c>
      <c r="F13" s="48">
        <v>0.2</v>
      </c>
      <c r="G13" s="47"/>
      <c r="H13" s="47"/>
      <c r="I13" s="47"/>
      <c r="J13" s="47"/>
    </row>
    <row r="14" spans="1:10" x14ac:dyDescent="0.25">
      <c r="A14" s="35"/>
      <c r="B14" s="35"/>
      <c r="C14" s="35"/>
      <c r="D14" s="35"/>
      <c r="E14" s="42">
        <v>1.3</v>
      </c>
      <c r="F14" s="48">
        <v>0.25</v>
      </c>
      <c r="G14" s="47"/>
      <c r="H14" s="47"/>
      <c r="I14" s="47"/>
      <c r="J14" s="47"/>
    </row>
    <row r="15" spans="1:10" x14ac:dyDescent="0.25">
      <c r="A15" s="35"/>
      <c r="B15" s="35"/>
      <c r="C15" s="35"/>
      <c r="D15" s="35"/>
      <c r="E15" s="42">
        <v>0.5</v>
      </c>
      <c r="F15" s="48">
        <v>0.3</v>
      </c>
      <c r="G15" s="47"/>
      <c r="H15" s="47"/>
      <c r="I15" s="47"/>
      <c r="J15" s="47"/>
    </row>
    <row r="16" spans="1:10" x14ac:dyDescent="0.25">
      <c r="A16" s="35"/>
      <c r="B16" s="35"/>
      <c r="C16" s="35"/>
      <c r="D16" s="35"/>
      <c r="E16" s="42">
        <v>1.1000000000000001</v>
      </c>
      <c r="F16" s="48">
        <v>0.35</v>
      </c>
      <c r="G16" s="47"/>
      <c r="H16" s="47"/>
      <c r="I16" s="47"/>
      <c r="J16" s="47"/>
    </row>
    <row r="17" spans="1:10" x14ac:dyDescent="0.25">
      <c r="A17" s="35"/>
      <c r="B17" s="35"/>
      <c r="C17" s="35"/>
      <c r="D17" s="35"/>
      <c r="E17" s="42">
        <v>1.05</v>
      </c>
      <c r="F17" s="48">
        <v>0.4</v>
      </c>
      <c r="G17" s="47"/>
      <c r="H17" s="47"/>
      <c r="I17" s="47"/>
      <c r="J17" s="47"/>
    </row>
    <row r="18" spans="1:10" x14ac:dyDescent="0.25">
      <c r="A18" s="35"/>
      <c r="B18" s="35"/>
      <c r="C18" s="35"/>
      <c r="D18" s="35"/>
      <c r="E18" s="42">
        <v>1.25</v>
      </c>
      <c r="F18" s="48">
        <v>0.45</v>
      </c>
      <c r="G18" s="47"/>
      <c r="H18" s="47"/>
      <c r="I18" s="47"/>
      <c r="J18" s="47"/>
    </row>
    <row r="19" spans="1:10" x14ac:dyDescent="0.25">
      <c r="A19" s="35"/>
      <c r="B19" s="35"/>
      <c r="C19" s="35"/>
      <c r="D19" s="35"/>
      <c r="E19" s="42">
        <v>0.95</v>
      </c>
      <c r="F19" s="48">
        <v>0.5</v>
      </c>
      <c r="G19" s="47"/>
      <c r="H19" s="47"/>
      <c r="I19" s="47"/>
      <c r="J19" s="47"/>
    </row>
  </sheetData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DSMT4" shapeId="2049" r:id="rId3">
          <objectPr defaultSize="0" r:id="rId4">
            <anchor moveWithCells="1">
              <from>
                <xdr:col>6</xdr:col>
                <xdr:colOff>171450</xdr:colOff>
                <xdr:row>2</xdr:row>
                <xdr:rowOff>76200</xdr:rowOff>
              </from>
              <to>
                <xdr:col>6</xdr:col>
                <xdr:colOff>971550</xdr:colOff>
                <xdr:row>4</xdr:row>
                <xdr:rowOff>133350</xdr:rowOff>
              </to>
            </anchor>
          </objectPr>
        </oleObject>
      </mc:Choice>
      <mc:Fallback>
        <oleObject progId="Equation.DSMT4" shapeId="2049" r:id="rId3"/>
      </mc:Fallback>
    </mc:AlternateContent>
    <mc:AlternateContent xmlns:mc="http://schemas.openxmlformats.org/markup-compatibility/2006">
      <mc:Choice Requires="x14">
        <oleObject progId="Equation.DSMT4" shapeId="2050" r:id="rId5">
          <objectPr defaultSize="0" autoPict="0" r:id="rId6">
            <anchor moveWithCells="1">
              <from>
                <xdr:col>7</xdr:col>
                <xdr:colOff>847725</xdr:colOff>
                <xdr:row>2</xdr:row>
                <xdr:rowOff>0</xdr:rowOff>
              </from>
              <to>
                <xdr:col>7</xdr:col>
                <xdr:colOff>1552575</xdr:colOff>
                <xdr:row>4</xdr:row>
                <xdr:rowOff>57150</xdr:rowOff>
              </to>
            </anchor>
          </objectPr>
        </oleObject>
      </mc:Choice>
      <mc:Fallback>
        <oleObject progId="Equation.DSMT4" shapeId="2050" r:id="rId5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"/>
  <sheetViews>
    <sheetView zoomScale="85" zoomScaleNormal="85" workbookViewId="0">
      <selection activeCell="B1" sqref="B1"/>
    </sheetView>
  </sheetViews>
  <sheetFormatPr defaultRowHeight="15" x14ac:dyDescent="0.25"/>
  <cols>
    <col min="1" max="1" width="24.140625" style="35" customWidth="1"/>
    <col min="2" max="2" width="41.42578125" style="35" customWidth="1"/>
    <col min="3" max="3" width="17.85546875" style="35" customWidth="1"/>
    <col min="4" max="4" width="18.5703125" style="35" customWidth="1"/>
    <col min="5" max="5" width="19.140625" style="35" customWidth="1"/>
    <col min="6" max="6" width="18.28515625" style="35" customWidth="1"/>
    <col min="8" max="8" width="36" style="35" customWidth="1"/>
    <col min="9" max="9" width="12.85546875" style="35" customWidth="1"/>
    <col min="10" max="10" width="12.7109375" style="35" customWidth="1"/>
  </cols>
  <sheetData>
    <row r="1" spans="1:11" ht="30" customHeight="1" thickBot="1" x14ac:dyDescent="0.3">
      <c r="A1" s="22" t="s">
        <v>0</v>
      </c>
      <c r="B1" s="23" t="s">
        <v>15</v>
      </c>
      <c r="C1" s="1"/>
      <c r="D1" s="1"/>
    </row>
    <row r="3" spans="1:11" ht="16.5" customHeight="1" thickBot="1" x14ac:dyDescent="0.3">
      <c r="F3" s="3"/>
    </row>
    <row r="4" spans="1:11" ht="15" customHeight="1" x14ac:dyDescent="0.25">
      <c r="C4" s="54" t="s">
        <v>2</v>
      </c>
      <c r="D4" s="55"/>
      <c r="E4" s="55"/>
      <c r="F4" s="56"/>
    </row>
    <row r="5" spans="1:11" ht="26.25" customHeight="1" x14ac:dyDescent="0.25">
      <c r="A5" s="59" t="s">
        <v>3</v>
      </c>
      <c r="B5" s="57" t="s">
        <v>4</v>
      </c>
      <c r="C5" s="17" t="s">
        <v>5</v>
      </c>
      <c r="D5" s="18" t="s">
        <v>6</v>
      </c>
      <c r="E5" s="18" t="s">
        <v>7</v>
      </c>
      <c r="F5" s="4"/>
    </row>
    <row r="6" spans="1:11" ht="15.75" customHeight="1" x14ac:dyDescent="0.25">
      <c r="A6" s="60"/>
      <c r="B6" s="58"/>
      <c r="C6" s="5">
        <v>2E-3</v>
      </c>
      <c r="D6" s="30">
        <v>5000000</v>
      </c>
      <c r="E6" s="30">
        <v>0.01</v>
      </c>
      <c r="F6" s="6"/>
    </row>
    <row r="7" spans="1:11" x14ac:dyDescent="0.25">
      <c r="A7" s="29"/>
      <c r="B7" s="29"/>
      <c r="C7" s="7"/>
      <c r="D7" s="29"/>
      <c r="E7" s="29"/>
      <c r="F7" s="4"/>
    </row>
    <row r="8" spans="1:11" x14ac:dyDescent="0.25">
      <c r="A8" s="29"/>
      <c r="B8" s="29"/>
      <c r="C8" s="7"/>
      <c r="D8" s="29"/>
      <c r="E8" s="29"/>
      <c r="F8" s="4"/>
    </row>
    <row r="9" spans="1:11" ht="28.5" customHeight="1" x14ac:dyDescent="0.25">
      <c r="A9" s="59" t="s">
        <v>8</v>
      </c>
      <c r="B9" s="57" t="s">
        <v>9</v>
      </c>
      <c r="C9" s="17" t="s">
        <v>10</v>
      </c>
      <c r="D9" s="18" t="s">
        <v>11</v>
      </c>
      <c r="E9" s="18" t="s">
        <v>6</v>
      </c>
      <c r="F9" s="19" t="s">
        <v>7</v>
      </c>
    </row>
    <row r="10" spans="1:11" x14ac:dyDescent="0.25">
      <c r="A10" s="60"/>
      <c r="B10" s="58"/>
      <c r="C10" s="5">
        <v>0</v>
      </c>
      <c r="D10" s="30">
        <v>2E-3</v>
      </c>
      <c r="E10" s="30">
        <v>5000000</v>
      </c>
      <c r="F10" s="8">
        <v>0.01</v>
      </c>
      <c r="I10" s="26"/>
      <c r="J10" s="32"/>
      <c r="K10" s="32"/>
    </row>
    <row r="11" spans="1:11" x14ac:dyDescent="0.25">
      <c r="A11" s="29"/>
      <c r="B11" s="29"/>
      <c r="C11" s="7"/>
      <c r="D11" s="29"/>
      <c r="E11" s="29"/>
      <c r="F11" s="4"/>
      <c r="I11" s="26"/>
      <c r="J11" s="32"/>
      <c r="K11" s="32"/>
    </row>
    <row r="12" spans="1:11" x14ac:dyDescent="0.25">
      <c r="A12" s="29"/>
      <c r="B12" s="29"/>
      <c r="C12" s="7"/>
      <c r="D12" s="29"/>
      <c r="E12" s="29"/>
      <c r="F12" s="4"/>
      <c r="I12" s="26"/>
      <c r="J12" s="32"/>
      <c r="K12" s="32"/>
    </row>
    <row r="13" spans="1:11" ht="32.25" customHeight="1" x14ac:dyDescent="0.25">
      <c r="A13" s="59" t="s">
        <v>12</v>
      </c>
      <c r="B13" s="57" t="s">
        <v>13</v>
      </c>
      <c r="C13" s="17" t="s">
        <v>10</v>
      </c>
      <c r="D13" s="18" t="s">
        <v>11</v>
      </c>
      <c r="E13" s="18" t="s">
        <v>6</v>
      </c>
      <c r="F13" s="19" t="s">
        <v>7</v>
      </c>
      <c r="I13" s="26"/>
      <c r="J13" s="32"/>
      <c r="K13" s="32"/>
    </row>
    <row r="14" spans="1:11" x14ac:dyDescent="0.25">
      <c r="A14" s="60"/>
      <c r="B14" s="58"/>
      <c r="C14" s="5">
        <v>0</v>
      </c>
      <c r="D14" s="30">
        <v>1.5E-3</v>
      </c>
      <c r="E14" s="30">
        <v>5000000</v>
      </c>
      <c r="F14" s="8">
        <v>0.01</v>
      </c>
    </row>
    <row r="15" spans="1:11" x14ac:dyDescent="0.25">
      <c r="A15" s="29"/>
      <c r="B15" s="29"/>
      <c r="C15" s="7"/>
      <c r="D15" s="29"/>
      <c r="E15" s="29"/>
      <c r="F15" s="4"/>
    </row>
    <row r="16" spans="1:11" x14ac:dyDescent="0.25">
      <c r="A16" s="29"/>
      <c r="B16" s="29"/>
      <c r="C16" s="7"/>
      <c r="D16" s="29"/>
      <c r="E16" s="29"/>
      <c r="F16" s="4"/>
      <c r="I16" s="2"/>
    </row>
    <row r="17" spans="1:8" ht="28.5" customHeight="1" x14ac:dyDescent="0.25">
      <c r="A17" s="59" t="s">
        <v>14</v>
      </c>
      <c r="B17" s="57" t="s">
        <v>15</v>
      </c>
      <c r="C17" s="20" t="s">
        <v>16</v>
      </c>
      <c r="D17" s="21" t="s">
        <v>17</v>
      </c>
      <c r="E17" s="28"/>
      <c r="F17" s="4"/>
      <c r="H17" s="28"/>
    </row>
    <row r="18" spans="1:8" x14ac:dyDescent="0.25">
      <c r="A18" s="60"/>
      <c r="B18" s="58"/>
      <c r="C18" s="5">
        <v>0.05</v>
      </c>
      <c r="D18" s="30">
        <v>1</v>
      </c>
      <c r="E18" s="29"/>
      <c r="F18" s="4"/>
      <c r="H18" s="29"/>
    </row>
    <row r="19" spans="1:8" x14ac:dyDescent="0.25">
      <c r="A19" s="29"/>
      <c r="B19" s="10"/>
      <c r="C19" s="9"/>
      <c r="D19" s="10"/>
      <c r="E19" s="10"/>
      <c r="F19" s="4"/>
    </row>
    <row r="20" spans="1:8" x14ac:dyDescent="0.25">
      <c r="A20" s="1"/>
      <c r="C20" s="11"/>
      <c r="E20" s="10"/>
      <c r="F20" s="4"/>
    </row>
    <row r="21" spans="1:8" ht="32.25" customHeight="1" x14ac:dyDescent="0.25">
      <c r="A21" s="59" t="s">
        <v>18</v>
      </c>
      <c r="B21" s="57" t="s">
        <v>19</v>
      </c>
      <c r="C21" s="20" t="s">
        <v>20</v>
      </c>
      <c r="D21" s="18" t="s">
        <v>21</v>
      </c>
      <c r="E21" s="21" t="s">
        <v>17</v>
      </c>
      <c r="F21" s="4"/>
    </row>
    <row r="22" spans="1:8" x14ac:dyDescent="0.25">
      <c r="A22" s="60"/>
      <c r="B22" s="58"/>
      <c r="C22" s="5">
        <v>0</v>
      </c>
      <c r="D22" s="30">
        <v>0.05</v>
      </c>
      <c r="E22" s="30">
        <v>1</v>
      </c>
      <c r="F22" s="33"/>
    </row>
    <row r="23" spans="1:8" x14ac:dyDescent="0.25">
      <c r="C23" s="11"/>
      <c r="F23" s="33"/>
    </row>
    <row r="24" spans="1:8" x14ac:dyDescent="0.25">
      <c r="C24" s="11"/>
      <c r="F24" s="33"/>
    </row>
    <row r="25" spans="1:8" ht="15.75" customHeight="1" x14ac:dyDescent="0.25">
      <c r="A25" s="59" t="s">
        <v>22</v>
      </c>
      <c r="B25" s="57" t="s">
        <v>23</v>
      </c>
      <c r="C25" s="20" t="s">
        <v>20</v>
      </c>
      <c r="D25" s="18" t="s">
        <v>21</v>
      </c>
      <c r="E25" s="21" t="s">
        <v>17</v>
      </c>
      <c r="F25" s="33"/>
    </row>
    <row r="26" spans="1:8" ht="15.75" customHeight="1" x14ac:dyDescent="0.25">
      <c r="A26" s="60"/>
      <c r="B26" s="58"/>
      <c r="C26" s="5">
        <v>0</v>
      </c>
      <c r="D26" s="30">
        <v>0.05</v>
      </c>
      <c r="E26" s="30">
        <v>1</v>
      </c>
      <c r="F26" s="33"/>
    </row>
    <row r="27" spans="1:8" x14ac:dyDescent="0.25">
      <c r="C27" s="11"/>
      <c r="F27" s="33"/>
    </row>
    <row r="28" spans="1:8" x14ac:dyDescent="0.25">
      <c r="C28" s="11"/>
      <c r="F28" s="33"/>
    </row>
    <row r="29" spans="1:8" x14ac:dyDescent="0.25">
      <c r="A29" s="59" t="s">
        <v>24</v>
      </c>
      <c r="B29" s="57" t="s">
        <v>1</v>
      </c>
      <c r="C29" s="17" t="s">
        <v>25</v>
      </c>
      <c r="D29" s="18" t="s">
        <v>26</v>
      </c>
      <c r="F29" s="33"/>
    </row>
    <row r="30" spans="1:8" ht="15.75" customHeight="1" thickBot="1" x14ac:dyDescent="0.3">
      <c r="A30" s="60"/>
      <c r="B30" s="58"/>
      <c r="C30" s="12">
        <v>100</v>
      </c>
      <c r="D30" s="13">
        <v>0.21</v>
      </c>
      <c r="E30" s="14"/>
      <c r="F30" s="15"/>
    </row>
    <row r="31" spans="1:8" x14ac:dyDescent="0.25">
      <c r="B31" s="16"/>
    </row>
    <row r="32" spans="1:8" ht="33.75" customHeight="1" x14ac:dyDescent="0.25">
      <c r="B32" s="16"/>
    </row>
    <row r="33" spans="2:10" x14ac:dyDescent="0.25">
      <c r="B33" s="31"/>
    </row>
    <row r="34" spans="2:10" ht="15.75" customHeight="1" thickBot="1" x14ac:dyDescent="0.3">
      <c r="B34" s="31"/>
    </row>
    <row r="35" spans="2:10" ht="15" customHeight="1" x14ac:dyDescent="0.25">
      <c r="B35" s="61" t="s">
        <v>27</v>
      </c>
      <c r="C35" s="38">
        <f>C22</f>
        <v>0</v>
      </c>
      <c r="D35" s="24">
        <f>1/(C37-C35)</f>
        <v>20</v>
      </c>
      <c r="H35" s="61" t="s">
        <v>28</v>
      </c>
      <c r="I35" s="38">
        <v>0</v>
      </c>
      <c r="J35" s="24">
        <v>0</v>
      </c>
    </row>
    <row r="36" spans="2:10" ht="15" customHeight="1" x14ac:dyDescent="0.25">
      <c r="B36" s="62"/>
      <c r="C36" s="30">
        <f>C37/2</f>
        <v>2.5000000000000001E-2</v>
      </c>
      <c r="D36" s="8">
        <f>D35</f>
        <v>20</v>
      </c>
      <c r="H36" s="62"/>
      <c r="I36" s="30">
        <f>0.025</f>
        <v>2.5000000000000001E-2</v>
      </c>
      <c r="J36" s="8">
        <f>2/(I37-I35)</f>
        <v>40</v>
      </c>
    </row>
    <row r="37" spans="2:10" ht="15.75" customHeight="1" thickBot="1" x14ac:dyDescent="0.3">
      <c r="B37" s="63"/>
      <c r="C37" s="39">
        <f>D22</f>
        <v>0.05</v>
      </c>
      <c r="D37" s="25">
        <f>D35</f>
        <v>20</v>
      </c>
      <c r="H37" s="63"/>
      <c r="I37" s="44">
        <f>D26</f>
        <v>0.05</v>
      </c>
      <c r="J37" s="30">
        <v>0</v>
      </c>
    </row>
    <row r="38" spans="2:10" x14ac:dyDescent="0.25">
      <c r="B38" s="27"/>
      <c r="I38" s="34"/>
      <c r="J38" s="29"/>
    </row>
    <row r="39" spans="2:10" x14ac:dyDescent="0.25">
      <c r="B39" s="27"/>
      <c r="I39" s="34"/>
      <c r="J39" s="29"/>
    </row>
    <row r="40" spans="2:10" x14ac:dyDescent="0.25">
      <c r="B40" s="27"/>
    </row>
    <row r="41" spans="2:10" x14ac:dyDescent="0.25">
      <c r="B41" s="26" t="s">
        <v>4</v>
      </c>
    </row>
    <row r="42" spans="2:10" x14ac:dyDescent="0.25">
      <c r="B42" s="26" t="s">
        <v>9</v>
      </c>
    </row>
    <row r="43" spans="2:10" x14ac:dyDescent="0.25">
      <c r="B43" s="26" t="s">
        <v>13</v>
      </c>
    </row>
    <row r="44" spans="2:10" x14ac:dyDescent="0.25">
      <c r="B44" s="26" t="s">
        <v>15</v>
      </c>
    </row>
    <row r="45" spans="2:10" x14ac:dyDescent="0.25">
      <c r="B45" s="26" t="s">
        <v>19</v>
      </c>
    </row>
    <row r="46" spans="2:10" x14ac:dyDescent="0.25">
      <c r="B46" s="26" t="s">
        <v>23</v>
      </c>
    </row>
    <row r="47" spans="2:10" x14ac:dyDescent="0.25">
      <c r="B47" s="26" t="s">
        <v>1</v>
      </c>
    </row>
    <row r="48" spans="2:10" x14ac:dyDescent="0.25">
      <c r="B48" s="27"/>
    </row>
    <row r="49" spans="2:2" x14ac:dyDescent="0.25">
      <c r="B49" s="27"/>
    </row>
    <row r="50" spans="2:2" x14ac:dyDescent="0.25">
      <c r="B50" s="27"/>
    </row>
  </sheetData>
  <mergeCells count="17">
    <mergeCell ref="H35:H37"/>
    <mergeCell ref="B9:B10"/>
    <mergeCell ref="B35:B37"/>
    <mergeCell ref="A17:A18"/>
    <mergeCell ref="A9:A10"/>
    <mergeCell ref="A25:A26"/>
    <mergeCell ref="A29:A30"/>
    <mergeCell ref="B25:B26"/>
    <mergeCell ref="B29:B30"/>
    <mergeCell ref="C4:F4"/>
    <mergeCell ref="B13:B14"/>
    <mergeCell ref="A13:A14"/>
    <mergeCell ref="A21:A22"/>
    <mergeCell ref="B17:B18"/>
    <mergeCell ref="B21:B22"/>
    <mergeCell ref="B5:B6"/>
    <mergeCell ref="A5:A6"/>
  </mergeCells>
  <dataValidations count="2">
    <dataValidation type="list" showInputMessage="1" showErrorMessage="1" sqref="B1">
      <formula1>$B$41:$B$47</formula1>
    </dataValidation>
    <dataValidation type="list" showInputMessage="1" showErrorMessage="1" sqref="F3">
      <formula1>$I$16:$I$16</formula1>
    </dataValidation>
  </dataValidations>
  <pageMargins left="0.7" right="0.7" top="0.75" bottom="0.75" header="0.3" footer="0.3"/>
  <pageSetup paperSize="9" orientation="portrait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tabSelected="1" workbookViewId="0">
      <selection activeCell="G14" sqref="G14"/>
    </sheetView>
  </sheetViews>
  <sheetFormatPr defaultRowHeight="15" x14ac:dyDescent="0.25"/>
  <cols>
    <col min="1" max="1" width="29.140625" customWidth="1"/>
    <col min="2" max="2" width="11.28515625" customWidth="1"/>
    <col min="5" max="5" width="19.28515625" customWidth="1"/>
  </cols>
  <sheetData>
    <row r="1" spans="1:7" x14ac:dyDescent="0.25">
      <c r="A1" s="51" t="s">
        <v>49</v>
      </c>
      <c r="B1" s="51" t="s">
        <v>50</v>
      </c>
      <c r="C1" s="51" t="s">
        <v>51</v>
      </c>
      <c r="E1" s="64" t="s">
        <v>64</v>
      </c>
      <c r="F1" s="64"/>
      <c r="G1" s="64"/>
    </row>
    <row r="2" spans="1:7" x14ac:dyDescent="0.25">
      <c r="A2" s="50" t="s">
        <v>47</v>
      </c>
      <c r="B2" s="50">
        <v>15</v>
      </c>
      <c r="C2" s="50" t="s">
        <v>48</v>
      </c>
      <c r="E2" s="52" t="s">
        <v>66</v>
      </c>
      <c r="F2" s="52">
        <v>214</v>
      </c>
      <c r="G2" s="52" t="s">
        <v>65</v>
      </c>
    </row>
    <row r="3" spans="1:7" x14ac:dyDescent="0.25">
      <c r="A3" s="50" t="s">
        <v>52</v>
      </c>
      <c r="B3" s="50">
        <v>20</v>
      </c>
      <c r="C3" s="50" t="s">
        <v>53</v>
      </c>
      <c r="E3" s="52" t="s">
        <v>67</v>
      </c>
      <c r="F3" s="52">
        <v>247</v>
      </c>
      <c r="G3" s="52" t="s">
        <v>65</v>
      </c>
    </row>
    <row r="4" spans="1:7" x14ac:dyDescent="0.25">
      <c r="A4" s="52" t="s">
        <v>54</v>
      </c>
      <c r="B4" s="52">
        <v>7</v>
      </c>
      <c r="C4" s="50" t="s">
        <v>55</v>
      </c>
      <c r="E4" s="52" t="s">
        <v>68</v>
      </c>
      <c r="F4" s="52">
        <v>93</v>
      </c>
      <c r="G4" s="52" t="s">
        <v>69</v>
      </c>
    </row>
    <row r="5" spans="1:7" x14ac:dyDescent="0.25">
      <c r="A5" s="50" t="s">
        <v>56</v>
      </c>
      <c r="B5" s="50">
        <v>0.6</v>
      </c>
      <c r="C5" s="53" t="s">
        <v>53</v>
      </c>
    </row>
    <row r="6" spans="1:7" x14ac:dyDescent="0.25">
      <c r="A6" s="53" t="s">
        <v>57</v>
      </c>
      <c r="B6" s="53">
        <v>0.82899999999999996</v>
      </c>
      <c r="C6" s="53" t="s">
        <v>58</v>
      </c>
    </row>
    <row r="7" spans="1:7" x14ac:dyDescent="0.25">
      <c r="A7" s="53" t="s">
        <v>60</v>
      </c>
      <c r="B7" s="53">
        <v>1.48</v>
      </c>
      <c r="C7" s="53" t="s">
        <v>59</v>
      </c>
    </row>
    <row r="8" spans="1:7" x14ac:dyDescent="0.25">
      <c r="A8" s="53" t="s">
        <v>61</v>
      </c>
      <c r="B8" s="53">
        <v>0.52</v>
      </c>
      <c r="C8" s="53" t="s">
        <v>62</v>
      </c>
    </row>
    <row r="9" spans="1:7" x14ac:dyDescent="0.25">
      <c r="A9" s="53" t="s">
        <v>63</v>
      </c>
      <c r="B9" s="53">
        <v>420</v>
      </c>
      <c r="C9" s="53" t="s">
        <v>48</v>
      </c>
    </row>
  </sheetData>
  <mergeCells count="1">
    <mergeCell ref="E1:G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C18" sqref="C18"/>
    </sheetView>
  </sheetViews>
  <sheetFormatPr defaultRowHeight="15" x14ac:dyDescent="0.25"/>
  <cols>
    <col min="1" max="1" width="44.42578125" style="35" customWidth="1"/>
    <col min="2" max="2" width="11.28515625" style="35" customWidth="1"/>
    <col min="4" max="4" width="10.42578125" style="35" customWidth="1"/>
  </cols>
  <sheetData>
    <row r="1" spans="1:4" ht="18.75" customHeight="1" x14ac:dyDescent="0.3">
      <c r="A1" s="36" t="s">
        <v>29</v>
      </c>
      <c r="B1" s="37" t="s">
        <v>30</v>
      </c>
      <c r="C1" s="37" t="s">
        <v>25</v>
      </c>
      <c r="D1" s="37" t="s">
        <v>31</v>
      </c>
    </row>
    <row r="2" spans="1:4" x14ac:dyDescent="0.25">
      <c r="A2" s="42" t="s">
        <v>4</v>
      </c>
      <c r="B2" s="42">
        <v>0.157</v>
      </c>
      <c r="C2" s="42">
        <v>19.635000000000002</v>
      </c>
      <c r="D2" s="42">
        <v>599057.5</v>
      </c>
    </row>
    <row r="3" spans="1:4" x14ac:dyDescent="0.25">
      <c r="A3" s="42" t="s">
        <v>9</v>
      </c>
      <c r="B3" s="42">
        <v>0.20899999999999999</v>
      </c>
      <c r="C3" s="42">
        <v>62.832000000000001</v>
      </c>
      <c r="D3" s="42">
        <v>474600</v>
      </c>
    </row>
    <row r="4" spans="1:4" x14ac:dyDescent="0.25">
      <c r="A4" s="42" t="s">
        <v>13</v>
      </c>
      <c r="B4" s="42">
        <v>0.183</v>
      </c>
      <c r="C4" s="42">
        <v>40.579000000000001</v>
      </c>
      <c r="D4" s="42">
        <v>490200</v>
      </c>
    </row>
    <row r="5" spans="1:4" ht="18.75" customHeight="1" x14ac:dyDescent="0.3">
      <c r="A5" s="40" t="s">
        <v>29</v>
      </c>
      <c r="B5" s="41" t="s">
        <v>32</v>
      </c>
      <c r="C5" s="41" t="s">
        <v>25</v>
      </c>
    </row>
    <row r="6" spans="1:4" x14ac:dyDescent="0.25">
      <c r="A6" s="42" t="s">
        <v>15</v>
      </c>
      <c r="B6" s="42">
        <v>5.0000000000000001E-3</v>
      </c>
      <c r="C6" s="42">
        <v>10.41666666666667</v>
      </c>
    </row>
    <row r="7" spans="1:4" x14ac:dyDescent="0.25">
      <c r="A7" s="42" t="s">
        <v>19</v>
      </c>
      <c r="B7" s="42">
        <v>2.5000000000000001E-3</v>
      </c>
      <c r="C7" s="42">
        <v>2.604166666666667</v>
      </c>
    </row>
    <row r="8" spans="1:4" x14ac:dyDescent="0.25">
      <c r="A8" s="42" t="s">
        <v>23</v>
      </c>
      <c r="B8" s="42">
        <v>2.5000000000000001E-3</v>
      </c>
      <c r="C8" s="42">
        <v>1.953125</v>
      </c>
    </row>
    <row r="9" spans="1:4" ht="18.75" customHeight="1" x14ac:dyDescent="0.3">
      <c r="A9" s="40" t="s">
        <v>29</v>
      </c>
      <c r="B9" s="43" t="s">
        <v>33</v>
      </c>
    </row>
    <row r="10" spans="1:4" x14ac:dyDescent="0.25">
      <c r="A10" s="42" t="s">
        <v>1</v>
      </c>
      <c r="B10" s="42">
        <v>2E-3</v>
      </c>
    </row>
  </sheetData>
  <pageMargins left="0.7" right="0.7" top="0.75" bottom="0.75" header="0.3" footer="0.3"/>
  <pageSetup paperSize="9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Данные лаб. эксперимента</vt:lpstr>
      <vt:lpstr>Капилляры и трещины</vt:lpstr>
      <vt:lpstr>Данные по скважине</vt:lpstr>
      <vt:lpstr>Результаты расчета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Илья</cp:lastModifiedBy>
  <dcterms:created xsi:type="dcterms:W3CDTF">2015-06-05T18:19:34Z</dcterms:created>
  <dcterms:modified xsi:type="dcterms:W3CDTF">2025-01-15T08:27:42Z</dcterms:modified>
</cp:coreProperties>
</file>